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 Page" sheetId="1" state="visible" r:id="rId3"/>
    <sheet name="RISKS" sheetId="2" state="visible" r:id="rId4"/>
    <sheet name="Misc Notes" sheetId="3" state="visible" r:id="rId5"/>
    <sheet name="PROJECT ESTIMATE" sheetId="4" state="visible" r:id="rId6"/>
    <sheet name="MATL - Lateral" sheetId="5" state="visible" r:id="rId7"/>
    <sheet name="MATL - Meter Sta" sheetId="6" state="visible" r:id="rId8"/>
  </sheets>
  <externalReferences>
    <externalReference r:id="rId9"/>
  </externalReferences>
  <definedNames>
    <definedName function="false" hidden="false" localSheetId="5" name="_xlnm.Print_Titles" vbProcedure="false">'MATL - Meter Sta'!$1:$6</definedName>
    <definedName function="false" hidden="false" localSheetId="2" name="_xlnm.Print_Titles" vbProcedure="false">'Misc Notes'!$1:$14</definedName>
    <definedName function="false" hidden="false" localSheetId="3" name="_xlnm.Print_Area" vbProcedure="false">'PROJECT ESTIMATE'!$A$1:$J$161</definedName>
    <definedName function="false" hidden="false" localSheetId="3" name="_xlnm.Print_Titles" vbProcedure="false">'PROJECT ESTIMATE'!$1:$11</definedName>
    <definedName function="false" hidden="false" name="DimList" vbProcedure="false">[1]DIM!$G$1:$AE$76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<sst xmlns="http://schemas.openxmlformats.org/spreadsheetml/2006/main" count="829" uniqueCount="291">
  <si>
    <t xml:space="preserve">ENRON TRANSPORTATION AND SERVICES</t>
  </si>
  <si>
    <t xml:space="preserve">PROJECT COST ESTIMATE - 3/28/01</t>
  </si>
  <si>
    <t xml:space="preserve">Customer Company Name</t>
  </si>
  <si>
    <t xml:space="preserve">FGT FACILITY PLANNING</t>
  </si>
  <si>
    <t xml:space="preserve">Project Name:</t>
  </si>
  <si>
    <t xml:space="preserve">MIDWAY</t>
  </si>
  <si>
    <t xml:space="preserve">Project Engineer:</t>
  </si>
  <si>
    <t xml:space="preserve">GREG BIERMAN</t>
  </si>
  <si>
    <t xml:space="preserve">Revision:</t>
  </si>
  <si>
    <t xml:space="preserve">Project Summary</t>
  </si>
  <si>
    <t xml:space="preserve">Project consists of installing 1.75 miles of 12" pipe and a 10" ultrasonic meter station in the</t>
  </si>
  <si>
    <t xml:space="preserve">Ft. Pierce, Florida area.  Estimated cost of entire project is $2,935,000.  Please refer to</t>
  </si>
  <si>
    <t xml:space="preserve">"PROJECT ESTIMATE" tab for cost breakdown.  FGT 24" and 30" mainlines will be</t>
  </si>
  <si>
    <t xml:space="preserve">hot tapped with 12" taps.</t>
  </si>
  <si>
    <t xml:space="preserve">Meter station includes 10" ultrasonic meter, with a 1" rotary meter in parallel for measuring</t>
  </si>
  <si>
    <t xml:space="preserve">very small volume.  Dry filter separator included in estimate.  No pressure or flow control</t>
  </si>
  <si>
    <t xml:space="preserve">valves included.  Estimate does include gas chromatograph.</t>
  </si>
  <si>
    <t xml:space="preserve">Design Specific Locations</t>
  </si>
  <si>
    <t xml:space="preserve">FGT Mainline MAOP:  975 psig</t>
  </si>
  <si>
    <t xml:space="preserve">New Pipeline &amp; Meter Station Design Pressure:  975 psig</t>
  </si>
  <si>
    <t xml:space="preserve">Design flow rate:  125 MMcf/d</t>
  </si>
  <si>
    <t xml:space="preserve">Delivery pressure to customer:  FGT line pressure</t>
  </si>
  <si>
    <t xml:space="preserve">Class Location:  1</t>
  </si>
  <si>
    <t xml:space="preserve">Design Factor - Meter Station: .5</t>
  </si>
  <si>
    <t xml:space="preserve">Design Factor - Pipeline: .5</t>
  </si>
  <si>
    <t xml:space="preserve">Location -</t>
  </si>
  <si>
    <t xml:space="preserve">Tap location FGT mainline milepost 785.4 approx.</t>
  </si>
  <si>
    <t xml:space="preserve">Special Notes</t>
  </si>
  <si>
    <t xml:space="preserve">Note: ROW costs are$20,000 per acre at this location.  See "PROJECT</t>
  </si>
  <si>
    <t xml:space="preserve">ESTIMATE" tab for further details.  Costs are based on actual tax appraised valves.</t>
  </si>
  <si>
    <t xml:space="preserve">Confirmation of land value costs will require an actual appraisal of the property - requiring</t>
  </si>
  <si>
    <t xml:space="preserve">more time and money.</t>
  </si>
  <si>
    <t xml:space="preserve">Unexpected Additional Costs</t>
  </si>
  <si>
    <t xml:space="preserve">Construction </t>
  </si>
  <si>
    <t xml:space="preserve">If wet weather is incurred, additional construction time which will increase lay cost.</t>
  </si>
  <si>
    <t xml:space="preserve">If higher than normal water table,  lay cost will increase.</t>
  </si>
  <si>
    <t xml:space="preserve">Right of Way</t>
  </si>
  <si>
    <t xml:space="preserve">ROW indicates possible 2 parcels will require condemnation.  Although</t>
  </si>
  <si>
    <t xml:space="preserve">reflected in the estimate, actual costs could be higher if more parcels require</t>
  </si>
  <si>
    <t xml:space="preserve">condemnation proceedings.</t>
  </si>
  <si>
    <t xml:space="preserve">Environmental</t>
  </si>
  <si>
    <t xml:space="preserve">Although none is anticipated, state could require an archaeological dig along route.</t>
  </si>
  <si>
    <t xml:space="preserve">Materials</t>
  </si>
  <si>
    <t xml:space="preserve">Pipe footage could increase due to ROW deviations, or unexpected ENVR concerns, etc.</t>
  </si>
  <si>
    <t xml:space="preserve">Misc Estimate Notes and Assumptions</t>
  </si>
  <si>
    <t xml:space="preserve">Pipeline Lateral</t>
  </si>
  <si>
    <t xml:space="preserve">Designed in accordance with ENRON Engineering Standards and 49 CFR Part 192.</t>
  </si>
  <si>
    <t xml:space="preserve">Costs are based on 2001 construction.</t>
  </si>
  <si>
    <t xml:space="preserve">Terrain is flat with approx 1000 feet of wetlands installation.</t>
  </si>
  <si>
    <t xml:space="preserve">Four creek crossings estimated.</t>
  </si>
  <si>
    <t xml:space="preserve">Concrete set-on weights are included for approx. 1000 ft of pipe.</t>
  </si>
  <si>
    <t xml:space="preserve">Pipeline route is on electric utility ROW for approx .5 miles.</t>
  </si>
  <si>
    <t xml:space="preserve">Florida Turnpike - horizontally bored (approx 500 feet).</t>
  </si>
  <si>
    <t xml:space="preserve">Pipeline installed with conventional lay methods.</t>
  </si>
  <si>
    <t xml:space="preserve">Contractor expected to be on site for 21 workings days - barring any rain delays, etc.</t>
  </si>
  <si>
    <t xml:space="preserve">Estimate does not include delays caused by the U.S. Fish &amp; Wildlife endangered</t>
  </si>
  <si>
    <t xml:space="preserve">species habitat conflicts.</t>
  </si>
  <si>
    <t xml:space="preserve">Two parcels are estimated to be condemned - total cost $102,000.</t>
  </si>
  <si>
    <t xml:space="preserve">Estimate includes cost of Archaeology survey and not Archaeology dig if so required by SHPO.</t>
  </si>
  <si>
    <t xml:space="preserve">Expediting materials is not included (either during mfg'ing or shipment).</t>
  </si>
  <si>
    <t xml:space="preserve">Construction install cost was not completed or reviewed by a contractor.</t>
  </si>
  <si>
    <t xml:space="preserve">Estimate accuracy is estimated to be +/-10%.</t>
  </si>
  <si>
    <t xml:space="preserve">Hot tap includes TDW split tee and hot tap valve - all below grade.  Valve extensions include.</t>
  </si>
  <si>
    <t xml:space="preserve">No abovegrade valve at hot tap location included.</t>
  </si>
  <si>
    <t xml:space="preserve">Pig launcher/receivers not included.</t>
  </si>
  <si>
    <t xml:space="preserve">Meter Station</t>
  </si>
  <si>
    <t xml:space="preserve">Meter station to be located inside of Customer's property - only minor ROW costs</t>
  </si>
  <si>
    <t xml:space="preserve">included in estimate.</t>
  </si>
  <si>
    <t xml:space="preserve">115 volt power will be made available by Customer at meter station.</t>
  </si>
  <si>
    <t xml:space="preserve">Small building included with gas chromatograph.</t>
  </si>
  <si>
    <t xml:space="preserve">Estimate accuracy is +/-10%.</t>
  </si>
  <si>
    <t xml:space="preserve">Run switching included with meter runs.</t>
  </si>
  <si>
    <t xml:space="preserve">Gas chromatograph costs included in meter station estimate.</t>
  </si>
  <si>
    <t xml:space="preserve">No station ESD included with meter station estimate.</t>
  </si>
  <si>
    <t xml:space="preserve">No pressure or control valves included.</t>
  </si>
  <si>
    <t xml:space="preserve">No gas detection included in building</t>
  </si>
  <si>
    <t xml:space="preserve">PIPELINE (LATERAL)</t>
  </si>
  <si>
    <t xml:space="preserve">Est. Qty</t>
  </si>
  <si>
    <t xml:space="preserve">Unit</t>
  </si>
  <si>
    <t xml:space="preserve">Unit Cost</t>
  </si>
  <si>
    <t xml:space="preserve">Total</t>
  </si>
  <si>
    <t xml:space="preserve">Contractor Installation Direct</t>
  </si>
  <si>
    <t xml:space="preserve">Installation (See "Misc Notes" tab - more info)</t>
  </si>
  <si>
    <t xml:space="preserve">ft</t>
  </si>
  <si>
    <t xml:space="preserve">Hot Tap 18" &amp; 24"</t>
  </si>
  <si>
    <t xml:space="preserve">ea.</t>
  </si>
  <si>
    <t xml:space="preserve">Contractor Mob/Demob</t>
  </si>
  <si>
    <t xml:space="preserve">Total Contractor Installation Direct</t>
  </si>
  <si>
    <t xml:space="preserve">Contractor Adder Lay Cost</t>
  </si>
  <si>
    <t xml:space="preserve">Re-seeding</t>
  </si>
  <si>
    <t xml:space="preserve">Hay Bales</t>
  </si>
  <si>
    <t xml:space="preserve">Well Points</t>
  </si>
  <si>
    <t xml:space="preserve">Concrete Set-on Weights</t>
  </si>
  <si>
    <t xml:space="preserve">Silt Fencing</t>
  </si>
  <si>
    <t xml:space="preserve">Road Bores</t>
  </si>
  <si>
    <t xml:space="preserve">Directional Drill - Florida Freeway</t>
  </si>
  <si>
    <t xml:space="preserve">Contractor Supplied Material</t>
  </si>
  <si>
    <t xml:space="preserve">Total Contractor Adder Lay Cost</t>
  </si>
  <si>
    <t xml:space="preserve">Material (incl. Freight &amp; taxes)</t>
  </si>
  <si>
    <t xml:space="preserve">See "MATL-Lateral" Tab</t>
  </si>
  <si>
    <t xml:space="preserve">Freight</t>
  </si>
  <si>
    <t xml:space="preserve">Taxes</t>
  </si>
  <si>
    <t xml:space="preserve">Total Material (incl. Freight &amp; taxes)</t>
  </si>
  <si>
    <t xml:space="preserve">Environmental Costs</t>
  </si>
  <si>
    <t xml:space="preserve">Hydrostatic Test Water Inspection</t>
  </si>
  <si>
    <t xml:space="preserve">Archeological Survey</t>
  </si>
  <si>
    <t xml:space="preserve">Site visit ENRON rep</t>
  </si>
  <si>
    <t xml:space="preserve">days</t>
  </si>
  <si>
    <t xml:space="preserve">Total Environmental Costs</t>
  </si>
  <si>
    <t xml:space="preserve">Construction Support</t>
  </si>
  <si>
    <t xml:space="preserve">Chief Inspector</t>
  </si>
  <si>
    <t xml:space="preserve">Construction Coordinator</t>
  </si>
  <si>
    <t xml:space="preserve">Clerk</t>
  </si>
  <si>
    <t xml:space="preserve">Welding Inspector</t>
  </si>
  <si>
    <t xml:space="preserve">Environmental Inspector</t>
  </si>
  <si>
    <t xml:space="preserve">Electrical Inspector</t>
  </si>
  <si>
    <t xml:space="preserve">Construction Trailer</t>
  </si>
  <si>
    <t xml:space="preserve">Mail/phone/Util/Misc.</t>
  </si>
  <si>
    <t xml:space="preserve">Surveyors</t>
  </si>
  <si>
    <t xml:space="preserve">M-days</t>
  </si>
  <si>
    <t xml:space="preserve">Hot Tap Crew</t>
  </si>
  <si>
    <t xml:space="preserve">X-Rays</t>
  </si>
  <si>
    <t xml:space="preserve">ea</t>
  </si>
  <si>
    <t xml:space="preserve">Total Construction Support</t>
  </si>
  <si>
    <t xml:space="preserve">Company Labor</t>
  </si>
  <si>
    <t xml:space="preserve">Company Employees</t>
  </si>
  <si>
    <t xml:space="preserve">Total Company Labor</t>
  </si>
  <si>
    <t xml:space="preserve">Engineering / Design</t>
  </si>
  <si>
    <t xml:space="preserve">Project Management</t>
  </si>
  <si>
    <t xml:space="preserve">Project Engineer</t>
  </si>
  <si>
    <t xml:space="preserve">Travel / Misc</t>
  </si>
  <si>
    <t xml:space="preserve">In House Designers</t>
  </si>
  <si>
    <t xml:space="preserve">Total Engineering / Design</t>
  </si>
  <si>
    <t xml:space="preserve">ROW</t>
  </si>
  <si>
    <t xml:space="preserve">New ROW  6,540' x 50'</t>
  </si>
  <si>
    <t xml:space="preserve">acres</t>
  </si>
  <si>
    <t xml:space="preserve">New ROW 2700' x 30'</t>
  </si>
  <si>
    <t xml:space="preserve">Temp Work Space, 6540' x 35'</t>
  </si>
  <si>
    <t xml:space="preserve">Temp Work Space, (2)2700' x 35'</t>
  </si>
  <si>
    <t xml:space="preserve">ROW Mgr</t>
  </si>
  <si>
    <t xml:space="preserve">Agents</t>
  </si>
  <si>
    <t xml:space="preserve">Condemnations</t>
  </si>
  <si>
    <t xml:space="preserve">parcels</t>
  </si>
  <si>
    <t xml:space="preserve">ROW Temp Work Space, 300' x 300'</t>
  </si>
  <si>
    <t xml:space="preserve">ROW Temp Work Space, 150' x 75'</t>
  </si>
  <si>
    <t xml:space="preserve">Appraisal</t>
  </si>
  <si>
    <t xml:space="preserve">ROW Damages</t>
  </si>
  <si>
    <t xml:space="preserve">Permits, misc.</t>
  </si>
  <si>
    <t xml:space="preserve">Total ROW</t>
  </si>
  <si>
    <t xml:space="preserve">Other (Blowdown &amp; Purge)</t>
  </si>
  <si>
    <t xml:space="preserve">Mcf</t>
  </si>
  <si>
    <t xml:space="preserve">As-built Package</t>
  </si>
  <si>
    <t xml:space="preserve">Overhead (FGT)</t>
  </si>
  <si>
    <t xml:space="preserve">AFUDC</t>
  </si>
  <si>
    <t xml:space="preserve">Contingency</t>
  </si>
  <si>
    <t xml:space="preserve">TOTAL ESTIMATED COST</t>
  </si>
  <si>
    <t xml:space="preserve">METER STATION</t>
  </si>
  <si>
    <t xml:space="preserve">Contractor Install Direct Cost</t>
  </si>
  <si>
    <t xml:space="preserve">Mech/Civil Direct</t>
  </si>
  <si>
    <t xml:space="preserve">Electrical Direct</t>
  </si>
  <si>
    <t xml:space="preserve">Total Contractor Install Direct Cost</t>
  </si>
  <si>
    <t xml:space="preserve">Contractor Adder Install Cost</t>
  </si>
  <si>
    <t xml:space="preserve">lot</t>
  </si>
  <si>
    <t xml:space="preserve">Total Contractor Adder Install Cost</t>
  </si>
  <si>
    <t xml:space="preserve">Material</t>
  </si>
  <si>
    <t xml:space="preserve">Total Material Cost</t>
  </si>
  <si>
    <t xml:space="preserve">Project Manager</t>
  </si>
  <si>
    <t xml:space="preserve">Agent</t>
  </si>
  <si>
    <t xml:space="preserve">Permits</t>
  </si>
  <si>
    <t xml:space="preserve">Gas Loss (Blowdown &amp; Purge)</t>
  </si>
  <si>
    <t xml:space="preserve">TOTAL METER STATION ESTIMATED COST</t>
  </si>
  <si>
    <t xml:space="preserve">TOTAL PIPELINE LATERAL ESTIMATED COST</t>
  </si>
  <si>
    <t xml:space="preserve">PROJECT ESTIMATED COST</t>
  </si>
  <si>
    <t xml:space="preserve">Midway - Take-off and Crosscountry Pipe install</t>
  </si>
  <si>
    <t xml:space="preserve">Bill of Materials</t>
  </si>
  <si>
    <t xml:space="preserve">Project Total:</t>
  </si>
  <si>
    <t xml:space="preserve">*Contractor Supplied</t>
  </si>
  <si>
    <t xml:space="preserve">Elbow</t>
  </si>
  <si>
    <t xml:space="preserve">Size (O.D.)</t>
  </si>
  <si>
    <t xml:space="preserve">qty</t>
  </si>
  <si>
    <t xml:space="preserve">unit</t>
  </si>
  <si>
    <t xml:space="preserve">Deg</t>
  </si>
  <si>
    <t xml:space="preserve">Gr</t>
  </si>
  <si>
    <t xml:space="preserve">Amount</t>
  </si>
  <si>
    <t xml:space="preserve">Pipe</t>
  </si>
  <si>
    <t xml:space="preserve">wall</t>
  </si>
  <si>
    <t xml:space="preserve">f p b</t>
  </si>
  <si>
    <t xml:space="preserve">FBE  0.375 wall, X 42</t>
  </si>
  <si>
    <t xml:space="preserve">std</t>
  </si>
  <si>
    <t xml:space="preserve">f</t>
  </si>
  <si>
    <t xml:space="preserve">fp</t>
  </si>
  <si>
    <t xml:space="preserve">FBE  0.375 wall</t>
  </si>
  <si>
    <t xml:space="preserve">Tees (Reducing)</t>
  </si>
  <si>
    <t xml:space="preserve">Run     x</t>
  </si>
  <si>
    <t xml:space="preserve">Branch</t>
  </si>
  <si>
    <t xml:space="preserve">tee reducing</t>
  </si>
  <si>
    <t xml:space="preserve">Valves - Ball</t>
  </si>
  <si>
    <t xml:space="preserve">ANSI</t>
  </si>
  <si>
    <t xml:space="preserve">W/F</t>
  </si>
  <si>
    <t xml:space="preserve">F</t>
  </si>
  <si>
    <t xml:space="preserve">Flanges</t>
  </si>
  <si>
    <t xml:space="preserve">Flange</t>
  </si>
  <si>
    <t xml:space="preserve">W</t>
  </si>
  <si>
    <t xml:space="preserve">Bolt-up &amp; Gaskets</t>
  </si>
  <si>
    <t xml:space="preserve">sets</t>
  </si>
  <si>
    <t xml:space="preserve">Valves - Check</t>
  </si>
  <si>
    <t xml:space="preserve">End</t>
  </si>
  <si>
    <t xml:space="preserve">Check Valve - Swing</t>
  </si>
  <si>
    <t xml:space="preserve">TDW Items</t>
  </si>
  <si>
    <t xml:space="preserve">TDW Split Tee w/ flange</t>
  </si>
  <si>
    <t xml:space="preserve">ENA Meter Station</t>
  </si>
  <si>
    <t xml:space="preserve">Bare,  0.154 wall, Gr. B</t>
  </si>
  <si>
    <t xml:space="preserve">b</t>
  </si>
  <si>
    <t xml:space="preserve">Bare,  0.375 wall, Gr. B</t>
  </si>
  <si>
    <t xml:space="preserve">Bare,  0.237 wall, Gr. B</t>
  </si>
  <si>
    <t xml:space="preserve">Bare,  0.365 wall, Gr. B</t>
  </si>
  <si>
    <t xml:space="preserve">Bare,  0.179 wall, Gr. B</t>
  </si>
  <si>
    <t xml:space="preserve">xs</t>
  </si>
  <si>
    <t xml:space="preserve">Valves - Control</t>
  </si>
  <si>
    <t xml:space="preserve">Type</t>
  </si>
  <si>
    <t xml:space="preserve">Valve Actuators</t>
  </si>
  <si>
    <t xml:space="preserve">Gas Filtering</t>
  </si>
  <si>
    <t xml:space="preserve">(MM/d)</t>
  </si>
  <si>
    <t xml:space="preserve">Coalescing Filter by Peerless</t>
  </si>
  <si>
    <t xml:space="preserve">Reducers</t>
  </si>
  <si>
    <t xml:space="preserve">reducer</t>
  </si>
  <si>
    <t xml:space="preserve">12 x 10</t>
  </si>
  <si>
    <t xml:space="preserve">16 x 12</t>
  </si>
  <si>
    <t xml:space="preserve">Tees</t>
  </si>
  <si>
    <t xml:space="preserve">O.D.</t>
  </si>
  <si>
    <t xml:space="preserve">Tee</t>
  </si>
  <si>
    <t xml:space="preserve">Meters</t>
  </si>
  <si>
    <t xml:space="preserve">OD</t>
  </si>
  <si>
    <t xml:space="preserve">Style</t>
  </si>
  <si>
    <t xml:space="preserve">Roots Rotary</t>
  </si>
  <si>
    <t xml:space="preserve">M</t>
  </si>
  <si>
    <t xml:space="preserve">Flange - Blind</t>
  </si>
  <si>
    <t xml:space="preserve">Transmitters</t>
  </si>
  <si>
    <t xml:space="preserve">Pressure 3051CG</t>
  </si>
  <si>
    <t xml:space="preserve">Temperature 3144 w/sensor</t>
  </si>
  <si>
    <t xml:space="preserve">Measure Misc</t>
  </si>
  <si>
    <t xml:space="preserve">Strainer T - type</t>
  </si>
  <si>
    <t xml:space="preserve">Gallagher Flow Conditioners</t>
  </si>
  <si>
    <t xml:space="preserve">OD/Model</t>
  </si>
  <si>
    <t xml:space="preserve">Q sonic</t>
  </si>
  <si>
    <t xml:space="preserve">Ultrasonic Meter Spools (3)</t>
  </si>
  <si>
    <t xml:space="preserve">Q Sonic Calibration</t>
  </si>
  <si>
    <t xml:space="preserve">RTU / PLC</t>
  </si>
  <si>
    <t xml:space="preserve">Hrs</t>
  </si>
  <si>
    <t xml:space="preserve">Bristal 3335</t>
  </si>
  <si>
    <t xml:space="preserve">Bristal 3330</t>
  </si>
  <si>
    <t xml:space="preserve">Pipe Supports</t>
  </si>
  <si>
    <t xml:space="preserve">Nom. (O.D.)</t>
  </si>
  <si>
    <t xml:space="preserve">Pipe Supports (Adj.)</t>
  </si>
  <si>
    <t xml:space="preserve">Fences</t>
  </si>
  <si>
    <t xml:space="preserve">length</t>
  </si>
  <si>
    <t xml:space="preserve">width</t>
  </si>
  <si>
    <t xml:space="preserve"> 8' fence w/ poles</t>
  </si>
  <si>
    <t xml:space="preserve">gate ( 16' drive)</t>
  </si>
  <si>
    <t xml:space="preserve">Rock/Dirt/Conc.</t>
  </si>
  <si>
    <t xml:space="preserve">concrete</t>
  </si>
  <si>
    <t xml:space="preserve">yds</t>
  </si>
  <si>
    <t xml:space="preserve">concrete (sonotubes)</t>
  </si>
  <si>
    <t xml:space="preserve">Tanks</t>
  </si>
  <si>
    <t xml:space="preserve">Gallons</t>
  </si>
  <si>
    <t xml:space="preserve">Atmos,dbl wall,horz</t>
  </si>
  <si>
    <t xml:space="preserve">4' dia. x 5.8'</t>
  </si>
  <si>
    <t xml:space="preserve">gal</t>
  </si>
  <si>
    <t xml:space="preserve">Structural Iron</t>
  </si>
  <si>
    <t xml:space="preserve">Width(in)</t>
  </si>
  <si>
    <t xml:space="preserve">I Beam</t>
  </si>
  <si>
    <t xml:space="preserve">Buildings</t>
  </si>
  <si>
    <t xml:space="preserve">eave</t>
  </si>
  <si>
    <t xml:space="preserve">Ins</t>
  </si>
  <si>
    <t xml:space="preserve">Building w/ ac, hvac </t>
  </si>
  <si>
    <t xml:space="preserve">sq.ft.</t>
  </si>
  <si>
    <t xml:space="preserve">sq ft</t>
  </si>
  <si>
    <t xml:space="preserve">Elec Misc</t>
  </si>
  <si>
    <t xml:space="preserve">Single Gang PushButton Ex Proof</t>
  </si>
  <si>
    <t xml:space="preserve">Control Switches</t>
  </si>
  <si>
    <t xml:space="preserve">Level Switch DPDT</t>
  </si>
  <si>
    <t xml:space="preserve">Pressure Gauges</t>
  </si>
  <si>
    <t xml:space="preserve">Chromatographs</t>
  </si>
  <si>
    <t xml:space="preserve">Insertion Probe</t>
  </si>
  <si>
    <t xml:space="preserve">Chromatograph - Danalyzer</t>
  </si>
  <si>
    <t xml:space="preserve">Regulator for Cal Gas</t>
  </si>
  <si>
    <t xml:space="preserve">Regulator for Carrier Gas</t>
  </si>
  <si>
    <t xml:space="preserve">Mannifold for Carrier Gas</t>
  </si>
  <si>
    <t xml:space="preserve">Heater for Cal Gas</t>
  </si>
  <si>
    <t xml:space="preserve">Cyl of Cal Gas</t>
  </si>
  <si>
    <t xml:space="preserve">Heat Traced SS Tubing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</si>
</sst>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/d/yyyy"/>
    <numFmt numFmtId="166" formatCode="\$#,##0"/>
    <numFmt numFmtId="167" formatCode="\$#,##0.00"/>
    <numFmt numFmtId="168" formatCode="0%"/>
    <numFmt numFmtId="169" formatCode="0.0%"/>
    <numFmt numFmtId="170" formatCode="[$-409]m/d/yyyy\ h:mm"/>
    <numFmt numFmtId="171" formatCode="0"/>
    <numFmt numFmtId="172" formatCode="0.000"/>
    <numFmt numFmtId="173" formatCode="#,##0"/>
    <numFmt numFmtId="174" formatCode="0.0"/>
    <numFmt numFmtId="175" formatCode="[$-409]h:mm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  <font>
      <sz val="7"/>
      <name val="Arial"/>
      <family val="0"/>
    </font>
    <font>
      <i val="true"/>
      <sz val="7"/>
      <name val="Arial"/>
      <family val="0"/>
    </font>
    <font>
      <sz val="6"/>
      <name val="Arial"/>
      <family val="2"/>
    </font>
    <font>
      <sz val="7"/>
      <name val="Arial"/>
      <family val="2"/>
    </font>
    <font>
      <sz val="7"/>
      <color rgb="FFFFFFFF"/>
      <name val="Arial"/>
      <family val="2"/>
    </font>
    <font>
      <sz val="6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ont>
        <name val="Arial"/>
        <family val="0"/>
        <b val="0"/>
        <i val="0"/>
        <color rgb="00FFFFFF"/>
      </font>
      <fill>
        <patternFill>
          <bgColor rgb="FFFFCC99"/>
        </patternFill>
      </fill>
      <border diagonalUp="false" diagonalDown="false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diagonal/>
      </border>
    </dxf>
    <dxf>
      <font>
        <name val="Arial"/>
        <family val="0"/>
        <b val="0"/>
        <i val="0"/>
        <color rgb="00FFFFFF"/>
      </font>
      <fill>
        <patternFill>
          <bgColor rgb="FFFFCC99"/>
        </patternFill>
      </fill>
      <border diagonalUp="false" diagonalDown="false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diagonal/>
      </border>
    </dxf>
    <dxf>
      <font>
        <name val="Arial"/>
        <family val="0"/>
        <b val="0"/>
        <i val="0"/>
        <color rgb="00FFFFFF"/>
      </font>
      <fill>
        <patternFill>
          <bgColor rgb="FFFFCC99"/>
        </patternFill>
      </fill>
      <border diagonalUp="false" diagonalDown="false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diagonal/>
      </border>
    </dxf>
    <dxf>
      <font>
        <name val="Arial"/>
        <family val="0"/>
        <b val="0"/>
        <i val="0"/>
        <color rgb="00FFFFFF"/>
      </font>
      <fill>
        <patternFill>
          <bgColor rgb="FFFFCC99"/>
        </patternFill>
      </fill>
      <border diagonalUp="false" diagonalDown="false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diagonal/>
      </border>
    </dxf>
    <dxf>
      <font>
        <name val="Arial"/>
        <family val="0"/>
        <b val="0"/>
        <i val="0"/>
        <color rgb="00FFFFFF"/>
      </font>
      <fill>
        <patternFill>
          <bgColor rgb="FFFFCC99"/>
        </patternFill>
      </fill>
      <border diagonalUp="false" diagonalDown="false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diagonal/>
      </border>
    </dxf>
    <dxf>
      <font>
        <name val="Arial"/>
        <family val="0"/>
        <b val="0"/>
        <i val="0"/>
        <color rgb="00FFFFFF"/>
      </font>
      <fill>
        <patternFill>
          <bgColor rgb="FFFFCC99"/>
        </patternFill>
      </fill>
      <border diagonalUp="false" diagonalDown="false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EW%20GREG%20FOLDER/PROJECTS/Material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ll of Mat'l"/>
      <sheetName val="DIM"/>
      <sheetName val="Tanks"/>
      <sheetName val="Sort Order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5" hidden="false" customHeight="false" outlineLevel="0" collapsed="false">
      <c r="B2" s="1" t="s">
        <v>0</v>
      </c>
    </row>
    <row r="4" customFormat="false" ht="12.75" hidden="false" customHeight="false" outlineLevel="0" collapsed="false">
      <c r="B4" s="2" t="s">
        <v>1</v>
      </c>
    </row>
    <row r="5" customFormat="false" ht="12.75" hidden="false" customHeight="false" outlineLevel="0" collapsed="false">
      <c r="A5" s="3"/>
    </row>
    <row r="7" customFormat="false" ht="12.75" hidden="false" customHeight="false" outlineLevel="0" collapsed="false">
      <c r="B7" s="4" t="s">
        <v>2</v>
      </c>
      <c r="C7" s="4"/>
      <c r="D7" s="4"/>
      <c r="E7" s="5" t="s">
        <v>3</v>
      </c>
    </row>
    <row r="8" customFormat="false" ht="12.75" hidden="false" customHeight="false" outlineLevel="0" collapsed="false">
      <c r="B8" s="4" t="s">
        <v>4</v>
      </c>
      <c r="C8" s="4"/>
      <c r="D8" s="4"/>
      <c r="E8" s="5" t="s">
        <v>5</v>
      </c>
    </row>
    <row r="9" customFormat="false" ht="12.75" hidden="false" customHeight="false" outlineLevel="0" collapsed="false">
      <c r="B9" s="4" t="s">
        <v>6</v>
      </c>
      <c r="C9" s="4"/>
      <c r="D9" s="4"/>
      <c r="E9" s="5" t="s">
        <v>7</v>
      </c>
    </row>
    <row r="10" customFormat="false" ht="12.75" hidden="false" customHeight="false" outlineLevel="0" collapsed="false">
      <c r="B10" s="4" t="s">
        <v>8</v>
      </c>
      <c r="C10" s="4"/>
      <c r="D10" s="4"/>
      <c r="E10" s="6" t="n">
        <v>0</v>
      </c>
    </row>
    <row r="13" customFormat="false" ht="12.75" hidden="false" customHeight="false" outlineLevel="0" collapsed="false">
      <c r="A13" s="7" t="s">
        <v>9</v>
      </c>
      <c r="C13" s="8"/>
      <c r="D13" s="8"/>
      <c r="E13" s="8"/>
      <c r="F13" s="8"/>
      <c r="G13" s="8"/>
      <c r="H13" s="8"/>
      <c r="I13" s="8"/>
    </row>
    <row r="16" customFormat="false" ht="12.75" hidden="false" customHeight="false" outlineLevel="0" collapsed="false">
      <c r="A16" s="9" t="s">
        <v>10</v>
      </c>
    </row>
    <row r="17" customFormat="false" ht="12.75" hidden="false" customHeight="false" outlineLevel="0" collapsed="false">
      <c r="A17" s="9" t="s">
        <v>11</v>
      </c>
    </row>
    <row r="18" customFormat="false" ht="12.75" hidden="false" customHeight="false" outlineLevel="0" collapsed="false">
      <c r="A18" s="9" t="s">
        <v>12</v>
      </c>
    </row>
    <row r="19" customFormat="false" ht="12.75" hidden="false" customHeight="false" outlineLevel="0" collapsed="false">
      <c r="A19" s="9" t="s">
        <v>13</v>
      </c>
    </row>
    <row r="21" customFormat="false" ht="12.75" hidden="false" customHeight="false" outlineLevel="0" collapsed="false">
      <c r="A21" s="9" t="s">
        <v>14</v>
      </c>
    </row>
    <row r="22" customFormat="false" ht="12.75" hidden="false" customHeight="false" outlineLevel="0" collapsed="false">
      <c r="A22" s="9" t="s">
        <v>15</v>
      </c>
    </row>
    <row r="23" customFormat="false" ht="12.75" hidden="false" customHeight="false" outlineLevel="0" collapsed="false">
      <c r="A23" s="9" t="s">
        <v>16</v>
      </c>
    </row>
    <row r="27" customFormat="false" ht="12.75" hidden="false" customHeight="false" outlineLevel="0" collapsed="false">
      <c r="B27" s="8" t="s">
        <v>17</v>
      </c>
      <c r="C27" s="8"/>
      <c r="D27" s="8"/>
      <c r="E27" s="8"/>
      <c r="F27" s="8"/>
      <c r="G27" s="8"/>
      <c r="H27" s="8"/>
      <c r="I27" s="8"/>
    </row>
    <row r="30" customFormat="false" ht="12.75" hidden="false" customHeight="false" outlineLevel="0" collapsed="false">
      <c r="A30" s="9" t="s">
        <v>18</v>
      </c>
    </row>
    <row r="31" customFormat="false" ht="12.75" hidden="false" customHeight="false" outlineLevel="0" collapsed="false">
      <c r="A31" s="9" t="s">
        <v>19</v>
      </c>
    </row>
    <row r="32" customFormat="false" ht="12.75" hidden="false" customHeight="false" outlineLevel="0" collapsed="false">
      <c r="A32" s="9" t="s">
        <v>20</v>
      </c>
    </row>
    <row r="33" customFormat="false" ht="12.75" hidden="false" customHeight="false" outlineLevel="0" collapsed="false">
      <c r="A33" s="9" t="s">
        <v>21</v>
      </c>
    </row>
    <row r="34" customFormat="false" ht="12.75" hidden="false" customHeight="false" outlineLevel="0" collapsed="false">
      <c r="A34" s="9" t="s">
        <v>22</v>
      </c>
      <c r="L34" s="10"/>
    </row>
    <row r="35" customFormat="false" ht="12.75" hidden="false" customHeight="false" outlineLevel="0" collapsed="false">
      <c r="A35" s="9" t="s">
        <v>23</v>
      </c>
      <c r="L35" s="10"/>
    </row>
    <row r="36" customFormat="false" ht="12.75" hidden="false" customHeight="false" outlineLevel="0" collapsed="false">
      <c r="A36" s="9" t="s">
        <v>24</v>
      </c>
      <c r="L36" s="10"/>
    </row>
    <row r="37" customFormat="false" ht="12.75" hidden="false" customHeight="false" outlineLevel="0" collapsed="false">
      <c r="A37" s="9" t="s">
        <v>25</v>
      </c>
      <c r="B37" s="11" t="s">
        <v>26</v>
      </c>
    </row>
    <row r="40" customFormat="false" ht="12.75" hidden="false" customHeight="false" outlineLevel="0" collapsed="false">
      <c r="A40" s="7" t="s">
        <v>27</v>
      </c>
      <c r="C40" s="8"/>
      <c r="D40" s="8"/>
      <c r="E40" s="8"/>
      <c r="F40" s="8"/>
      <c r="G40" s="8"/>
      <c r="H40" s="8"/>
      <c r="I40" s="8"/>
    </row>
    <row r="41" customFormat="false" ht="12.75" hidden="false" customHeight="false" outlineLevel="0" collapsed="false">
      <c r="C41" s="12"/>
      <c r="D41" s="12"/>
      <c r="E41" s="12"/>
      <c r="F41" s="12"/>
      <c r="G41" s="12"/>
      <c r="H41" s="12"/>
      <c r="I41" s="12"/>
    </row>
    <row r="42" customFormat="false" ht="12.75" hidden="false" customHeight="false" outlineLevel="0" collapsed="false">
      <c r="A42" s="9" t="s">
        <v>28</v>
      </c>
      <c r="G42" s="11"/>
      <c r="H42" s="11"/>
    </row>
    <row r="43" customFormat="false" ht="12.75" hidden="false" customHeight="false" outlineLevel="0" collapsed="false">
      <c r="A43" s="9" t="s">
        <v>29</v>
      </c>
      <c r="G43" s="11"/>
      <c r="H43" s="11"/>
    </row>
    <row r="44" customFormat="false" ht="12.75" hidden="false" customHeight="false" outlineLevel="0" collapsed="false">
      <c r="A44" s="11" t="s">
        <v>30</v>
      </c>
      <c r="B44" s="11"/>
      <c r="G44" s="11"/>
      <c r="H44" s="11"/>
    </row>
    <row r="45" customFormat="false" ht="12.75" hidden="false" customHeight="false" outlineLevel="0" collapsed="false">
      <c r="A45" s="9" t="s">
        <v>31</v>
      </c>
      <c r="G45" s="11"/>
      <c r="H45" s="11"/>
    </row>
    <row r="46" customFormat="false" ht="12.75" hidden="false" customHeight="false" outlineLevel="0" collapsed="false">
      <c r="G46" s="11"/>
      <c r="H46" s="11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sheetData>
    <row r="2" customFormat="false" ht="15" hidden="false" customHeight="false" outlineLevel="0" collapsed="false">
      <c r="B2" s="1" t="str">
        <f aca="false">'Cover Page'!B2</f>
        <v>ENRON TRANSPORTATION AND SERVICES</v>
      </c>
    </row>
    <row r="4" customFormat="false" ht="12.75" hidden="false" customHeight="false" outlineLevel="0" collapsed="false">
      <c r="B4" s="2" t="str">
        <f aca="false">'Cover Page'!B4</f>
        <v>PROJECT COST ESTIMATE - 3/28/01</v>
      </c>
    </row>
    <row r="5" customFormat="false" ht="12.75" hidden="false" customHeight="false" outlineLevel="0" collapsed="false">
      <c r="A5" s="3"/>
    </row>
    <row r="7" customFormat="false" ht="12.75" hidden="false" customHeight="false" outlineLevel="0" collapsed="false">
      <c r="B7" s="4" t="str">
        <f aca="false">'Cover Page'!B7</f>
        <v>Customer Company Name</v>
      </c>
      <c r="C7" s="4"/>
      <c r="D7" s="4"/>
      <c r="E7" s="5" t="str">
        <f aca="false">'Cover Page'!E7</f>
        <v>FGT FACILITY PLANNING</v>
      </c>
      <c r="F7" s="5"/>
    </row>
    <row r="8" customFormat="false" ht="12.75" hidden="false" customHeight="false" outlineLevel="0" collapsed="false">
      <c r="B8" s="4" t="str">
        <f aca="false">'Cover Page'!B8</f>
        <v>Project Name:</v>
      </c>
      <c r="C8" s="4"/>
      <c r="D8" s="4"/>
      <c r="E8" s="5" t="str">
        <f aca="false">'Cover Page'!E8</f>
        <v>MIDWAY</v>
      </c>
      <c r="F8" s="5"/>
    </row>
    <row r="9" customFormat="false" ht="12.75" hidden="false" customHeight="false" outlineLevel="0" collapsed="false">
      <c r="B9" s="4" t="str">
        <f aca="false">'Cover Page'!B9</f>
        <v>Project Engineer:</v>
      </c>
      <c r="C9" s="4"/>
      <c r="D9" s="4"/>
      <c r="E9" s="5" t="str">
        <f aca="false">'Cover Page'!E9</f>
        <v>GREG BIERMAN</v>
      </c>
      <c r="F9" s="5"/>
    </row>
    <row r="10" customFormat="false" ht="12.75" hidden="false" customHeight="false" outlineLevel="0" collapsed="false">
      <c r="B10" s="4" t="str">
        <f aca="false">'Cover Page'!B10</f>
        <v>Revision:</v>
      </c>
      <c r="C10" s="4"/>
      <c r="D10" s="4"/>
      <c r="E10" s="6" t="n">
        <f aca="false">'Cover Page'!E10</f>
        <v>0</v>
      </c>
      <c r="F10" s="5"/>
    </row>
    <row r="13" customFormat="false" ht="15" hidden="false" customHeight="false" outlineLevel="0" collapsed="false">
      <c r="A13" s="13" t="s">
        <v>32</v>
      </c>
      <c r="B13" s="8"/>
      <c r="C13" s="8"/>
      <c r="D13" s="8"/>
      <c r="E13" s="8"/>
      <c r="F13" s="8"/>
      <c r="G13" s="8"/>
      <c r="H13" s="8"/>
      <c r="I13" s="8"/>
      <c r="J13" s="8"/>
    </row>
    <row r="14" customFormat="false" ht="12.75" hidden="false" customHeight="false" outlineLevel="0" collapsed="false">
      <c r="B14" s="14"/>
    </row>
    <row r="16" customFormat="false" ht="12.75" hidden="false" customHeight="false" outlineLevel="0" collapsed="false">
      <c r="A16" s="15" t="s">
        <v>33</v>
      </c>
    </row>
    <row r="18" customFormat="false" ht="12.75" hidden="false" customHeight="false" outlineLevel="0" collapsed="false">
      <c r="A18" s="9" t="s">
        <v>34</v>
      </c>
    </row>
    <row r="20" customFormat="false" ht="12.75" hidden="false" customHeight="false" outlineLevel="0" collapsed="false">
      <c r="A20" s="9" t="s">
        <v>35</v>
      </c>
    </row>
    <row r="22" customFormat="false" ht="12.75" hidden="false" customHeight="false" outlineLevel="0" collapsed="false">
      <c r="A22" s="15" t="s">
        <v>36</v>
      </c>
    </row>
    <row r="23" customFormat="false" ht="12.75" hidden="false" customHeight="false" outlineLevel="0" collapsed="false">
      <c r="A23" s="15"/>
    </row>
    <row r="24" customFormat="false" ht="12.75" hidden="false" customHeight="false" outlineLevel="0" collapsed="false">
      <c r="A24" s="9" t="s">
        <v>37</v>
      </c>
    </row>
    <row r="25" customFormat="false" ht="12.75" hidden="false" customHeight="false" outlineLevel="0" collapsed="false">
      <c r="B25" s="9" t="s">
        <v>38</v>
      </c>
    </row>
    <row r="26" customFormat="false" ht="12.75" hidden="false" customHeight="false" outlineLevel="0" collapsed="false">
      <c r="B26" s="9" t="s">
        <v>39</v>
      </c>
    </row>
    <row r="28" customFormat="false" ht="12.75" hidden="false" customHeight="false" outlineLevel="0" collapsed="false">
      <c r="A28" s="15" t="s">
        <v>40</v>
      </c>
    </row>
    <row r="29" customFormat="false" ht="12.75" hidden="false" customHeight="false" outlineLevel="0" collapsed="false">
      <c r="A29" s="15"/>
    </row>
    <row r="30" customFormat="false" ht="12.75" hidden="false" customHeight="false" outlineLevel="0" collapsed="false">
      <c r="A30" s="9" t="s">
        <v>41</v>
      </c>
    </row>
    <row r="32" customFormat="false" ht="12.75" hidden="false" customHeight="false" outlineLevel="0" collapsed="false">
      <c r="A32" s="15" t="s">
        <v>42</v>
      </c>
    </row>
    <row r="33" customFormat="false" ht="12.75" hidden="false" customHeight="false" outlineLevel="0" collapsed="false">
      <c r="A33" s="15"/>
    </row>
    <row r="34" customFormat="false" ht="12.75" hidden="false" customHeight="false" outlineLevel="0" collapsed="false">
      <c r="A34" s="9" t="s">
        <v>43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sheetData>
    <row r="2" customFormat="false" ht="15" hidden="false" customHeight="false" outlineLevel="0" collapsed="false">
      <c r="B2" s="1" t="str">
        <f aca="false">'Cover Page'!B2</f>
        <v>ENRON TRANSPORTATION AND SERVICES</v>
      </c>
    </row>
    <row r="4" customFormat="false" ht="12.75" hidden="false" customHeight="false" outlineLevel="0" collapsed="false">
      <c r="B4" s="2" t="str">
        <f aca="false">'Cover Page'!B4</f>
        <v>PROJECT COST ESTIMATE - 3/28/01</v>
      </c>
    </row>
    <row r="5" customFormat="false" ht="12.75" hidden="false" customHeight="false" outlineLevel="0" collapsed="false">
      <c r="A5" s="3"/>
    </row>
    <row r="7" customFormat="false" ht="12.75" hidden="false" customHeight="false" outlineLevel="0" collapsed="false">
      <c r="B7" s="4" t="str">
        <f aca="false">'Cover Page'!B7</f>
        <v>Customer Company Name</v>
      </c>
      <c r="C7" s="4"/>
      <c r="D7" s="4"/>
      <c r="E7" s="5" t="str">
        <f aca="false">'Cover Page'!E7</f>
        <v>FGT FACILITY PLANNING</v>
      </c>
      <c r="F7" s="5"/>
    </row>
    <row r="8" customFormat="false" ht="12.75" hidden="false" customHeight="false" outlineLevel="0" collapsed="false">
      <c r="B8" s="4" t="str">
        <f aca="false">'Cover Page'!B8</f>
        <v>Project Name:</v>
      </c>
      <c r="C8" s="4"/>
      <c r="D8" s="4"/>
      <c r="E8" s="5" t="str">
        <f aca="false">'Cover Page'!E8</f>
        <v>MIDWAY</v>
      </c>
      <c r="F8" s="5"/>
    </row>
    <row r="9" customFormat="false" ht="12.75" hidden="false" customHeight="false" outlineLevel="0" collapsed="false">
      <c r="B9" s="4" t="str">
        <f aca="false">'Cover Page'!B9</f>
        <v>Project Engineer:</v>
      </c>
      <c r="C9" s="4"/>
      <c r="D9" s="4"/>
      <c r="E9" s="5" t="str">
        <f aca="false">'Cover Page'!E9</f>
        <v>GREG BIERMAN</v>
      </c>
      <c r="F9" s="5"/>
    </row>
    <row r="10" customFormat="false" ht="12.75" hidden="false" customHeight="false" outlineLevel="0" collapsed="false">
      <c r="B10" s="4" t="str">
        <f aca="false">'Cover Page'!B10</f>
        <v>Revision:</v>
      </c>
      <c r="C10" s="4"/>
      <c r="D10" s="4"/>
      <c r="E10" s="6" t="n">
        <f aca="false">'Cover Page'!E10</f>
        <v>0</v>
      </c>
      <c r="F10" s="5"/>
    </row>
    <row r="13" customFormat="false" ht="15" hidden="false" customHeight="false" outlineLevel="0" collapsed="false">
      <c r="A13" s="13" t="s">
        <v>44</v>
      </c>
      <c r="B13" s="13"/>
      <c r="C13" s="13"/>
      <c r="D13" s="13"/>
      <c r="E13" s="13"/>
      <c r="F13" s="13"/>
      <c r="G13" s="13"/>
      <c r="H13" s="13"/>
      <c r="I13" s="13"/>
      <c r="J13" s="13"/>
    </row>
    <row r="15" customFormat="false" ht="12.75" hidden="false" customHeight="false" outlineLevel="0" collapsed="false">
      <c r="A15" s="15" t="s">
        <v>45</v>
      </c>
    </row>
    <row r="17" customFormat="false" ht="12.75" hidden="false" customHeight="false" outlineLevel="0" collapsed="false">
      <c r="A17" s="9" t="s">
        <v>46</v>
      </c>
    </row>
    <row r="19" customFormat="false" ht="12.75" hidden="false" customHeight="false" outlineLevel="0" collapsed="false">
      <c r="A19" s="9" t="s">
        <v>47</v>
      </c>
    </row>
    <row r="21" customFormat="false" ht="12.75" hidden="false" customHeight="false" outlineLevel="0" collapsed="false">
      <c r="A21" s="9" t="s">
        <v>48</v>
      </c>
    </row>
    <row r="23" customFormat="false" ht="12.75" hidden="false" customHeight="false" outlineLevel="0" collapsed="false">
      <c r="A23" s="9" t="s">
        <v>49</v>
      </c>
    </row>
    <row r="25" customFormat="false" ht="12.75" hidden="false" customHeight="false" outlineLevel="0" collapsed="false">
      <c r="A25" s="9" t="s">
        <v>50</v>
      </c>
    </row>
    <row r="27" customFormat="false" ht="12.75" hidden="false" customHeight="false" outlineLevel="0" collapsed="false">
      <c r="A27" s="14" t="s">
        <v>51</v>
      </c>
    </row>
    <row r="29" customFormat="false" ht="12.75" hidden="false" customHeight="false" outlineLevel="0" collapsed="false">
      <c r="A29" s="9" t="s">
        <v>52</v>
      </c>
    </row>
    <row r="31" customFormat="false" ht="12.75" hidden="false" customHeight="false" outlineLevel="0" collapsed="false">
      <c r="A31" s="9" t="s">
        <v>53</v>
      </c>
    </row>
    <row r="33" customFormat="false" ht="12.75" hidden="false" customHeight="false" outlineLevel="0" collapsed="false">
      <c r="A33" s="9" t="s">
        <v>54</v>
      </c>
    </row>
    <row r="35" customFormat="false" ht="12.75" hidden="false" customHeight="false" outlineLevel="0" collapsed="false">
      <c r="A35" s="9" t="s">
        <v>55</v>
      </c>
    </row>
    <row r="36" customFormat="false" ht="12.75" hidden="false" customHeight="false" outlineLevel="0" collapsed="false">
      <c r="B36" s="9" t="s">
        <v>56</v>
      </c>
    </row>
    <row r="38" customFormat="false" ht="12.75" hidden="false" customHeight="false" outlineLevel="0" collapsed="false">
      <c r="A38" s="9" t="s">
        <v>57</v>
      </c>
    </row>
    <row r="40" customFormat="false" ht="12.75" hidden="false" customHeight="false" outlineLevel="0" collapsed="false">
      <c r="A40" s="9" t="s">
        <v>58</v>
      </c>
    </row>
    <row r="42" customFormat="false" ht="12.75" hidden="false" customHeight="false" outlineLevel="0" collapsed="false">
      <c r="A42" s="9" t="s">
        <v>59</v>
      </c>
    </row>
    <row r="44" customFormat="false" ht="12.75" hidden="false" customHeight="false" outlineLevel="0" collapsed="false">
      <c r="A44" s="9" t="s">
        <v>60</v>
      </c>
    </row>
    <row r="46" customFormat="false" ht="12.75" hidden="false" customHeight="false" outlineLevel="0" collapsed="false">
      <c r="A46" s="9" t="s">
        <v>61</v>
      </c>
    </row>
    <row r="48" customFormat="false" ht="12.75" hidden="false" customHeight="false" outlineLevel="0" collapsed="false">
      <c r="A48" s="9" t="s">
        <v>62</v>
      </c>
    </row>
    <row r="49" customFormat="false" ht="12.75" hidden="false" customHeight="false" outlineLevel="0" collapsed="false">
      <c r="B49" s="9" t="s">
        <v>63</v>
      </c>
    </row>
    <row r="51" customFormat="false" ht="12.75" hidden="false" customHeight="false" outlineLevel="0" collapsed="false">
      <c r="A51" s="9" t="s">
        <v>64</v>
      </c>
    </row>
    <row r="54" customFormat="false" ht="12.75" hidden="false" customHeight="false" outlineLevel="0" collapsed="false">
      <c r="A54" s="15" t="s">
        <v>65</v>
      </c>
    </row>
    <row r="56" customFormat="false" ht="12.75" hidden="false" customHeight="false" outlineLevel="0" collapsed="false">
      <c r="A56" s="9" t="s">
        <v>46</v>
      </c>
    </row>
    <row r="58" customFormat="false" ht="12.75" hidden="false" customHeight="false" outlineLevel="0" collapsed="false">
      <c r="A58" s="9" t="s">
        <v>47</v>
      </c>
    </row>
    <row r="60" customFormat="false" ht="12.75" hidden="false" customHeight="false" outlineLevel="0" collapsed="false">
      <c r="A60" s="9" t="s">
        <v>66</v>
      </c>
    </row>
    <row r="61" customFormat="false" ht="12.75" hidden="false" customHeight="false" outlineLevel="0" collapsed="false">
      <c r="B61" s="9" t="s">
        <v>67</v>
      </c>
    </row>
    <row r="63" customFormat="false" ht="12.75" hidden="false" customHeight="false" outlineLevel="0" collapsed="false">
      <c r="A63" s="9" t="s">
        <v>68</v>
      </c>
    </row>
    <row r="65" customFormat="false" ht="12.75" hidden="false" customHeight="false" outlineLevel="0" collapsed="false">
      <c r="A65" s="9" t="s">
        <v>69</v>
      </c>
    </row>
    <row r="67" customFormat="false" ht="12.75" hidden="false" customHeight="false" outlineLevel="0" collapsed="false">
      <c r="A67" s="9" t="s">
        <v>70</v>
      </c>
    </row>
    <row r="69" customFormat="false" ht="12.75" hidden="false" customHeight="false" outlineLevel="0" collapsed="false">
      <c r="A69" s="9" t="s">
        <v>71</v>
      </c>
    </row>
    <row r="71" customFormat="false" ht="12.75" hidden="false" customHeight="false" outlineLevel="0" collapsed="false">
      <c r="A71" s="9" t="s">
        <v>72</v>
      </c>
    </row>
    <row r="73" customFormat="false" ht="12.75" hidden="false" customHeight="false" outlineLevel="0" collapsed="false">
      <c r="A73" s="9" t="s">
        <v>73</v>
      </c>
    </row>
    <row r="75" customFormat="false" ht="12.75" hidden="false" customHeight="false" outlineLevel="0" collapsed="false">
      <c r="A75" s="9" t="s">
        <v>74</v>
      </c>
    </row>
    <row r="77" customFormat="false" ht="12.75" hidden="false" customHeight="false" outlineLevel="0" collapsed="false">
      <c r="A77" s="9" t="s">
        <v>75</v>
      </c>
    </row>
    <row r="79" customFormat="false" ht="12.75" hidden="false" customHeight="false" outlineLevel="0" collapsed="false">
      <c r="A79" s="9" t="s">
        <v>59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4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91" activeCellId="0" sqref="I9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9" width="6.99"/>
    <col collapsed="false" customWidth="true" hidden="false" outlineLevel="0" max="7" min="7" style="9" width="7.85"/>
    <col collapsed="false" customWidth="true" hidden="false" outlineLevel="0" max="9" min="9" style="9" width="11.13"/>
  </cols>
  <sheetData>
    <row r="2" customFormat="false" ht="15" hidden="false" customHeight="false" outlineLevel="0" collapsed="false">
      <c r="B2" s="1" t="str">
        <f aca="false">'Cover Page'!B2</f>
        <v>ENRON TRANSPORTATION AND SERVICES</v>
      </c>
    </row>
    <row r="4" customFormat="false" ht="12.75" hidden="false" customHeight="false" outlineLevel="0" collapsed="false">
      <c r="B4" s="2" t="str">
        <f aca="false">'Cover Page'!B4</f>
        <v>PROJECT COST ESTIMATE - 3/28/01</v>
      </c>
    </row>
    <row r="5" customFormat="false" ht="12.75" hidden="false" customHeight="false" outlineLevel="0" collapsed="false">
      <c r="A5" s="3"/>
    </row>
    <row r="7" customFormat="false" ht="12.75" hidden="false" customHeight="false" outlineLevel="0" collapsed="false">
      <c r="B7" s="4" t="str">
        <f aca="false">'Cover Page'!B7</f>
        <v>Customer Company Name</v>
      </c>
      <c r="C7" s="4"/>
      <c r="D7" s="4"/>
      <c r="E7" s="5" t="str">
        <f aca="false">'Cover Page'!E7</f>
        <v>FGT FACILITY PLANNING</v>
      </c>
      <c r="F7" s="5"/>
    </row>
    <row r="8" customFormat="false" ht="12.75" hidden="false" customHeight="false" outlineLevel="0" collapsed="false">
      <c r="B8" s="4" t="str">
        <f aca="false">'Cover Page'!B8</f>
        <v>Project Name:</v>
      </c>
      <c r="C8" s="4"/>
      <c r="D8" s="4"/>
      <c r="E8" s="5" t="str">
        <f aca="false">'Cover Page'!E8</f>
        <v>MIDWAY</v>
      </c>
      <c r="F8" s="5"/>
    </row>
    <row r="9" customFormat="false" ht="12.75" hidden="false" customHeight="false" outlineLevel="0" collapsed="false">
      <c r="B9" s="4" t="str">
        <f aca="false">'Cover Page'!B9</f>
        <v>Project Engineer:</v>
      </c>
      <c r="C9" s="4"/>
      <c r="D9" s="4"/>
      <c r="E9" s="5" t="str">
        <f aca="false">'Cover Page'!E9</f>
        <v>GREG BIERMAN</v>
      </c>
      <c r="F9" s="5"/>
    </row>
    <row r="10" customFormat="false" ht="12.75" hidden="false" customHeight="false" outlineLevel="0" collapsed="false">
      <c r="B10" s="4" t="str">
        <f aca="false">'Cover Page'!B10</f>
        <v>Revision:</v>
      </c>
      <c r="C10" s="4"/>
      <c r="D10" s="4"/>
      <c r="E10" s="6" t="n">
        <f aca="false">'Cover Page'!E10</f>
        <v>0</v>
      </c>
      <c r="F10" s="6"/>
    </row>
    <row r="12" customFormat="false" ht="12" hidden="false" customHeight="false" outlineLevel="0" collapsed="false">
      <c r="A12" s="5"/>
      <c r="B12" s="5"/>
      <c r="C12" s="5"/>
      <c r="D12" s="5"/>
      <c r="E12" s="5"/>
      <c r="F12" s="5"/>
      <c r="G12" s="5"/>
      <c r="H12" s="5"/>
      <c r="I12" s="5"/>
    </row>
    <row r="13" customFormat="false" ht="12" hidden="false" customHeight="false" outlineLevel="0" collapsed="false">
      <c r="A13" s="2" t="s">
        <v>76</v>
      </c>
      <c r="B13" s="5"/>
      <c r="C13" s="5"/>
      <c r="D13" s="5"/>
      <c r="E13" s="5"/>
      <c r="F13" s="16" t="s">
        <v>77</v>
      </c>
      <c r="G13" s="16" t="s">
        <v>78</v>
      </c>
      <c r="H13" s="16" t="s">
        <v>79</v>
      </c>
      <c r="I13" s="16" t="s">
        <v>80</v>
      </c>
    </row>
    <row r="14" customFormat="false" ht="12" hidden="false" customHeight="false" outlineLevel="0" collapsed="false">
      <c r="A14" s="5"/>
      <c r="B14" s="5"/>
      <c r="C14" s="5"/>
      <c r="D14" s="5"/>
      <c r="E14" s="5"/>
      <c r="F14" s="17"/>
      <c r="G14" s="17"/>
      <c r="H14" s="17"/>
      <c r="I14" s="5"/>
    </row>
    <row r="15" customFormat="false" ht="12" hidden="false" customHeight="false" outlineLevel="0" collapsed="false">
      <c r="A15" s="5"/>
      <c r="B15" s="18" t="s">
        <v>81</v>
      </c>
      <c r="C15" s="19"/>
      <c r="D15" s="19"/>
      <c r="E15" s="19"/>
      <c r="F15" s="20"/>
      <c r="G15" s="20"/>
      <c r="H15" s="20"/>
      <c r="I15" s="19"/>
    </row>
    <row r="16" customFormat="false" ht="12" hidden="false" customHeight="false" outlineLevel="0" collapsed="false">
      <c r="A16" s="5"/>
      <c r="B16" s="21" t="s">
        <v>82</v>
      </c>
      <c r="C16" s="22"/>
      <c r="D16" s="22"/>
      <c r="E16" s="23"/>
      <c r="F16" s="24" t="n">
        <f aca="false">5280*1.75</f>
        <v>9240</v>
      </c>
      <c r="G16" s="16" t="s">
        <v>83</v>
      </c>
      <c r="H16" s="25" t="n">
        <f aca="false">I16/F16</f>
        <v>45.638961038961</v>
      </c>
      <c r="I16" s="26" t="n">
        <v>421704</v>
      </c>
    </row>
    <row r="17" customFormat="false" ht="12" hidden="false" customHeight="false" outlineLevel="0" collapsed="false">
      <c r="A17" s="5"/>
      <c r="B17" s="21" t="s">
        <v>84</v>
      </c>
      <c r="C17" s="22"/>
      <c r="D17" s="22"/>
      <c r="E17" s="23"/>
      <c r="F17" s="24" t="n">
        <v>2</v>
      </c>
      <c r="G17" s="16" t="s">
        <v>85</v>
      </c>
      <c r="H17" s="25" t="n">
        <f aca="false">I17/F17</f>
        <v>7250</v>
      </c>
      <c r="I17" s="26" t="n">
        <v>14500</v>
      </c>
    </row>
    <row r="18" customFormat="false" ht="12" hidden="false" customHeight="false" outlineLevel="0" collapsed="false">
      <c r="A18" s="5"/>
      <c r="B18" s="21" t="s">
        <v>86</v>
      </c>
      <c r="C18" s="22"/>
      <c r="D18" s="22"/>
      <c r="E18" s="23"/>
      <c r="F18" s="24" t="n">
        <v>1</v>
      </c>
      <c r="G18" s="16" t="s">
        <v>85</v>
      </c>
      <c r="H18" s="25" t="n">
        <v>31368</v>
      </c>
      <c r="I18" s="26" t="n">
        <f aca="false">18024+13345</f>
        <v>31369</v>
      </c>
    </row>
    <row r="19" customFormat="false" ht="12" hidden="false" customHeight="false" outlineLevel="0" collapsed="false">
      <c r="A19" s="5"/>
      <c r="B19" s="18" t="s">
        <v>87</v>
      </c>
      <c r="C19" s="18"/>
      <c r="D19" s="18"/>
      <c r="E19" s="18"/>
      <c r="F19" s="27"/>
      <c r="G19" s="27"/>
      <c r="H19" s="28"/>
      <c r="I19" s="29" t="n">
        <f aca="false">SUM(I16:I18)</f>
        <v>467573</v>
      </c>
      <c r="L19" s="30"/>
    </row>
    <row r="20" customFormat="false" ht="12" hidden="false" customHeight="false" outlineLevel="0" collapsed="false">
      <c r="A20" s="5"/>
      <c r="B20" s="5"/>
      <c r="C20" s="5"/>
      <c r="D20" s="5"/>
      <c r="E20" s="5"/>
      <c r="F20" s="17"/>
      <c r="G20" s="17"/>
      <c r="H20" s="31"/>
      <c r="I20" s="30"/>
    </row>
    <row r="21" customFormat="false" ht="12" hidden="false" customHeight="false" outlineLevel="0" collapsed="false">
      <c r="A21" s="5"/>
      <c r="B21" s="2" t="s">
        <v>88</v>
      </c>
      <c r="C21" s="5"/>
      <c r="D21" s="5"/>
      <c r="E21" s="5"/>
      <c r="F21" s="17"/>
      <c r="G21" s="17"/>
      <c r="H21" s="31"/>
      <c r="I21" s="30"/>
    </row>
    <row r="22" customFormat="false" ht="12" hidden="false" customHeight="false" outlineLevel="0" collapsed="false">
      <c r="A22" s="5"/>
      <c r="B22" s="21" t="s">
        <v>89</v>
      </c>
      <c r="C22" s="22"/>
      <c r="D22" s="22"/>
      <c r="E22" s="23"/>
      <c r="F22" s="16" t="n">
        <f aca="false">9240-400</f>
        <v>8840</v>
      </c>
      <c r="G22" s="16" t="s">
        <v>83</v>
      </c>
      <c r="H22" s="32" t="n">
        <v>1.7</v>
      </c>
      <c r="I22" s="26" t="n">
        <f aca="false">H22*F22</f>
        <v>15028</v>
      </c>
    </row>
    <row r="23" customFormat="false" ht="12" hidden="false" customHeight="false" outlineLevel="0" collapsed="false">
      <c r="A23" s="5"/>
      <c r="B23" s="21" t="s">
        <v>90</v>
      </c>
      <c r="C23" s="22"/>
      <c r="D23" s="22"/>
      <c r="E23" s="22"/>
      <c r="F23" s="16" t="n">
        <v>8000</v>
      </c>
      <c r="G23" s="16" t="s">
        <v>83</v>
      </c>
      <c r="H23" s="32" t="n">
        <v>2</v>
      </c>
      <c r="I23" s="26" t="n">
        <f aca="false">H23*F23</f>
        <v>16000</v>
      </c>
    </row>
    <row r="24" customFormat="false" ht="12" hidden="false" customHeight="false" outlineLevel="0" collapsed="false">
      <c r="A24" s="5"/>
      <c r="B24" s="21" t="s">
        <v>91</v>
      </c>
      <c r="C24" s="22"/>
      <c r="D24" s="22"/>
      <c r="E24" s="23"/>
      <c r="F24" s="16" t="n">
        <v>2</v>
      </c>
      <c r="G24" s="16" t="s">
        <v>85</v>
      </c>
      <c r="H24" s="25" t="n">
        <v>8000</v>
      </c>
      <c r="I24" s="26" t="n">
        <f aca="false">F24*H24</f>
        <v>16000</v>
      </c>
    </row>
    <row r="25" customFormat="false" ht="12" hidden="false" customHeight="false" outlineLevel="0" collapsed="false">
      <c r="A25" s="5"/>
      <c r="B25" s="21" t="s">
        <v>92</v>
      </c>
      <c r="C25" s="22"/>
      <c r="D25" s="22"/>
      <c r="E25" s="23"/>
      <c r="F25" s="16" t="n">
        <v>55</v>
      </c>
      <c r="G25" s="16" t="s">
        <v>85</v>
      </c>
      <c r="H25" s="25" t="n">
        <v>200</v>
      </c>
      <c r="I25" s="26" t="n">
        <f aca="false">H25*F25</f>
        <v>11000</v>
      </c>
    </row>
    <row r="26" customFormat="false" ht="12" hidden="false" customHeight="false" outlineLevel="0" collapsed="false">
      <c r="A26" s="5"/>
      <c r="B26" s="21" t="s">
        <v>93</v>
      </c>
      <c r="C26" s="22"/>
      <c r="D26" s="22"/>
      <c r="E26" s="23"/>
      <c r="F26" s="16" t="n">
        <v>8000</v>
      </c>
      <c r="G26" s="16" t="s">
        <v>83</v>
      </c>
      <c r="H26" s="25" t="n">
        <v>10</v>
      </c>
      <c r="I26" s="26" t="n">
        <f aca="false">H26*F26</f>
        <v>80000</v>
      </c>
    </row>
    <row r="27" customFormat="false" ht="12" hidden="false" customHeight="false" outlineLevel="0" collapsed="false">
      <c r="A27" s="5"/>
      <c r="B27" s="21" t="s">
        <v>94</v>
      </c>
      <c r="C27" s="22"/>
      <c r="D27" s="22"/>
      <c r="E27" s="23"/>
      <c r="F27" s="16" t="n">
        <v>2</v>
      </c>
      <c r="G27" s="16" t="s">
        <v>85</v>
      </c>
      <c r="H27" s="16" t="n">
        <v>7500</v>
      </c>
      <c r="I27" s="26" t="n">
        <f aca="false">H27*F27</f>
        <v>15000</v>
      </c>
    </row>
    <row r="28" customFormat="false" ht="12" hidden="false" customHeight="false" outlineLevel="0" collapsed="false">
      <c r="A28" s="5"/>
      <c r="B28" s="21" t="s">
        <v>95</v>
      </c>
      <c r="C28" s="22"/>
      <c r="D28" s="22"/>
      <c r="E28" s="23"/>
      <c r="F28" s="16" t="n">
        <v>1</v>
      </c>
      <c r="G28" s="16" t="s">
        <v>85</v>
      </c>
      <c r="H28" s="16" t="n">
        <v>68700</v>
      </c>
      <c r="I28" s="26" t="n">
        <f aca="false">H28*F28</f>
        <v>68700</v>
      </c>
    </row>
    <row r="29" customFormat="false" ht="12" hidden="false" customHeight="false" outlineLevel="0" collapsed="false">
      <c r="A29" s="5"/>
      <c r="B29" s="21" t="s">
        <v>96</v>
      </c>
      <c r="C29" s="22"/>
      <c r="D29" s="22"/>
      <c r="E29" s="23"/>
      <c r="F29" s="16"/>
      <c r="G29" s="16"/>
      <c r="H29" s="16"/>
      <c r="I29" s="26" t="n">
        <v>0</v>
      </c>
    </row>
    <row r="30" customFormat="false" ht="12" hidden="false" customHeight="false" outlineLevel="0" collapsed="false">
      <c r="A30" s="5"/>
      <c r="B30" s="2" t="s">
        <v>97</v>
      </c>
      <c r="C30" s="2"/>
      <c r="D30" s="2"/>
      <c r="E30" s="2"/>
      <c r="F30" s="33"/>
      <c r="G30" s="33"/>
      <c r="H30" s="33"/>
      <c r="I30" s="34" t="n">
        <f aca="false">SUM(I22:I29)</f>
        <v>221728</v>
      </c>
      <c r="K30" s="30"/>
      <c r="L30" s="30"/>
    </row>
    <row r="31" customFormat="false" ht="12" hidden="false" customHeight="false" outlineLevel="0" collapsed="false">
      <c r="A31" s="5"/>
      <c r="B31" s="5"/>
      <c r="C31" s="5"/>
      <c r="D31" s="5"/>
      <c r="E31" s="5"/>
      <c r="F31" s="5"/>
      <c r="G31" s="5"/>
      <c r="H31" s="5"/>
      <c r="I31" s="5"/>
      <c r="J31" s="35"/>
      <c r="K31" s="35"/>
      <c r="L31" s="35"/>
      <c r="M31" s="35"/>
    </row>
    <row r="32" customFormat="false" ht="12.75" hidden="false" customHeight="false" outlineLevel="0" collapsed="false">
      <c r="B32" s="2" t="s">
        <v>98</v>
      </c>
      <c r="C32" s="5"/>
      <c r="D32" s="5"/>
      <c r="E32" s="5"/>
      <c r="F32" s="17"/>
      <c r="G32" s="17"/>
      <c r="H32" s="31"/>
      <c r="I32" s="30"/>
    </row>
    <row r="33" customFormat="false" ht="12.75" hidden="false" customHeight="false" outlineLevel="0" collapsed="false">
      <c r="B33" s="21" t="s">
        <v>99</v>
      </c>
      <c r="C33" s="22"/>
      <c r="D33" s="22"/>
      <c r="E33" s="23"/>
      <c r="F33" s="16"/>
      <c r="G33" s="16"/>
      <c r="H33" s="25"/>
      <c r="I33" s="26" t="n">
        <f aca="false">'MATL - Lateral'!S4</f>
        <v>217820.943724136</v>
      </c>
    </row>
    <row r="34" customFormat="false" ht="12.75" hidden="false" customHeight="false" outlineLevel="0" collapsed="false">
      <c r="B34" s="36" t="s">
        <v>100</v>
      </c>
      <c r="C34" s="37"/>
      <c r="D34" s="37"/>
      <c r="E34" s="38"/>
      <c r="F34" s="39" t="n">
        <v>0.08</v>
      </c>
      <c r="G34" s="40"/>
      <c r="H34" s="41"/>
      <c r="I34" s="42" t="n">
        <f aca="false">F34*I33</f>
        <v>17425.6754979309</v>
      </c>
    </row>
    <row r="35" customFormat="false" ht="12.75" hidden="false" customHeight="false" outlineLevel="0" collapsed="false">
      <c r="B35" s="36" t="s">
        <v>101</v>
      </c>
      <c r="C35" s="37"/>
      <c r="D35" s="37"/>
      <c r="E35" s="38"/>
      <c r="F35" s="39" t="n">
        <v>0.08</v>
      </c>
      <c r="G35" s="40"/>
      <c r="H35" s="41"/>
      <c r="I35" s="42" t="n">
        <f aca="false">F35*I33</f>
        <v>17425.6754979309</v>
      </c>
    </row>
    <row r="36" customFormat="false" ht="12.75" hidden="false" customHeight="false" outlineLevel="0" collapsed="false">
      <c r="B36" s="2" t="s">
        <v>102</v>
      </c>
      <c r="C36" s="2"/>
      <c r="D36" s="2"/>
      <c r="E36" s="2"/>
      <c r="F36" s="33"/>
      <c r="G36" s="33"/>
      <c r="H36" s="33"/>
      <c r="I36" s="34" t="n">
        <f aca="false">SUM(I33:I35)</f>
        <v>252672.294719998</v>
      </c>
    </row>
    <row r="37" customFormat="false" ht="12.75" hidden="false" customHeight="false" outlineLevel="0" collapsed="false">
      <c r="H37" s="43"/>
      <c r="I37" s="43"/>
    </row>
    <row r="38" customFormat="false" ht="12" hidden="false" customHeight="false" outlineLevel="0" collapsed="false">
      <c r="A38" s="5"/>
      <c r="B38" s="2" t="s">
        <v>103</v>
      </c>
      <c r="C38" s="5"/>
      <c r="D38" s="5"/>
      <c r="E38" s="5"/>
      <c r="F38" s="5"/>
      <c r="G38" s="5"/>
      <c r="H38" s="5"/>
      <c r="I38" s="5"/>
      <c r="J38" s="35"/>
      <c r="K38" s="35"/>
      <c r="L38" s="35"/>
      <c r="M38" s="35"/>
    </row>
    <row r="39" customFormat="false" ht="12" hidden="false" customHeight="false" outlineLevel="0" collapsed="false">
      <c r="A39" s="5"/>
      <c r="B39" s="36" t="s">
        <v>104</v>
      </c>
      <c r="C39" s="37"/>
      <c r="D39" s="37"/>
      <c r="E39" s="38"/>
      <c r="F39" s="40" t="n">
        <v>1</v>
      </c>
      <c r="G39" s="40" t="s">
        <v>85</v>
      </c>
      <c r="H39" s="41" t="n">
        <v>4000</v>
      </c>
      <c r="I39" s="42" t="n">
        <f aca="false">H39*F39</f>
        <v>4000</v>
      </c>
      <c r="J39" s="35"/>
      <c r="K39" s="35"/>
      <c r="L39" s="35"/>
      <c r="M39" s="35"/>
    </row>
    <row r="40" customFormat="false" ht="12" hidden="false" customHeight="false" outlineLevel="0" collapsed="false">
      <c r="A40" s="5"/>
      <c r="B40" s="36" t="s">
        <v>105</v>
      </c>
      <c r="C40" s="37"/>
      <c r="D40" s="37"/>
      <c r="E40" s="38"/>
      <c r="F40" s="40" t="n">
        <v>1</v>
      </c>
      <c r="G40" s="40" t="s">
        <v>85</v>
      </c>
      <c r="H40" s="41" t="n">
        <v>12000</v>
      </c>
      <c r="I40" s="42" t="n">
        <f aca="false">H40*F40</f>
        <v>12000</v>
      </c>
      <c r="J40" s="35"/>
      <c r="K40" s="35"/>
      <c r="L40" s="35"/>
      <c r="M40" s="35"/>
    </row>
    <row r="41" customFormat="false" ht="12" hidden="false" customHeight="false" outlineLevel="0" collapsed="false">
      <c r="A41" s="5"/>
      <c r="B41" s="36" t="s">
        <v>106</v>
      </c>
      <c r="C41" s="37"/>
      <c r="D41" s="37"/>
      <c r="E41" s="38"/>
      <c r="F41" s="40" t="n">
        <v>6</v>
      </c>
      <c r="G41" s="40" t="s">
        <v>107</v>
      </c>
      <c r="H41" s="41" t="n">
        <v>500</v>
      </c>
      <c r="I41" s="42" t="n">
        <f aca="false">H41*F41</f>
        <v>3000</v>
      </c>
      <c r="J41" s="35"/>
      <c r="K41" s="35"/>
      <c r="L41" s="35"/>
      <c r="M41" s="35"/>
    </row>
    <row r="42" customFormat="false" ht="12" hidden="false" customHeight="false" outlineLevel="0" collapsed="false">
      <c r="A42" s="5"/>
      <c r="B42" s="2" t="s">
        <v>108</v>
      </c>
      <c r="C42" s="2"/>
      <c r="D42" s="2"/>
      <c r="E42" s="2"/>
      <c r="F42" s="2"/>
      <c r="G42" s="2"/>
      <c r="H42" s="34"/>
      <c r="I42" s="34" t="n">
        <f aca="false">SUM(I39:I41)</f>
        <v>19000</v>
      </c>
      <c r="J42" s="35"/>
      <c r="K42" s="35"/>
      <c r="L42" s="35"/>
      <c r="M42" s="35"/>
    </row>
    <row r="43" customFormat="false" ht="12" hidden="false" customHeight="false" outlineLevel="0" collapsed="false">
      <c r="A43" s="5"/>
      <c r="B43" s="2"/>
      <c r="C43" s="2"/>
      <c r="D43" s="2"/>
      <c r="E43" s="2"/>
      <c r="F43" s="2"/>
      <c r="G43" s="2"/>
      <c r="H43" s="34"/>
      <c r="I43" s="34"/>
      <c r="J43" s="35"/>
      <c r="K43" s="35"/>
      <c r="L43" s="35"/>
      <c r="M43" s="35"/>
    </row>
    <row r="44" customFormat="false" ht="12" hidden="false" customHeight="false" outlineLevel="0" collapsed="false">
      <c r="A44" s="5"/>
      <c r="B44" s="2" t="s">
        <v>109</v>
      </c>
      <c r="C44" s="5"/>
      <c r="D44" s="5"/>
      <c r="E44" s="5"/>
      <c r="F44" s="5"/>
      <c r="G44" s="5"/>
      <c r="H44" s="5"/>
      <c r="I44" s="5"/>
      <c r="J44" s="35"/>
      <c r="K44" s="35"/>
      <c r="L44" s="35"/>
      <c r="M44" s="35"/>
    </row>
    <row r="45" customFormat="false" ht="12" hidden="false" customHeight="false" outlineLevel="0" collapsed="false">
      <c r="A45" s="5"/>
      <c r="B45" s="21" t="s">
        <v>110</v>
      </c>
      <c r="C45" s="22"/>
      <c r="D45" s="22"/>
      <c r="E45" s="23"/>
      <c r="F45" s="16" t="n">
        <v>50</v>
      </c>
      <c r="G45" s="16" t="s">
        <v>107</v>
      </c>
      <c r="H45" s="25" t="n">
        <v>400</v>
      </c>
      <c r="I45" s="26" t="n">
        <f aca="false">H45*F45</f>
        <v>20000</v>
      </c>
      <c r="J45" s="35"/>
      <c r="K45" s="35"/>
      <c r="L45" s="35"/>
      <c r="M45" s="35"/>
    </row>
    <row r="46" customFormat="false" ht="12" hidden="false" customHeight="false" outlineLevel="0" collapsed="false">
      <c r="A46" s="5"/>
      <c r="B46" s="21" t="s">
        <v>111</v>
      </c>
      <c r="C46" s="22"/>
      <c r="D46" s="22"/>
      <c r="E46" s="23"/>
      <c r="F46" s="16" t="n">
        <v>26</v>
      </c>
      <c r="G46" s="16" t="s">
        <v>107</v>
      </c>
      <c r="H46" s="25" t="n">
        <v>500</v>
      </c>
      <c r="I46" s="26" t="n">
        <f aca="false">H46*F46</f>
        <v>13000</v>
      </c>
      <c r="J46" s="35"/>
      <c r="K46" s="35"/>
      <c r="L46" s="35"/>
      <c r="M46" s="35"/>
    </row>
    <row r="47" customFormat="false" ht="12" hidden="false" customHeight="false" outlineLevel="0" collapsed="false">
      <c r="A47" s="5"/>
      <c r="B47" s="21" t="s">
        <v>112</v>
      </c>
      <c r="C47" s="22"/>
      <c r="D47" s="22"/>
      <c r="E47" s="23"/>
      <c r="F47" s="16" t="n">
        <v>40</v>
      </c>
      <c r="G47" s="16" t="s">
        <v>107</v>
      </c>
      <c r="H47" s="25" t="n">
        <v>200</v>
      </c>
      <c r="I47" s="26" t="n">
        <f aca="false">H47*F47</f>
        <v>8000</v>
      </c>
    </row>
    <row r="48" customFormat="false" ht="12" hidden="false" customHeight="false" outlineLevel="0" collapsed="false">
      <c r="A48" s="5"/>
      <c r="B48" s="21" t="s">
        <v>113</v>
      </c>
      <c r="C48" s="22"/>
      <c r="D48" s="22"/>
      <c r="E48" s="23"/>
      <c r="F48" s="16" t="n">
        <v>48</v>
      </c>
      <c r="G48" s="16" t="s">
        <v>107</v>
      </c>
      <c r="H48" s="25" t="n">
        <v>300</v>
      </c>
      <c r="I48" s="26" t="n">
        <f aca="false">H48*F48</f>
        <v>14400</v>
      </c>
      <c r="M48" s="44"/>
    </row>
    <row r="49" customFormat="false" ht="12" hidden="false" customHeight="false" outlineLevel="0" collapsed="false">
      <c r="A49" s="5"/>
      <c r="B49" s="21" t="s">
        <v>114</v>
      </c>
      <c r="C49" s="22"/>
      <c r="D49" s="22"/>
      <c r="E49" s="23"/>
      <c r="F49" s="16" t="n">
        <v>35</v>
      </c>
      <c r="G49" s="16" t="s">
        <v>107</v>
      </c>
      <c r="H49" s="25" t="n">
        <v>300</v>
      </c>
      <c r="I49" s="26" t="n">
        <f aca="false">H49*F49</f>
        <v>10500</v>
      </c>
    </row>
    <row r="50" customFormat="false" ht="12" hidden="false" customHeight="false" outlineLevel="0" collapsed="false">
      <c r="A50" s="5"/>
      <c r="B50" s="21" t="s">
        <v>115</v>
      </c>
      <c r="C50" s="22"/>
      <c r="D50" s="22"/>
      <c r="E50" s="23"/>
      <c r="F50" s="16" t="n">
        <v>0</v>
      </c>
      <c r="G50" s="16" t="s">
        <v>107</v>
      </c>
      <c r="H50" s="25"/>
      <c r="I50" s="26" t="n">
        <f aca="false">H50*F50</f>
        <v>0</v>
      </c>
    </row>
    <row r="51" customFormat="false" ht="12" hidden="false" customHeight="false" outlineLevel="0" collapsed="false">
      <c r="A51" s="5"/>
      <c r="B51" s="21" t="s">
        <v>116</v>
      </c>
      <c r="C51" s="22"/>
      <c r="D51" s="22"/>
      <c r="E51" s="23"/>
      <c r="F51" s="16" t="n">
        <v>30</v>
      </c>
      <c r="G51" s="16" t="s">
        <v>107</v>
      </c>
      <c r="H51" s="25"/>
      <c r="I51" s="26" t="n">
        <f aca="false">H51*F51</f>
        <v>0</v>
      </c>
    </row>
    <row r="52" customFormat="false" ht="12" hidden="false" customHeight="false" outlineLevel="0" collapsed="false">
      <c r="A52" s="5"/>
      <c r="B52" s="21" t="s">
        <v>117</v>
      </c>
      <c r="C52" s="22"/>
      <c r="D52" s="22"/>
      <c r="E52" s="23"/>
      <c r="F52" s="16" t="n">
        <v>50</v>
      </c>
      <c r="G52" s="16" t="s">
        <v>107</v>
      </c>
      <c r="H52" s="25" t="n">
        <v>40</v>
      </c>
      <c r="I52" s="26" t="n">
        <f aca="false">H52*F52</f>
        <v>2000</v>
      </c>
    </row>
    <row r="53" customFormat="false" ht="12" hidden="false" customHeight="false" outlineLevel="0" collapsed="false">
      <c r="A53" s="5"/>
      <c r="B53" s="21" t="s">
        <v>118</v>
      </c>
      <c r="C53" s="22"/>
      <c r="D53" s="22"/>
      <c r="E53" s="23"/>
      <c r="F53" s="16" t="n">
        <f aca="false">48+15</f>
        <v>63</v>
      </c>
      <c r="G53" s="16" t="s">
        <v>119</v>
      </c>
      <c r="H53" s="25" t="n">
        <v>420</v>
      </c>
      <c r="I53" s="26" t="n">
        <f aca="false">H53*F53</f>
        <v>26460</v>
      </c>
    </row>
    <row r="54" customFormat="false" ht="12" hidden="false" customHeight="false" outlineLevel="0" collapsed="false">
      <c r="A54" s="5"/>
      <c r="B54" s="21" t="s">
        <v>120</v>
      </c>
      <c r="C54" s="22"/>
      <c r="D54" s="22"/>
      <c r="E54" s="23"/>
      <c r="F54" s="16" t="n">
        <v>8</v>
      </c>
      <c r="G54" s="16" t="s">
        <v>107</v>
      </c>
      <c r="H54" s="25" t="n">
        <v>400</v>
      </c>
      <c r="I54" s="26" t="n">
        <f aca="false">H54*F54</f>
        <v>3200</v>
      </c>
    </row>
    <row r="55" customFormat="false" ht="12" hidden="false" customHeight="false" outlineLevel="0" collapsed="false">
      <c r="A55" s="5"/>
      <c r="B55" s="21" t="s">
        <v>121</v>
      </c>
      <c r="C55" s="22"/>
      <c r="D55" s="22"/>
      <c r="E55" s="23"/>
      <c r="F55" s="16" t="n">
        <v>1</v>
      </c>
      <c r="G55" s="16" t="s">
        <v>122</v>
      </c>
      <c r="H55" s="25" t="n">
        <v>23750</v>
      </c>
      <c r="I55" s="26" t="n">
        <f aca="false">H55*F55</f>
        <v>23750</v>
      </c>
    </row>
    <row r="56" customFormat="false" ht="12" hidden="false" customHeight="false" outlineLevel="0" collapsed="false">
      <c r="A56" s="5"/>
      <c r="B56" s="2" t="s">
        <v>123</v>
      </c>
      <c r="C56" s="2"/>
      <c r="D56" s="2"/>
      <c r="E56" s="2"/>
      <c r="F56" s="2"/>
      <c r="G56" s="2"/>
      <c r="H56" s="34"/>
      <c r="I56" s="34" t="n">
        <f aca="false">SUM(I45:I55)</f>
        <v>121310</v>
      </c>
    </row>
    <row r="57" customFormat="false" ht="12" hidden="false" customHeight="false" outlineLevel="0" collapsed="false">
      <c r="A57" s="5"/>
      <c r="B57" s="5"/>
      <c r="C57" s="5"/>
      <c r="D57" s="5"/>
      <c r="E57" s="5"/>
      <c r="F57" s="5"/>
      <c r="G57" s="5"/>
      <c r="H57" s="30"/>
      <c r="I57" s="30"/>
    </row>
    <row r="58" customFormat="false" ht="12" hidden="false" customHeight="false" outlineLevel="0" collapsed="false">
      <c r="A58" s="5"/>
      <c r="B58" s="2" t="s">
        <v>124</v>
      </c>
      <c r="C58" s="5"/>
      <c r="D58" s="5"/>
      <c r="E58" s="5"/>
      <c r="F58" s="5"/>
      <c r="G58" s="5"/>
      <c r="H58" s="5"/>
      <c r="I58" s="5"/>
    </row>
    <row r="59" customFormat="false" ht="12" hidden="false" customHeight="false" outlineLevel="0" collapsed="false">
      <c r="A59" s="5"/>
      <c r="B59" s="21" t="s">
        <v>125</v>
      </c>
      <c r="C59" s="22"/>
      <c r="D59" s="22"/>
      <c r="E59" s="23"/>
      <c r="F59" s="16" t="n">
        <v>8</v>
      </c>
      <c r="G59" s="16" t="s">
        <v>107</v>
      </c>
      <c r="H59" s="25" t="n">
        <f aca="false">I59/F59</f>
        <v>418.5</v>
      </c>
      <c r="I59" s="26" t="n">
        <v>3348</v>
      </c>
    </row>
    <row r="60" customFormat="false" ht="12" hidden="false" customHeight="false" outlineLevel="0" collapsed="false">
      <c r="A60" s="5"/>
      <c r="B60" s="2" t="s">
        <v>126</v>
      </c>
      <c r="C60" s="2"/>
      <c r="D60" s="2"/>
      <c r="E60" s="2"/>
      <c r="F60" s="2"/>
      <c r="G60" s="2"/>
      <c r="H60" s="34"/>
      <c r="I60" s="34" t="n">
        <f aca="false">SUM(I59)</f>
        <v>3348</v>
      </c>
    </row>
    <row r="61" customFormat="false" ht="12" hidden="false" customHeight="false" outlineLevel="0" collapsed="false">
      <c r="A61" s="5"/>
      <c r="B61" s="5"/>
      <c r="C61" s="5"/>
      <c r="D61" s="5"/>
      <c r="E61" s="5"/>
      <c r="F61" s="5"/>
      <c r="G61" s="5"/>
      <c r="H61" s="30"/>
      <c r="I61" s="30"/>
    </row>
    <row r="62" customFormat="false" ht="12" hidden="false" customHeight="false" outlineLevel="0" collapsed="false">
      <c r="A62" s="5"/>
      <c r="B62" s="2" t="s">
        <v>127</v>
      </c>
      <c r="C62" s="5"/>
      <c r="D62" s="5"/>
      <c r="E62" s="5"/>
      <c r="F62" s="5"/>
      <c r="G62" s="5"/>
      <c r="H62" s="5"/>
      <c r="I62" s="5"/>
    </row>
    <row r="63" customFormat="false" ht="12" hidden="false" customHeight="false" outlineLevel="0" collapsed="false">
      <c r="A63" s="5"/>
      <c r="B63" s="21" t="s">
        <v>128</v>
      </c>
      <c r="C63" s="22"/>
      <c r="D63" s="22"/>
      <c r="E63" s="23"/>
      <c r="F63" s="16" t="n">
        <v>26</v>
      </c>
      <c r="G63" s="16" t="s">
        <v>107</v>
      </c>
      <c r="H63" s="25" t="n">
        <f aca="false">45*8*1.4</f>
        <v>504</v>
      </c>
      <c r="I63" s="26" t="n">
        <f aca="false">H63*F63</f>
        <v>13104</v>
      </c>
    </row>
    <row r="64" customFormat="false" ht="12" hidden="false" customHeight="false" outlineLevel="0" collapsed="false">
      <c r="A64" s="5"/>
      <c r="B64" s="21" t="s">
        <v>129</v>
      </c>
      <c r="C64" s="22"/>
      <c r="D64" s="22"/>
      <c r="E64" s="23"/>
      <c r="F64" s="16" t="n">
        <v>40</v>
      </c>
      <c r="G64" s="16" t="s">
        <v>107</v>
      </c>
      <c r="H64" s="25" t="n">
        <f aca="false">40*1.4*8</f>
        <v>448</v>
      </c>
      <c r="I64" s="26" t="n">
        <f aca="false">H64*F64</f>
        <v>17920</v>
      </c>
    </row>
    <row r="65" customFormat="false" ht="12" hidden="false" customHeight="false" outlineLevel="0" collapsed="false">
      <c r="A65" s="5"/>
      <c r="B65" s="21" t="s">
        <v>130</v>
      </c>
      <c r="C65" s="22"/>
      <c r="D65" s="22"/>
      <c r="E65" s="23"/>
      <c r="F65" s="16" t="n">
        <v>2</v>
      </c>
      <c r="G65" s="16" t="s">
        <v>122</v>
      </c>
      <c r="H65" s="25" t="n">
        <v>3480</v>
      </c>
      <c r="I65" s="26" t="n">
        <f aca="false">H65*F65</f>
        <v>6960</v>
      </c>
    </row>
    <row r="66" customFormat="false" ht="12" hidden="false" customHeight="false" outlineLevel="0" collapsed="false">
      <c r="A66" s="5"/>
      <c r="B66" s="21" t="s">
        <v>131</v>
      </c>
      <c r="C66" s="22"/>
      <c r="D66" s="22"/>
      <c r="E66" s="23"/>
      <c r="F66" s="16" t="n">
        <v>75</v>
      </c>
      <c r="G66" s="16" t="s">
        <v>107</v>
      </c>
      <c r="H66" s="25" t="n">
        <v>380</v>
      </c>
      <c r="I66" s="26" t="n">
        <f aca="false">H66*F66</f>
        <v>28500</v>
      </c>
    </row>
    <row r="67" customFormat="false" ht="12" hidden="false" customHeight="false" outlineLevel="0" collapsed="false">
      <c r="A67" s="5"/>
      <c r="B67" s="2" t="s">
        <v>132</v>
      </c>
      <c r="C67" s="2"/>
      <c r="D67" s="2"/>
      <c r="E67" s="2"/>
      <c r="F67" s="2"/>
      <c r="G67" s="2"/>
      <c r="H67" s="34"/>
      <c r="I67" s="34" t="n">
        <f aca="false">SUM(I63:I66)</f>
        <v>66484</v>
      </c>
    </row>
    <row r="68" customFormat="false" ht="12" hidden="false" customHeight="false" outlineLevel="0" collapsed="false">
      <c r="A68" s="5"/>
      <c r="B68" s="5"/>
      <c r="C68" s="5"/>
      <c r="D68" s="5"/>
      <c r="E68" s="5"/>
      <c r="F68" s="5"/>
      <c r="G68" s="5"/>
      <c r="H68" s="30"/>
      <c r="I68" s="30"/>
    </row>
    <row r="69" customFormat="false" ht="12" hidden="false" customHeight="false" outlineLevel="0" collapsed="false">
      <c r="A69" s="5"/>
      <c r="B69" s="2" t="s">
        <v>133</v>
      </c>
      <c r="C69" s="5"/>
      <c r="D69" s="5"/>
      <c r="E69" s="5"/>
      <c r="F69" s="17"/>
      <c r="G69" s="17"/>
      <c r="H69" s="31"/>
      <c r="I69" s="30"/>
    </row>
    <row r="70" customFormat="false" ht="12" hidden="false" customHeight="false" outlineLevel="0" collapsed="false">
      <c r="A70" s="5"/>
      <c r="B70" s="21" t="s">
        <v>134</v>
      </c>
      <c r="C70" s="22"/>
      <c r="D70" s="22"/>
      <c r="E70" s="23"/>
      <c r="F70" s="16" t="n">
        <v>7.51</v>
      </c>
      <c r="G70" s="16" t="s">
        <v>135</v>
      </c>
      <c r="H70" s="25" t="n">
        <v>20000</v>
      </c>
      <c r="I70" s="26" t="n">
        <f aca="false">F70*H70</f>
        <v>150200</v>
      </c>
    </row>
    <row r="71" customFormat="false" ht="12" hidden="false" customHeight="false" outlineLevel="0" collapsed="false">
      <c r="A71" s="5"/>
      <c r="B71" s="21" t="s">
        <v>136</v>
      </c>
      <c r="C71" s="22"/>
      <c r="D71" s="22"/>
      <c r="E71" s="22"/>
      <c r="F71" s="16" t="n">
        <v>1.86</v>
      </c>
      <c r="G71" s="16" t="s">
        <v>135</v>
      </c>
      <c r="H71" s="25" t="n">
        <v>20000</v>
      </c>
      <c r="I71" s="26" t="n">
        <f aca="false">F71*H71</f>
        <v>37200</v>
      </c>
    </row>
    <row r="72" customFormat="false" ht="12" hidden="false" customHeight="false" outlineLevel="0" collapsed="false">
      <c r="A72" s="5"/>
      <c r="B72" s="21" t="s">
        <v>137</v>
      </c>
      <c r="C72" s="22"/>
      <c r="D72" s="22"/>
      <c r="E72" s="22"/>
      <c r="F72" s="16" t="n">
        <v>3.75</v>
      </c>
      <c r="G72" s="16" t="s">
        <v>135</v>
      </c>
      <c r="H72" s="25" t="n">
        <v>5000</v>
      </c>
      <c r="I72" s="26" t="n">
        <f aca="false">F72*H72</f>
        <v>18750</v>
      </c>
    </row>
    <row r="73" customFormat="false" ht="12" hidden="false" customHeight="false" outlineLevel="0" collapsed="false">
      <c r="A73" s="5"/>
      <c r="B73" s="21" t="s">
        <v>138</v>
      </c>
      <c r="C73" s="22"/>
      <c r="D73" s="22"/>
      <c r="E73" s="22"/>
      <c r="F73" s="16" t="n">
        <v>6.2</v>
      </c>
      <c r="G73" s="16" t="s">
        <v>135</v>
      </c>
      <c r="H73" s="25" t="n">
        <v>5000</v>
      </c>
      <c r="I73" s="26" t="n">
        <f aca="false">F73*H73</f>
        <v>31000</v>
      </c>
    </row>
    <row r="74" customFormat="false" ht="12.75" hidden="false" customHeight="false" outlineLevel="0" collapsed="false">
      <c r="B74" s="21" t="s">
        <v>139</v>
      </c>
      <c r="C74" s="22"/>
      <c r="D74" s="22"/>
      <c r="E74" s="23"/>
      <c r="F74" s="16" t="n">
        <v>10</v>
      </c>
      <c r="G74" s="16" t="s">
        <v>107</v>
      </c>
      <c r="H74" s="25" t="n">
        <v>400</v>
      </c>
      <c r="I74" s="26" t="n">
        <f aca="false">F74*H74</f>
        <v>4000</v>
      </c>
    </row>
    <row r="75" customFormat="false" ht="12.75" hidden="false" customHeight="false" outlineLevel="0" collapsed="false">
      <c r="B75" s="21" t="s">
        <v>112</v>
      </c>
      <c r="C75" s="22"/>
      <c r="D75" s="22"/>
      <c r="E75" s="23"/>
      <c r="F75" s="16" t="n">
        <v>5</v>
      </c>
      <c r="G75" s="16" t="s">
        <v>107</v>
      </c>
      <c r="H75" s="25" t="n">
        <v>200</v>
      </c>
      <c r="I75" s="26" t="n">
        <f aca="false">F75*H75</f>
        <v>1000</v>
      </c>
    </row>
    <row r="76" customFormat="false" ht="12.75" hidden="false" customHeight="false" outlineLevel="0" collapsed="false">
      <c r="B76" s="21" t="s">
        <v>140</v>
      </c>
      <c r="C76" s="22"/>
      <c r="D76" s="22"/>
      <c r="E76" s="23"/>
      <c r="F76" s="16" t="n">
        <v>85</v>
      </c>
      <c r="G76" s="16" t="s">
        <v>107</v>
      </c>
      <c r="H76" s="25" t="n">
        <v>400</v>
      </c>
      <c r="I76" s="26" t="n">
        <f aca="false">F76*H76</f>
        <v>34000</v>
      </c>
    </row>
    <row r="77" customFormat="false" ht="12.75" hidden="false" customHeight="false" outlineLevel="0" collapsed="false">
      <c r="B77" s="21" t="s">
        <v>141</v>
      </c>
      <c r="C77" s="22"/>
      <c r="D77" s="22"/>
      <c r="E77" s="23"/>
      <c r="F77" s="16" t="n">
        <v>2</v>
      </c>
      <c r="G77" s="16" t="s">
        <v>142</v>
      </c>
      <c r="H77" s="25" t="n">
        <v>51000</v>
      </c>
      <c r="I77" s="26" t="n">
        <f aca="false">F77*H77</f>
        <v>102000</v>
      </c>
    </row>
    <row r="78" customFormat="false" ht="12.75" hidden="false" customHeight="false" outlineLevel="0" collapsed="false">
      <c r="B78" s="21" t="s">
        <v>143</v>
      </c>
      <c r="C78" s="22"/>
      <c r="D78" s="22"/>
      <c r="E78" s="23"/>
      <c r="F78" s="16" t="n">
        <v>2.066</v>
      </c>
      <c r="G78" s="16" t="s">
        <v>135</v>
      </c>
      <c r="H78" s="25" t="n">
        <v>5000</v>
      </c>
      <c r="I78" s="26" t="n">
        <f aca="false">F78*H78</f>
        <v>10330</v>
      </c>
    </row>
    <row r="79" customFormat="false" ht="12.75" hidden="false" customHeight="false" outlineLevel="0" collapsed="false">
      <c r="B79" s="21" t="s">
        <v>144</v>
      </c>
      <c r="C79" s="22"/>
      <c r="D79" s="22"/>
      <c r="E79" s="23"/>
      <c r="F79" s="16" t="n">
        <v>0.258</v>
      </c>
      <c r="G79" s="16" t="s">
        <v>135</v>
      </c>
      <c r="H79" s="25" t="n">
        <v>5000</v>
      </c>
      <c r="I79" s="26" t="n">
        <f aca="false">F79*H79</f>
        <v>1290</v>
      </c>
    </row>
    <row r="80" customFormat="false" ht="12.75" hidden="false" customHeight="false" outlineLevel="0" collapsed="false">
      <c r="B80" s="21" t="s">
        <v>145</v>
      </c>
      <c r="C80" s="22"/>
      <c r="D80" s="22"/>
      <c r="E80" s="23"/>
      <c r="F80" s="16" t="n">
        <v>1</v>
      </c>
      <c r="G80" s="16" t="s">
        <v>85</v>
      </c>
      <c r="H80" s="25" t="n">
        <v>30000</v>
      </c>
      <c r="I80" s="26" t="n">
        <f aca="false">F80*H80</f>
        <v>30000</v>
      </c>
    </row>
    <row r="81" customFormat="false" ht="12.75" hidden="false" customHeight="false" outlineLevel="0" collapsed="false">
      <c r="B81" s="21" t="s">
        <v>146</v>
      </c>
      <c r="C81" s="22"/>
      <c r="D81" s="22"/>
      <c r="E81" s="23"/>
      <c r="F81" s="16" t="n">
        <v>1</v>
      </c>
      <c r="G81" s="16" t="s">
        <v>85</v>
      </c>
      <c r="H81" s="25" t="n">
        <v>4000</v>
      </c>
      <c r="I81" s="26" t="n">
        <f aca="false">F81*H81</f>
        <v>4000</v>
      </c>
    </row>
    <row r="82" customFormat="false" ht="12.75" hidden="false" customHeight="false" outlineLevel="0" collapsed="false">
      <c r="B82" s="21" t="s">
        <v>147</v>
      </c>
      <c r="C82" s="22"/>
      <c r="D82" s="22"/>
      <c r="E82" s="23"/>
      <c r="F82" s="16" t="n">
        <v>1</v>
      </c>
      <c r="G82" s="16" t="s">
        <v>85</v>
      </c>
      <c r="H82" s="25" t="n">
        <v>5500</v>
      </c>
      <c r="I82" s="26" t="n">
        <f aca="false">F82*H82</f>
        <v>5500</v>
      </c>
    </row>
    <row r="83" customFormat="false" ht="12.75" hidden="false" customHeight="false" outlineLevel="0" collapsed="false">
      <c r="B83" s="2" t="s">
        <v>148</v>
      </c>
      <c r="C83" s="2"/>
      <c r="D83" s="2"/>
      <c r="E83" s="2"/>
      <c r="F83" s="33"/>
      <c r="G83" s="33"/>
      <c r="H83" s="33"/>
      <c r="I83" s="34" t="n">
        <f aca="false">SUM(I70:I82)</f>
        <v>429270</v>
      </c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30"/>
      <c r="I84" s="30"/>
    </row>
    <row r="85" customFormat="false" ht="12.75" hidden="false" customHeight="false" outlineLevel="0" collapsed="false">
      <c r="B85" s="2" t="s">
        <v>149</v>
      </c>
      <c r="C85" s="2"/>
      <c r="D85" s="2"/>
      <c r="E85" s="2"/>
      <c r="F85" s="17" t="n">
        <v>400</v>
      </c>
      <c r="G85" s="17" t="s">
        <v>150</v>
      </c>
      <c r="H85" s="45" t="n">
        <v>5.2</v>
      </c>
      <c r="I85" s="34" t="n">
        <f aca="false">F85*H85</f>
        <v>2080</v>
      </c>
    </row>
    <row r="86" customFormat="false" ht="12.75" hidden="false" customHeight="false" outlineLevel="0" collapsed="false">
      <c r="B86" s="2" t="s">
        <v>151</v>
      </c>
      <c r="C86" s="2"/>
      <c r="D86" s="2"/>
      <c r="E86" s="2"/>
      <c r="F86" s="46" t="n">
        <v>0.014366686981643</v>
      </c>
      <c r="H86" s="33"/>
      <c r="I86" s="34" t="n">
        <f aca="false">(I$19+I$30+I$42+I$56+I$60+I$67+I$83+I$36)*F86</f>
        <v>22719.2675266154</v>
      </c>
    </row>
    <row r="87" customFormat="false" ht="12.75" hidden="false" customHeight="false" outlineLevel="0" collapsed="false">
      <c r="B87" s="2" t="s">
        <v>152</v>
      </c>
      <c r="C87" s="2"/>
      <c r="D87" s="2"/>
      <c r="E87" s="2"/>
      <c r="F87" s="47" t="n">
        <v>0.2</v>
      </c>
      <c r="G87" s="33"/>
      <c r="H87" s="33"/>
      <c r="I87" s="34" t="n">
        <f aca="false">(I$19+I$30+I$42+I$56+I$60+I$67+I$83+I$36+I$86+I$85)*F87</f>
        <v>321236.912449323</v>
      </c>
    </row>
    <row r="88" customFormat="false" ht="12.75" hidden="false" customHeight="false" outlineLevel="0" collapsed="false">
      <c r="B88" s="2" t="s">
        <v>153</v>
      </c>
      <c r="C88" s="2"/>
      <c r="D88" s="2"/>
      <c r="E88" s="2"/>
      <c r="F88" s="47" t="n">
        <v>0.03</v>
      </c>
      <c r="G88" s="33"/>
      <c r="H88" s="33"/>
      <c r="I88" s="34" t="n">
        <f aca="false">(I$19+I$30+I$42+I$56+I$60+I$67+I$83+I$36+I$86+I$85+I$87)*F88</f>
        <v>57822.6442408781</v>
      </c>
    </row>
    <row r="89" customFormat="false" ht="12.75" hidden="false" customHeight="false" outlineLevel="0" collapsed="false">
      <c r="B89" s="2" t="s">
        <v>154</v>
      </c>
      <c r="C89" s="2"/>
      <c r="D89" s="2"/>
      <c r="E89" s="2"/>
      <c r="F89" s="47" t="n">
        <v>0.100620311203926</v>
      </c>
      <c r="G89" s="33"/>
      <c r="H89" s="33"/>
      <c r="I89" s="34" t="n">
        <f aca="false">(I$19+I$30+I$42+I$56+I$60+I$67+I$83+I$36+I$86+I$85+I$87+I$88)*F89</f>
        <v>199755.881063186</v>
      </c>
    </row>
    <row r="90" customFormat="false" ht="12.75" hidden="false" customHeight="false" outlineLevel="0" collapsed="false">
      <c r="B90" s="2"/>
      <c r="C90" s="2"/>
      <c r="D90" s="2"/>
      <c r="E90" s="2"/>
      <c r="F90" s="33"/>
      <c r="G90" s="33"/>
      <c r="H90" s="33"/>
    </row>
    <row r="91" customFormat="false" ht="12.75" hidden="false" customHeight="false" outlineLevel="0" collapsed="false">
      <c r="B91" s="2" t="s">
        <v>155</v>
      </c>
      <c r="C91" s="2"/>
      <c r="D91" s="2"/>
      <c r="E91" s="2"/>
      <c r="F91" s="33"/>
      <c r="G91" s="33"/>
      <c r="H91" s="33"/>
      <c r="I91" s="34" t="n">
        <f aca="false">I19+I30+I42+I56+I60+I67+I83+I36+SUM(I85:I90)</f>
        <v>2185000</v>
      </c>
    </row>
    <row r="92" customFormat="false" ht="12.75" hidden="false" customHeight="false" outlineLevel="0" collapsed="false">
      <c r="H92" s="43"/>
      <c r="I92" s="43"/>
    </row>
    <row r="93" customFormat="false" ht="12.75" hidden="false" customHeight="false" outlineLevel="0" collapsed="false">
      <c r="A93" s="2" t="s">
        <v>156</v>
      </c>
      <c r="H93" s="43"/>
      <c r="I93" s="43"/>
    </row>
    <row r="94" customFormat="false" ht="12.75" hidden="false" customHeight="false" outlineLevel="0" collapsed="false">
      <c r="H94" s="43"/>
      <c r="I94" s="43"/>
    </row>
    <row r="95" customFormat="false" ht="12.75" hidden="false" customHeight="false" outlineLevel="0" collapsed="false">
      <c r="B95" s="18" t="s">
        <v>157</v>
      </c>
      <c r="C95" s="19"/>
      <c r="D95" s="19"/>
      <c r="E95" s="19"/>
      <c r="F95" s="20"/>
      <c r="G95" s="20"/>
      <c r="H95" s="20"/>
      <c r="I95" s="19"/>
    </row>
    <row r="96" customFormat="false" ht="12.75" hidden="false" customHeight="false" outlineLevel="0" collapsed="false">
      <c r="B96" s="21" t="s">
        <v>158</v>
      </c>
      <c r="C96" s="22"/>
      <c r="D96" s="22"/>
      <c r="E96" s="23"/>
      <c r="F96" s="24" t="n">
        <v>1</v>
      </c>
      <c r="G96" s="16" t="s">
        <v>85</v>
      </c>
      <c r="H96" s="25" t="n">
        <v>125815</v>
      </c>
      <c r="I96" s="26" t="n">
        <f aca="false">H96*F96</f>
        <v>125815</v>
      </c>
    </row>
    <row r="97" customFormat="false" ht="12.75" hidden="false" customHeight="false" outlineLevel="0" collapsed="false">
      <c r="B97" s="21" t="s">
        <v>159</v>
      </c>
      <c r="C97" s="22"/>
      <c r="D97" s="22"/>
      <c r="E97" s="23"/>
      <c r="F97" s="24" t="n">
        <v>1</v>
      </c>
      <c r="G97" s="16" t="s">
        <v>85</v>
      </c>
      <c r="H97" s="25" t="n">
        <v>30500</v>
      </c>
      <c r="I97" s="26" t="n">
        <f aca="false">H97*F97</f>
        <v>30500</v>
      </c>
    </row>
    <row r="98" customFormat="false" ht="12.75" hidden="false" customHeight="false" outlineLevel="0" collapsed="false">
      <c r="B98" s="21" t="s">
        <v>86</v>
      </c>
      <c r="C98" s="22"/>
      <c r="D98" s="22"/>
      <c r="E98" s="23"/>
      <c r="F98" s="24" t="n">
        <v>1</v>
      </c>
      <c r="G98" s="16" t="s">
        <v>85</v>
      </c>
      <c r="H98" s="25" t="n">
        <v>12000</v>
      </c>
      <c r="I98" s="26" t="n">
        <f aca="false">H98*F98</f>
        <v>12000</v>
      </c>
    </row>
    <row r="99" customFormat="false" ht="12.75" hidden="false" customHeight="false" outlineLevel="0" collapsed="false">
      <c r="B99" s="18" t="s">
        <v>160</v>
      </c>
      <c r="C99" s="18"/>
      <c r="D99" s="18"/>
      <c r="E99" s="18"/>
      <c r="F99" s="27"/>
      <c r="G99" s="27"/>
      <c r="H99" s="28"/>
      <c r="I99" s="29" t="n">
        <f aca="false">SUM(I96:I98)</f>
        <v>168315</v>
      </c>
    </row>
    <row r="100" customFormat="false" ht="12.75" hidden="false" customHeight="false" outlineLevel="0" collapsed="false">
      <c r="B100" s="5"/>
      <c r="C100" s="5"/>
      <c r="D100" s="5"/>
      <c r="E100" s="5"/>
      <c r="F100" s="17"/>
      <c r="G100" s="17"/>
      <c r="H100" s="31"/>
      <c r="I100" s="30"/>
    </row>
    <row r="101" customFormat="false" ht="12.75" hidden="false" customHeight="false" outlineLevel="0" collapsed="false">
      <c r="B101" s="2" t="s">
        <v>161</v>
      </c>
      <c r="C101" s="5"/>
      <c r="D101" s="5"/>
      <c r="E101" s="5"/>
      <c r="F101" s="17"/>
      <c r="G101" s="17"/>
      <c r="H101" s="31"/>
      <c r="I101" s="30"/>
    </row>
    <row r="102" customFormat="false" ht="12.75" hidden="false" customHeight="false" outlineLevel="0" collapsed="false">
      <c r="B102" s="21" t="s">
        <v>96</v>
      </c>
      <c r="C102" s="22"/>
      <c r="D102" s="22"/>
      <c r="E102" s="23"/>
      <c r="F102" s="24" t="n">
        <v>1</v>
      </c>
      <c r="G102" s="16" t="s">
        <v>162</v>
      </c>
      <c r="H102" s="25" t="n">
        <v>3485</v>
      </c>
      <c r="I102" s="26" t="n">
        <f aca="false">'MATL - Meter Sta'!S5</f>
        <v>3485.3390936096</v>
      </c>
    </row>
    <row r="103" customFormat="false" ht="12.75" hidden="false" customHeight="false" outlineLevel="0" collapsed="false">
      <c r="B103" s="2" t="s">
        <v>163</v>
      </c>
      <c r="C103" s="2"/>
      <c r="D103" s="2"/>
      <c r="E103" s="2"/>
      <c r="F103" s="33"/>
      <c r="G103" s="33"/>
      <c r="H103" s="33"/>
      <c r="I103" s="34" t="n">
        <f aca="false">SUM(I102)</f>
        <v>3485.3390936096</v>
      </c>
      <c r="K103" s="43"/>
    </row>
    <row r="104" customFormat="false" ht="12.75" hidden="false" customHeight="false" outlineLevel="0" collapsed="false">
      <c r="G104" s="43"/>
      <c r="H104" s="43"/>
    </row>
    <row r="105" customFormat="false" ht="12.75" hidden="false" customHeight="false" outlineLevel="0" collapsed="false">
      <c r="B105" s="2" t="s">
        <v>164</v>
      </c>
      <c r="C105" s="5"/>
      <c r="D105" s="5"/>
      <c r="E105" s="5"/>
      <c r="F105" s="17"/>
      <c r="G105" s="17"/>
      <c r="H105" s="31"/>
      <c r="I105" s="30"/>
    </row>
    <row r="106" customFormat="false" ht="12.75" hidden="false" customHeight="false" outlineLevel="0" collapsed="false">
      <c r="B106" s="21" t="s">
        <v>99</v>
      </c>
      <c r="C106" s="22"/>
      <c r="D106" s="22"/>
      <c r="E106" s="22"/>
      <c r="F106" s="48"/>
      <c r="G106" s="48"/>
      <c r="H106" s="49"/>
      <c r="I106" s="50" t="n">
        <f aca="false">'MATL - Meter Sta'!S4-'MATL - Meter Sta'!S5</f>
        <v>254775.541377008</v>
      </c>
    </row>
    <row r="107" customFormat="false" ht="12.75" hidden="false" customHeight="false" outlineLevel="0" collapsed="false">
      <c r="B107" s="36" t="s">
        <v>100</v>
      </c>
      <c r="C107" s="37"/>
      <c r="D107" s="37"/>
      <c r="E107" s="38"/>
      <c r="F107" s="39" t="n">
        <v>0.08</v>
      </c>
      <c r="G107" s="40"/>
      <c r="H107" s="41"/>
      <c r="I107" s="42" t="n">
        <f aca="false">F107*I106</f>
        <v>20382.0433101606</v>
      </c>
    </row>
    <row r="108" customFormat="false" ht="12.75" hidden="false" customHeight="false" outlineLevel="0" collapsed="false">
      <c r="B108" s="36" t="s">
        <v>101</v>
      </c>
      <c r="C108" s="37"/>
      <c r="D108" s="37"/>
      <c r="E108" s="38"/>
      <c r="F108" s="39" t="n">
        <v>0.08</v>
      </c>
      <c r="G108" s="40"/>
      <c r="H108" s="41"/>
      <c r="I108" s="42" t="n">
        <f aca="false">F108*I106</f>
        <v>20382.0433101606</v>
      </c>
    </row>
    <row r="109" customFormat="false" ht="12.75" hidden="false" customHeight="false" outlineLevel="0" collapsed="false">
      <c r="B109" s="2" t="s">
        <v>165</v>
      </c>
      <c r="C109" s="2"/>
      <c r="D109" s="2"/>
      <c r="E109" s="2"/>
      <c r="F109" s="33"/>
      <c r="G109" s="33"/>
      <c r="H109" s="33"/>
      <c r="I109" s="34" t="n">
        <f aca="false">SUM(I106:I108)</f>
        <v>295539.627997329</v>
      </c>
    </row>
    <row r="110" customFormat="false" ht="12.75" hidden="false" customHeight="false" outlineLevel="0" collapsed="false">
      <c r="B110" s="2"/>
      <c r="C110" s="2"/>
      <c r="D110" s="2"/>
      <c r="E110" s="2"/>
      <c r="F110" s="33"/>
      <c r="G110" s="33"/>
      <c r="H110" s="33"/>
      <c r="I110" s="34"/>
    </row>
    <row r="111" customFormat="false" ht="12.75" hidden="false" customHeight="false" outlineLevel="0" collapsed="false">
      <c r="B111" s="2" t="s">
        <v>103</v>
      </c>
      <c r="C111" s="5"/>
      <c r="D111" s="5"/>
      <c r="E111" s="5"/>
      <c r="F111" s="5"/>
      <c r="G111" s="5"/>
      <c r="H111" s="5"/>
      <c r="I111" s="5"/>
    </row>
    <row r="112" customFormat="false" ht="12.75" hidden="false" customHeight="false" outlineLevel="0" collapsed="false">
      <c r="B112" s="36" t="s">
        <v>104</v>
      </c>
      <c r="C112" s="37"/>
      <c r="D112" s="37"/>
      <c r="E112" s="38"/>
      <c r="F112" s="40" t="n">
        <v>1</v>
      </c>
      <c r="G112" s="40" t="s">
        <v>85</v>
      </c>
      <c r="H112" s="41" t="n">
        <v>3000</v>
      </c>
      <c r="I112" s="42" t="n">
        <f aca="false">H112*F112</f>
        <v>3000</v>
      </c>
    </row>
    <row r="113" customFormat="false" ht="12.75" hidden="false" customHeight="false" outlineLevel="0" collapsed="false">
      <c r="B113" s="36" t="s">
        <v>106</v>
      </c>
      <c r="C113" s="37"/>
      <c r="D113" s="37"/>
      <c r="E113" s="38"/>
      <c r="F113" s="40" t="n">
        <v>2</v>
      </c>
      <c r="G113" s="40" t="s">
        <v>107</v>
      </c>
      <c r="H113" s="41" t="n">
        <v>500</v>
      </c>
      <c r="I113" s="42" t="n">
        <f aca="false">H113*F113</f>
        <v>1000</v>
      </c>
    </row>
    <row r="114" customFormat="false" ht="12.75" hidden="false" customHeight="false" outlineLevel="0" collapsed="false">
      <c r="B114" s="2" t="s">
        <v>108</v>
      </c>
      <c r="C114" s="2"/>
      <c r="D114" s="2"/>
      <c r="E114" s="2"/>
      <c r="F114" s="2"/>
      <c r="G114" s="2"/>
      <c r="H114" s="34"/>
      <c r="I114" s="34" t="n">
        <f aca="false">SUM(I112:I113)</f>
        <v>4000</v>
      </c>
    </row>
    <row r="115" customFormat="false" ht="12.75" hidden="false" customHeight="false" outlineLevel="0" collapsed="false">
      <c r="B115" s="2"/>
      <c r="C115" s="2"/>
      <c r="D115" s="2"/>
      <c r="E115" s="2"/>
      <c r="F115" s="2"/>
      <c r="G115" s="2"/>
      <c r="H115" s="34"/>
      <c r="I115" s="34"/>
    </row>
    <row r="116" customFormat="false" ht="12.75" hidden="false" customHeight="false" outlineLevel="0" collapsed="false">
      <c r="B116" s="2" t="s">
        <v>109</v>
      </c>
      <c r="C116" s="5"/>
      <c r="D116" s="5"/>
      <c r="E116" s="5"/>
      <c r="F116" s="5"/>
      <c r="G116" s="5"/>
      <c r="H116" s="5"/>
      <c r="I116" s="5"/>
    </row>
    <row r="117" customFormat="false" ht="12.75" hidden="false" customHeight="false" outlineLevel="0" collapsed="false">
      <c r="B117" s="21" t="s">
        <v>110</v>
      </c>
      <c r="C117" s="22"/>
      <c r="D117" s="22"/>
      <c r="E117" s="23"/>
      <c r="F117" s="16" t="n">
        <v>18</v>
      </c>
      <c r="G117" s="16" t="s">
        <v>107</v>
      </c>
      <c r="H117" s="25" t="n">
        <v>400</v>
      </c>
      <c r="I117" s="26" t="n">
        <f aca="false">H117*F117</f>
        <v>7200</v>
      </c>
    </row>
    <row r="118" customFormat="false" ht="12.75" hidden="false" customHeight="false" outlineLevel="0" collapsed="false">
      <c r="B118" s="21" t="s">
        <v>111</v>
      </c>
      <c r="C118" s="22"/>
      <c r="D118" s="22"/>
      <c r="E118" s="23"/>
      <c r="F118" s="16" t="n">
        <v>7</v>
      </c>
      <c r="G118" s="16" t="s">
        <v>107</v>
      </c>
      <c r="H118" s="25" t="n">
        <v>500</v>
      </c>
      <c r="I118" s="26" t="n">
        <f aca="false">H118*F118</f>
        <v>3500</v>
      </c>
    </row>
    <row r="119" customFormat="false" ht="12.75" hidden="false" customHeight="false" outlineLevel="0" collapsed="false">
      <c r="B119" s="21" t="s">
        <v>112</v>
      </c>
      <c r="C119" s="22"/>
      <c r="D119" s="22"/>
      <c r="E119" s="23"/>
      <c r="F119" s="16" t="n">
        <v>13</v>
      </c>
      <c r="G119" s="16" t="s">
        <v>107</v>
      </c>
      <c r="H119" s="25" t="n">
        <v>200</v>
      </c>
      <c r="I119" s="26" t="n">
        <f aca="false">H119*F119</f>
        <v>2600</v>
      </c>
    </row>
    <row r="120" customFormat="false" ht="12.75" hidden="false" customHeight="false" outlineLevel="0" collapsed="false">
      <c r="B120" s="21" t="s">
        <v>113</v>
      </c>
      <c r="C120" s="22"/>
      <c r="D120" s="22"/>
      <c r="E120" s="23"/>
      <c r="F120" s="16" t="n">
        <v>14</v>
      </c>
      <c r="G120" s="16" t="s">
        <v>107</v>
      </c>
      <c r="H120" s="25" t="n">
        <v>300</v>
      </c>
      <c r="I120" s="26" t="n">
        <f aca="false">H120*F120</f>
        <v>4200</v>
      </c>
    </row>
    <row r="121" customFormat="false" ht="12.75" hidden="false" customHeight="false" outlineLevel="0" collapsed="false">
      <c r="B121" s="21" t="s">
        <v>114</v>
      </c>
      <c r="C121" s="22"/>
      <c r="D121" s="22"/>
      <c r="E121" s="23"/>
      <c r="F121" s="16" t="n">
        <v>0</v>
      </c>
      <c r="G121" s="16" t="s">
        <v>107</v>
      </c>
      <c r="H121" s="25" t="n">
        <v>300</v>
      </c>
      <c r="I121" s="26" t="n">
        <f aca="false">H121*F121</f>
        <v>0</v>
      </c>
    </row>
    <row r="122" customFormat="false" ht="12.75" hidden="false" customHeight="false" outlineLevel="0" collapsed="false">
      <c r="B122" s="21" t="s">
        <v>115</v>
      </c>
      <c r="C122" s="22"/>
      <c r="D122" s="22"/>
      <c r="E122" s="23"/>
      <c r="F122" s="16" t="n">
        <v>13</v>
      </c>
      <c r="G122" s="16" t="s">
        <v>107</v>
      </c>
      <c r="H122" s="25" t="n">
        <v>350</v>
      </c>
      <c r="I122" s="26" t="n">
        <f aca="false">H122*F122</f>
        <v>4550</v>
      </c>
    </row>
    <row r="123" customFormat="false" ht="12.75" hidden="false" customHeight="false" outlineLevel="0" collapsed="false">
      <c r="B123" s="21" t="s">
        <v>116</v>
      </c>
      <c r="C123" s="22"/>
      <c r="D123" s="22"/>
      <c r="E123" s="23"/>
      <c r="F123" s="16" t="n">
        <v>0</v>
      </c>
      <c r="G123" s="16" t="s">
        <v>107</v>
      </c>
      <c r="H123" s="25"/>
      <c r="I123" s="26" t="n">
        <f aca="false">H123*F123</f>
        <v>0</v>
      </c>
    </row>
    <row r="124" customFormat="false" ht="12.75" hidden="false" customHeight="false" outlineLevel="0" collapsed="false">
      <c r="B124" s="21" t="s">
        <v>117</v>
      </c>
      <c r="C124" s="22"/>
      <c r="D124" s="22"/>
      <c r="E124" s="23"/>
      <c r="F124" s="16" t="n">
        <v>16</v>
      </c>
      <c r="G124" s="16" t="s">
        <v>107</v>
      </c>
      <c r="H124" s="25" t="n">
        <v>40</v>
      </c>
      <c r="I124" s="26" t="n">
        <f aca="false">H124*F124</f>
        <v>640</v>
      </c>
    </row>
    <row r="125" customFormat="false" ht="12.75" hidden="false" customHeight="false" outlineLevel="0" collapsed="false">
      <c r="B125" s="21" t="s">
        <v>118</v>
      </c>
      <c r="C125" s="22"/>
      <c r="D125" s="22"/>
      <c r="E125" s="23"/>
      <c r="F125" s="16" t="n">
        <v>11</v>
      </c>
      <c r="G125" s="16" t="s">
        <v>119</v>
      </c>
      <c r="H125" s="25" t="n">
        <v>420</v>
      </c>
      <c r="I125" s="26" t="n">
        <f aca="false">H125*F125</f>
        <v>4620</v>
      </c>
    </row>
    <row r="126" customFormat="false" ht="12.75" hidden="false" customHeight="false" outlineLevel="0" collapsed="false">
      <c r="B126" s="21" t="s">
        <v>120</v>
      </c>
      <c r="C126" s="22"/>
      <c r="D126" s="22"/>
      <c r="E126" s="23"/>
      <c r="F126" s="16" t="n">
        <v>0</v>
      </c>
      <c r="G126" s="16" t="s">
        <v>107</v>
      </c>
      <c r="H126" s="25" t="n">
        <v>400</v>
      </c>
      <c r="I126" s="26" t="n">
        <f aca="false">H126*F126</f>
        <v>0</v>
      </c>
    </row>
    <row r="127" customFormat="false" ht="12.75" hidden="false" customHeight="false" outlineLevel="0" collapsed="false">
      <c r="B127" s="21" t="s">
        <v>121</v>
      </c>
      <c r="C127" s="22"/>
      <c r="D127" s="22"/>
      <c r="E127" s="23"/>
      <c r="F127" s="16" t="n">
        <v>1</v>
      </c>
      <c r="G127" s="16" t="s">
        <v>122</v>
      </c>
      <c r="H127" s="25" t="n">
        <v>8300</v>
      </c>
      <c r="I127" s="26" t="n">
        <f aca="false">H127*F127</f>
        <v>8300</v>
      </c>
    </row>
    <row r="128" customFormat="false" ht="12.75" hidden="false" customHeight="false" outlineLevel="0" collapsed="false">
      <c r="B128" s="2" t="s">
        <v>123</v>
      </c>
      <c r="C128" s="2"/>
      <c r="D128" s="2"/>
      <c r="E128" s="2"/>
      <c r="F128" s="2"/>
      <c r="G128" s="2"/>
      <c r="H128" s="34"/>
      <c r="I128" s="34" t="n">
        <f aca="false">SUM(I117:I127)</f>
        <v>35610</v>
      </c>
    </row>
    <row r="129" customFormat="false" ht="12.75" hidden="false" customHeight="false" outlineLevel="0" collapsed="false">
      <c r="B129" s="5"/>
      <c r="C129" s="5"/>
      <c r="D129" s="5"/>
      <c r="E129" s="5"/>
      <c r="F129" s="5"/>
      <c r="G129" s="5"/>
      <c r="H129" s="30"/>
      <c r="I129" s="30"/>
    </row>
    <row r="130" customFormat="false" ht="12.75" hidden="false" customHeight="false" outlineLevel="0" collapsed="false">
      <c r="B130" s="2" t="s">
        <v>124</v>
      </c>
      <c r="C130" s="5"/>
      <c r="D130" s="5"/>
      <c r="E130" s="5"/>
      <c r="F130" s="5"/>
      <c r="G130" s="5"/>
      <c r="H130" s="5"/>
      <c r="I130" s="5"/>
    </row>
    <row r="131" customFormat="false" ht="12.75" hidden="false" customHeight="false" outlineLevel="0" collapsed="false">
      <c r="B131" s="21" t="s">
        <v>125</v>
      </c>
      <c r="C131" s="22"/>
      <c r="D131" s="22"/>
      <c r="E131" s="23"/>
      <c r="F131" s="16" t="n">
        <v>5</v>
      </c>
      <c r="G131" s="16" t="s">
        <v>107</v>
      </c>
      <c r="H131" s="25" t="n">
        <v>380</v>
      </c>
      <c r="I131" s="26" t="n">
        <f aca="false">H131*F131</f>
        <v>1900</v>
      </c>
    </row>
    <row r="132" customFormat="false" ht="12.75" hidden="false" customHeight="false" outlineLevel="0" collapsed="false">
      <c r="B132" s="2" t="s">
        <v>126</v>
      </c>
      <c r="C132" s="2"/>
      <c r="D132" s="2"/>
      <c r="E132" s="2"/>
      <c r="F132" s="2"/>
      <c r="G132" s="2"/>
      <c r="H132" s="34"/>
      <c r="I132" s="34" t="n">
        <f aca="false">SUM(I131)</f>
        <v>1900</v>
      </c>
    </row>
    <row r="133" customFormat="false" ht="12.75" hidden="false" customHeight="false" outlineLevel="0" collapsed="false">
      <c r="B133" s="5"/>
      <c r="C133" s="5"/>
      <c r="D133" s="5"/>
      <c r="E133" s="5"/>
      <c r="F133" s="5"/>
      <c r="G133" s="5"/>
      <c r="H133" s="30"/>
      <c r="I133" s="30"/>
    </row>
    <row r="134" customFormat="false" ht="12.75" hidden="false" customHeight="false" outlineLevel="0" collapsed="false">
      <c r="B134" s="2" t="s">
        <v>127</v>
      </c>
      <c r="C134" s="5"/>
      <c r="D134" s="5"/>
      <c r="E134" s="5"/>
      <c r="F134" s="5"/>
      <c r="G134" s="5"/>
      <c r="H134" s="5"/>
      <c r="I134" s="5"/>
    </row>
    <row r="135" customFormat="false" ht="12.75" hidden="false" customHeight="false" outlineLevel="0" collapsed="false">
      <c r="B135" s="21" t="s">
        <v>166</v>
      </c>
      <c r="C135" s="22"/>
      <c r="D135" s="22"/>
      <c r="E135" s="23"/>
      <c r="F135" s="16" t="n">
        <v>6</v>
      </c>
      <c r="G135" s="16" t="s">
        <v>107</v>
      </c>
      <c r="H135" s="25" t="n">
        <v>504</v>
      </c>
      <c r="I135" s="26" t="n">
        <f aca="false">H135*F135</f>
        <v>3024</v>
      </c>
    </row>
    <row r="136" customFormat="false" ht="12.75" hidden="false" customHeight="false" outlineLevel="0" collapsed="false">
      <c r="B136" s="21" t="s">
        <v>129</v>
      </c>
      <c r="C136" s="22"/>
      <c r="D136" s="22"/>
      <c r="E136" s="23"/>
      <c r="F136" s="16" t="n">
        <v>24</v>
      </c>
      <c r="G136" s="16" t="s">
        <v>107</v>
      </c>
      <c r="H136" s="25" t="n">
        <v>448</v>
      </c>
      <c r="I136" s="26" t="n">
        <f aca="false">H136*F136</f>
        <v>10752</v>
      </c>
    </row>
    <row r="137" customFormat="false" ht="12.75" hidden="false" customHeight="false" outlineLevel="0" collapsed="false">
      <c r="B137" s="21" t="s">
        <v>130</v>
      </c>
      <c r="C137" s="22"/>
      <c r="D137" s="22"/>
      <c r="E137" s="23"/>
      <c r="F137" s="16" t="n">
        <v>1</v>
      </c>
      <c r="G137" s="16" t="s">
        <v>122</v>
      </c>
      <c r="H137" s="25" t="n">
        <v>3480</v>
      </c>
      <c r="I137" s="26" t="n">
        <f aca="false">H137*F137</f>
        <v>3480</v>
      </c>
    </row>
    <row r="138" customFormat="false" ht="12.75" hidden="false" customHeight="false" outlineLevel="0" collapsed="false">
      <c r="B138" s="21" t="s">
        <v>131</v>
      </c>
      <c r="C138" s="22"/>
      <c r="D138" s="22"/>
      <c r="E138" s="23"/>
      <c r="F138" s="16" t="n">
        <v>45</v>
      </c>
      <c r="G138" s="16" t="s">
        <v>107</v>
      </c>
      <c r="H138" s="25" t="n">
        <v>380</v>
      </c>
      <c r="I138" s="26" t="n">
        <f aca="false">H138*F138</f>
        <v>17100</v>
      </c>
    </row>
    <row r="139" customFormat="false" ht="12.75" hidden="false" customHeight="false" outlineLevel="0" collapsed="false">
      <c r="B139" s="2" t="s">
        <v>132</v>
      </c>
      <c r="C139" s="2"/>
      <c r="D139" s="2"/>
      <c r="E139" s="2"/>
      <c r="F139" s="2"/>
      <c r="G139" s="2"/>
      <c r="H139" s="34"/>
      <c r="I139" s="34" t="n">
        <f aca="false">SUM(I135:I138)</f>
        <v>34356</v>
      </c>
    </row>
    <row r="140" customFormat="false" ht="12.75" hidden="false" customHeight="false" outlineLevel="0" collapsed="false">
      <c r="B140" s="5"/>
      <c r="C140" s="5"/>
      <c r="D140" s="5"/>
      <c r="E140" s="5"/>
      <c r="F140" s="5"/>
      <c r="G140" s="5"/>
      <c r="H140" s="30"/>
      <c r="I140" s="30"/>
    </row>
    <row r="141" customFormat="false" ht="12.75" hidden="false" customHeight="false" outlineLevel="0" collapsed="false">
      <c r="B141" s="2" t="s">
        <v>133</v>
      </c>
      <c r="C141" s="5"/>
      <c r="D141" s="5"/>
      <c r="E141" s="5"/>
      <c r="F141" s="17"/>
      <c r="G141" s="17"/>
      <c r="H141" s="31"/>
      <c r="I141" s="30"/>
    </row>
    <row r="142" customFormat="false" ht="12.75" hidden="false" customHeight="false" outlineLevel="0" collapsed="false">
      <c r="B142" s="21" t="s">
        <v>167</v>
      </c>
      <c r="C142" s="22"/>
      <c r="D142" s="22"/>
      <c r="E142" s="23"/>
      <c r="F142" s="16" t="n">
        <v>5</v>
      </c>
      <c r="G142" s="16" t="s">
        <v>107</v>
      </c>
      <c r="H142" s="25" t="n">
        <v>400</v>
      </c>
      <c r="I142" s="26" t="n">
        <f aca="false">F142*H142</f>
        <v>2000</v>
      </c>
    </row>
    <row r="143" customFormat="false" ht="12.75" hidden="false" customHeight="false" outlineLevel="0" collapsed="false">
      <c r="B143" s="21" t="s">
        <v>168</v>
      </c>
      <c r="C143" s="22"/>
      <c r="D143" s="22"/>
      <c r="E143" s="23"/>
      <c r="F143" s="16" t="n">
        <v>1</v>
      </c>
      <c r="G143" s="16" t="s">
        <v>85</v>
      </c>
      <c r="H143" s="25" t="n">
        <v>1200</v>
      </c>
      <c r="I143" s="26" t="n">
        <f aca="false">F143*H143</f>
        <v>1200</v>
      </c>
    </row>
    <row r="144" customFormat="false" ht="12.75" hidden="false" customHeight="false" outlineLevel="0" collapsed="false">
      <c r="B144" s="2" t="s">
        <v>148</v>
      </c>
      <c r="C144" s="2"/>
      <c r="D144" s="2"/>
      <c r="E144" s="2"/>
      <c r="F144" s="33"/>
      <c r="G144" s="33"/>
      <c r="H144" s="33"/>
      <c r="I144" s="34" t="n">
        <f aca="false">SUM(I142:I143)</f>
        <v>3200</v>
      </c>
    </row>
    <row r="145" customFormat="false" ht="12.75" hidden="false" customHeight="false" outlineLevel="0" collapsed="false">
      <c r="B145" s="5"/>
      <c r="C145" s="5"/>
      <c r="D145" s="5"/>
      <c r="E145" s="5"/>
      <c r="F145" s="5"/>
      <c r="G145" s="5"/>
      <c r="H145" s="30"/>
      <c r="I145" s="30"/>
    </row>
    <row r="146" customFormat="false" ht="12.75" hidden="false" customHeight="false" outlineLevel="0" collapsed="false">
      <c r="G146" s="43"/>
      <c r="H146" s="43"/>
    </row>
    <row r="147" customFormat="false" ht="12.75" hidden="false" customHeight="false" outlineLevel="0" collapsed="false">
      <c r="B147" s="2" t="s">
        <v>169</v>
      </c>
      <c r="C147" s="2"/>
      <c r="D147" s="2"/>
      <c r="E147" s="2"/>
      <c r="F147" s="17" t="n">
        <v>20</v>
      </c>
      <c r="G147" s="17" t="s">
        <v>150</v>
      </c>
      <c r="H147" s="45" t="n">
        <v>5.2</v>
      </c>
      <c r="I147" s="34" t="n">
        <f aca="false">F147*H147</f>
        <v>104</v>
      </c>
    </row>
    <row r="148" customFormat="false" ht="12.75" hidden="false" customHeight="false" outlineLevel="0" collapsed="false">
      <c r="B148" s="2" t="s">
        <v>151</v>
      </c>
      <c r="C148" s="2"/>
      <c r="D148" s="2"/>
      <c r="E148" s="2"/>
      <c r="F148" s="47" t="n">
        <v>0.02</v>
      </c>
      <c r="H148" s="33"/>
      <c r="I148" s="34" t="n">
        <f aca="false">(I$99+I$103+I$114+I$128+I$132+I$139+I$144+I$109+I$147)*F148</f>
        <v>10930.1993418188</v>
      </c>
    </row>
    <row r="149" customFormat="false" ht="12.75" hidden="false" customHeight="false" outlineLevel="0" collapsed="false">
      <c r="B149" s="2" t="s">
        <v>152</v>
      </c>
      <c r="C149" s="2"/>
      <c r="D149" s="2"/>
      <c r="E149" s="2"/>
      <c r="F149" s="47" t="n">
        <v>0.2</v>
      </c>
      <c r="G149" s="33"/>
      <c r="H149" s="33"/>
      <c r="I149" s="34" t="n">
        <f aca="false">(I$99+I$103+I$114+I$128+I$132+I$139+I$144+I$109+I$147+I$148)*F149</f>
        <v>111488.033286551</v>
      </c>
    </row>
    <row r="150" customFormat="false" ht="12.75" hidden="false" customHeight="false" outlineLevel="0" collapsed="false">
      <c r="B150" s="2" t="s">
        <v>153</v>
      </c>
      <c r="C150" s="2"/>
      <c r="D150" s="2"/>
      <c r="E150" s="2"/>
      <c r="F150" s="47" t="n">
        <v>0.02</v>
      </c>
      <c r="G150" s="33"/>
      <c r="H150" s="33"/>
      <c r="I150" s="34" t="n">
        <f aca="false">(I$99+I$103+I$114+I$128+I$132+I$139+I$144+I$109+I$147+I$148+I$149)*F150</f>
        <v>13378.5639943862</v>
      </c>
    </row>
    <row r="151" customFormat="false" ht="12.75" hidden="false" customHeight="false" outlineLevel="0" collapsed="false">
      <c r="B151" s="2" t="s">
        <v>154</v>
      </c>
      <c r="C151" s="2"/>
      <c r="D151" s="2"/>
      <c r="E151" s="2"/>
      <c r="F151" s="47" t="n">
        <v>0.0992130010135471</v>
      </c>
      <c r="G151" s="33"/>
      <c r="H151" s="33"/>
      <c r="I151" s="34" t="n">
        <f aca="false">(I$99+I$103+I$114+I$128+I$132+I$139+I$144+I$109+I$147+I$148+I$149+I$150)*F151</f>
        <v>67693.7016398768</v>
      </c>
    </row>
    <row r="152" customFormat="false" ht="12.75" hidden="false" customHeight="false" outlineLevel="0" collapsed="false">
      <c r="B152" s="2"/>
      <c r="C152" s="2"/>
      <c r="D152" s="2"/>
      <c r="E152" s="2"/>
      <c r="F152" s="33"/>
      <c r="G152" s="33"/>
      <c r="H152" s="33"/>
    </row>
    <row r="153" customFormat="false" ht="12.75" hidden="false" customHeight="false" outlineLevel="0" collapsed="false">
      <c r="B153" s="2" t="s">
        <v>155</v>
      </c>
      <c r="C153" s="2"/>
      <c r="D153" s="2"/>
      <c r="E153" s="2"/>
      <c r="F153" s="33"/>
      <c r="G153" s="33"/>
      <c r="H153" s="33"/>
      <c r="I153" s="34" t="n">
        <f aca="false">I99+I103+I109+I114+I128+I132+I139+I144+SUM(I147:I152)</f>
        <v>750000.465353571</v>
      </c>
    </row>
    <row r="154" customFormat="false" ht="12.75" hidden="false" customHeight="false" outlineLevel="0" collapsed="false">
      <c r="A154" s="51"/>
      <c r="B154" s="51"/>
      <c r="C154" s="51"/>
      <c r="D154" s="51"/>
      <c r="E154" s="51"/>
      <c r="F154" s="51"/>
      <c r="G154" s="52"/>
      <c r="H154" s="52"/>
      <c r="I154" s="51"/>
      <c r="J154" s="51"/>
    </row>
    <row r="155" customFormat="false" ht="12.75" hidden="false" customHeight="false" outlineLevel="0" collapsed="false">
      <c r="G155" s="43"/>
      <c r="H155" s="43"/>
    </row>
    <row r="156" customFormat="false" ht="12.75" hidden="false" customHeight="false" outlineLevel="0" collapsed="false">
      <c r="B156" s="15" t="s">
        <v>170</v>
      </c>
      <c r="C156" s="15"/>
      <c r="D156" s="15"/>
      <c r="E156" s="15"/>
      <c r="F156" s="15"/>
      <c r="G156" s="53"/>
      <c r="H156" s="53"/>
      <c r="I156" s="53" t="n">
        <f aca="false">I153</f>
        <v>750000.465353571</v>
      </c>
    </row>
    <row r="157" customFormat="false" ht="12.75" hidden="false" customHeight="false" outlineLevel="0" collapsed="false">
      <c r="B157" s="15"/>
      <c r="C157" s="15"/>
      <c r="D157" s="15"/>
      <c r="E157" s="15"/>
      <c r="F157" s="15"/>
      <c r="G157" s="53"/>
      <c r="H157" s="53"/>
      <c r="I157" s="15"/>
    </row>
    <row r="158" customFormat="false" ht="12.75" hidden="false" customHeight="false" outlineLevel="0" collapsed="false">
      <c r="B158" s="15" t="s">
        <v>171</v>
      </c>
      <c r="C158" s="15"/>
      <c r="D158" s="15"/>
      <c r="E158" s="15"/>
      <c r="F158" s="15"/>
      <c r="G158" s="53"/>
      <c r="H158" s="53"/>
      <c r="I158" s="54" t="n">
        <f aca="false">I91</f>
        <v>2185000</v>
      </c>
    </row>
    <row r="159" customFormat="false" ht="12.75" hidden="false" customHeight="false" outlineLevel="0" collapsed="false">
      <c r="G159" s="43"/>
      <c r="H159" s="43"/>
    </row>
    <row r="160" customFormat="false" ht="12.75" hidden="false" customHeight="false" outlineLevel="0" collapsed="false">
      <c r="B160" s="15" t="s">
        <v>172</v>
      </c>
      <c r="G160" s="43"/>
      <c r="H160" s="43"/>
      <c r="I160" s="53" t="n">
        <f aca="false">SUM(I156:I158)</f>
        <v>2935000.46535357</v>
      </c>
    </row>
    <row r="161" customFormat="false" ht="12.75" hidden="false" customHeight="false" outlineLevel="0" collapsed="false">
      <c r="G161" s="43"/>
      <c r="H161" s="43"/>
    </row>
    <row r="162" customFormat="false" ht="12.75" hidden="false" customHeight="false" outlineLevel="0" collapsed="false">
      <c r="G162" s="43"/>
      <c r="H162" s="43"/>
    </row>
    <row r="163" customFormat="false" ht="12.75" hidden="false" customHeight="false" outlineLevel="0" collapsed="false">
      <c r="G163" s="43"/>
      <c r="H163" s="43"/>
    </row>
    <row r="164" customFormat="false" ht="12.75" hidden="false" customHeight="false" outlineLevel="0" collapsed="false">
      <c r="G164" s="43"/>
      <c r="H164" s="43"/>
    </row>
    <row r="165" customFormat="false" ht="12.75" hidden="false" customHeight="false" outlineLevel="0" collapsed="false">
      <c r="G165" s="43"/>
      <c r="H165" s="43"/>
    </row>
    <row r="166" customFormat="false" ht="12.75" hidden="false" customHeight="false" outlineLevel="0" collapsed="false">
      <c r="G166" s="43"/>
      <c r="H166" s="43"/>
    </row>
    <row r="167" customFormat="false" ht="12.75" hidden="false" customHeight="false" outlineLevel="0" collapsed="false">
      <c r="G167" s="43"/>
      <c r="H167" s="43"/>
    </row>
    <row r="168" customFormat="false" ht="12.75" hidden="false" customHeight="false" outlineLevel="0" collapsed="false">
      <c r="G168" s="43"/>
      <c r="H168" s="43"/>
    </row>
    <row r="169" customFormat="false" ht="12.75" hidden="false" customHeight="false" outlineLevel="0" collapsed="false">
      <c r="G169" s="43"/>
      <c r="H169" s="43"/>
    </row>
    <row r="170" customFormat="false" ht="12.75" hidden="false" customHeight="false" outlineLevel="0" collapsed="false">
      <c r="G170" s="43"/>
      <c r="H170" s="43"/>
    </row>
    <row r="171" customFormat="false" ht="12.75" hidden="false" customHeight="false" outlineLevel="0" collapsed="false">
      <c r="G171" s="43"/>
      <c r="H171" s="43"/>
    </row>
    <row r="172" customFormat="false" ht="12.75" hidden="false" customHeight="false" outlineLevel="0" collapsed="false">
      <c r="G172" s="43"/>
      <c r="H172" s="43"/>
    </row>
    <row r="173" customFormat="false" ht="12.75" hidden="false" customHeight="false" outlineLevel="0" collapsed="false">
      <c r="G173" s="43"/>
      <c r="H173" s="43"/>
    </row>
    <row r="174" customFormat="false" ht="12.75" hidden="false" customHeight="false" outlineLevel="0" collapsed="false">
      <c r="G174" s="43"/>
      <c r="H174" s="43"/>
    </row>
    <row r="175" customFormat="false" ht="12.75" hidden="false" customHeight="false" outlineLevel="0" collapsed="false">
      <c r="G175" s="43"/>
      <c r="H175" s="43"/>
    </row>
    <row r="176" customFormat="false" ht="12.75" hidden="false" customHeight="false" outlineLevel="0" collapsed="false">
      <c r="G176" s="43"/>
      <c r="H176" s="43"/>
    </row>
    <row r="177" customFormat="false" ht="12.75" hidden="false" customHeight="false" outlineLevel="0" collapsed="false">
      <c r="G177" s="43"/>
      <c r="H177" s="43"/>
    </row>
    <row r="178" customFormat="false" ht="12.75" hidden="false" customHeight="false" outlineLevel="0" collapsed="false">
      <c r="G178" s="43"/>
      <c r="H178" s="43"/>
    </row>
    <row r="179" customFormat="false" ht="12.75" hidden="false" customHeight="false" outlineLevel="0" collapsed="false">
      <c r="G179" s="43"/>
      <c r="H179" s="43"/>
    </row>
    <row r="180" customFormat="false" ht="12.75" hidden="false" customHeight="false" outlineLevel="0" collapsed="false">
      <c r="G180" s="43"/>
      <c r="H180" s="43"/>
    </row>
    <row r="181" customFormat="false" ht="12.75" hidden="false" customHeight="false" outlineLevel="0" collapsed="false">
      <c r="G181" s="43"/>
      <c r="H181" s="43"/>
    </row>
    <row r="182" customFormat="false" ht="12.75" hidden="false" customHeight="false" outlineLevel="0" collapsed="false">
      <c r="G182" s="43"/>
      <c r="H182" s="43"/>
    </row>
    <row r="183" customFormat="false" ht="12.75" hidden="false" customHeight="false" outlineLevel="0" collapsed="false">
      <c r="G183" s="43"/>
      <c r="H183" s="43"/>
    </row>
    <row r="184" customFormat="false" ht="12.75" hidden="false" customHeight="false" outlineLevel="0" collapsed="false">
      <c r="G184" s="43"/>
      <c r="H184" s="43"/>
    </row>
    <row r="185" customFormat="false" ht="12.75" hidden="false" customHeight="false" outlineLevel="0" collapsed="false">
      <c r="G185" s="43"/>
      <c r="H185" s="43"/>
    </row>
    <row r="186" customFormat="false" ht="12.75" hidden="false" customHeight="false" outlineLevel="0" collapsed="false">
      <c r="G186" s="43"/>
      <c r="H186" s="43"/>
    </row>
    <row r="187" customFormat="false" ht="12.75" hidden="false" customHeight="false" outlineLevel="0" collapsed="false">
      <c r="G187" s="43"/>
      <c r="H187" s="43"/>
    </row>
    <row r="188" customFormat="false" ht="12.75" hidden="false" customHeight="false" outlineLevel="0" collapsed="false">
      <c r="G188" s="43"/>
      <c r="H188" s="43"/>
    </row>
    <row r="189" customFormat="false" ht="12.75" hidden="false" customHeight="false" outlineLevel="0" collapsed="false">
      <c r="G189" s="43"/>
      <c r="H189" s="43"/>
    </row>
    <row r="190" customFormat="false" ht="12.75" hidden="false" customHeight="false" outlineLevel="0" collapsed="false">
      <c r="G190" s="43"/>
      <c r="H190" s="43"/>
    </row>
    <row r="191" customFormat="false" ht="12.75" hidden="false" customHeight="false" outlineLevel="0" collapsed="false">
      <c r="G191" s="43"/>
      <c r="H191" s="43"/>
    </row>
    <row r="192" customFormat="false" ht="12.75" hidden="false" customHeight="false" outlineLevel="0" collapsed="false">
      <c r="G192" s="43"/>
      <c r="H192" s="43"/>
    </row>
    <row r="193" customFormat="false" ht="12.75" hidden="false" customHeight="false" outlineLevel="0" collapsed="false">
      <c r="G193" s="43"/>
      <c r="H193" s="43"/>
    </row>
    <row r="194" customFormat="false" ht="12.75" hidden="false" customHeight="false" outlineLevel="0" collapsed="false">
      <c r="G194" s="43"/>
      <c r="H194" s="43"/>
    </row>
    <row r="195" customFormat="false" ht="12.75" hidden="false" customHeight="false" outlineLevel="0" collapsed="false">
      <c r="G195" s="43"/>
      <c r="H195" s="43"/>
    </row>
    <row r="196" customFormat="false" ht="12.75" hidden="false" customHeight="false" outlineLevel="0" collapsed="false">
      <c r="G196" s="43"/>
      <c r="H196" s="43"/>
    </row>
    <row r="197" customFormat="false" ht="12.75" hidden="false" customHeight="false" outlineLevel="0" collapsed="false">
      <c r="G197" s="43"/>
      <c r="H197" s="43"/>
    </row>
    <row r="198" customFormat="false" ht="12.75" hidden="false" customHeight="false" outlineLevel="0" collapsed="false">
      <c r="G198" s="43"/>
      <c r="H198" s="43"/>
    </row>
    <row r="199" customFormat="false" ht="12.75" hidden="false" customHeight="false" outlineLevel="0" collapsed="false">
      <c r="G199" s="43"/>
      <c r="H199" s="43"/>
    </row>
    <row r="200" customFormat="false" ht="12.75" hidden="false" customHeight="false" outlineLevel="0" collapsed="false">
      <c r="G200" s="43"/>
      <c r="H200" s="43"/>
    </row>
    <row r="201" customFormat="false" ht="12.75" hidden="false" customHeight="false" outlineLevel="0" collapsed="false">
      <c r="G201" s="43"/>
      <c r="H201" s="43"/>
    </row>
    <row r="202" customFormat="false" ht="12.75" hidden="false" customHeight="false" outlineLevel="0" collapsed="false">
      <c r="G202" s="43"/>
      <c r="H202" s="43"/>
    </row>
    <row r="203" customFormat="false" ht="12.75" hidden="false" customHeight="false" outlineLevel="0" collapsed="false">
      <c r="G203" s="43"/>
      <c r="H203" s="43"/>
    </row>
    <row r="204" customFormat="false" ht="12.75" hidden="false" customHeight="false" outlineLevel="0" collapsed="false">
      <c r="G204" s="43"/>
      <c r="H204" s="43"/>
    </row>
    <row r="205" customFormat="false" ht="12.75" hidden="false" customHeight="false" outlineLevel="0" collapsed="false">
      <c r="G205" s="43"/>
      <c r="H205" s="43"/>
    </row>
    <row r="206" customFormat="false" ht="12.75" hidden="false" customHeight="false" outlineLevel="0" collapsed="false">
      <c r="G206" s="43"/>
      <c r="H206" s="43"/>
    </row>
    <row r="207" customFormat="false" ht="12.75" hidden="false" customHeight="false" outlineLevel="0" collapsed="false">
      <c r="G207" s="43"/>
      <c r="H207" s="43"/>
    </row>
    <row r="208" customFormat="false" ht="12.75" hidden="false" customHeight="false" outlineLevel="0" collapsed="false">
      <c r="G208" s="43"/>
      <c r="H208" s="43"/>
    </row>
    <row r="209" customFormat="false" ht="12.75" hidden="false" customHeight="false" outlineLevel="0" collapsed="false">
      <c r="G209" s="43"/>
      <c r="H209" s="43"/>
    </row>
    <row r="210" customFormat="false" ht="12.75" hidden="false" customHeight="false" outlineLevel="0" collapsed="false">
      <c r="G210" s="43"/>
      <c r="H210" s="43"/>
    </row>
    <row r="211" customFormat="false" ht="12.75" hidden="false" customHeight="false" outlineLevel="0" collapsed="false">
      <c r="G211" s="43"/>
      <c r="H211" s="43"/>
    </row>
    <row r="212" customFormat="false" ht="12.75" hidden="false" customHeight="false" outlineLevel="0" collapsed="false">
      <c r="G212" s="43"/>
      <c r="H212" s="43"/>
    </row>
    <row r="213" customFormat="false" ht="12.75" hidden="false" customHeight="false" outlineLevel="0" collapsed="false">
      <c r="G213" s="43"/>
      <c r="H213" s="43"/>
    </row>
    <row r="214" customFormat="false" ht="12.75" hidden="false" customHeight="false" outlineLevel="0" collapsed="false">
      <c r="G214" s="43"/>
      <c r="H214" s="43"/>
    </row>
    <row r="215" customFormat="false" ht="12.75" hidden="false" customHeight="false" outlineLevel="0" collapsed="false">
      <c r="G215" s="43"/>
      <c r="H215" s="43"/>
    </row>
    <row r="216" customFormat="false" ht="12.75" hidden="false" customHeight="false" outlineLevel="0" collapsed="false">
      <c r="G216" s="43"/>
      <c r="H216" s="43"/>
    </row>
    <row r="217" customFormat="false" ht="12.75" hidden="false" customHeight="false" outlineLevel="0" collapsed="false">
      <c r="G217" s="43"/>
      <c r="H217" s="43"/>
    </row>
    <row r="218" customFormat="false" ht="12.75" hidden="false" customHeight="false" outlineLevel="0" collapsed="false">
      <c r="G218" s="43"/>
      <c r="H218" s="43"/>
    </row>
    <row r="219" customFormat="false" ht="12.75" hidden="false" customHeight="false" outlineLevel="0" collapsed="false">
      <c r="G219" s="43"/>
      <c r="H219" s="43"/>
    </row>
    <row r="220" customFormat="false" ht="12.75" hidden="false" customHeight="false" outlineLevel="0" collapsed="false">
      <c r="G220" s="43"/>
      <c r="H220" s="43"/>
    </row>
    <row r="221" customFormat="false" ht="12.75" hidden="false" customHeight="false" outlineLevel="0" collapsed="false">
      <c r="G221" s="43"/>
      <c r="H221" s="43"/>
    </row>
    <row r="222" customFormat="false" ht="12.75" hidden="false" customHeight="false" outlineLevel="0" collapsed="false">
      <c r="G222" s="43"/>
      <c r="H222" s="43"/>
    </row>
    <row r="223" customFormat="false" ht="12.75" hidden="false" customHeight="false" outlineLevel="0" collapsed="false">
      <c r="G223" s="43"/>
      <c r="H223" s="43"/>
    </row>
    <row r="224" customFormat="false" ht="12.75" hidden="false" customHeight="false" outlineLevel="0" collapsed="false">
      <c r="G224" s="43"/>
      <c r="H224" s="43"/>
    </row>
    <row r="225" customFormat="false" ht="12.75" hidden="false" customHeight="false" outlineLevel="0" collapsed="false">
      <c r="G225" s="43"/>
      <c r="H225" s="43"/>
    </row>
    <row r="226" customFormat="false" ht="12.75" hidden="false" customHeight="false" outlineLevel="0" collapsed="false">
      <c r="G226" s="43"/>
      <c r="H226" s="43"/>
    </row>
    <row r="227" customFormat="false" ht="12.75" hidden="false" customHeight="false" outlineLevel="0" collapsed="false">
      <c r="G227" s="43"/>
      <c r="H227" s="43"/>
    </row>
    <row r="228" customFormat="false" ht="12.75" hidden="false" customHeight="false" outlineLevel="0" collapsed="false">
      <c r="G228" s="43"/>
      <c r="H228" s="43"/>
    </row>
    <row r="229" customFormat="false" ht="12.75" hidden="false" customHeight="false" outlineLevel="0" collapsed="false">
      <c r="G229" s="43"/>
      <c r="H229" s="43"/>
    </row>
    <row r="230" customFormat="false" ht="12.75" hidden="false" customHeight="false" outlineLevel="0" collapsed="false">
      <c r="G230" s="43"/>
      <c r="H230" s="43"/>
    </row>
    <row r="231" customFormat="false" ht="12.75" hidden="false" customHeight="false" outlineLevel="0" collapsed="false">
      <c r="G231" s="43"/>
      <c r="H231" s="43"/>
    </row>
    <row r="232" customFormat="false" ht="12.75" hidden="false" customHeight="false" outlineLevel="0" collapsed="false">
      <c r="G232" s="43"/>
      <c r="H232" s="43"/>
    </row>
    <row r="233" customFormat="false" ht="12.75" hidden="false" customHeight="false" outlineLevel="0" collapsed="false">
      <c r="G233" s="43"/>
      <c r="H233" s="43"/>
    </row>
    <row r="234" customFormat="false" ht="12.75" hidden="false" customHeight="false" outlineLevel="0" collapsed="false">
      <c r="G234" s="43"/>
      <c r="H234" s="43"/>
    </row>
    <row r="235" customFormat="false" ht="12.75" hidden="false" customHeight="false" outlineLevel="0" collapsed="false">
      <c r="G235" s="43"/>
      <c r="H235" s="43"/>
    </row>
    <row r="236" customFormat="false" ht="12.75" hidden="false" customHeight="false" outlineLevel="0" collapsed="false">
      <c r="G236" s="43"/>
      <c r="H236" s="43"/>
    </row>
    <row r="237" customFormat="false" ht="12.75" hidden="false" customHeight="false" outlineLevel="0" collapsed="false">
      <c r="G237" s="43"/>
      <c r="H237" s="43"/>
    </row>
    <row r="238" customFormat="false" ht="12.75" hidden="false" customHeight="false" outlineLevel="0" collapsed="false">
      <c r="G238" s="43"/>
      <c r="H238" s="43"/>
    </row>
    <row r="239" customFormat="false" ht="12.75" hidden="false" customHeight="false" outlineLevel="0" collapsed="false">
      <c r="G239" s="43"/>
      <c r="H239" s="43"/>
    </row>
    <row r="240" customFormat="false" ht="12.75" hidden="false" customHeight="false" outlineLevel="0" collapsed="false">
      <c r="G240" s="43"/>
      <c r="H240" s="43"/>
    </row>
    <row r="241" customFormat="false" ht="12.75" hidden="false" customHeight="false" outlineLevel="0" collapsed="false">
      <c r="G241" s="43"/>
      <c r="H241" s="43"/>
    </row>
    <row r="242" customFormat="false" ht="12.75" hidden="false" customHeight="false" outlineLevel="0" collapsed="false">
      <c r="G242" s="43"/>
      <c r="H242" s="43"/>
    </row>
    <row r="243" customFormat="false" ht="12.75" hidden="false" customHeight="false" outlineLevel="0" collapsed="false">
      <c r="G243" s="43"/>
      <c r="H243" s="43"/>
    </row>
    <row r="244" customFormat="false" ht="12.75" hidden="false" customHeight="false" outlineLevel="0" collapsed="false">
      <c r="G244" s="43"/>
      <c r="H244" s="43"/>
    </row>
    <row r="245" customFormat="false" ht="12.75" hidden="false" customHeight="false" outlineLevel="0" collapsed="false">
      <c r="G245" s="43"/>
      <c r="H245" s="43"/>
    </row>
    <row r="246" customFormat="false" ht="12.75" hidden="false" customHeight="false" outlineLevel="0" collapsed="false">
      <c r="G246" s="43"/>
      <c r="H246" s="43"/>
    </row>
    <row r="247" customFormat="false" ht="12.75" hidden="false" customHeight="false" outlineLevel="0" collapsed="false">
      <c r="G247" s="43"/>
      <c r="H247" s="43"/>
    </row>
    <row r="248" customFormat="false" ht="12.75" hidden="false" customHeight="false" outlineLevel="0" collapsed="false">
      <c r="G248" s="43"/>
      <c r="H248" s="43"/>
    </row>
    <row r="249" customFormat="false" ht="12.75" hidden="false" customHeight="false" outlineLevel="0" collapsed="false">
      <c r="G249" s="43"/>
      <c r="H249" s="43"/>
    </row>
    <row r="250" customFormat="false" ht="12.75" hidden="false" customHeight="false" outlineLevel="0" collapsed="false">
      <c r="G250" s="43"/>
      <c r="H250" s="43"/>
    </row>
    <row r="251" customFormat="false" ht="12.75" hidden="false" customHeight="false" outlineLevel="0" collapsed="false">
      <c r="G251" s="43"/>
      <c r="H251" s="43"/>
    </row>
    <row r="252" customFormat="false" ht="12.75" hidden="false" customHeight="false" outlineLevel="0" collapsed="false">
      <c r="G252" s="43"/>
      <c r="H252" s="43"/>
    </row>
    <row r="253" customFormat="false" ht="12.75" hidden="false" customHeight="false" outlineLevel="0" collapsed="false">
      <c r="G253" s="43"/>
      <c r="H253" s="43"/>
    </row>
    <row r="254" customFormat="false" ht="12.75" hidden="false" customHeight="false" outlineLevel="0" collapsed="false">
      <c r="G254" s="43"/>
      <c r="H254" s="43"/>
    </row>
    <row r="255" customFormat="false" ht="12.75" hidden="false" customHeight="false" outlineLevel="0" collapsed="false">
      <c r="G255" s="43"/>
      <c r="H255" s="43"/>
    </row>
    <row r="256" customFormat="false" ht="12.75" hidden="false" customHeight="false" outlineLevel="0" collapsed="false">
      <c r="G256" s="43"/>
      <c r="H256" s="43"/>
    </row>
    <row r="257" customFormat="false" ht="12.75" hidden="false" customHeight="false" outlineLevel="0" collapsed="false">
      <c r="G257" s="43"/>
      <c r="H257" s="43"/>
    </row>
    <row r="258" customFormat="false" ht="12.75" hidden="false" customHeight="false" outlineLevel="0" collapsed="false">
      <c r="G258" s="43"/>
      <c r="H258" s="43"/>
    </row>
    <row r="259" customFormat="false" ht="12.75" hidden="false" customHeight="false" outlineLevel="0" collapsed="false">
      <c r="G259" s="43"/>
      <c r="H259" s="43"/>
    </row>
    <row r="260" customFormat="false" ht="12.75" hidden="false" customHeight="false" outlineLevel="0" collapsed="false">
      <c r="G260" s="43"/>
      <c r="H260" s="43"/>
    </row>
    <row r="261" customFormat="false" ht="12.75" hidden="false" customHeight="false" outlineLevel="0" collapsed="false">
      <c r="G261" s="43"/>
      <c r="H261" s="43"/>
    </row>
    <row r="262" customFormat="false" ht="12.75" hidden="false" customHeight="false" outlineLevel="0" collapsed="false">
      <c r="G262" s="43"/>
      <c r="H262" s="43"/>
    </row>
    <row r="263" customFormat="false" ht="12.75" hidden="false" customHeight="false" outlineLevel="0" collapsed="false">
      <c r="G263" s="43"/>
      <c r="H263" s="43"/>
    </row>
    <row r="264" customFormat="false" ht="12.75" hidden="false" customHeight="false" outlineLevel="0" collapsed="false">
      <c r="G264" s="43"/>
      <c r="H264" s="43"/>
    </row>
    <row r="265" customFormat="false" ht="12.75" hidden="false" customHeight="false" outlineLevel="0" collapsed="false">
      <c r="G265" s="43"/>
      <c r="H265" s="43"/>
    </row>
    <row r="266" customFormat="false" ht="12.75" hidden="false" customHeight="false" outlineLevel="0" collapsed="false">
      <c r="G266" s="43"/>
      <c r="H266" s="43"/>
    </row>
    <row r="267" customFormat="false" ht="12.75" hidden="false" customHeight="false" outlineLevel="0" collapsed="false">
      <c r="G267" s="43"/>
      <c r="H267" s="43"/>
    </row>
    <row r="268" customFormat="false" ht="12.75" hidden="false" customHeight="false" outlineLevel="0" collapsed="false">
      <c r="G268" s="43"/>
      <c r="H268" s="43"/>
    </row>
    <row r="269" customFormat="false" ht="12.75" hidden="false" customHeight="false" outlineLevel="0" collapsed="false">
      <c r="G269" s="43"/>
      <c r="H269" s="43"/>
    </row>
    <row r="270" customFormat="false" ht="12.75" hidden="false" customHeight="false" outlineLevel="0" collapsed="false">
      <c r="G270" s="43"/>
      <c r="H270" s="43"/>
    </row>
    <row r="271" customFormat="false" ht="12.75" hidden="false" customHeight="false" outlineLevel="0" collapsed="false">
      <c r="G271" s="43"/>
      <c r="H271" s="43"/>
    </row>
    <row r="272" customFormat="false" ht="12.75" hidden="false" customHeight="false" outlineLevel="0" collapsed="false">
      <c r="G272" s="43"/>
      <c r="H272" s="43"/>
    </row>
    <row r="273" customFormat="false" ht="12.75" hidden="false" customHeight="false" outlineLevel="0" collapsed="false">
      <c r="G273" s="43"/>
      <c r="H273" s="43"/>
    </row>
    <row r="274" customFormat="false" ht="12.75" hidden="false" customHeight="false" outlineLevel="0" collapsed="false">
      <c r="G274" s="43"/>
      <c r="H274" s="43"/>
    </row>
    <row r="275" customFormat="false" ht="12.75" hidden="false" customHeight="false" outlineLevel="0" collapsed="false">
      <c r="G275" s="43"/>
      <c r="H275" s="43"/>
    </row>
    <row r="276" customFormat="false" ht="12.75" hidden="false" customHeight="false" outlineLevel="0" collapsed="false">
      <c r="G276" s="43"/>
      <c r="H276" s="43"/>
    </row>
    <row r="277" customFormat="false" ht="12.75" hidden="false" customHeight="false" outlineLevel="0" collapsed="false">
      <c r="G277" s="43"/>
      <c r="H277" s="43"/>
    </row>
    <row r="278" customFormat="false" ht="12.75" hidden="false" customHeight="false" outlineLevel="0" collapsed="false">
      <c r="G278" s="43"/>
      <c r="H278" s="43"/>
    </row>
    <row r="279" customFormat="false" ht="12.75" hidden="false" customHeight="false" outlineLevel="0" collapsed="false">
      <c r="G279" s="43"/>
      <c r="H279" s="43"/>
    </row>
    <row r="280" customFormat="false" ht="12.75" hidden="false" customHeight="false" outlineLevel="0" collapsed="false">
      <c r="G280" s="43"/>
      <c r="H280" s="43"/>
    </row>
    <row r="281" customFormat="false" ht="12.75" hidden="false" customHeight="false" outlineLevel="0" collapsed="false">
      <c r="G281" s="43"/>
      <c r="H281" s="43"/>
    </row>
    <row r="282" customFormat="false" ht="12.75" hidden="false" customHeight="false" outlineLevel="0" collapsed="false">
      <c r="G282" s="43"/>
      <c r="H282" s="43"/>
    </row>
    <row r="283" customFormat="false" ht="12.75" hidden="false" customHeight="false" outlineLevel="0" collapsed="false">
      <c r="G283" s="43"/>
      <c r="H283" s="43"/>
    </row>
    <row r="284" customFormat="false" ht="12.75" hidden="false" customHeight="false" outlineLevel="0" collapsed="false">
      <c r="G284" s="43"/>
      <c r="H284" s="43"/>
    </row>
    <row r="285" customFormat="false" ht="12.75" hidden="false" customHeight="false" outlineLevel="0" collapsed="false">
      <c r="G285" s="43"/>
      <c r="H285" s="43"/>
    </row>
    <row r="286" customFormat="false" ht="12.75" hidden="false" customHeight="false" outlineLevel="0" collapsed="false">
      <c r="G286" s="43"/>
      <c r="H286" s="43"/>
    </row>
    <row r="287" customFormat="false" ht="12.75" hidden="false" customHeight="false" outlineLevel="0" collapsed="false">
      <c r="G287" s="43"/>
      <c r="H287" s="43"/>
    </row>
    <row r="288" customFormat="false" ht="12.75" hidden="false" customHeight="false" outlineLevel="0" collapsed="false">
      <c r="G288" s="43"/>
      <c r="H288" s="43"/>
    </row>
    <row r="289" customFormat="false" ht="12.75" hidden="false" customHeight="false" outlineLevel="0" collapsed="false">
      <c r="G289" s="43"/>
      <c r="H289" s="43"/>
    </row>
    <row r="290" customFormat="false" ht="12.75" hidden="false" customHeight="false" outlineLevel="0" collapsed="false">
      <c r="G290" s="43"/>
      <c r="H290" s="43"/>
    </row>
    <row r="291" customFormat="false" ht="12.75" hidden="false" customHeight="false" outlineLevel="0" collapsed="false">
      <c r="G291" s="43"/>
      <c r="H291" s="43"/>
    </row>
    <row r="292" customFormat="false" ht="12.75" hidden="false" customHeight="false" outlineLevel="0" collapsed="false">
      <c r="G292" s="43"/>
      <c r="H292" s="43"/>
    </row>
    <row r="293" customFormat="false" ht="12.75" hidden="false" customHeight="false" outlineLevel="0" collapsed="false">
      <c r="G293" s="43"/>
      <c r="H293" s="43"/>
    </row>
    <row r="294" customFormat="false" ht="12.75" hidden="false" customHeight="false" outlineLevel="0" collapsed="false">
      <c r="G294" s="43"/>
      <c r="H294" s="43"/>
    </row>
    <row r="295" customFormat="false" ht="12.75" hidden="false" customHeight="false" outlineLevel="0" collapsed="false">
      <c r="G295" s="43"/>
      <c r="H295" s="43"/>
    </row>
    <row r="296" customFormat="false" ht="12.75" hidden="false" customHeight="false" outlineLevel="0" collapsed="false">
      <c r="G296" s="43"/>
      <c r="H296" s="43"/>
    </row>
    <row r="297" customFormat="false" ht="12.75" hidden="false" customHeight="false" outlineLevel="0" collapsed="false">
      <c r="G297" s="43"/>
      <c r="H297" s="43"/>
    </row>
    <row r="298" customFormat="false" ht="12.75" hidden="false" customHeight="false" outlineLevel="0" collapsed="false">
      <c r="G298" s="43"/>
      <c r="H298" s="43"/>
    </row>
    <row r="299" customFormat="false" ht="12.75" hidden="false" customHeight="false" outlineLevel="0" collapsed="false">
      <c r="G299" s="43"/>
      <c r="H299" s="43"/>
    </row>
    <row r="300" customFormat="false" ht="12.75" hidden="false" customHeight="false" outlineLevel="0" collapsed="false">
      <c r="G300" s="43"/>
      <c r="H300" s="43"/>
    </row>
    <row r="301" customFormat="false" ht="12.75" hidden="false" customHeight="false" outlineLevel="0" collapsed="false">
      <c r="G301" s="43"/>
      <c r="H301" s="43"/>
    </row>
    <row r="302" customFormat="false" ht="12.75" hidden="false" customHeight="false" outlineLevel="0" collapsed="false">
      <c r="G302" s="43"/>
      <c r="H302" s="43"/>
    </row>
    <row r="303" customFormat="false" ht="12.75" hidden="false" customHeight="false" outlineLevel="0" collapsed="false">
      <c r="G303" s="43"/>
      <c r="H303" s="43"/>
    </row>
    <row r="304" customFormat="false" ht="12.75" hidden="false" customHeight="false" outlineLevel="0" collapsed="false">
      <c r="G304" s="43"/>
      <c r="H304" s="43"/>
    </row>
    <row r="305" customFormat="false" ht="12.75" hidden="false" customHeight="false" outlineLevel="0" collapsed="false">
      <c r="G305" s="43"/>
      <c r="H305" s="43"/>
    </row>
    <row r="306" customFormat="false" ht="12.75" hidden="false" customHeight="false" outlineLevel="0" collapsed="false">
      <c r="G306" s="43"/>
      <c r="H306" s="43"/>
    </row>
    <row r="307" customFormat="false" ht="12.75" hidden="false" customHeight="false" outlineLevel="0" collapsed="false">
      <c r="G307" s="43"/>
      <c r="H307" s="43"/>
    </row>
    <row r="308" customFormat="false" ht="12.75" hidden="false" customHeight="false" outlineLevel="0" collapsed="false">
      <c r="G308" s="43"/>
      <c r="H308" s="43"/>
    </row>
    <row r="309" customFormat="false" ht="12.75" hidden="false" customHeight="false" outlineLevel="0" collapsed="false">
      <c r="G309" s="43"/>
      <c r="H309" s="43"/>
    </row>
    <row r="310" customFormat="false" ht="12.75" hidden="false" customHeight="false" outlineLevel="0" collapsed="false">
      <c r="G310" s="43"/>
      <c r="H310" s="43"/>
    </row>
    <row r="311" customFormat="false" ht="12.75" hidden="false" customHeight="false" outlineLevel="0" collapsed="false">
      <c r="G311" s="43"/>
      <c r="H311" s="43"/>
    </row>
    <row r="312" customFormat="false" ht="12.75" hidden="false" customHeight="false" outlineLevel="0" collapsed="false">
      <c r="G312" s="43"/>
      <c r="H312" s="43"/>
    </row>
    <row r="313" customFormat="false" ht="12.75" hidden="false" customHeight="false" outlineLevel="0" collapsed="false">
      <c r="G313" s="43"/>
      <c r="H313" s="43"/>
    </row>
    <row r="314" customFormat="false" ht="12.75" hidden="false" customHeight="false" outlineLevel="0" collapsed="false">
      <c r="G314" s="43"/>
      <c r="H314" s="43"/>
    </row>
    <row r="315" customFormat="false" ht="12.75" hidden="false" customHeight="false" outlineLevel="0" collapsed="false">
      <c r="G315" s="43"/>
      <c r="H315" s="43"/>
    </row>
    <row r="316" customFormat="false" ht="12.75" hidden="false" customHeight="false" outlineLevel="0" collapsed="false">
      <c r="G316" s="43"/>
      <c r="H316" s="43"/>
    </row>
    <row r="317" customFormat="false" ht="12.75" hidden="false" customHeight="false" outlineLevel="0" collapsed="false">
      <c r="G317" s="43"/>
      <c r="H317" s="43"/>
    </row>
    <row r="318" customFormat="false" ht="12.75" hidden="false" customHeight="false" outlineLevel="0" collapsed="false">
      <c r="G318" s="43"/>
      <c r="H318" s="43"/>
    </row>
    <row r="319" customFormat="false" ht="12.75" hidden="false" customHeight="false" outlineLevel="0" collapsed="false">
      <c r="G319" s="43"/>
      <c r="H319" s="43"/>
    </row>
    <row r="320" customFormat="false" ht="12.75" hidden="false" customHeight="false" outlineLevel="0" collapsed="false">
      <c r="G320" s="43"/>
      <c r="H320" s="43"/>
    </row>
    <row r="321" customFormat="false" ht="12.75" hidden="false" customHeight="false" outlineLevel="0" collapsed="false">
      <c r="G321" s="43"/>
      <c r="H321" s="43"/>
    </row>
    <row r="322" customFormat="false" ht="12.75" hidden="false" customHeight="false" outlineLevel="0" collapsed="false">
      <c r="G322" s="43"/>
      <c r="H322" s="43"/>
    </row>
    <row r="323" customFormat="false" ht="12.75" hidden="false" customHeight="false" outlineLevel="0" collapsed="false">
      <c r="G323" s="43"/>
      <c r="H323" s="43"/>
    </row>
    <row r="324" customFormat="false" ht="12.75" hidden="false" customHeight="false" outlineLevel="0" collapsed="false">
      <c r="G324" s="43"/>
      <c r="H324" s="43"/>
    </row>
    <row r="325" customFormat="false" ht="12.75" hidden="false" customHeight="false" outlineLevel="0" collapsed="false">
      <c r="G325" s="43"/>
      <c r="H325" s="43"/>
    </row>
    <row r="326" customFormat="false" ht="12.75" hidden="false" customHeight="false" outlineLevel="0" collapsed="false">
      <c r="G326" s="43"/>
      <c r="H326" s="43"/>
    </row>
    <row r="327" customFormat="false" ht="12.75" hidden="false" customHeight="false" outlineLevel="0" collapsed="false">
      <c r="G327" s="43"/>
      <c r="H327" s="43"/>
    </row>
    <row r="328" customFormat="false" ht="12.75" hidden="false" customHeight="false" outlineLevel="0" collapsed="false">
      <c r="G328" s="43"/>
      <c r="H328" s="43"/>
    </row>
    <row r="329" customFormat="false" ht="12.75" hidden="false" customHeight="false" outlineLevel="0" collapsed="false">
      <c r="G329" s="43"/>
      <c r="H329" s="43"/>
    </row>
    <row r="330" customFormat="false" ht="12.75" hidden="false" customHeight="false" outlineLevel="0" collapsed="false">
      <c r="G330" s="43"/>
      <c r="H330" s="43"/>
    </row>
    <row r="331" customFormat="false" ht="12.75" hidden="false" customHeight="false" outlineLevel="0" collapsed="false">
      <c r="G331" s="43"/>
      <c r="H331" s="43"/>
    </row>
    <row r="332" customFormat="false" ht="12.75" hidden="false" customHeight="false" outlineLevel="0" collapsed="false">
      <c r="G332" s="43"/>
      <c r="H332" s="43"/>
    </row>
    <row r="333" customFormat="false" ht="12.75" hidden="false" customHeight="false" outlineLevel="0" collapsed="false">
      <c r="G333" s="43"/>
      <c r="H333" s="43"/>
    </row>
    <row r="334" customFormat="false" ht="12.75" hidden="false" customHeight="false" outlineLevel="0" collapsed="false">
      <c r="G334" s="43"/>
      <c r="H334" s="43"/>
    </row>
    <row r="335" customFormat="false" ht="12.75" hidden="false" customHeight="false" outlineLevel="0" collapsed="false">
      <c r="G335" s="43"/>
      <c r="H335" s="43"/>
    </row>
    <row r="336" customFormat="false" ht="12.75" hidden="false" customHeight="false" outlineLevel="0" collapsed="false">
      <c r="G336" s="43"/>
      <c r="H336" s="43"/>
    </row>
    <row r="337" customFormat="false" ht="12.75" hidden="false" customHeight="false" outlineLevel="0" collapsed="false">
      <c r="G337" s="43"/>
      <c r="H337" s="43"/>
    </row>
    <row r="338" customFormat="false" ht="12.75" hidden="false" customHeight="false" outlineLevel="0" collapsed="false">
      <c r="G338" s="43"/>
      <c r="H338" s="43"/>
    </row>
    <row r="339" customFormat="false" ht="12.75" hidden="false" customHeight="false" outlineLevel="0" collapsed="false">
      <c r="G339" s="43"/>
      <c r="H339" s="43"/>
    </row>
    <row r="340" customFormat="false" ht="12.75" hidden="false" customHeight="false" outlineLevel="0" collapsed="false">
      <c r="G340" s="43"/>
      <c r="H340" s="43"/>
    </row>
    <row r="341" customFormat="false" ht="12.75" hidden="false" customHeight="false" outlineLevel="0" collapsed="false">
      <c r="G341" s="43"/>
      <c r="H341" s="43"/>
    </row>
    <row r="342" customFormat="false" ht="12.75" hidden="false" customHeight="false" outlineLevel="0" collapsed="false">
      <c r="G342" s="43"/>
      <c r="H342" s="43"/>
    </row>
    <row r="343" customFormat="false" ht="12.75" hidden="false" customHeight="false" outlineLevel="0" collapsed="false">
      <c r="G343" s="43"/>
      <c r="H343" s="43"/>
    </row>
    <row r="344" customFormat="false" ht="12.75" hidden="false" customHeight="false" outlineLevel="0" collapsed="false">
      <c r="G344" s="43"/>
      <c r="H344" s="43"/>
    </row>
    <row r="345" customFormat="false" ht="12.75" hidden="false" customHeight="false" outlineLevel="0" collapsed="false">
      <c r="G345" s="43"/>
      <c r="H345" s="43"/>
    </row>
    <row r="346" customFormat="false" ht="12.75" hidden="false" customHeight="false" outlineLevel="0" collapsed="false">
      <c r="G346" s="43"/>
      <c r="H346" s="43"/>
    </row>
    <row r="347" customFormat="false" ht="12.75" hidden="false" customHeight="false" outlineLevel="0" collapsed="false">
      <c r="G347" s="43"/>
      <c r="H347" s="43"/>
    </row>
    <row r="348" customFormat="false" ht="12.75" hidden="false" customHeight="false" outlineLevel="0" collapsed="false">
      <c r="G348" s="43"/>
      <c r="H348" s="43"/>
    </row>
    <row r="349" customFormat="false" ht="12.75" hidden="false" customHeight="false" outlineLevel="0" collapsed="false">
      <c r="G349" s="43"/>
      <c r="H349" s="43"/>
    </row>
    <row r="350" customFormat="false" ht="12.75" hidden="false" customHeight="false" outlineLevel="0" collapsed="false">
      <c r="G350" s="43"/>
      <c r="H350" s="43"/>
    </row>
    <row r="351" customFormat="false" ht="12.75" hidden="false" customHeight="false" outlineLevel="0" collapsed="false">
      <c r="G351" s="43"/>
      <c r="H351" s="43"/>
    </row>
    <row r="352" customFormat="false" ht="12.75" hidden="false" customHeight="false" outlineLevel="0" collapsed="false">
      <c r="G352" s="43"/>
      <c r="H352" s="43"/>
    </row>
    <row r="353" customFormat="false" ht="12.75" hidden="false" customHeight="false" outlineLevel="0" collapsed="false">
      <c r="G353" s="43"/>
      <c r="H353" s="43"/>
    </row>
    <row r="354" customFormat="false" ht="12.75" hidden="false" customHeight="false" outlineLevel="0" collapsed="false">
      <c r="G354" s="43"/>
      <c r="H354" s="43"/>
    </row>
    <row r="355" customFormat="false" ht="12.75" hidden="false" customHeight="false" outlineLevel="0" collapsed="false">
      <c r="G355" s="43"/>
      <c r="H355" s="43"/>
    </row>
    <row r="356" customFormat="false" ht="12.75" hidden="false" customHeight="false" outlineLevel="0" collapsed="false">
      <c r="G356" s="43"/>
      <c r="H356" s="43"/>
    </row>
    <row r="357" customFormat="false" ht="12.75" hidden="false" customHeight="false" outlineLevel="0" collapsed="false">
      <c r="G357" s="43"/>
      <c r="H357" s="43"/>
    </row>
    <row r="358" customFormat="false" ht="12.75" hidden="false" customHeight="false" outlineLevel="0" collapsed="false">
      <c r="G358" s="43"/>
      <c r="H358" s="43"/>
    </row>
    <row r="359" customFormat="false" ht="12.75" hidden="false" customHeight="false" outlineLevel="0" collapsed="false">
      <c r="G359" s="43"/>
      <c r="H359" s="43"/>
    </row>
    <row r="360" customFormat="false" ht="12.75" hidden="false" customHeight="false" outlineLevel="0" collapsed="false">
      <c r="G360" s="43"/>
      <c r="H360" s="43"/>
    </row>
    <row r="361" customFormat="false" ht="12.75" hidden="false" customHeight="false" outlineLevel="0" collapsed="false">
      <c r="G361" s="43"/>
      <c r="H361" s="43"/>
    </row>
    <row r="362" customFormat="false" ht="12.75" hidden="false" customHeight="false" outlineLevel="0" collapsed="false">
      <c r="G362" s="43"/>
      <c r="H362" s="43"/>
    </row>
    <row r="363" customFormat="false" ht="12.75" hidden="false" customHeight="false" outlineLevel="0" collapsed="false">
      <c r="G363" s="43"/>
      <c r="H363" s="43"/>
    </row>
    <row r="364" customFormat="false" ht="12.75" hidden="false" customHeight="false" outlineLevel="0" collapsed="false">
      <c r="G364" s="43"/>
      <c r="H364" s="43"/>
    </row>
    <row r="365" customFormat="false" ht="12.75" hidden="false" customHeight="false" outlineLevel="0" collapsed="false">
      <c r="G365" s="43"/>
      <c r="H365" s="43"/>
    </row>
    <row r="366" customFormat="false" ht="12.75" hidden="false" customHeight="false" outlineLevel="0" collapsed="false">
      <c r="G366" s="43"/>
      <c r="H366" s="43"/>
    </row>
    <row r="367" customFormat="false" ht="12.75" hidden="false" customHeight="false" outlineLevel="0" collapsed="false">
      <c r="G367" s="43"/>
      <c r="H367" s="43"/>
    </row>
    <row r="368" customFormat="false" ht="12.75" hidden="false" customHeight="false" outlineLevel="0" collapsed="false">
      <c r="G368" s="43"/>
      <c r="H368" s="43"/>
    </row>
    <row r="369" customFormat="false" ht="12.75" hidden="false" customHeight="false" outlineLevel="0" collapsed="false">
      <c r="G369" s="43"/>
      <c r="H369" s="43"/>
    </row>
    <row r="370" customFormat="false" ht="12.75" hidden="false" customHeight="false" outlineLevel="0" collapsed="false">
      <c r="G370" s="43"/>
      <c r="H370" s="43"/>
    </row>
    <row r="371" customFormat="false" ht="12.75" hidden="false" customHeight="false" outlineLevel="0" collapsed="false">
      <c r="G371" s="43"/>
      <c r="H371" s="43"/>
    </row>
    <row r="372" customFormat="false" ht="12.75" hidden="false" customHeight="false" outlineLevel="0" collapsed="false">
      <c r="G372" s="43"/>
      <c r="H372" s="43"/>
    </row>
    <row r="373" customFormat="false" ht="12.75" hidden="false" customHeight="false" outlineLevel="0" collapsed="false">
      <c r="G373" s="43"/>
      <c r="H373" s="43"/>
    </row>
    <row r="374" customFormat="false" ht="12.75" hidden="false" customHeight="false" outlineLevel="0" collapsed="false">
      <c r="G374" s="43"/>
      <c r="H374" s="43"/>
    </row>
    <row r="375" customFormat="false" ht="12.75" hidden="false" customHeight="false" outlineLevel="0" collapsed="false">
      <c r="G375" s="43"/>
      <c r="H375" s="43"/>
    </row>
    <row r="376" customFormat="false" ht="12.75" hidden="false" customHeight="false" outlineLevel="0" collapsed="false">
      <c r="G376" s="43"/>
      <c r="H376" s="43"/>
    </row>
    <row r="377" customFormat="false" ht="12.75" hidden="false" customHeight="false" outlineLevel="0" collapsed="false">
      <c r="G377" s="43"/>
      <c r="H377" s="43"/>
    </row>
    <row r="378" customFormat="false" ht="12.75" hidden="false" customHeight="false" outlineLevel="0" collapsed="false">
      <c r="G378" s="43"/>
      <c r="H378" s="43"/>
    </row>
    <row r="379" customFormat="false" ht="12.75" hidden="false" customHeight="false" outlineLevel="0" collapsed="false">
      <c r="G379" s="43"/>
      <c r="H379" s="43"/>
    </row>
    <row r="380" customFormat="false" ht="12.75" hidden="false" customHeight="false" outlineLevel="0" collapsed="false">
      <c r="G380" s="43"/>
      <c r="H380" s="43"/>
    </row>
    <row r="381" customFormat="false" ht="12.75" hidden="false" customHeight="false" outlineLevel="0" collapsed="false">
      <c r="G381" s="43"/>
      <c r="H381" s="43"/>
    </row>
    <row r="382" customFormat="false" ht="12.75" hidden="false" customHeight="false" outlineLevel="0" collapsed="false">
      <c r="G382" s="43"/>
      <c r="H382" s="43"/>
    </row>
    <row r="383" customFormat="false" ht="12.75" hidden="false" customHeight="false" outlineLevel="0" collapsed="false">
      <c r="G383" s="43"/>
      <c r="H383" s="43"/>
    </row>
    <row r="384" customFormat="false" ht="12.75" hidden="false" customHeight="false" outlineLevel="0" collapsed="false">
      <c r="G384" s="43"/>
      <c r="H384" s="43"/>
    </row>
    <row r="385" customFormat="false" ht="12.75" hidden="false" customHeight="false" outlineLevel="0" collapsed="false">
      <c r="G385" s="43"/>
      <c r="H385" s="43"/>
    </row>
    <row r="386" customFormat="false" ht="12.75" hidden="false" customHeight="false" outlineLevel="0" collapsed="false">
      <c r="G386" s="43"/>
      <c r="H386" s="43"/>
    </row>
    <row r="387" customFormat="false" ht="12.75" hidden="false" customHeight="false" outlineLevel="0" collapsed="false">
      <c r="G387" s="43"/>
      <c r="H387" s="43"/>
    </row>
    <row r="388" customFormat="false" ht="12.75" hidden="false" customHeight="false" outlineLevel="0" collapsed="false">
      <c r="G388" s="43"/>
      <c r="H388" s="43"/>
    </row>
    <row r="389" customFormat="false" ht="12.75" hidden="false" customHeight="false" outlineLevel="0" collapsed="false">
      <c r="G389" s="43"/>
      <c r="H389" s="43"/>
    </row>
    <row r="390" customFormat="false" ht="12.75" hidden="false" customHeight="false" outlineLevel="0" collapsed="false">
      <c r="G390" s="43"/>
      <c r="H390" s="43"/>
    </row>
    <row r="391" customFormat="false" ht="12.75" hidden="false" customHeight="false" outlineLevel="0" collapsed="false">
      <c r="G391" s="43"/>
      <c r="H391" s="43"/>
    </row>
    <row r="392" customFormat="false" ht="12.75" hidden="false" customHeight="false" outlineLevel="0" collapsed="false">
      <c r="G392" s="43"/>
      <c r="H392" s="43"/>
    </row>
    <row r="393" customFormat="false" ht="12.75" hidden="false" customHeight="false" outlineLevel="0" collapsed="false">
      <c r="G393" s="43"/>
      <c r="H393" s="43"/>
    </row>
    <row r="394" customFormat="false" ht="12.75" hidden="false" customHeight="false" outlineLevel="0" collapsed="false">
      <c r="G394" s="43"/>
      <c r="H394" s="43"/>
    </row>
    <row r="395" customFormat="false" ht="12.75" hidden="false" customHeight="false" outlineLevel="0" collapsed="false">
      <c r="G395" s="43"/>
      <c r="H395" s="43"/>
    </row>
    <row r="396" customFormat="false" ht="12.75" hidden="false" customHeight="false" outlineLevel="0" collapsed="false">
      <c r="G396" s="43"/>
      <c r="H396" s="43"/>
    </row>
    <row r="397" customFormat="false" ht="12.75" hidden="false" customHeight="false" outlineLevel="0" collapsed="false">
      <c r="G397" s="43"/>
      <c r="H397" s="43"/>
    </row>
    <row r="398" customFormat="false" ht="12.75" hidden="false" customHeight="false" outlineLevel="0" collapsed="false">
      <c r="G398" s="43"/>
      <c r="H398" s="43"/>
    </row>
    <row r="399" customFormat="false" ht="12.75" hidden="false" customHeight="false" outlineLevel="0" collapsed="false">
      <c r="G399" s="43"/>
      <c r="H399" s="43"/>
    </row>
    <row r="400" customFormat="false" ht="12.75" hidden="false" customHeight="false" outlineLevel="0" collapsed="false">
      <c r="G400" s="43"/>
      <c r="H400" s="43"/>
    </row>
    <row r="401" customFormat="false" ht="12.75" hidden="false" customHeight="false" outlineLevel="0" collapsed="false">
      <c r="G401" s="43"/>
      <c r="H401" s="43"/>
    </row>
    <row r="402" customFormat="false" ht="12.75" hidden="false" customHeight="false" outlineLevel="0" collapsed="false">
      <c r="G402" s="43"/>
      <c r="H402" s="43"/>
    </row>
    <row r="403" customFormat="false" ht="12.75" hidden="false" customHeight="false" outlineLevel="0" collapsed="false">
      <c r="G403" s="43"/>
      <c r="H403" s="43"/>
    </row>
    <row r="404" customFormat="false" ht="12.75" hidden="false" customHeight="false" outlineLevel="0" collapsed="false">
      <c r="G404" s="43"/>
      <c r="H404" s="43"/>
    </row>
    <row r="405" customFormat="false" ht="12.75" hidden="false" customHeight="false" outlineLevel="0" collapsed="false">
      <c r="G405" s="43"/>
      <c r="H405" s="43"/>
    </row>
    <row r="406" customFormat="false" ht="12.75" hidden="false" customHeight="false" outlineLevel="0" collapsed="false">
      <c r="G406" s="43"/>
      <c r="H406" s="43"/>
    </row>
    <row r="407" customFormat="false" ht="12.75" hidden="false" customHeight="false" outlineLevel="0" collapsed="false">
      <c r="G407" s="43"/>
      <c r="H407" s="43"/>
    </row>
    <row r="408" customFormat="false" ht="12.75" hidden="false" customHeight="false" outlineLevel="0" collapsed="false">
      <c r="G408" s="43"/>
      <c r="H408" s="43"/>
    </row>
    <row r="409" customFormat="false" ht="12.75" hidden="false" customHeight="false" outlineLevel="0" collapsed="false">
      <c r="G409" s="43"/>
      <c r="H409" s="43"/>
    </row>
    <row r="410" customFormat="false" ht="12.75" hidden="false" customHeight="false" outlineLevel="0" collapsed="false">
      <c r="G410" s="43"/>
      <c r="H410" s="43"/>
    </row>
    <row r="411" customFormat="false" ht="12.75" hidden="false" customHeight="false" outlineLevel="0" collapsed="false">
      <c r="G411" s="43"/>
      <c r="H411" s="43"/>
    </row>
    <row r="412" customFormat="false" ht="12.75" hidden="false" customHeight="false" outlineLevel="0" collapsed="false">
      <c r="G412" s="43"/>
      <c r="H412" s="43"/>
    </row>
    <row r="413" customFormat="false" ht="12.75" hidden="false" customHeight="false" outlineLevel="0" collapsed="false">
      <c r="G413" s="43"/>
      <c r="H413" s="43"/>
    </row>
    <row r="414" customFormat="false" ht="12.75" hidden="false" customHeight="false" outlineLevel="0" collapsed="false">
      <c r="G414" s="43"/>
      <c r="H414" s="43"/>
    </row>
    <row r="415" customFormat="false" ht="12.75" hidden="false" customHeight="false" outlineLevel="0" collapsed="false">
      <c r="G415" s="43"/>
      <c r="H415" s="43"/>
    </row>
    <row r="416" customFormat="false" ht="12.75" hidden="false" customHeight="false" outlineLevel="0" collapsed="false">
      <c r="G416" s="43"/>
      <c r="H416" s="43"/>
    </row>
    <row r="417" customFormat="false" ht="12.75" hidden="false" customHeight="false" outlineLevel="0" collapsed="false">
      <c r="G417" s="43"/>
      <c r="H417" s="43"/>
    </row>
    <row r="418" customFormat="false" ht="12.75" hidden="false" customHeight="false" outlineLevel="0" collapsed="false">
      <c r="G418" s="43"/>
      <c r="H418" s="43"/>
    </row>
    <row r="419" customFormat="false" ht="12.75" hidden="false" customHeight="false" outlineLevel="0" collapsed="false">
      <c r="G419" s="43"/>
      <c r="H419" s="43"/>
    </row>
    <row r="420" customFormat="false" ht="12.75" hidden="false" customHeight="false" outlineLevel="0" collapsed="false">
      <c r="G420" s="43"/>
      <c r="H420" s="43"/>
    </row>
    <row r="421" customFormat="false" ht="12.75" hidden="false" customHeight="false" outlineLevel="0" collapsed="false">
      <c r="G421" s="43"/>
      <c r="H421" s="43"/>
    </row>
    <row r="422" customFormat="false" ht="12.75" hidden="false" customHeight="false" outlineLevel="0" collapsed="false">
      <c r="G422" s="43"/>
      <c r="H422" s="43"/>
    </row>
    <row r="423" customFormat="false" ht="12.75" hidden="false" customHeight="false" outlineLevel="0" collapsed="false">
      <c r="G423" s="43"/>
      <c r="H423" s="43"/>
    </row>
    <row r="424" customFormat="false" ht="12.75" hidden="false" customHeight="false" outlineLevel="0" collapsed="false">
      <c r="G424" s="43"/>
      <c r="H424" s="43"/>
    </row>
    <row r="425" customFormat="false" ht="12.75" hidden="false" customHeight="false" outlineLevel="0" collapsed="false">
      <c r="G425" s="43"/>
      <c r="H425" s="43"/>
    </row>
    <row r="426" customFormat="false" ht="12.75" hidden="false" customHeight="false" outlineLevel="0" collapsed="false">
      <c r="G426" s="43"/>
      <c r="H426" s="43"/>
    </row>
    <row r="427" customFormat="false" ht="12.75" hidden="false" customHeight="false" outlineLevel="0" collapsed="false">
      <c r="G427" s="43"/>
      <c r="H427" s="43"/>
    </row>
    <row r="428" customFormat="false" ht="12.75" hidden="false" customHeight="false" outlineLevel="0" collapsed="false">
      <c r="G428" s="43"/>
      <c r="H428" s="43"/>
    </row>
    <row r="429" customFormat="false" ht="12.75" hidden="false" customHeight="false" outlineLevel="0" collapsed="false">
      <c r="G429" s="43"/>
      <c r="H429" s="43"/>
    </row>
    <row r="430" customFormat="false" ht="12.75" hidden="false" customHeight="false" outlineLevel="0" collapsed="false">
      <c r="G430" s="43"/>
      <c r="H430" s="43"/>
    </row>
    <row r="431" customFormat="false" ht="12.75" hidden="false" customHeight="false" outlineLevel="0" collapsed="false">
      <c r="G431" s="43"/>
      <c r="H431" s="43"/>
    </row>
    <row r="432" customFormat="false" ht="12.75" hidden="false" customHeight="false" outlineLevel="0" collapsed="false">
      <c r="G432" s="43"/>
      <c r="H432" s="43"/>
    </row>
    <row r="433" customFormat="false" ht="12.75" hidden="false" customHeight="false" outlineLevel="0" collapsed="false">
      <c r="G433" s="43"/>
      <c r="H433" s="43"/>
    </row>
    <row r="434" customFormat="false" ht="12.75" hidden="false" customHeight="false" outlineLevel="0" collapsed="false">
      <c r="G434" s="43"/>
      <c r="H434" s="43"/>
    </row>
    <row r="435" customFormat="false" ht="12.75" hidden="false" customHeight="false" outlineLevel="0" collapsed="false">
      <c r="G435" s="43"/>
      <c r="H435" s="43"/>
    </row>
    <row r="436" customFormat="false" ht="12.75" hidden="false" customHeight="false" outlineLevel="0" collapsed="false">
      <c r="G436" s="43"/>
      <c r="H436" s="43"/>
    </row>
    <row r="437" customFormat="false" ht="12.75" hidden="false" customHeight="false" outlineLevel="0" collapsed="false">
      <c r="G437" s="43"/>
      <c r="H437" s="43"/>
    </row>
    <row r="438" customFormat="false" ht="12.75" hidden="false" customHeight="false" outlineLevel="0" collapsed="false">
      <c r="G438" s="43"/>
      <c r="H438" s="43"/>
    </row>
    <row r="439" customFormat="false" ht="12.75" hidden="false" customHeight="false" outlineLevel="0" collapsed="false">
      <c r="G439" s="43"/>
      <c r="H439" s="43"/>
    </row>
    <row r="440" customFormat="false" ht="12.75" hidden="false" customHeight="false" outlineLevel="0" collapsed="false">
      <c r="G440" s="43"/>
      <c r="H440" s="43"/>
    </row>
    <row r="441" customFormat="false" ht="12.75" hidden="false" customHeight="false" outlineLevel="0" collapsed="false">
      <c r="G441" s="43"/>
      <c r="H441" s="43"/>
    </row>
    <row r="442" customFormat="false" ht="12.75" hidden="false" customHeight="false" outlineLevel="0" collapsed="false">
      <c r="G442" s="43"/>
      <c r="H442" s="43"/>
    </row>
    <row r="443" customFormat="false" ht="12.75" hidden="false" customHeight="false" outlineLevel="0" collapsed="false">
      <c r="G443" s="43"/>
      <c r="H443" s="43"/>
    </row>
    <row r="444" customFormat="false" ht="12.75" hidden="false" customHeight="false" outlineLevel="0" collapsed="false">
      <c r="G444" s="43"/>
      <c r="H444" s="43"/>
    </row>
    <row r="445" customFormat="false" ht="12.75" hidden="false" customHeight="false" outlineLevel="0" collapsed="false">
      <c r="G445" s="43"/>
      <c r="H445" s="43"/>
    </row>
    <row r="446" customFormat="false" ht="12.75" hidden="false" customHeight="false" outlineLevel="0" collapsed="false">
      <c r="G446" s="43"/>
      <c r="H446" s="43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&amp;C&amp;9Page &amp;P of &amp;N</oddFooter>
  </headerFooter>
  <rowBreaks count="1" manualBreakCount="1">
    <brk id="91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4" activeCellId="0" sqref="S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2.7"/>
    <col collapsed="false" customWidth="true" hidden="false" outlineLevel="0" max="2" min="2" style="9" width="1.41"/>
    <col collapsed="false" customWidth="true" hidden="false" outlineLevel="0" max="4" min="4" style="9" width="7.42"/>
    <col collapsed="false" customWidth="true" hidden="false" outlineLevel="0" max="5" min="5" style="9" width="7.14"/>
    <col collapsed="false" customWidth="true" hidden="false" outlineLevel="0" max="6" min="6" style="9" width="3.85"/>
    <col collapsed="false" customWidth="true" hidden="false" outlineLevel="0" max="7" min="7" style="9" width="3.56"/>
    <col collapsed="false" customWidth="true" hidden="false" outlineLevel="0" max="8" min="8" style="9" width="2.13"/>
    <col collapsed="false" customWidth="true" hidden="false" outlineLevel="0" max="9" min="9" style="9" width="5.28"/>
    <col collapsed="false" customWidth="true" hidden="false" outlineLevel="0" max="10" min="10" style="9" width="4.14"/>
    <col collapsed="false" customWidth="true" hidden="false" outlineLevel="0" max="12" min="11" style="9" width="3.42"/>
    <col collapsed="false" customWidth="true" hidden="false" outlineLevel="0" max="13" min="13" style="9" width="2.42"/>
    <col collapsed="false" customWidth="true" hidden="false" outlineLevel="0" max="14" min="14" style="9" width="5.13"/>
    <col collapsed="false" customWidth="true" hidden="false" outlineLevel="0" max="16" min="16" style="9" width="3.85"/>
    <col collapsed="false" customWidth="true" hidden="false" outlineLevel="0" max="17" min="17" style="9" width="1.56"/>
    <col collapsed="false" customWidth="true" hidden="false" outlineLevel="0" max="18" min="18" style="9" width="7.85"/>
    <col collapsed="false" customWidth="true" hidden="false" outlineLevel="0" max="19" min="19" style="9" width="6.56"/>
  </cols>
  <sheetData>
    <row r="1" customFormat="false" ht="14.25" hidden="false" customHeight="false" outlineLevel="0" collapsed="false">
      <c r="A1" s="55" t="s">
        <v>173</v>
      </c>
      <c r="C1" s="56"/>
      <c r="D1" s="56"/>
      <c r="E1" s="57"/>
      <c r="F1" s="56"/>
      <c r="G1" s="56"/>
      <c r="H1" s="57"/>
      <c r="I1" s="56"/>
      <c r="J1" s="56"/>
      <c r="K1" s="56"/>
      <c r="L1" s="57"/>
      <c r="M1" s="58"/>
      <c r="N1" s="59"/>
      <c r="O1" s="59"/>
      <c r="P1" s="56"/>
      <c r="Q1" s="56"/>
      <c r="R1" s="56"/>
      <c r="S1" s="60"/>
    </row>
    <row r="2" customFormat="false" ht="13.5" hidden="false" customHeight="false" outlineLevel="0" collapsed="false">
      <c r="A2" s="61" t="s">
        <v>174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customFormat="false" ht="13.5" hidden="false" customHeight="false" outlineLevel="0" collapsed="false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customFormat="false" ht="13.5" hidden="false" customHeight="false" outlineLevel="0" collapsed="false">
      <c r="A4" s="62"/>
      <c r="B4" s="62"/>
      <c r="C4" s="62"/>
      <c r="D4" s="62"/>
      <c r="E4" s="62"/>
      <c r="F4" s="62"/>
      <c r="G4" s="62"/>
      <c r="H4" s="62"/>
      <c r="I4" s="63"/>
      <c r="J4" s="63"/>
      <c r="K4" s="62"/>
      <c r="L4" s="62"/>
      <c r="M4" s="62"/>
      <c r="N4" s="63"/>
      <c r="O4" s="63"/>
      <c r="P4" s="63"/>
      <c r="Q4" s="62" t="s">
        <v>175</v>
      </c>
      <c r="R4" s="64"/>
      <c r="S4" s="65" t="n">
        <f aca="false">SUM(R8:R27)</f>
        <v>217820.943724136</v>
      </c>
    </row>
    <row r="5" customFormat="false" ht="13.5" hidden="false" customHeight="false" outlineLevel="0" collapsed="false">
      <c r="A5" s="66"/>
      <c r="B5" s="67"/>
      <c r="C5" s="68"/>
      <c r="D5" s="68"/>
      <c r="E5" s="68"/>
      <c r="F5" s="68"/>
      <c r="G5" s="68"/>
      <c r="H5" s="68"/>
      <c r="I5" s="69"/>
      <c r="J5" s="70"/>
      <c r="K5" s="68"/>
      <c r="L5" s="68"/>
      <c r="M5" s="68"/>
      <c r="N5" s="69"/>
      <c r="O5" s="70"/>
      <c r="P5" s="71" t="s">
        <v>176</v>
      </c>
      <c r="Q5" s="71"/>
      <c r="R5" s="72"/>
      <c r="S5" s="72" t="n">
        <v>0</v>
      </c>
    </row>
    <row r="6" customFormat="false" ht="9" hidden="false" customHeight="true" outlineLevel="0" collapsed="false">
      <c r="A6" s="73"/>
      <c r="B6" s="74"/>
      <c r="C6" s="73"/>
      <c r="D6" s="73"/>
      <c r="E6" s="75"/>
      <c r="F6" s="75"/>
      <c r="G6" s="76"/>
      <c r="H6" s="76"/>
      <c r="I6" s="75"/>
      <c r="J6" s="57"/>
      <c r="K6" s="76"/>
      <c r="L6" s="75"/>
      <c r="M6" s="76"/>
      <c r="N6" s="76"/>
      <c r="O6" s="77"/>
      <c r="P6" s="78"/>
      <c r="R6" s="79"/>
      <c r="S6" s="58"/>
    </row>
    <row r="7" customFormat="false" ht="9" hidden="false" customHeight="true" outlineLevel="0" collapsed="false">
      <c r="A7" s="73" t="s">
        <v>177</v>
      </c>
      <c r="B7" s="74"/>
      <c r="C7" s="80"/>
      <c r="D7" s="80"/>
      <c r="E7" s="75" t="s">
        <v>178</v>
      </c>
      <c r="F7" s="75" t="s">
        <v>179</v>
      </c>
      <c r="G7" s="76" t="s">
        <v>180</v>
      </c>
      <c r="H7" s="76"/>
      <c r="I7" s="75" t="s">
        <v>181</v>
      </c>
      <c r="J7" s="57"/>
      <c r="K7" s="76"/>
      <c r="L7" s="81" t="s">
        <v>182</v>
      </c>
      <c r="M7" s="76"/>
      <c r="N7" s="76"/>
      <c r="O7" s="77" t="s">
        <v>183</v>
      </c>
      <c r="P7" s="78" t="s">
        <v>78</v>
      </c>
      <c r="R7" s="79" t="s">
        <v>80</v>
      </c>
      <c r="S7" s="58" t="n">
        <v>1445</v>
      </c>
    </row>
    <row r="8" customFormat="false" ht="9" hidden="false" customHeight="true" outlineLevel="0" collapsed="false">
      <c r="A8" s="57"/>
      <c r="B8" s="82"/>
      <c r="C8" s="74" t="s">
        <v>177</v>
      </c>
      <c r="D8" s="74"/>
      <c r="E8" s="81" t="n">
        <v>12</v>
      </c>
      <c r="F8" s="75" t="n">
        <v>1</v>
      </c>
      <c r="G8" s="75" t="s">
        <v>85</v>
      </c>
      <c r="H8" s="75"/>
      <c r="I8" s="81" t="n">
        <v>90</v>
      </c>
      <c r="J8" s="57"/>
      <c r="K8" s="75"/>
      <c r="L8" s="83" t="n">
        <v>42</v>
      </c>
      <c r="M8" s="76"/>
      <c r="N8" s="76"/>
      <c r="O8" s="84" t="n">
        <v>340</v>
      </c>
      <c r="P8" s="84" t="s">
        <v>85</v>
      </c>
      <c r="R8" s="85" t="n">
        <v>340</v>
      </c>
      <c r="S8" s="58"/>
    </row>
    <row r="9" customFormat="false" ht="9" hidden="false" customHeight="true" outlineLevel="0" collapsed="false">
      <c r="A9" s="57"/>
      <c r="B9" s="82"/>
      <c r="C9" s="74" t="s">
        <v>177</v>
      </c>
      <c r="D9" s="74"/>
      <c r="E9" s="81" t="n">
        <v>12</v>
      </c>
      <c r="F9" s="75" t="n">
        <v>4</v>
      </c>
      <c r="G9" s="75" t="s">
        <v>85</v>
      </c>
      <c r="H9" s="75"/>
      <c r="I9" s="81" t="n">
        <v>45</v>
      </c>
      <c r="J9" s="57"/>
      <c r="K9" s="75"/>
      <c r="L9" s="83" t="n">
        <v>42</v>
      </c>
      <c r="M9" s="76"/>
      <c r="N9" s="76"/>
      <c r="O9" s="84" t="n">
        <v>276.25</v>
      </c>
      <c r="P9" s="84" t="s">
        <v>85</v>
      </c>
      <c r="R9" s="85" t="n">
        <v>1105</v>
      </c>
      <c r="S9" s="58"/>
    </row>
    <row r="10" customFormat="false" ht="9" hidden="false" customHeight="true" outlineLevel="0" collapsed="false">
      <c r="A10" s="73" t="s">
        <v>184</v>
      </c>
      <c r="B10" s="82"/>
      <c r="C10" s="73"/>
      <c r="D10" s="73"/>
      <c r="E10" s="75" t="s">
        <v>178</v>
      </c>
      <c r="F10" s="75" t="s">
        <v>179</v>
      </c>
      <c r="G10" s="76" t="s">
        <v>180</v>
      </c>
      <c r="H10" s="76"/>
      <c r="I10" s="57"/>
      <c r="J10" s="75" t="s">
        <v>185</v>
      </c>
      <c r="K10" s="76"/>
      <c r="L10" s="75" t="s">
        <v>186</v>
      </c>
      <c r="M10" s="86" t="s">
        <v>182</v>
      </c>
      <c r="N10" s="86"/>
      <c r="O10" s="77" t="s">
        <v>183</v>
      </c>
      <c r="P10" s="78" t="s">
        <v>78</v>
      </c>
      <c r="R10" s="79" t="s">
        <v>80</v>
      </c>
      <c r="S10" s="58" t="n">
        <v>183337.943724136</v>
      </c>
    </row>
    <row r="11" customFormat="false" ht="9" hidden="false" customHeight="true" outlineLevel="0" collapsed="false">
      <c r="A11" s="57"/>
      <c r="B11" s="82"/>
      <c r="C11" s="74" t="s">
        <v>187</v>
      </c>
      <c r="D11" s="74"/>
      <c r="E11" s="81" t="n">
        <v>12</v>
      </c>
      <c r="F11" s="75" t="n">
        <v>8900</v>
      </c>
      <c r="G11" s="75" t="s">
        <v>83</v>
      </c>
      <c r="H11" s="75"/>
      <c r="I11" s="57"/>
      <c r="J11" s="87" t="s">
        <v>188</v>
      </c>
      <c r="K11" s="75"/>
      <c r="L11" s="81" t="s">
        <v>189</v>
      </c>
      <c r="M11" s="81" t="n">
        <v>42</v>
      </c>
      <c r="N11" s="81"/>
      <c r="O11" s="84" t="n">
        <v>19.2515816064278</v>
      </c>
      <c r="P11" s="84" t="s">
        <v>83</v>
      </c>
      <c r="R11" s="85" t="n">
        <v>171339.076297208</v>
      </c>
      <c r="S11" s="58"/>
    </row>
    <row r="12" customFormat="false" ht="9" hidden="false" customHeight="true" outlineLevel="0" collapsed="false">
      <c r="A12" s="57"/>
      <c r="B12" s="82"/>
      <c r="C12" s="74" t="s">
        <v>187</v>
      </c>
      <c r="D12" s="74"/>
      <c r="E12" s="81" t="n">
        <v>12</v>
      </c>
      <c r="F12" s="75" t="n">
        <v>400</v>
      </c>
      <c r="G12" s="75" t="s">
        <v>83</v>
      </c>
      <c r="H12" s="75"/>
      <c r="I12" s="57"/>
      <c r="J12" s="87" t="s">
        <v>188</v>
      </c>
      <c r="K12" s="75"/>
      <c r="L12" s="81" t="s">
        <v>190</v>
      </c>
      <c r="M12" s="81" t="n">
        <v>42</v>
      </c>
      <c r="N12" s="81"/>
      <c r="O12" s="84" t="n">
        <v>28.4893366295382</v>
      </c>
      <c r="P12" s="84" t="s">
        <v>83</v>
      </c>
      <c r="R12" s="85" t="n">
        <v>11395.7346518153</v>
      </c>
      <c r="S12" s="58"/>
    </row>
    <row r="13" customFormat="false" ht="9" hidden="false" customHeight="true" outlineLevel="0" collapsed="false">
      <c r="A13" s="57"/>
      <c r="B13" s="82"/>
      <c r="C13" s="74" t="s">
        <v>191</v>
      </c>
      <c r="D13" s="74"/>
      <c r="E13" s="81" t="n">
        <v>12</v>
      </c>
      <c r="F13" s="75" t="n">
        <v>20</v>
      </c>
      <c r="G13" s="75" t="s">
        <v>83</v>
      </c>
      <c r="H13" s="75"/>
      <c r="I13" s="57"/>
      <c r="J13" s="87" t="n">
        <v>0.375</v>
      </c>
      <c r="K13" s="75"/>
      <c r="L13" s="81" t="s">
        <v>189</v>
      </c>
      <c r="M13" s="81" t="n">
        <v>42</v>
      </c>
      <c r="N13" s="11"/>
      <c r="O13" s="84" t="n">
        <v>30.1566387556605</v>
      </c>
      <c r="P13" s="84" t="s">
        <v>83</v>
      </c>
      <c r="R13" s="85" t="n">
        <v>603.132775113211</v>
      </c>
      <c r="S13" s="58"/>
    </row>
    <row r="14" customFormat="false" ht="9" hidden="false" customHeight="true" outlineLevel="0" collapsed="false">
      <c r="A14" s="73" t="s">
        <v>192</v>
      </c>
      <c r="B14" s="73"/>
      <c r="C14" s="80"/>
      <c r="D14" s="80"/>
      <c r="E14" s="75" t="s">
        <v>193</v>
      </c>
      <c r="F14" s="75" t="s">
        <v>179</v>
      </c>
      <c r="G14" s="76" t="s">
        <v>180</v>
      </c>
      <c r="H14" s="76"/>
      <c r="I14" s="75" t="s">
        <v>194</v>
      </c>
      <c r="J14" s="57"/>
      <c r="K14" s="76"/>
      <c r="L14" s="81" t="s">
        <v>182</v>
      </c>
      <c r="M14" s="76"/>
      <c r="N14" s="76"/>
      <c r="O14" s="77" t="s">
        <v>183</v>
      </c>
      <c r="P14" s="78" t="s">
        <v>78</v>
      </c>
      <c r="R14" s="79" t="s">
        <v>80</v>
      </c>
      <c r="S14" s="58" t="n">
        <v>0</v>
      </c>
    </row>
    <row r="15" customFormat="false" ht="9" hidden="false" customHeight="true" outlineLevel="0" collapsed="false">
      <c r="A15" s="73"/>
      <c r="B15" s="73"/>
      <c r="C15" s="74" t="s">
        <v>195</v>
      </c>
      <c r="D15" s="74"/>
      <c r="E15" s="81" t="n">
        <v>16</v>
      </c>
      <c r="F15" s="75" t="n">
        <v>0</v>
      </c>
      <c r="G15" s="75" t="s">
        <v>85</v>
      </c>
      <c r="H15" s="75"/>
      <c r="I15" s="81" t="n">
        <v>12</v>
      </c>
      <c r="J15" s="57"/>
      <c r="K15" s="75"/>
      <c r="L15" s="81" t="n">
        <v>42</v>
      </c>
      <c r="M15" s="76"/>
      <c r="N15" s="76"/>
      <c r="O15" s="84" t="n">
        <v>521.333333333333</v>
      </c>
      <c r="P15" s="84" t="s">
        <v>85</v>
      </c>
      <c r="R15" s="85"/>
      <c r="S15" s="58"/>
    </row>
    <row r="16" customFormat="false" ht="9" hidden="false" customHeight="true" outlineLevel="0" collapsed="false">
      <c r="A16" s="73" t="s">
        <v>196</v>
      </c>
      <c r="B16" s="82"/>
      <c r="C16" s="80"/>
      <c r="D16" s="80"/>
      <c r="E16" s="75" t="s">
        <v>178</v>
      </c>
      <c r="F16" s="75" t="s">
        <v>179</v>
      </c>
      <c r="G16" s="76" t="s">
        <v>180</v>
      </c>
      <c r="H16" s="76"/>
      <c r="I16" s="75" t="s">
        <v>197</v>
      </c>
      <c r="J16" s="57"/>
      <c r="K16" s="75" t="s">
        <v>198</v>
      </c>
      <c r="L16" s="88"/>
      <c r="M16" s="76"/>
      <c r="N16" s="76"/>
      <c r="O16" s="77" t="s">
        <v>183</v>
      </c>
      <c r="P16" s="78" t="s">
        <v>78</v>
      </c>
      <c r="R16" s="79" t="s">
        <v>80</v>
      </c>
      <c r="S16" s="58" t="n">
        <v>20460</v>
      </c>
    </row>
    <row r="17" customFormat="false" ht="9" hidden="false" customHeight="true" outlineLevel="0" collapsed="false">
      <c r="A17" s="57"/>
      <c r="B17" s="82"/>
      <c r="C17" s="74" t="s">
        <v>196</v>
      </c>
      <c r="D17" s="74"/>
      <c r="E17" s="81" t="n">
        <v>12</v>
      </c>
      <c r="F17" s="75" t="n">
        <v>2</v>
      </c>
      <c r="G17" s="75" t="s">
        <v>85</v>
      </c>
      <c r="H17" s="75"/>
      <c r="I17" s="81" t="n">
        <v>600</v>
      </c>
      <c r="J17" s="57"/>
      <c r="K17" s="81" t="s">
        <v>199</v>
      </c>
      <c r="L17" s="88"/>
      <c r="M17" s="76"/>
      <c r="N17" s="76"/>
      <c r="O17" s="84" t="n">
        <v>10230</v>
      </c>
      <c r="P17" s="84" t="s">
        <v>85</v>
      </c>
      <c r="R17" s="85" t="n">
        <v>20460</v>
      </c>
      <c r="S17" s="58"/>
    </row>
    <row r="18" customFormat="false" ht="9" hidden="false" customHeight="true" outlineLevel="0" collapsed="false">
      <c r="A18" s="73" t="s">
        <v>200</v>
      </c>
      <c r="B18" s="74"/>
      <c r="C18" s="80"/>
      <c r="D18" s="80"/>
      <c r="E18" s="75" t="s">
        <v>178</v>
      </c>
      <c r="F18" s="75" t="s">
        <v>179</v>
      </c>
      <c r="G18" s="76" t="s">
        <v>180</v>
      </c>
      <c r="H18" s="76"/>
      <c r="I18" s="75" t="s">
        <v>197</v>
      </c>
      <c r="J18" s="75" t="s">
        <v>185</v>
      </c>
      <c r="K18" s="75" t="s">
        <v>198</v>
      </c>
      <c r="L18" s="75"/>
      <c r="M18" s="76"/>
      <c r="N18" s="76"/>
      <c r="O18" s="77" t="s">
        <v>183</v>
      </c>
      <c r="P18" s="78" t="s">
        <v>78</v>
      </c>
      <c r="R18" s="79" t="s">
        <v>80</v>
      </c>
      <c r="S18" s="58" t="n">
        <v>700</v>
      </c>
    </row>
    <row r="19" customFormat="false" ht="9" hidden="false" customHeight="true" outlineLevel="0" collapsed="false">
      <c r="A19" s="89"/>
      <c r="B19" s="90"/>
      <c r="C19" s="74" t="s">
        <v>201</v>
      </c>
      <c r="D19" s="74"/>
      <c r="E19" s="81" t="n">
        <v>12</v>
      </c>
      <c r="F19" s="75" t="n">
        <v>2</v>
      </c>
      <c r="G19" s="75" t="s">
        <v>85</v>
      </c>
      <c r="H19" s="75"/>
      <c r="I19" s="81" t="n">
        <v>600</v>
      </c>
      <c r="J19" s="87" t="s">
        <v>188</v>
      </c>
      <c r="K19" s="81" t="s">
        <v>202</v>
      </c>
      <c r="L19" s="75"/>
      <c r="M19" s="76"/>
      <c r="N19" s="76"/>
      <c r="O19" s="84" t="n">
        <v>350</v>
      </c>
      <c r="P19" s="84" t="s">
        <v>85</v>
      </c>
      <c r="R19" s="85" t="n">
        <v>700</v>
      </c>
      <c r="S19" s="58"/>
    </row>
    <row r="20" customFormat="false" ht="9" hidden="false" customHeight="true" outlineLevel="0" collapsed="false">
      <c r="A20" s="91"/>
      <c r="B20" s="90"/>
      <c r="C20" s="74" t="s">
        <v>201</v>
      </c>
      <c r="D20" s="74"/>
      <c r="E20" s="81" t="n">
        <v>8</v>
      </c>
      <c r="F20" s="75" t="n">
        <v>0</v>
      </c>
      <c r="G20" s="75" t="s">
        <v>85</v>
      </c>
      <c r="H20" s="75"/>
      <c r="I20" s="81" t="n">
        <v>600</v>
      </c>
      <c r="J20" s="87" t="s">
        <v>188</v>
      </c>
      <c r="K20" s="81" t="s">
        <v>202</v>
      </c>
      <c r="L20" s="75"/>
      <c r="M20" s="76"/>
      <c r="N20" s="76"/>
      <c r="O20" s="84" t="n">
        <v>150</v>
      </c>
      <c r="P20" s="84" t="s">
        <v>85</v>
      </c>
      <c r="R20" s="85"/>
      <c r="S20" s="58"/>
    </row>
    <row r="21" customFormat="false" ht="9" hidden="false" customHeight="true" outlineLevel="0" collapsed="false">
      <c r="A21" s="73" t="s">
        <v>203</v>
      </c>
      <c r="B21" s="74"/>
      <c r="C21" s="80"/>
      <c r="D21" s="80"/>
      <c r="E21" s="75" t="s">
        <v>178</v>
      </c>
      <c r="F21" s="75" t="s">
        <v>179</v>
      </c>
      <c r="G21" s="76" t="s">
        <v>180</v>
      </c>
      <c r="H21" s="76"/>
      <c r="I21" s="75" t="s">
        <v>197</v>
      </c>
      <c r="J21" s="57"/>
      <c r="K21" s="76"/>
      <c r="L21" s="75"/>
      <c r="M21" s="76"/>
      <c r="N21" s="76"/>
      <c r="O21" s="77" t="s">
        <v>183</v>
      </c>
      <c r="P21" s="78" t="s">
        <v>78</v>
      </c>
      <c r="R21" s="79" t="s">
        <v>80</v>
      </c>
      <c r="S21" s="58" t="n">
        <v>448</v>
      </c>
    </row>
    <row r="22" customFormat="false" ht="9" hidden="false" customHeight="true" outlineLevel="0" collapsed="false">
      <c r="A22" s="91"/>
      <c r="B22" s="90"/>
      <c r="C22" s="74" t="s">
        <v>203</v>
      </c>
      <c r="D22" s="74"/>
      <c r="E22" s="81" t="n">
        <v>12</v>
      </c>
      <c r="F22" s="75" t="n">
        <v>4</v>
      </c>
      <c r="G22" s="75" t="s">
        <v>204</v>
      </c>
      <c r="H22" s="75"/>
      <c r="I22" s="81" t="n">
        <v>600</v>
      </c>
      <c r="J22" s="57"/>
      <c r="K22" s="75"/>
      <c r="L22" s="75"/>
      <c r="M22" s="76"/>
      <c r="N22" s="76"/>
      <c r="O22" s="84" t="n">
        <v>112</v>
      </c>
      <c r="P22" s="84" t="s">
        <v>85</v>
      </c>
      <c r="R22" s="85" t="n">
        <v>448</v>
      </c>
      <c r="S22" s="58"/>
    </row>
    <row r="23" customFormat="false" ht="9" hidden="false" customHeight="true" outlineLevel="0" collapsed="false">
      <c r="A23" s="73" t="s">
        <v>205</v>
      </c>
      <c r="B23" s="92"/>
      <c r="C23" s="80"/>
      <c r="D23" s="80"/>
      <c r="E23" s="75" t="s">
        <v>178</v>
      </c>
      <c r="F23" s="75" t="s">
        <v>179</v>
      </c>
      <c r="G23" s="76" t="s">
        <v>180</v>
      </c>
      <c r="H23" s="76"/>
      <c r="I23" s="75" t="s">
        <v>197</v>
      </c>
      <c r="J23" s="57"/>
      <c r="K23" s="93" t="s">
        <v>206</v>
      </c>
      <c r="L23" s="88"/>
      <c r="M23" s="76"/>
      <c r="N23" s="76"/>
      <c r="O23" s="77" t="s">
        <v>183</v>
      </c>
      <c r="P23" s="78" t="s">
        <v>78</v>
      </c>
      <c r="R23" s="79" t="s">
        <v>80</v>
      </c>
      <c r="S23" s="58" t="n">
        <v>1230</v>
      </c>
    </row>
    <row r="24" customFormat="false" ht="9" hidden="false" customHeight="true" outlineLevel="0" collapsed="false">
      <c r="A24" s="73"/>
      <c r="B24" s="92"/>
      <c r="C24" s="74" t="s">
        <v>207</v>
      </c>
      <c r="D24" s="74"/>
      <c r="E24" s="75" t="n">
        <v>12</v>
      </c>
      <c r="F24" s="75" t="n">
        <v>1</v>
      </c>
      <c r="G24" s="75" t="s">
        <v>85</v>
      </c>
      <c r="H24" s="75"/>
      <c r="I24" s="75" t="n">
        <v>600</v>
      </c>
      <c r="J24" s="57"/>
      <c r="K24" s="81" t="s">
        <v>199</v>
      </c>
      <c r="L24" s="88"/>
      <c r="M24" s="76"/>
      <c r="N24" s="76"/>
      <c r="O24" s="84" t="n">
        <v>1230</v>
      </c>
      <c r="P24" s="84" t="s">
        <v>85</v>
      </c>
      <c r="R24" s="85" t="n">
        <v>1230</v>
      </c>
      <c r="S24" s="58"/>
    </row>
    <row r="25" customFormat="false" ht="9" hidden="false" customHeight="true" outlineLevel="0" collapsed="false">
      <c r="A25" s="73" t="s">
        <v>208</v>
      </c>
      <c r="B25" s="73"/>
      <c r="C25" s="80"/>
      <c r="D25" s="80"/>
      <c r="E25" s="75" t="s">
        <v>178</v>
      </c>
      <c r="F25" s="75" t="s">
        <v>179</v>
      </c>
      <c r="G25" s="76" t="s">
        <v>180</v>
      </c>
      <c r="H25" s="76"/>
      <c r="I25" s="75"/>
      <c r="J25" s="57"/>
      <c r="K25" s="76"/>
      <c r="L25" s="81"/>
      <c r="M25" s="76"/>
      <c r="N25" s="76"/>
      <c r="O25" s="77" t="s">
        <v>183</v>
      </c>
      <c r="P25" s="78" t="s">
        <v>78</v>
      </c>
      <c r="R25" s="79" t="s">
        <v>80</v>
      </c>
      <c r="S25" s="58" t="n">
        <v>10200</v>
      </c>
    </row>
    <row r="26" customFormat="false" ht="9" hidden="false" customHeight="true" outlineLevel="0" collapsed="false">
      <c r="A26" s="73"/>
      <c r="B26" s="73"/>
      <c r="C26" s="74" t="s">
        <v>209</v>
      </c>
      <c r="D26" s="74"/>
      <c r="E26" s="75" t="n">
        <v>30</v>
      </c>
      <c r="F26" s="75" t="n">
        <v>1</v>
      </c>
      <c r="G26" s="75" t="s">
        <v>85</v>
      </c>
      <c r="H26" s="75"/>
      <c r="I26" s="75"/>
      <c r="J26" s="57"/>
      <c r="K26" s="75"/>
      <c r="L26" s="81"/>
      <c r="M26" s="76"/>
      <c r="N26" s="76"/>
      <c r="O26" s="84" t="n">
        <v>5600</v>
      </c>
      <c r="P26" s="84" t="s">
        <v>85</v>
      </c>
      <c r="R26" s="85" t="n">
        <v>5600</v>
      </c>
      <c r="S26" s="58"/>
    </row>
    <row r="27" customFormat="false" ht="9" hidden="false" customHeight="true" outlineLevel="0" collapsed="false">
      <c r="A27" s="73"/>
      <c r="B27" s="73"/>
      <c r="C27" s="74" t="s">
        <v>209</v>
      </c>
      <c r="D27" s="74"/>
      <c r="E27" s="75" t="n">
        <v>24</v>
      </c>
      <c r="F27" s="75" t="n">
        <v>1</v>
      </c>
      <c r="G27" s="75" t="s">
        <v>85</v>
      </c>
      <c r="H27" s="75"/>
      <c r="I27" s="75"/>
      <c r="J27" s="57"/>
      <c r="K27" s="75"/>
      <c r="L27" s="81"/>
      <c r="M27" s="76"/>
      <c r="N27" s="76"/>
      <c r="O27" s="84" t="n">
        <v>4600</v>
      </c>
      <c r="P27" s="84" t="s">
        <v>85</v>
      </c>
      <c r="R27" s="85" t="n">
        <v>4600</v>
      </c>
      <c r="S27" s="58"/>
    </row>
    <row r="28" customFormat="false" ht="9" hidden="false" customHeight="true" outlineLevel="0" collapsed="false">
      <c r="A28" s="73"/>
      <c r="B28" s="74"/>
      <c r="C28" s="73"/>
      <c r="D28" s="73"/>
      <c r="E28" s="75"/>
      <c r="F28" s="75"/>
      <c r="G28" s="94"/>
      <c r="H28" s="94"/>
      <c r="I28" s="75"/>
      <c r="J28" s="73"/>
      <c r="K28" s="94"/>
      <c r="L28" s="75"/>
      <c r="M28" s="94"/>
      <c r="N28" s="94"/>
      <c r="O28" s="95"/>
      <c r="P28" s="96"/>
      <c r="R28" s="97"/>
      <c r="S28" s="98"/>
    </row>
    <row r="29" customFormat="false" ht="12.75" hidden="false" customHeight="false" outlineLevel="0" collapsed="false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customFormat="false" ht="12.75" hidden="false" customHeight="false" outlineLevel="0" collapsed="false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customFormat="false" ht="12.75" hidden="false" customHeight="false" outlineLevel="0" collapsed="false">
      <c r="O31" s="43"/>
    </row>
  </sheetData>
  <mergeCells count="1">
    <mergeCell ref="A2:S2"/>
  </mergeCells>
  <conditionalFormatting sqref="L15">
    <cfRule type="expression" priority="2" aboveAverage="0" equalAverage="0" bottom="0" percent="0" rank="0" text="" dxfId="0">
      <formula>AND(L15="",F15&gt;0)=TRUE()</formula>
    </cfRule>
  </conditionalFormatting>
  <conditionalFormatting sqref="E18:E19 E23 E10 E13">
    <cfRule type="expression" priority="3" aboveAverage="0" equalAverage="0" bottom="0" percent="0" rank="0" text="" dxfId="1">
      <formula>AND(E18="",$M18&gt;0)=TRUE()</formula>
    </cfRule>
  </conditionalFormatting>
  <conditionalFormatting sqref="E11:E12 E15 I15 L11:M12 J11:J12 E8:E9">
    <cfRule type="expression" priority="4" aboveAverage="0" equalAverage="0" bottom="0" percent="0" rank="0" text="" dxfId="2">
      <formula>AND(E11="",$L11&gt;0)=TRUE()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9" activeCellId="0" sqref="L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2.7"/>
    <col collapsed="false" customWidth="true" hidden="false" outlineLevel="0" max="2" min="2" style="9" width="1.41"/>
    <col collapsed="false" customWidth="true" hidden="false" outlineLevel="0" max="4" min="4" style="9" width="7.42"/>
    <col collapsed="false" customWidth="true" hidden="false" outlineLevel="0" max="5" min="5" style="9" width="7.14"/>
    <col collapsed="false" customWidth="true" hidden="false" outlineLevel="0" max="6" min="6" style="9" width="3.85"/>
    <col collapsed="false" customWidth="true" hidden="false" outlineLevel="0" max="7" min="7" style="9" width="3.56"/>
    <col collapsed="false" customWidth="true" hidden="false" outlineLevel="0" max="8" min="8" style="9" width="2.13"/>
    <col collapsed="false" customWidth="true" hidden="false" outlineLevel="0" max="9" min="9" style="9" width="5.28"/>
    <col collapsed="false" customWidth="true" hidden="false" outlineLevel="0" max="10" min="10" style="9" width="3.14"/>
    <col collapsed="false" customWidth="true" hidden="false" outlineLevel="0" max="12" min="11" style="9" width="3.42"/>
    <col collapsed="false" customWidth="true" hidden="false" outlineLevel="0" max="13" min="13" style="9" width="2.42"/>
    <col collapsed="false" customWidth="true" hidden="false" outlineLevel="0" max="14" min="14" style="9" width="5.13"/>
    <col collapsed="false" customWidth="true" hidden="false" outlineLevel="0" max="16" min="16" style="9" width="4.28"/>
    <col collapsed="false" customWidth="true" hidden="false" outlineLevel="0" max="17" min="17" style="9" width="1.56"/>
    <col collapsed="false" customWidth="true" hidden="false" outlineLevel="0" max="18" min="18" style="9" width="7.28"/>
    <col collapsed="false" customWidth="true" hidden="false" outlineLevel="0" max="19" min="19" style="9" width="6.41"/>
  </cols>
  <sheetData>
    <row r="1" customFormat="false" ht="14.25" hidden="false" customHeight="false" outlineLevel="0" collapsed="false">
      <c r="A1" s="55" t="s">
        <v>210</v>
      </c>
      <c r="C1" s="56"/>
      <c r="D1" s="56"/>
      <c r="E1" s="57"/>
      <c r="F1" s="56"/>
      <c r="G1" s="56"/>
      <c r="H1" s="57"/>
      <c r="I1" s="56"/>
      <c r="J1" s="56"/>
      <c r="K1" s="56"/>
      <c r="L1" s="57"/>
      <c r="M1" s="58"/>
      <c r="N1" s="59"/>
      <c r="O1" s="59"/>
      <c r="P1" s="56"/>
      <c r="Q1" s="56"/>
      <c r="R1" s="56"/>
      <c r="S1" s="60"/>
    </row>
    <row r="2" customFormat="false" ht="13.5" hidden="false" customHeight="false" outlineLevel="0" collapsed="false">
      <c r="A2" s="61" t="s">
        <v>174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customFormat="false" ht="13.5" hidden="false" customHeight="false" outlineLevel="0" collapsed="false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customFormat="false" ht="13.5" hidden="false" customHeight="false" outlineLevel="0" collapsed="false">
      <c r="A4" s="62"/>
      <c r="B4" s="62"/>
      <c r="C4" s="62"/>
      <c r="D4" s="62"/>
      <c r="E4" s="62"/>
      <c r="F4" s="62"/>
      <c r="G4" s="62"/>
      <c r="H4" s="62"/>
      <c r="I4" s="63"/>
      <c r="J4" s="63"/>
      <c r="K4" s="62"/>
      <c r="L4" s="62"/>
      <c r="M4" s="62"/>
      <c r="N4" s="63"/>
      <c r="O4" s="63"/>
      <c r="P4" s="63"/>
      <c r="Q4" s="62" t="s">
        <v>175</v>
      </c>
      <c r="R4" s="64"/>
      <c r="S4" s="65" t="n">
        <v>258260.880470617</v>
      </c>
    </row>
    <row r="5" customFormat="false" ht="13.5" hidden="false" customHeight="false" outlineLevel="0" collapsed="false">
      <c r="A5" s="66"/>
      <c r="B5" s="67"/>
      <c r="C5" s="68"/>
      <c r="D5" s="68"/>
      <c r="E5" s="68"/>
      <c r="F5" s="68"/>
      <c r="G5" s="68"/>
      <c r="H5" s="68"/>
      <c r="I5" s="69"/>
      <c r="J5" s="70"/>
      <c r="K5" s="68"/>
      <c r="L5" s="68"/>
      <c r="M5" s="68"/>
      <c r="N5" s="69"/>
      <c r="O5" s="70"/>
      <c r="P5" s="71" t="s">
        <v>176</v>
      </c>
      <c r="Q5" s="71"/>
      <c r="R5" s="72"/>
      <c r="S5" s="72" t="n">
        <v>3485.3390936096</v>
      </c>
    </row>
    <row r="6" customFormat="false" ht="9" hidden="false" customHeight="true" outlineLevel="0" collapsed="false">
      <c r="A6" s="73"/>
      <c r="B6" s="74"/>
      <c r="C6" s="73"/>
      <c r="D6" s="73"/>
      <c r="E6" s="75"/>
      <c r="F6" s="75"/>
      <c r="G6" s="78"/>
      <c r="H6" s="76"/>
      <c r="I6" s="75"/>
      <c r="J6" s="57"/>
      <c r="K6" s="78"/>
      <c r="L6" s="75"/>
      <c r="M6" s="76"/>
      <c r="N6" s="76"/>
      <c r="O6" s="77"/>
      <c r="P6" s="78"/>
      <c r="R6" s="79"/>
      <c r="S6" s="58"/>
    </row>
    <row r="7" customFormat="false" ht="9" hidden="false" customHeight="true" outlineLevel="0" collapsed="false">
      <c r="A7" s="73" t="s">
        <v>184</v>
      </c>
      <c r="B7" s="82"/>
      <c r="C7" s="73"/>
      <c r="D7" s="73"/>
      <c r="E7" s="75" t="s">
        <v>178</v>
      </c>
      <c r="F7" s="75" t="s">
        <v>179</v>
      </c>
      <c r="G7" s="78" t="s">
        <v>180</v>
      </c>
      <c r="H7" s="76"/>
      <c r="I7" s="56"/>
      <c r="J7" s="75" t="s">
        <v>185</v>
      </c>
      <c r="K7" s="78"/>
      <c r="L7" s="75" t="s">
        <v>186</v>
      </c>
      <c r="M7" s="86" t="s">
        <v>182</v>
      </c>
      <c r="N7" s="86"/>
      <c r="O7" s="77" t="s">
        <v>183</v>
      </c>
      <c r="P7" s="78" t="s">
        <v>78</v>
      </c>
      <c r="R7" s="79" t="s">
        <v>80</v>
      </c>
      <c r="S7" s="58" t="n">
        <v>7727.71915478527</v>
      </c>
    </row>
    <row r="8" customFormat="false" ht="9" hidden="false" customHeight="true" outlineLevel="0" collapsed="false">
      <c r="A8" s="56"/>
      <c r="B8" s="99"/>
      <c r="C8" s="74" t="s">
        <v>211</v>
      </c>
      <c r="D8" s="74"/>
      <c r="E8" s="81" t="n">
        <v>2</v>
      </c>
      <c r="F8" s="75" t="n">
        <v>80</v>
      </c>
      <c r="G8" s="75" t="s">
        <v>83</v>
      </c>
      <c r="H8" s="75"/>
      <c r="I8" s="73"/>
      <c r="J8" s="87" t="s">
        <v>188</v>
      </c>
      <c r="K8" s="75"/>
      <c r="L8" s="81" t="s">
        <v>212</v>
      </c>
      <c r="M8" s="81" t="s">
        <v>212</v>
      </c>
      <c r="N8" s="81"/>
      <c r="O8" s="84" t="n">
        <v>2.00937390813773</v>
      </c>
      <c r="P8" s="84" t="s">
        <v>83</v>
      </c>
      <c r="R8" s="85" t="n">
        <v>160.749912651018</v>
      </c>
      <c r="S8" s="58"/>
    </row>
    <row r="9" customFormat="false" ht="9" hidden="false" customHeight="true" outlineLevel="0" collapsed="false">
      <c r="A9" s="56"/>
      <c r="B9" s="99"/>
      <c r="C9" s="74" t="s">
        <v>213</v>
      </c>
      <c r="D9" s="74"/>
      <c r="E9" s="81" t="n">
        <v>12</v>
      </c>
      <c r="F9" s="75" t="n">
        <v>240</v>
      </c>
      <c r="G9" s="75" t="s">
        <v>83</v>
      </c>
      <c r="H9" s="75"/>
      <c r="I9" s="73"/>
      <c r="J9" s="87" t="s">
        <v>188</v>
      </c>
      <c r="K9" s="75"/>
      <c r="L9" s="81" t="s">
        <v>212</v>
      </c>
      <c r="M9" s="81" t="s">
        <v>212</v>
      </c>
      <c r="N9" s="81"/>
      <c r="O9" s="84" t="n">
        <v>24.7842207937107</v>
      </c>
      <c r="P9" s="84" t="s">
        <v>83</v>
      </c>
      <c r="R9" s="85" t="n">
        <v>5948.21299049057</v>
      </c>
      <c r="S9" s="58"/>
    </row>
    <row r="10" customFormat="false" ht="9" hidden="false" customHeight="true" outlineLevel="0" collapsed="false">
      <c r="A10" s="56"/>
      <c r="B10" s="99"/>
      <c r="C10" s="74" t="s">
        <v>214</v>
      </c>
      <c r="D10" s="74"/>
      <c r="E10" s="81" t="n">
        <v>4</v>
      </c>
      <c r="F10" s="75" t="n">
        <v>30</v>
      </c>
      <c r="G10" s="75" t="s">
        <v>83</v>
      </c>
      <c r="H10" s="75"/>
      <c r="I10" s="73"/>
      <c r="J10" s="87" t="s">
        <v>188</v>
      </c>
      <c r="K10" s="75"/>
      <c r="L10" s="81" t="s">
        <v>212</v>
      </c>
      <c r="M10" s="81" t="s">
        <v>212</v>
      </c>
      <c r="N10" s="81"/>
      <c r="O10" s="84" t="n">
        <v>6.15130589085583</v>
      </c>
      <c r="P10" s="84" t="s">
        <v>83</v>
      </c>
      <c r="R10" s="85" t="n">
        <v>184.539176725675</v>
      </c>
      <c r="S10" s="58"/>
    </row>
    <row r="11" customFormat="false" ht="9" hidden="false" customHeight="true" outlineLevel="0" collapsed="false">
      <c r="A11" s="56"/>
      <c r="B11" s="99"/>
      <c r="C11" s="74" t="s">
        <v>215</v>
      </c>
      <c r="D11" s="74"/>
      <c r="E11" s="81" t="n">
        <v>10</v>
      </c>
      <c r="F11" s="75" t="n">
        <v>20</v>
      </c>
      <c r="G11" s="75" t="s">
        <v>83</v>
      </c>
      <c r="H11" s="75"/>
      <c r="I11" s="73"/>
      <c r="J11" s="87" t="s">
        <v>188</v>
      </c>
      <c r="K11" s="75"/>
      <c r="L11" s="81" t="s">
        <v>212</v>
      </c>
      <c r="M11" s="81" t="s">
        <v>212</v>
      </c>
      <c r="N11" s="81"/>
      <c r="O11" s="84" t="n">
        <v>23.0782572859155</v>
      </c>
      <c r="P11" s="84" t="s">
        <v>83</v>
      </c>
      <c r="R11" s="85" t="n">
        <v>461.56514571831</v>
      </c>
      <c r="S11" s="58"/>
    </row>
    <row r="12" customFormat="false" ht="9" hidden="false" customHeight="true" outlineLevel="0" collapsed="false">
      <c r="A12" s="56"/>
      <c r="B12" s="99"/>
      <c r="C12" s="74" t="s">
        <v>215</v>
      </c>
      <c r="D12" s="74"/>
      <c r="E12" s="81" t="n">
        <v>10</v>
      </c>
      <c r="F12" s="75" t="n">
        <v>40</v>
      </c>
      <c r="G12" s="75" t="s">
        <v>83</v>
      </c>
      <c r="H12" s="75"/>
      <c r="I12" s="73"/>
      <c r="J12" s="87" t="s">
        <v>188</v>
      </c>
      <c r="K12" s="75"/>
      <c r="L12" s="81" t="s">
        <v>212</v>
      </c>
      <c r="M12" s="81" t="s">
        <v>212</v>
      </c>
      <c r="N12" s="81"/>
      <c r="O12" s="84" t="n">
        <v>23.0782572859155</v>
      </c>
      <c r="P12" s="84" t="s">
        <v>83</v>
      </c>
      <c r="R12" s="85" t="n">
        <v>923.13029143662</v>
      </c>
      <c r="S12" s="58"/>
    </row>
    <row r="13" customFormat="false" ht="9" hidden="false" customHeight="true" outlineLevel="0" collapsed="false">
      <c r="A13" s="56"/>
      <c r="B13" s="99"/>
      <c r="C13" s="74" t="s">
        <v>216</v>
      </c>
      <c r="D13" s="74"/>
      <c r="E13" s="81" t="n">
        <v>1</v>
      </c>
      <c r="F13" s="75" t="n">
        <v>40</v>
      </c>
      <c r="G13" s="75" t="s">
        <v>83</v>
      </c>
      <c r="H13" s="75"/>
      <c r="I13" s="73"/>
      <c r="J13" s="87" t="s">
        <v>217</v>
      </c>
      <c r="K13" s="75"/>
      <c r="L13" s="81" t="s">
        <v>212</v>
      </c>
      <c r="M13" s="81" t="s">
        <v>212</v>
      </c>
      <c r="N13" s="81"/>
      <c r="O13" s="84" t="n">
        <v>1.23804094407693</v>
      </c>
      <c r="P13" s="84" t="s">
        <v>83</v>
      </c>
      <c r="R13" s="85" t="n">
        <v>49.5216377630771</v>
      </c>
      <c r="S13" s="58"/>
    </row>
    <row r="14" customFormat="false" ht="9" hidden="false" customHeight="true" outlineLevel="0" collapsed="false">
      <c r="A14" s="100" t="s">
        <v>196</v>
      </c>
      <c r="B14" s="99"/>
      <c r="C14" s="80"/>
      <c r="D14" s="80"/>
      <c r="E14" s="75" t="s">
        <v>178</v>
      </c>
      <c r="F14" s="75" t="s">
        <v>179</v>
      </c>
      <c r="G14" s="94" t="s">
        <v>180</v>
      </c>
      <c r="H14" s="94"/>
      <c r="I14" s="75" t="s">
        <v>197</v>
      </c>
      <c r="J14" s="73"/>
      <c r="K14" s="75" t="s">
        <v>198</v>
      </c>
      <c r="L14" s="101"/>
      <c r="M14" s="94"/>
      <c r="N14" s="94"/>
      <c r="O14" s="77" t="s">
        <v>183</v>
      </c>
      <c r="P14" s="78" t="s">
        <v>78</v>
      </c>
      <c r="R14" s="79" t="s">
        <v>80</v>
      </c>
      <c r="S14" s="58" t="n">
        <v>62140</v>
      </c>
    </row>
    <row r="15" customFormat="false" ht="9" hidden="false" customHeight="true" outlineLevel="0" collapsed="false">
      <c r="A15" s="56"/>
      <c r="B15" s="99"/>
      <c r="C15" s="74" t="s">
        <v>196</v>
      </c>
      <c r="D15" s="74"/>
      <c r="E15" s="81" t="n">
        <v>4</v>
      </c>
      <c r="F15" s="75" t="n">
        <v>3</v>
      </c>
      <c r="G15" s="75" t="s">
        <v>85</v>
      </c>
      <c r="H15" s="75"/>
      <c r="I15" s="81" t="n">
        <v>600</v>
      </c>
      <c r="J15" s="73"/>
      <c r="K15" s="81" t="s">
        <v>199</v>
      </c>
      <c r="L15" s="101"/>
      <c r="M15" s="94"/>
      <c r="N15" s="94"/>
      <c r="O15" s="84" t="n">
        <v>3200</v>
      </c>
      <c r="P15" s="84" t="s">
        <v>85</v>
      </c>
      <c r="R15" s="85" t="n">
        <v>9600</v>
      </c>
      <c r="S15" s="58"/>
    </row>
    <row r="16" customFormat="false" ht="9" hidden="false" customHeight="true" outlineLevel="0" collapsed="false">
      <c r="A16" s="56"/>
      <c r="B16" s="99"/>
      <c r="C16" s="74" t="s">
        <v>196</v>
      </c>
      <c r="D16" s="74"/>
      <c r="E16" s="81" t="n">
        <v>12</v>
      </c>
      <c r="F16" s="75" t="n">
        <v>2</v>
      </c>
      <c r="G16" s="75" t="s">
        <v>85</v>
      </c>
      <c r="H16" s="75"/>
      <c r="I16" s="81" t="n">
        <v>600</v>
      </c>
      <c r="J16" s="73"/>
      <c r="K16" s="81" t="s">
        <v>199</v>
      </c>
      <c r="L16" s="101"/>
      <c r="M16" s="94"/>
      <c r="N16" s="94"/>
      <c r="O16" s="84" t="n">
        <v>10230</v>
      </c>
      <c r="P16" s="84" t="s">
        <v>85</v>
      </c>
      <c r="R16" s="85" t="n">
        <v>20460</v>
      </c>
      <c r="S16" s="58"/>
    </row>
    <row r="17" customFormat="false" ht="9" hidden="false" customHeight="true" outlineLevel="0" collapsed="false">
      <c r="A17" s="56"/>
      <c r="B17" s="99"/>
      <c r="C17" s="74" t="s">
        <v>196</v>
      </c>
      <c r="D17" s="74"/>
      <c r="E17" s="81" t="n">
        <v>2</v>
      </c>
      <c r="F17" s="75" t="n">
        <v>1</v>
      </c>
      <c r="G17" s="75" t="s">
        <v>85</v>
      </c>
      <c r="H17" s="75"/>
      <c r="I17" s="81" t="n">
        <v>600</v>
      </c>
      <c r="J17" s="73"/>
      <c r="K17" s="81" t="s">
        <v>199</v>
      </c>
      <c r="L17" s="101"/>
      <c r="M17" s="94"/>
      <c r="N17" s="94"/>
      <c r="O17" s="84" t="n">
        <v>1390</v>
      </c>
      <c r="P17" s="84" t="s">
        <v>85</v>
      </c>
      <c r="R17" s="85" t="n">
        <v>1390</v>
      </c>
      <c r="S17" s="58"/>
    </row>
    <row r="18" customFormat="false" ht="9" hidden="false" customHeight="true" outlineLevel="0" collapsed="false">
      <c r="A18" s="56"/>
      <c r="B18" s="99"/>
      <c r="C18" s="74" t="s">
        <v>196</v>
      </c>
      <c r="D18" s="74"/>
      <c r="E18" s="81" t="n">
        <v>12</v>
      </c>
      <c r="F18" s="75" t="n">
        <v>3</v>
      </c>
      <c r="G18" s="75" t="s">
        <v>85</v>
      </c>
      <c r="H18" s="75"/>
      <c r="I18" s="81" t="n">
        <v>600</v>
      </c>
      <c r="J18" s="73"/>
      <c r="K18" s="81" t="s">
        <v>199</v>
      </c>
      <c r="L18" s="101"/>
      <c r="M18" s="94"/>
      <c r="N18" s="94"/>
      <c r="O18" s="84" t="n">
        <v>10230</v>
      </c>
      <c r="P18" s="84" t="s">
        <v>85</v>
      </c>
      <c r="R18" s="85" t="n">
        <v>30690</v>
      </c>
      <c r="S18" s="58"/>
    </row>
    <row r="19" customFormat="false" ht="9" hidden="false" customHeight="true" outlineLevel="0" collapsed="false">
      <c r="A19" s="100" t="s">
        <v>218</v>
      </c>
      <c r="B19" s="102"/>
      <c r="C19" s="80"/>
      <c r="D19" s="80"/>
      <c r="E19" s="75" t="s">
        <v>178</v>
      </c>
      <c r="F19" s="75" t="s">
        <v>179</v>
      </c>
      <c r="G19" s="94" t="s">
        <v>180</v>
      </c>
      <c r="H19" s="94"/>
      <c r="I19" s="75" t="s">
        <v>219</v>
      </c>
      <c r="J19" s="73"/>
      <c r="K19" s="94"/>
      <c r="L19" s="101"/>
      <c r="M19" s="94"/>
      <c r="N19" s="94"/>
      <c r="O19" s="77" t="s">
        <v>183</v>
      </c>
      <c r="P19" s="78" t="s">
        <v>78</v>
      </c>
      <c r="R19" s="79" t="s">
        <v>80</v>
      </c>
      <c r="S19" s="58" t="n">
        <v>0</v>
      </c>
    </row>
    <row r="20" customFormat="false" ht="9" hidden="false" customHeight="true" outlineLevel="0" collapsed="false">
      <c r="A20" s="100" t="s">
        <v>220</v>
      </c>
      <c r="B20" s="102"/>
      <c r="C20" s="80"/>
      <c r="D20" s="80"/>
      <c r="E20" s="75" t="s">
        <v>178</v>
      </c>
      <c r="F20" s="75" t="s">
        <v>179</v>
      </c>
      <c r="G20" s="94" t="s">
        <v>180</v>
      </c>
      <c r="H20" s="94"/>
      <c r="I20" s="75" t="s">
        <v>219</v>
      </c>
      <c r="J20" s="73"/>
      <c r="K20" s="94"/>
      <c r="L20" s="101"/>
      <c r="M20" s="94"/>
      <c r="N20" s="94"/>
      <c r="O20" s="77" t="s">
        <v>183</v>
      </c>
      <c r="P20" s="78" t="s">
        <v>78</v>
      </c>
      <c r="R20" s="79" t="s">
        <v>80</v>
      </c>
      <c r="S20" s="58" t="n">
        <v>21700</v>
      </c>
    </row>
    <row r="21" customFormat="false" ht="9" hidden="false" customHeight="true" outlineLevel="0" collapsed="false">
      <c r="A21" s="100"/>
      <c r="B21" s="102"/>
      <c r="C21" s="73" t="s">
        <v>220</v>
      </c>
      <c r="D21" s="73"/>
      <c r="E21" s="81" t="n">
        <v>12</v>
      </c>
      <c r="F21" s="75" t="n">
        <v>2</v>
      </c>
      <c r="G21" s="75" t="s">
        <v>85</v>
      </c>
      <c r="H21" s="75"/>
      <c r="I21" s="81"/>
      <c r="J21" s="73"/>
      <c r="K21" s="75"/>
      <c r="L21" s="101"/>
      <c r="M21" s="94"/>
      <c r="N21" s="94"/>
      <c r="O21" s="84" t="n">
        <v>9700</v>
      </c>
      <c r="P21" s="84" t="s">
        <v>85</v>
      </c>
      <c r="R21" s="85" t="n">
        <v>19400</v>
      </c>
      <c r="S21" s="58"/>
    </row>
    <row r="22" customFormat="false" ht="9" hidden="false" customHeight="true" outlineLevel="0" collapsed="false">
      <c r="A22" s="100"/>
      <c r="B22" s="102"/>
      <c r="C22" s="73" t="s">
        <v>220</v>
      </c>
      <c r="D22" s="73"/>
      <c r="E22" s="81" t="n">
        <v>4</v>
      </c>
      <c r="F22" s="75" t="n">
        <v>1</v>
      </c>
      <c r="G22" s="75" t="s">
        <v>85</v>
      </c>
      <c r="H22" s="75"/>
      <c r="I22" s="81"/>
      <c r="J22" s="73"/>
      <c r="K22" s="75"/>
      <c r="L22" s="101"/>
      <c r="M22" s="94"/>
      <c r="N22" s="94"/>
      <c r="O22" s="84" t="n">
        <v>2300</v>
      </c>
      <c r="P22" s="84" t="s">
        <v>85</v>
      </c>
      <c r="R22" s="85" t="n">
        <v>2300</v>
      </c>
      <c r="S22" s="58"/>
    </row>
    <row r="23" customFormat="false" ht="9" hidden="false" customHeight="true" outlineLevel="0" collapsed="false">
      <c r="A23" s="100" t="s">
        <v>221</v>
      </c>
      <c r="B23" s="99"/>
      <c r="C23" s="80"/>
      <c r="D23" s="80"/>
      <c r="E23" s="75"/>
      <c r="F23" s="75" t="s">
        <v>179</v>
      </c>
      <c r="G23" s="94" t="s">
        <v>180</v>
      </c>
      <c r="H23" s="94"/>
      <c r="I23" s="75" t="s">
        <v>222</v>
      </c>
      <c r="J23" s="73"/>
      <c r="K23" s="94"/>
      <c r="L23" s="75"/>
      <c r="M23" s="94"/>
      <c r="N23" s="94"/>
      <c r="O23" s="77" t="s">
        <v>183</v>
      </c>
      <c r="P23" s="78" t="s">
        <v>78</v>
      </c>
      <c r="R23" s="79" t="s">
        <v>80</v>
      </c>
      <c r="S23" s="58" t="n">
        <v>38000</v>
      </c>
    </row>
    <row r="24" customFormat="false" ht="9" hidden="false" customHeight="true" outlineLevel="0" collapsed="false">
      <c r="A24" s="56"/>
      <c r="B24" s="82"/>
      <c r="C24" s="74" t="s">
        <v>223</v>
      </c>
      <c r="D24" s="74"/>
      <c r="E24" s="75"/>
      <c r="F24" s="75" t="n">
        <v>1</v>
      </c>
      <c r="G24" s="75" t="s">
        <v>85</v>
      </c>
      <c r="H24" s="75"/>
      <c r="I24" s="75" t="n">
        <v>125</v>
      </c>
      <c r="J24" s="73"/>
      <c r="K24" s="75"/>
      <c r="L24" s="75"/>
      <c r="M24" s="94"/>
      <c r="N24" s="94"/>
      <c r="O24" s="84" t="n">
        <v>38000</v>
      </c>
      <c r="P24" s="84" t="s">
        <v>85</v>
      </c>
      <c r="R24" s="85" t="n">
        <v>38000</v>
      </c>
      <c r="S24" s="58"/>
    </row>
    <row r="25" customFormat="false" ht="9" hidden="false" customHeight="true" outlineLevel="0" collapsed="false">
      <c r="A25" s="100" t="s">
        <v>177</v>
      </c>
      <c r="B25" s="103"/>
      <c r="C25" s="80"/>
      <c r="D25" s="80"/>
      <c r="E25" s="75" t="s">
        <v>178</v>
      </c>
      <c r="F25" s="75" t="s">
        <v>179</v>
      </c>
      <c r="G25" s="94" t="s">
        <v>180</v>
      </c>
      <c r="H25" s="94"/>
      <c r="I25" s="75" t="s">
        <v>181</v>
      </c>
      <c r="J25" s="73"/>
      <c r="K25" s="94"/>
      <c r="L25" s="81" t="s">
        <v>182</v>
      </c>
      <c r="M25" s="94"/>
      <c r="N25" s="94"/>
      <c r="O25" s="77" t="s">
        <v>183</v>
      </c>
      <c r="P25" s="78" t="s">
        <v>78</v>
      </c>
      <c r="R25" s="79" t="s">
        <v>80</v>
      </c>
      <c r="S25" s="58" t="n">
        <v>967.600000000006</v>
      </c>
    </row>
    <row r="26" customFormat="false" ht="9" hidden="false" customHeight="true" outlineLevel="0" collapsed="false">
      <c r="A26" s="56"/>
      <c r="B26" s="99"/>
      <c r="C26" s="74" t="s">
        <v>177</v>
      </c>
      <c r="D26" s="74"/>
      <c r="E26" s="81" t="n">
        <v>4</v>
      </c>
      <c r="F26" s="75" t="n">
        <v>2</v>
      </c>
      <c r="G26" s="75" t="s">
        <v>85</v>
      </c>
      <c r="H26" s="75"/>
      <c r="I26" s="81" t="n">
        <v>90</v>
      </c>
      <c r="J26" s="73"/>
      <c r="K26" s="75"/>
      <c r="L26" s="83" t="s">
        <v>212</v>
      </c>
      <c r="M26" s="94"/>
      <c r="N26" s="94"/>
      <c r="O26" s="84" t="n">
        <v>7.8</v>
      </c>
      <c r="P26" s="84" t="s">
        <v>85</v>
      </c>
      <c r="R26" s="85" t="n">
        <v>15.6</v>
      </c>
      <c r="S26" s="58"/>
    </row>
    <row r="27" customFormat="false" ht="9" hidden="false" customHeight="true" outlineLevel="0" collapsed="false">
      <c r="A27" s="56"/>
      <c r="B27" s="99"/>
      <c r="C27" s="74" t="s">
        <v>177</v>
      </c>
      <c r="D27" s="74"/>
      <c r="E27" s="81" t="n">
        <v>12</v>
      </c>
      <c r="F27" s="75" t="n">
        <v>10</v>
      </c>
      <c r="G27" s="75" t="s">
        <v>85</v>
      </c>
      <c r="H27" s="75"/>
      <c r="I27" s="81" t="n">
        <v>90</v>
      </c>
      <c r="J27" s="73"/>
      <c r="K27" s="75"/>
      <c r="L27" s="83" t="s">
        <v>212</v>
      </c>
      <c r="M27" s="94"/>
      <c r="N27" s="94"/>
      <c r="O27" s="84" t="n">
        <v>94</v>
      </c>
      <c r="P27" s="84" t="s">
        <v>85</v>
      </c>
      <c r="R27" s="85" t="n">
        <v>940</v>
      </c>
      <c r="S27" s="58"/>
    </row>
    <row r="28" customFormat="false" ht="9" hidden="false" customHeight="true" outlineLevel="0" collapsed="false">
      <c r="A28" s="56"/>
      <c r="B28" s="99"/>
      <c r="C28" s="74" t="s">
        <v>177</v>
      </c>
      <c r="D28" s="74"/>
      <c r="E28" s="81" t="n">
        <v>1</v>
      </c>
      <c r="F28" s="75" t="n">
        <v>4</v>
      </c>
      <c r="G28" s="75" t="s">
        <v>85</v>
      </c>
      <c r="H28" s="75"/>
      <c r="I28" s="81" t="n">
        <v>90</v>
      </c>
      <c r="J28" s="73"/>
      <c r="K28" s="75"/>
      <c r="L28" s="83" t="s">
        <v>212</v>
      </c>
      <c r="M28" s="94"/>
      <c r="N28" s="94"/>
      <c r="O28" s="84" t="n">
        <v>3</v>
      </c>
      <c r="P28" s="84" t="s">
        <v>85</v>
      </c>
      <c r="R28" s="85" t="n">
        <v>12</v>
      </c>
      <c r="S28" s="58"/>
    </row>
    <row r="29" customFormat="false" ht="9" hidden="false" customHeight="true" outlineLevel="0" collapsed="false">
      <c r="A29" s="100" t="s">
        <v>224</v>
      </c>
      <c r="B29" s="103"/>
      <c r="C29" s="80"/>
      <c r="D29" s="80"/>
      <c r="E29" s="75" t="s">
        <v>193</v>
      </c>
      <c r="F29" s="75" t="s">
        <v>179</v>
      </c>
      <c r="G29" s="94" t="s">
        <v>180</v>
      </c>
      <c r="H29" s="94"/>
      <c r="I29" s="75" t="s">
        <v>194</v>
      </c>
      <c r="J29" s="73"/>
      <c r="K29" s="94"/>
      <c r="L29" s="94" t="s">
        <v>182</v>
      </c>
      <c r="M29" s="73"/>
      <c r="N29" s="73"/>
      <c r="O29" s="77" t="s">
        <v>183</v>
      </c>
      <c r="P29" s="78" t="s">
        <v>78</v>
      </c>
      <c r="R29" s="79" t="s">
        <v>80</v>
      </c>
      <c r="S29" s="58" t="n">
        <v>360</v>
      </c>
    </row>
    <row r="30" customFormat="false" ht="9" hidden="false" customHeight="true" outlineLevel="0" collapsed="false">
      <c r="A30" s="56"/>
      <c r="B30" s="100"/>
      <c r="C30" s="74" t="s">
        <v>225</v>
      </c>
      <c r="D30" s="74"/>
      <c r="E30" s="75" t="s">
        <v>226</v>
      </c>
      <c r="F30" s="75" t="n">
        <v>2</v>
      </c>
      <c r="G30" s="75" t="s">
        <v>85</v>
      </c>
      <c r="H30" s="75"/>
      <c r="I30" s="75"/>
      <c r="J30" s="73"/>
      <c r="K30" s="75"/>
      <c r="L30" s="104" t="n">
        <v>42</v>
      </c>
      <c r="M30" s="73"/>
      <c r="N30" s="73"/>
      <c r="O30" s="84" t="n">
        <v>110</v>
      </c>
      <c r="P30" s="84" t="s">
        <v>85</v>
      </c>
      <c r="R30" s="85" t="n">
        <v>220</v>
      </c>
      <c r="S30" s="58"/>
    </row>
    <row r="31" customFormat="false" ht="9" hidden="false" customHeight="true" outlineLevel="0" collapsed="false">
      <c r="A31" s="56"/>
      <c r="B31" s="100"/>
      <c r="C31" s="74" t="s">
        <v>225</v>
      </c>
      <c r="D31" s="74"/>
      <c r="E31" s="75" t="s">
        <v>227</v>
      </c>
      <c r="F31" s="75" t="n">
        <v>1</v>
      </c>
      <c r="G31" s="75" t="s">
        <v>85</v>
      </c>
      <c r="H31" s="75"/>
      <c r="I31" s="75"/>
      <c r="J31" s="73"/>
      <c r="K31" s="75"/>
      <c r="L31" s="104" t="n">
        <v>42</v>
      </c>
      <c r="M31" s="73"/>
      <c r="N31" s="73"/>
      <c r="O31" s="84" t="n">
        <v>140</v>
      </c>
      <c r="P31" s="84" t="s">
        <v>85</v>
      </c>
      <c r="R31" s="85" t="n">
        <v>140</v>
      </c>
      <c r="S31" s="58"/>
    </row>
    <row r="32" customFormat="false" ht="9" hidden="false" customHeight="true" outlineLevel="0" collapsed="false">
      <c r="A32" s="100" t="s">
        <v>228</v>
      </c>
      <c r="B32" s="103"/>
      <c r="C32" s="80"/>
      <c r="D32" s="80"/>
      <c r="E32" s="75" t="s">
        <v>229</v>
      </c>
      <c r="F32" s="75" t="s">
        <v>179</v>
      </c>
      <c r="G32" s="94" t="s">
        <v>180</v>
      </c>
      <c r="H32" s="94"/>
      <c r="I32" s="75"/>
      <c r="J32" s="73"/>
      <c r="K32" s="94"/>
      <c r="L32" s="81" t="s">
        <v>182</v>
      </c>
      <c r="M32" s="94"/>
      <c r="N32" s="94"/>
      <c r="O32" s="77" t="s">
        <v>183</v>
      </c>
      <c r="P32" s="78" t="s">
        <v>78</v>
      </c>
      <c r="R32" s="79" t="s">
        <v>80</v>
      </c>
      <c r="S32" s="58" t="n">
        <v>375</v>
      </c>
    </row>
    <row r="33" customFormat="false" ht="9" hidden="false" customHeight="true" outlineLevel="0" collapsed="false">
      <c r="A33" s="56"/>
      <c r="B33" s="99"/>
      <c r="C33" s="74" t="s">
        <v>230</v>
      </c>
      <c r="D33" s="74"/>
      <c r="E33" s="75" t="n">
        <v>12</v>
      </c>
      <c r="F33" s="75" t="n">
        <v>1</v>
      </c>
      <c r="G33" s="75" t="s">
        <v>85</v>
      </c>
      <c r="H33" s="75"/>
      <c r="I33" s="75"/>
      <c r="J33" s="73"/>
      <c r="K33" s="75"/>
      <c r="L33" s="81" t="s">
        <v>212</v>
      </c>
      <c r="M33" s="94"/>
      <c r="N33" s="94"/>
      <c r="O33" s="84" t="n">
        <v>125</v>
      </c>
      <c r="P33" s="84" t="s">
        <v>85</v>
      </c>
      <c r="R33" s="85" t="n">
        <v>125</v>
      </c>
      <c r="S33" s="58"/>
    </row>
    <row r="34" customFormat="false" ht="9" hidden="false" customHeight="true" outlineLevel="0" collapsed="false">
      <c r="A34" s="56"/>
      <c r="B34" s="99"/>
      <c r="C34" s="74" t="s">
        <v>230</v>
      </c>
      <c r="D34" s="74"/>
      <c r="E34" s="75" t="n">
        <v>12</v>
      </c>
      <c r="F34" s="75" t="n">
        <v>2</v>
      </c>
      <c r="G34" s="75" t="s">
        <v>85</v>
      </c>
      <c r="H34" s="75"/>
      <c r="I34" s="75"/>
      <c r="J34" s="73"/>
      <c r="K34" s="75"/>
      <c r="L34" s="81" t="s">
        <v>212</v>
      </c>
      <c r="M34" s="94"/>
      <c r="N34" s="94"/>
      <c r="O34" s="84" t="n">
        <v>125</v>
      </c>
      <c r="P34" s="84" t="s">
        <v>85</v>
      </c>
      <c r="R34" s="85" t="n">
        <v>250</v>
      </c>
      <c r="S34" s="58"/>
    </row>
    <row r="35" customFormat="false" ht="9" hidden="false" customHeight="true" outlineLevel="0" collapsed="false">
      <c r="A35" s="100" t="s">
        <v>231</v>
      </c>
      <c r="B35" s="99"/>
      <c r="C35" s="80"/>
      <c r="D35" s="80"/>
      <c r="E35" s="75" t="s">
        <v>232</v>
      </c>
      <c r="F35" s="75" t="s">
        <v>179</v>
      </c>
      <c r="G35" s="94" t="s">
        <v>180</v>
      </c>
      <c r="H35" s="94"/>
      <c r="I35" s="75" t="s">
        <v>197</v>
      </c>
      <c r="J35" s="73"/>
      <c r="K35" s="94" t="s">
        <v>233</v>
      </c>
      <c r="L35" s="75"/>
      <c r="M35" s="94"/>
      <c r="N35" s="94"/>
      <c r="O35" s="95" t="s">
        <v>183</v>
      </c>
      <c r="P35" s="96" t="s">
        <v>78</v>
      </c>
      <c r="R35" s="97" t="s">
        <v>80</v>
      </c>
      <c r="S35" s="58" t="n">
        <v>2300</v>
      </c>
    </row>
    <row r="36" customFormat="false" ht="9" hidden="false" customHeight="true" outlineLevel="0" collapsed="false">
      <c r="A36" s="56"/>
      <c r="B36" s="102"/>
      <c r="C36" s="74" t="s">
        <v>234</v>
      </c>
      <c r="D36" s="74"/>
      <c r="E36" s="75" t="n">
        <v>1</v>
      </c>
      <c r="F36" s="75" t="n">
        <v>1</v>
      </c>
      <c r="G36" s="75" t="s">
        <v>85</v>
      </c>
      <c r="H36" s="75"/>
      <c r="I36" s="81"/>
      <c r="J36" s="73"/>
      <c r="K36" s="75" t="s">
        <v>235</v>
      </c>
      <c r="L36" s="75"/>
      <c r="M36" s="94"/>
      <c r="N36" s="94"/>
      <c r="O36" s="84" t="n">
        <v>2300</v>
      </c>
      <c r="P36" s="84" t="s">
        <v>122</v>
      </c>
      <c r="R36" s="85" t="n">
        <v>2300</v>
      </c>
      <c r="S36" s="58"/>
    </row>
    <row r="37" customFormat="false" ht="9" hidden="false" customHeight="true" outlineLevel="0" collapsed="false">
      <c r="A37" s="100" t="s">
        <v>192</v>
      </c>
      <c r="B37" s="100"/>
      <c r="C37" s="80"/>
      <c r="D37" s="80"/>
      <c r="E37" s="75" t="s">
        <v>193</v>
      </c>
      <c r="F37" s="75" t="s">
        <v>179</v>
      </c>
      <c r="G37" s="94" t="s">
        <v>180</v>
      </c>
      <c r="H37" s="94"/>
      <c r="I37" s="75" t="s">
        <v>194</v>
      </c>
      <c r="J37" s="73"/>
      <c r="K37" s="94"/>
      <c r="L37" s="81" t="s">
        <v>182</v>
      </c>
      <c r="M37" s="94"/>
      <c r="N37" s="94"/>
      <c r="O37" s="77" t="s">
        <v>183</v>
      </c>
      <c r="P37" s="78" t="s">
        <v>78</v>
      </c>
      <c r="R37" s="79" t="s">
        <v>80</v>
      </c>
      <c r="S37" s="58" t="n">
        <v>1174.22222222222</v>
      </c>
    </row>
    <row r="38" customFormat="false" ht="9" hidden="false" customHeight="true" outlineLevel="0" collapsed="false">
      <c r="A38" s="100"/>
      <c r="B38" s="100"/>
      <c r="C38" s="74" t="s">
        <v>195</v>
      </c>
      <c r="D38" s="74"/>
      <c r="E38" s="81" t="n">
        <v>16</v>
      </c>
      <c r="F38" s="75" t="n">
        <v>2</v>
      </c>
      <c r="G38" s="75" t="s">
        <v>85</v>
      </c>
      <c r="H38" s="75"/>
      <c r="I38" s="81" t="n">
        <v>4</v>
      </c>
      <c r="J38" s="73"/>
      <c r="K38" s="75"/>
      <c r="L38" s="81" t="n">
        <v>42</v>
      </c>
      <c r="M38" s="94"/>
      <c r="N38" s="94"/>
      <c r="O38" s="84" t="n">
        <v>476</v>
      </c>
      <c r="P38" s="84" t="s">
        <v>85</v>
      </c>
      <c r="R38" s="85" t="n">
        <v>952</v>
      </c>
      <c r="S38" s="58"/>
    </row>
    <row r="39" customFormat="false" ht="9" hidden="false" customHeight="true" outlineLevel="0" collapsed="false">
      <c r="A39" s="100"/>
      <c r="B39" s="100"/>
      <c r="C39" s="74" t="s">
        <v>195</v>
      </c>
      <c r="D39" s="74"/>
      <c r="E39" s="81" t="n">
        <v>12</v>
      </c>
      <c r="F39" s="75" t="n">
        <v>2</v>
      </c>
      <c r="G39" s="75" t="s">
        <v>85</v>
      </c>
      <c r="H39" s="75"/>
      <c r="I39" s="81" t="n">
        <v>4</v>
      </c>
      <c r="J39" s="73"/>
      <c r="K39" s="75"/>
      <c r="L39" s="81" t="s">
        <v>212</v>
      </c>
      <c r="M39" s="94"/>
      <c r="N39" s="94"/>
      <c r="O39" s="84" t="n">
        <v>111.111111111111</v>
      </c>
      <c r="P39" s="84" t="s">
        <v>85</v>
      </c>
      <c r="R39" s="85" t="n">
        <v>222.222222222222</v>
      </c>
      <c r="S39" s="58"/>
    </row>
    <row r="40" customFormat="false" ht="9" hidden="false" customHeight="true" outlineLevel="0" collapsed="false">
      <c r="A40" s="100" t="s">
        <v>203</v>
      </c>
      <c r="B40" s="103"/>
      <c r="C40" s="80"/>
      <c r="D40" s="80"/>
      <c r="E40" s="75" t="s">
        <v>178</v>
      </c>
      <c r="F40" s="75" t="s">
        <v>179</v>
      </c>
      <c r="G40" s="94" t="s">
        <v>180</v>
      </c>
      <c r="H40" s="94"/>
      <c r="I40" s="75" t="s">
        <v>197</v>
      </c>
      <c r="J40" s="73"/>
      <c r="K40" s="94"/>
      <c r="L40" s="75"/>
      <c r="M40" s="94"/>
      <c r="N40" s="94"/>
      <c r="O40" s="77" t="s">
        <v>183</v>
      </c>
      <c r="P40" s="78" t="s">
        <v>78</v>
      </c>
      <c r="R40" s="79" t="s">
        <v>80</v>
      </c>
      <c r="S40" s="58" t="n">
        <v>902</v>
      </c>
    </row>
    <row r="41" customFormat="false" ht="9" hidden="false" customHeight="true" outlineLevel="0" collapsed="false">
      <c r="A41" s="105"/>
      <c r="B41" s="106"/>
      <c r="C41" s="74" t="s">
        <v>203</v>
      </c>
      <c r="D41" s="74"/>
      <c r="E41" s="81" t="n">
        <v>4</v>
      </c>
      <c r="F41" s="75" t="n">
        <v>4</v>
      </c>
      <c r="G41" s="75" t="s">
        <v>204</v>
      </c>
      <c r="H41" s="75"/>
      <c r="I41" s="81" t="n">
        <v>600</v>
      </c>
      <c r="J41" s="73"/>
      <c r="K41" s="75"/>
      <c r="L41" s="75"/>
      <c r="M41" s="94"/>
      <c r="N41" s="94"/>
      <c r="O41" s="84" t="n">
        <v>24</v>
      </c>
      <c r="P41" s="84" t="s">
        <v>85</v>
      </c>
      <c r="R41" s="85" t="n">
        <v>96</v>
      </c>
      <c r="S41" s="58"/>
    </row>
    <row r="42" customFormat="false" ht="9" hidden="false" customHeight="true" outlineLevel="0" collapsed="false">
      <c r="A42" s="107"/>
      <c r="B42" s="106"/>
      <c r="C42" s="74" t="s">
        <v>203</v>
      </c>
      <c r="D42" s="74"/>
      <c r="E42" s="81" t="n">
        <v>12</v>
      </c>
      <c r="F42" s="75" t="n">
        <v>5</v>
      </c>
      <c r="G42" s="75" t="s">
        <v>204</v>
      </c>
      <c r="H42" s="75"/>
      <c r="I42" s="81" t="n">
        <v>600</v>
      </c>
      <c r="J42" s="73"/>
      <c r="K42" s="75"/>
      <c r="L42" s="75"/>
      <c r="M42" s="94"/>
      <c r="N42" s="94"/>
      <c r="O42" s="84" t="n">
        <v>112</v>
      </c>
      <c r="P42" s="84" t="s">
        <v>85</v>
      </c>
      <c r="R42" s="85" t="n">
        <v>560</v>
      </c>
      <c r="S42" s="58"/>
    </row>
    <row r="43" customFormat="false" ht="9" hidden="false" customHeight="true" outlineLevel="0" collapsed="false">
      <c r="A43" s="107"/>
      <c r="B43" s="106"/>
      <c r="C43" s="74" t="s">
        <v>203</v>
      </c>
      <c r="D43" s="74"/>
      <c r="E43" s="81" t="n">
        <v>10</v>
      </c>
      <c r="F43" s="75" t="n">
        <v>3</v>
      </c>
      <c r="G43" s="75" t="s">
        <v>204</v>
      </c>
      <c r="H43" s="75"/>
      <c r="I43" s="81" t="n">
        <v>600</v>
      </c>
      <c r="J43" s="73"/>
      <c r="K43" s="75"/>
      <c r="L43" s="75"/>
      <c r="M43" s="94"/>
      <c r="N43" s="94"/>
      <c r="O43" s="84" t="n">
        <v>82</v>
      </c>
      <c r="P43" s="84" t="s">
        <v>85</v>
      </c>
      <c r="R43" s="85" t="n">
        <v>246</v>
      </c>
      <c r="S43" s="58"/>
    </row>
    <row r="44" customFormat="false" ht="9" hidden="false" customHeight="true" outlineLevel="0" collapsed="false">
      <c r="A44" s="100" t="s">
        <v>200</v>
      </c>
      <c r="B44" s="103"/>
      <c r="C44" s="80"/>
      <c r="D44" s="80"/>
      <c r="E44" s="75" t="s">
        <v>178</v>
      </c>
      <c r="F44" s="75" t="s">
        <v>179</v>
      </c>
      <c r="G44" s="94" t="s">
        <v>180</v>
      </c>
      <c r="H44" s="94"/>
      <c r="I44" s="75" t="s">
        <v>197</v>
      </c>
      <c r="J44" s="75" t="s">
        <v>185</v>
      </c>
      <c r="K44" s="75"/>
      <c r="L44" s="75"/>
      <c r="M44" s="94"/>
      <c r="N44" s="94"/>
      <c r="O44" s="77" t="s">
        <v>183</v>
      </c>
      <c r="P44" s="78" t="s">
        <v>78</v>
      </c>
      <c r="R44" s="79" t="s">
        <v>80</v>
      </c>
      <c r="S44" s="58" t="n">
        <v>6110</v>
      </c>
    </row>
    <row r="45" customFormat="false" ht="9" hidden="false" customHeight="true" outlineLevel="0" collapsed="false">
      <c r="A45" s="105"/>
      <c r="B45" s="106"/>
      <c r="C45" s="74" t="s">
        <v>201</v>
      </c>
      <c r="D45" s="74"/>
      <c r="E45" s="81" t="n">
        <v>4</v>
      </c>
      <c r="F45" s="75" t="n">
        <v>6</v>
      </c>
      <c r="G45" s="75" t="s">
        <v>85</v>
      </c>
      <c r="H45" s="75"/>
      <c r="I45" s="81" t="n">
        <v>600</v>
      </c>
      <c r="J45" s="87" t="s">
        <v>188</v>
      </c>
      <c r="K45" s="81"/>
      <c r="L45" s="75"/>
      <c r="M45" s="94"/>
      <c r="N45" s="94"/>
      <c r="O45" s="84" t="n">
        <v>65</v>
      </c>
      <c r="P45" s="84" t="s">
        <v>85</v>
      </c>
      <c r="R45" s="85" t="n">
        <v>390</v>
      </c>
      <c r="S45" s="58"/>
    </row>
    <row r="46" customFormat="false" ht="9" hidden="false" customHeight="true" outlineLevel="0" collapsed="false">
      <c r="A46" s="107"/>
      <c r="B46" s="106"/>
      <c r="C46" s="74" t="s">
        <v>201</v>
      </c>
      <c r="D46" s="74"/>
      <c r="E46" s="81" t="n">
        <v>12</v>
      </c>
      <c r="F46" s="75" t="n">
        <v>6</v>
      </c>
      <c r="G46" s="75" t="s">
        <v>85</v>
      </c>
      <c r="H46" s="75"/>
      <c r="I46" s="81" t="n">
        <v>600</v>
      </c>
      <c r="J46" s="87" t="s">
        <v>188</v>
      </c>
      <c r="K46" s="81"/>
      <c r="L46" s="75"/>
      <c r="M46" s="94"/>
      <c r="N46" s="94"/>
      <c r="O46" s="84" t="n">
        <v>350</v>
      </c>
      <c r="P46" s="84" t="s">
        <v>85</v>
      </c>
      <c r="R46" s="85" t="n">
        <v>2100</v>
      </c>
      <c r="S46" s="58"/>
    </row>
    <row r="47" customFormat="false" ht="9" hidden="false" customHeight="true" outlineLevel="0" collapsed="false">
      <c r="A47" s="107"/>
      <c r="B47" s="106"/>
      <c r="C47" s="74" t="s">
        <v>201</v>
      </c>
      <c r="D47" s="74"/>
      <c r="E47" s="81" t="n">
        <v>12</v>
      </c>
      <c r="F47" s="75" t="n">
        <v>5</v>
      </c>
      <c r="G47" s="75" t="s">
        <v>85</v>
      </c>
      <c r="H47" s="75"/>
      <c r="I47" s="81" t="n">
        <v>600</v>
      </c>
      <c r="J47" s="87" t="s">
        <v>188</v>
      </c>
      <c r="K47" s="81"/>
      <c r="L47" s="75"/>
      <c r="M47" s="94"/>
      <c r="N47" s="94"/>
      <c r="O47" s="84" t="n">
        <v>350</v>
      </c>
      <c r="P47" s="84" t="s">
        <v>85</v>
      </c>
      <c r="R47" s="85" t="n">
        <v>1750</v>
      </c>
      <c r="S47" s="58"/>
    </row>
    <row r="48" customFormat="false" ht="9" hidden="false" customHeight="true" outlineLevel="0" collapsed="false">
      <c r="A48" s="107"/>
      <c r="B48" s="106"/>
      <c r="C48" s="74" t="s">
        <v>201</v>
      </c>
      <c r="D48" s="74"/>
      <c r="E48" s="81" t="n">
        <v>10</v>
      </c>
      <c r="F48" s="75" t="n">
        <v>6</v>
      </c>
      <c r="G48" s="75" t="s">
        <v>85</v>
      </c>
      <c r="H48" s="75"/>
      <c r="I48" s="81" t="n">
        <v>600</v>
      </c>
      <c r="J48" s="87" t="s">
        <v>188</v>
      </c>
      <c r="K48" s="81"/>
      <c r="L48" s="75"/>
      <c r="M48" s="94"/>
      <c r="N48" s="94"/>
      <c r="O48" s="84" t="n">
        <v>240</v>
      </c>
      <c r="P48" s="84" t="s">
        <v>85</v>
      </c>
      <c r="R48" s="85" t="n">
        <v>1440</v>
      </c>
      <c r="S48" s="58"/>
    </row>
    <row r="49" customFormat="false" ht="9" hidden="false" customHeight="true" outlineLevel="0" collapsed="false">
      <c r="A49" s="100"/>
      <c r="B49" s="100"/>
      <c r="C49" s="74" t="s">
        <v>236</v>
      </c>
      <c r="D49" s="74"/>
      <c r="E49" s="81" t="n">
        <v>12</v>
      </c>
      <c r="F49" s="75" t="n">
        <v>1</v>
      </c>
      <c r="G49" s="75" t="s">
        <v>85</v>
      </c>
      <c r="H49" s="75"/>
      <c r="I49" s="81" t="n">
        <v>600</v>
      </c>
      <c r="J49" s="87" t="s">
        <v>188</v>
      </c>
      <c r="K49" s="81"/>
      <c r="L49" s="75"/>
      <c r="M49" s="94"/>
      <c r="N49" s="94"/>
      <c r="O49" s="84" t="n">
        <v>430</v>
      </c>
      <c r="P49" s="84" t="s">
        <v>85</v>
      </c>
      <c r="R49" s="85" t="n">
        <v>430</v>
      </c>
      <c r="S49" s="58"/>
    </row>
    <row r="50" customFormat="false" ht="9" hidden="false" customHeight="true" outlineLevel="0" collapsed="false">
      <c r="A50" s="100" t="s">
        <v>237</v>
      </c>
      <c r="B50" s="103"/>
      <c r="C50" s="73"/>
      <c r="D50" s="73"/>
      <c r="E50" s="75"/>
      <c r="F50" s="75" t="s">
        <v>179</v>
      </c>
      <c r="G50" s="94" t="s">
        <v>180</v>
      </c>
      <c r="H50" s="94"/>
      <c r="I50" s="75"/>
      <c r="J50" s="73"/>
      <c r="K50" s="94"/>
      <c r="L50" s="75"/>
      <c r="M50" s="94"/>
      <c r="N50" s="94"/>
      <c r="O50" s="77" t="s">
        <v>183</v>
      </c>
      <c r="P50" s="78" t="s">
        <v>78</v>
      </c>
      <c r="R50" s="79" t="s">
        <v>80</v>
      </c>
      <c r="S50" s="58" t="n">
        <v>4604</v>
      </c>
    </row>
    <row r="51" customFormat="false" ht="9" hidden="false" customHeight="true" outlineLevel="0" collapsed="false">
      <c r="A51" s="56"/>
      <c r="B51" s="99"/>
      <c r="C51" s="74" t="s">
        <v>238</v>
      </c>
      <c r="D51" s="74"/>
      <c r="E51" s="75"/>
      <c r="F51" s="81" t="n">
        <v>2</v>
      </c>
      <c r="G51" s="108" t="s">
        <v>85</v>
      </c>
      <c r="H51" s="108"/>
      <c r="I51" s="75"/>
      <c r="J51" s="73"/>
      <c r="K51" s="108"/>
      <c r="L51" s="108"/>
      <c r="M51" s="73"/>
      <c r="N51" s="73"/>
      <c r="O51" s="84" t="n">
        <v>1280</v>
      </c>
      <c r="P51" s="109" t="s">
        <v>85</v>
      </c>
      <c r="R51" s="85" t="n">
        <v>2560</v>
      </c>
      <c r="S51" s="58"/>
    </row>
    <row r="52" customFormat="false" ht="9" hidden="false" customHeight="true" outlineLevel="0" collapsed="false">
      <c r="A52" s="56"/>
      <c r="B52" s="99"/>
      <c r="C52" s="74" t="s">
        <v>239</v>
      </c>
      <c r="D52" s="74"/>
      <c r="E52" s="75"/>
      <c r="F52" s="81" t="n">
        <v>2</v>
      </c>
      <c r="G52" s="108" t="s">
        <v>85</v>
      </c>
      <c r="H52" s="108"/>
      <c r="I52" s="75"/>
      <c r="J52" s="73"/>
      <c r="K52" s="108"/>
      <c r="L52" s="108"/>
      <c r="M52" s="73"/>
      <c r="N52" s="73"/>
      <c r="O52" s="84" t="n">
        <v>1022</v>
      </c>
      <c r="P52" s="109" t="s">
        <v>85</v>
      </c>
      <c r="R52" s="85" t="n">
        <v>2044</v>
      </c>
      <c r="S52" s="58"/>
    </row>
    <row r="53" customFormat="false" ht="9" hidden="false" customHeight="true" outlineLevel="0" collapsed="false">
      <c r="A53" s="100" t="s">
        <v>240</v>
      </c>
      <c r="B53" s="103"/>
      <c r="C53" s="80"/>
      <c r="D53" s="80"/>
      <c r="E53" s="75" t="s">
        <v>178</v>
      </c>
      <c r="F53" s="75" t="s">
        <v>179</v>
      </c>
      <c r="G53" s="94" t="s">
        <v>180</v>
      </c>
      <c r="H53" s="94"/>
      <c r="I53" s="75" t="s">
        <v>197</v>
      </c>
      <c r="J53" s="73"/>
      <c r="K53" s="94"/>
      <c r="L53" s="75"/>
      <c r="M53" s="94"/>
      <c r="N53" s="94"/>
      <c r="O53" s="95" t="s">
        <v>183</v>
      </c>
      <c r="P53" s="96" t="s">
        <v>78</v>
      </c>
      <c r="R53" s="97" t="s">
        <v>80</v>
      </c>
      <c r="S53" s="58" t="n">
        <v>4870</v>
      </c>
    </row>
    <row r="54" customFormat="false" ht="9" hidden="false" customHeight="true" outlineLevel="0" collapsed="false">
      <c r="A54" s="56"/>
      <c r="B54" s="99"/>
      <c r="C54" s="74" t="s">
        <v>241</v>
      </c>
      <c r="D54" s="74"/>
      <c r="E54" s="75" t="n">
        <v>4</v>
      </c>
      <c r="F54" s="75" t="n">
        <v>1</v>
      </c>
      <c r="G54" s="75" t="s">
        <v>85</v>
      </c>
      <c r="H54" s="75"/>
      <c r="I54" s="81" t="n">
        <v>600</v>
      </c>
      <c r="J54" s="73"/>
      <c r="K54" s="75"/>
      <c r="L54" s="75"/>
      <c r="M54" s="94"/>
      <c r="N54" s="94"/>
      <c r="O54" s="84" t="n">
        <v>655</v>
      </c>
      <c r="P54" s="84" t="s">
        <v>122</v>
      </c>
      <c r="R54" s="85" t="n">
        <v>655</v>
      </c>
      <c r="S54" s="58"/>
    </row>
    <row r="55" customFormat="false" ht="9" hidden="false" customHeight="true" outlineLevel="0" collapsed="false">
      <c r="A55" s="56"/>
      <c r="B55" s="99"/>
      <c r="C55" s="74" t="s">
        <v>242</v>
      </c>
      <c r="D55" s="74"/>
      <c r="E55" s="75" t="n">
        <v>10</v>
      </c>
      <c r="F55" s="75" t="n">
        <v>1</v>
      </c>
      <c r="G55" s="75" t="s">
        <v>85</v>
      </c>
      <c r="H55" s="75"/>
      <c r="I55" s="75"/>
      <c r="J55" s="73"/>
      <c r="K55" s="75"/>
      <c r="L55" s="75"/>
      <c r="M55" s="94"/>
      <c r="N55" s="94"/>
      <c r="O55" s="84" t="n">
        <v>4215</v>
      </c>
      <c r="P55" s="84" t="s">
        <v>122</v>
      </c>
      <c r="R55" s="85" t="n">
        <v>4215</v>
      </c>
      <c r="S55" s="58"/>
    </row>
    <row r="56" customFormat="false" ht="9" hidden="false" customHeight="true" outlineLevel="0" collapsed="false">
      <c r="A56" s="100" t="s">
        <v>231</v>
      </c>
      <c r="B56" s="99"/>
      <c r="C56" s="80"/>
      <c r="D56" s="80"/>
      <c r="E56" s="75" t="s">
        <v>243</v>
      </c>
      <c r="F56" s="75" t="s">
        <v>179</v>
      </c>
      <c r="G56" s="94" t="s">
        <v>180</v>
      </c>
      <c r="H56" s="94"/>
      <c r="I56" s="75" t="s">
        <v>197</v>
      </c>
      <c r="J56" s="73"/>
      <c r="K56" s="94"/>
      <c r="L56" s="75"/>
      <c r="M56" s="94"/>
      <c r="N56" s="94"/>
      <c r="O56" s="95" t="s">
        <v>183</v>
      </c>
      <c r="P56" s="96" t="s">
        <v>78</v>
      </c>
      <c r="R56" s="97" t="s">
        <v>80</v>
      </c>
      <c r="S56" s="58" t="n">
        <v>43160</v>
      </c>
    </row>
    <row r="57" customFormat="false" ht="9" hidden="false" customHeight="true" outlineLevel="0" collapsed="false">
      <c r="A57" s="56"/>
      <c r="B57" s="102"/>
      <c r="C57" s="74" t="s">
        <v>244</v>
      </c>
      <c r="D57" s="74"/>
      <c r="E57" s="75" t="n">
        <v>10</v>
      </c>
      <c r="F57" s="75" t="n">
        <v>1</v>
      </c>
      <c r="G57" s="75" t="s">
        <v>85</v>
      </c>
      <c r="H57" s="75"/>
      <c r="I57" s="81" t="n">
        <v>600</v>
      </c>
      <c r="J57" s="73"/>
      <c r="K57" s="75"/>
      <c r="L57" s="75"/>
      <c r="M57" s="94"/>
      <c r="N57" s="94"/>
      <c r="O57" s="84" t="n">
        <v>29060</v>
      </c>
      <c r="P57" s="84" t="s">
        <v>122</v>
      </c>
      <c r="R57" s="85" t="n">
        <v>29060</v>
      </c>
      <c r="S57" s="58"/>
    </row>
    <row r="58" customFormat="false" ht="9" hidden="false" customHeight="true" outlineLevel="0" collapsed="false">
      <c r="A58" s="56"/>
      <c r="B58" s="102"/>
      <c r="C58" s="74" t="s">
        <v>245</v>
      </c>
      <c r="D58" s="74"/>
      <c r="E58" s="75" t="n">
        <v>10</v>
      </c>
      <c r="F58" s="75" t="n">
        <v>1</v>
      </c>
      <c r="G58" s="75" t="s">
        <v>85</v>
      </c>
      <c r="H58" s="75"/>
      <c r="I58" s="81" t="n">
        <v>600</v>
      </c>
      <c r="J58" s="73"/>
      <c r="K58" s="75"/>
      <c r="L58" s="75"/>
      <c r="M58" s="94"/>
      <c r="N58" s="94"/>
      <c r="O58" s="84" t="n">
        <v>5600</v>
      </c>
      <c r="P58" s="84" t="s">
        <v>122</v>
      </c>
      <c r="R58" s="85" t="n">
        <v>5600</v>
      </c>
      <c r="S58" s="58"/>
    </row>
    <row r="59" customFormat="false" ht="9" hidden="false" customHeight="true" outlineLevel="0" collapsed="false">
      <c r="A59" s="56"/>
      <c r="B59" s="102"/>
      <c r="C59" s="74" t="s">
        <v>246</v>
      </c>
      <c r="D59" s="74"/>
      <c r="E59" s="75" t="n">
        <v>10</v>
      </c>
      <c r="F59" s="75" t="n">
        <v>1</v>
      </c>
      <c r="G59" s="75" t="s">
        <v>85</v>
      </c>
      <c r="H59" s="75"/>
      <c r="I59" s="81" t="n">
        <v>600</v>
      </c>
      <c r="J59" s="73"/>
      <c r="K59" s="75"/>
      <c r="L59" s="75"/>
      <c r="M59" s="94"/>
      <c r="N59" s="94"/>
      <c r="O59" s="84" t="n">
        <v>8500</v>
      </c>
      <c r="P59" s="84" t="s">
        <v>122</v>
      </c>
      <c r="R59" s="85" t="n">
        <v>8500</v>
      </c>
      <c r="S59" s="58"/>
    </row>
    <row r="60" customFormat="false" ht="9" hidden="false" customHeight="true" outlineLevel="0" collapsed="false">
      <c r="A60" s="100" t="s">
        <v>247</v>
      </c>
      <c r="B60" s="99"/>
      <c r="C60" s="80"/>
      <c r="D60" s="80"/>
      <c r="E60" s="75"/>
      <c r="F60" s="75" t="s">
        <v>179</v>
      </c>
      <c r="G60" s="94" t="s">
        <v>180</v>
      </c>
      <c r="H60" s="94"/>
      <c r="I60" s="75" t="s">
        <v>248</v>
      </c>
      <c r="J60" s="73"/>
      <c r="K60" s="94"/>
      <c r="L60" s="75"/>
      <c r="M60" s="94"/>
      <c r="N60" s="94"/>
      <c r="O60" s="77" t="s">
        <v>183</v>
      </c>
      <c r="P60" s="78" t="s">
        <v>78</v>
      </c>
      <c r="R60" s="79" t="s">
        <v>80</v>
      </c>
      <c r="S60" s="58" t="n">
        <v>3500</v>
      </c>
    </row>
    <row r="61" customFormat="false" ht="9" hidden="false" customHeight="true" outlineLevel="0" collapsed="false">
      <c r="A61" s="56"/>
      <c r="B61" s="99"/>
      <c r="C61" s="74" t="s">
        <v>249</v>
      </c>
      <c r="D61" s="74"/>
      <c r="E61" s="75"/>
      <c r="F61" s="75" t="n">
        <v>1</v>
      </c>
      <c r="G61" s="75" t="s">
        <v>85</v>
      </c>
      <c r="H61" s="75"/>
      <c r="I61" s="75"/>
      <c r="J61" s="73"/>
      <c r="K61" s="75"/>
      <c r="L61" s="75"/>
      <c r="M61" s="94"/>
      <c r="N61" s="94"/>
      <c r="O61" s="84" t="n">
        <v>3500</v>
      </c>
      <c r="P61" s="84" t="s">
        <v>122</v>
      </c>
      <c r="R61" s="85" t="n">
        <v>3500</v>
      </c>
      <c r="S61" s="58"/>
    </row>
    <row r="62" customFormat="false" ht="9" hidden="false" customHeight="true" outlineLevel="0" collapsed="false">
      <c r="A62" s="56"/>
      <c r="B62" s="99"/>
      <c r="C62" s="74" t="s">
        <v>250</v>
      </c>
      <c r="D62" s="74"/>
      <c r="E62" s="75"/>
      <c r="F62" s="75"/>
      <c r="G62" s="75" t="s">
        <v>85</v>
      </c>
      <c r="H62" s="75"/>
      <c r="I62" s="75"/>
      <c r="J62" s="73"/>
      <c r="K62" s="75"/>
      <c r="L62" s="75"/>
      <c r="M62" s="94"/>
      <c r="N62" s="94"/>
      <c r="O62" s="84" t="n">
        <v>6000</v>
      </c>
      <c r="P62" s="84" t="s">
        <v>122</v>
      </c>
      <c r="R62" s="85"/>
      <c r="S62" s="58"/>
    </row>
    <row r="63" customFormat="false" ht="9" hidden="false" customHeight="true" outlineLevel="0" collapsed="false">
      <c r="A63" s="110" t="s">
        <v>251</v>
      </c>
      <c r="B63" s="102"/>
      <c r="C63" s="111"/>
      <c r="D63" s="111"/>
      <c r="E63" s="75" t="s">
        <v>252</v>
      </c>
      <c r="F63" s="75" t="s">
        <v>179</v>
      </c>
      <c r="G63" s="94" t="s">
        <v>180</v>
      </c>
      <c r="H63" s="94"/>
      <c r="I63" s="75"/>
      <c r="J63" s="73"/>
      <c r="K63" s="94"/>
      <c r="L63" s="75"/>
      <c r="M63" s="94"/>
      <c r="N63" s="94"/>
      <c r="O63" s="77" t="s">
        <v>183</v>
      </c>
      <c r="P63" s="78" t="s">
        <v>78</v>
      </c>
      <c r="R63" s="79" t="s">
        <v>80</v>
      </c>
      <c r="S63" s="58" t="n">
        <v>1370</v>
      </c>
    </row>
    <row r="64" customFormat="false" ht="9" hidden="false" customHeight="true" outlineLevel="0" collapsed="false">
      <c r="A64" s="112"/>
      <c r="B64" s="113"/>
      <c r="C64" s="74" t="s">
        <v>253</v>
      </c>
      <c r="D64" s="74"/>
      <c r="E64" s="75" t="n">
        <v>12</v>
      </c>
      <c r="F64" s="75" t="n">
        <v>4</v>
      </c>
      <c r="G64" s="75"/>
      <c r="H64" s="75"/>
      <c r="I64" s="75"/>
      <c r="J64" s="73"/>
      <c r="K64" s="75"/>
      <c r="L64" s="75"/>
      <c r="M64" s="94"/>
      <c r="N64" s="94"/>
      <c r="O64" s="84" t="n">
        <v>140</v>
      </c>
      <c r="P64" s="84" t="s">
        <v>85</v>
      </c>
      <c r="R64" s="85" t="n">
        <v>560</v>
      </c>
      <c r="S64" s="58"/>
    </row>
    <row r="65" customFormat="false" ht="9" hidden="false" customHeight="true" outlineLevel="0" collapsed="false">
      <c r="A65" s="112"/>
      <c r="B65" s="113"/>
      <c r="C65" s="74" t="s">
        <v>253</v>
      </c>
      <c r="D65" s="74"/>
      <c r="E65" s="75" t="n">
        <v>10</v>
      </c>
      <c r="F65" s="75" t="n">
        <v>4</v>
      </c>
      <c r="G65" s="75"/>
      <c r="H65" s="75"/>
      <c r="I65" s="75"/>
      <c r="J65" s="73"/>
      <c r="K65" s="75"/>
      <c r="L65" s="75"/>
      <c r="M65" s="94"/>
      <c r="N65" s="94"/>
      <c r="O65" s="84" t="n">
        <v>120</v>
      </c>
      <c r="P65" s="84" t="s">
        <v>85</v>
      </c>
      <c r="R65" s="85" t="n">
        <v>480</v>
      </c>
      <c r="S65" s="58"/>
    </row>
    <row r="66" customFormat="false" ht="9" hidden="false" customHeight="true" outlineLevel="0" collapsed="false">
      <c r="A66" s="112"/>
      <c r="B66" s="113"/>
      <c r="C66" s="74" t="s">
        <v>253</v>
      </c>
      <c r="D66" s="74"/>
      <c r="E66" s="75" t="n">
        <v>4</v>
      </c>
      <c r="F66" s="75" t="n">
        <v>6</v>
      </c>
      <c r="G66" s="75"/>
      <c r="H66" s="75"/>
      <c r="I66" s="75"/>
      <c r="J66" s="73"/>
      <c r="K66" s="75"/>
      <c r="L66" s="75"/>
      <c r="M66" s="94"/>
      <c r="N66" s="94"/>
      <c r="O66" s="84" t="n">
        <v>55</v>
      </c>
      <c r="P66" s="84" t="s">
        <v>85</v>
      </c>
      <c r="R66" s="85" t="n">
        <v>330</v>
      </c>
      <c r="S66" s="58"/>
    </row>
    <row r="67" customFormat="false" ht="9" hidden="false" customHeight="true" outlineLevel="0" collapsed="false">
      <c r="A67" s="100" t="s">
        <v>254</v>
      </c>
      <c r="B67" s="100"/>
      <c r="C67" s="73"/>
      <c r="D67" s="73"/>
      <c r="E67" s="75" t="s">
        <v>255</v>
      </c>
      <c r="F67" s="75" t="s">
        <v>179</v>
      </c>
      <c r="G67" s="94" t="s">
        <v>180</v>
      </c>
      <c r="H67" s="94"/>
      <c r="I67" s="75" t="s">
        <v>256</v>
      </c>
      <c r="J67" s="73"/>
      <c r="K67" s="94"/>
      <c r="L67" s="75"/>
      <c r="M67" s="94"/>
      <c r="N67" s="94"/>
      <c r="O67" s="77" t="s">
        <v>183</v>
      </c>
      <c r="P67" s="78" t="s">
        <v>78</v>
      </c>
      <c r="R67" s="79" t="s">
        <v>80</v>
      </c>
      <c r="S67" s="58" t="n">
        <v>2450</v>
      </c>
    </row>
    <row r="68" customFormat="false" ht="9" hidden="false" customHeight="true" outlineLevel="0" collapsed="false">
      <c r="A68" s="100"/>
      <c r="B68" s="100"/>
      <c r="C68" s="74" t="s">
        <v>257</v>
      </c>
      <c r="D68" s="74"/>
      <c r="E68" s="75" t="n">
        <v>200</v>
      </c>
      <c r="F68" s="108" t="n">
        <v>550</v>
      </c>
      <c r="G68" s="108" t="s">
        <v>83</v>
      </c>
      <c r="H68" s="108"/>
      <c r="I68" s="75" t="n">
        <v>75</v>
      </c>
      <c r="J68" s="73"/>
      <c r="K68" s="108"/>
      <c r="L68" s="108"/>
      <c r="M68" s="73"/>
      <c r="N68" s="73"/>
      <c r="O68" s="84" t="n">
        <v>10.5</v>
      </c>
      <c r="P68" s="109" t="s">
        <v>83</v>
      </c>
      <c r="R68" s="85" t="n">
        <v>2100</v>
      </c>
      <c r="S68" s="58"/>
    </row>
    <row r="69" customFormat="false" ht="9" hidden="false" customHeight="true" outlineLevel="0" collapsed="false">
      <c r="A69" s="100"/>
      <c r="B69" s="100"/>
      <c r="C69" s="74" t="s">
        <v>258</v>
      </c>
      <c r="D69" s="74"/>
      <c r="E69" s="75"/>
      <c r="F69" s="81" t="n">
        <v>1</v>
      </c>
      <c r="G69" s="81" t="s">
        <v>85</v>
      </c>
      <c r="H69" s="81"/>
      <c r="I69" s="75"/>
      <c r="J69" s="73"/>
      <c r="K69" s="81"/>
      <c r="L69" s="81"/>
      <c r="M69" s="73"/>
      <c r="N69" s="73"/>
      <c r="O69" s="84" t="n">
        <v>350</v>
      </c>
      <c r="P69" s="109" t="s">
        <v>122</v>
      </c>
      <c r="R69" s="85" t="n">
        <v>350</v>
      </c>
      <c r="S69" s="58"/>
    </row>
    <row r="70" customFormat="false" ht="9" hidden="false" customHeight="true" outlineLevel="0" collapsed="false">
      <c r="A70" s="100" t="s">
        <v>259</v>
      </c>
      <c r="B70" s="100"/>
      <c r="C70" s="80"/>
      <c r="D70" s="80"/>
      <c r="E70" s="75" t="s">
        <v>232</v>
      </c>
      <c r="F70" s="75" t="s">
        <v>179</v>
      </c>
      <c r="G70" s="94" t="s">
        <v>180</v>
      </c>
      <c r="H70" s="94"/>
      <c r="I70" s="75"/>
      <c r="J70" s="73"/>
      <c r="K70" s="94"/>
      <c r="L70" s="114"/>
      <c r="M70" s="94"/>
      <c r="N70" s="94"/>
      <c r="O70" s="77" t="s">
        <v>183</v>
      </c>
      <c r="P70" s="78" t="s">
        <v>78</v>
      </c>
      <c r="R70" s="79" t="s">
        <v>80</v>
      </c>
      <c r="S70" s="58" t="n">
        <v>3735.3390936096</v>
      </c>
    </row>
    <row r="71" customFormat="false" ht="9" hidden="false" customHeight="true" outlineLevel="0" collapsed="false">
      <c r="A71" s="100"/>
      <c r="B71" s="100"/>
      <c r="C71" s="74" t="s">
        <v>260</v>
      </c>
      <c r="D71" s="74"/>
      <c r="E71" s="108"/>
      <c r="F71" s="108" t="n">
        <v>5</v>
      </c>
      <c r="G71" s="75" t="s">
        <v>261</v>
      </c>
      <c r="H71" s="75"/>
      <c r="I71" s="75"/>
      <c r="J71" s="73"/>
      <c r="K71" s="75"/>
      <c r="L71" s="101"/>
      <c r="M71" s="73"/>
      <c r="N71" s="73"/>
      <c r="O71" s="84" t="n">
        <v>120</v>
      </c>
      <c r="P71" s="109" t="s">
        <v>261</v>
      </c>
      <c r="R71" s="85" t="n">
        <v>600</v>
      </c>
      <c r="S71" s="58"/>
    </row>
    <row r="72" customFormat="false" ht="9" hidden="false" customHeight="true" outlineLevel="0" collapsed="false">
      <c r="A72" s="100"/>
      <c r="B72" s="100"/>
      <c r="C72" s="74" t="s">
        <v>262</v>
      </c>
      <c r="D72" s="74"/>
      <c r="E72" s="108"/>
      <c r="F72" s="108" t="n">
        <v>11.7286125734019</v>
      </c>
      <c r="G72" s="75" t="s">
        <v>261</v>
      </c>
      <c r="H72" s="75"/>
      <c r="I72" s="75"/>
      <c r="J72" s="73"/>
      <c r="K72" s="75"/>
      <c r="L72" s="101"/>
      <c r="M72" s="73"/>
      <c r="N72" s="73"/>
      <c r="O72" s="84" t="n">
        <v>140</v>
      </c>
      <c r="P72" s="109" t="s">
        <v>261</v>
      </c>
      <c r="R72" s="85" t="n">
        <v>1642.00576027627</v>
      </c>
      <c r="S72" s="58"/>
    </row>
    <row r="73" customFormat="false" ht="9" hidden="false" customHeight="true" outlineLevel="0" collapsed="false">
      <c r="A73" s="100"/>
      <c r="B73" s="100"/>
      <c r="C73" s="74" t="s">
        <v>260</v>
      </c>
      <c r="D73" s="74"/>
      <c r="E73" s="108"/>
      <c r="F73" s="108" t="n">
        <v>12.4444444444444</v>
      </c>
      <c r="G73" s="75" t="s">
        <v>261</v>
      </c>
      <c r="H73" s="75"/>
      <c r="I73" s="75"/>
      <c r="J73" s="73"/>
      <c r="K73" s="75"/>
      <c r="L73" s="101"/>
      <c r="M73" s="73"/>
      <c r="N73" s="73"/>
      <c r="O73" s="84" t="n">
        <v>120</v>
      </c>
      <c r="P73" s="109" t="s">
        <v>261</v>
      </c>
      <c r="R73" s="85" t="n">
        <v>1493.33333333333</v>
      </c>
      <c r="S73" s="58"/>
    </row>
    <row r="74" customFormat="false" ht="9" hidden="false" customHeight="true" outlineLevel="0" collapsed="false">
      <c r="A74" s="100" t="s">
        <v>263</v>
      </c>
      <c r="B74" s="99"/>
      <c r="C74" s="80"/>
      <c r="D74" s="80"/>
      <c r="E74" s="73"/>
      <c r="F74" s="75" t="s">
        <v>179</v>
      </c>
      <c r="G74" s="94" t="s">
        <v>180</v>
      </c>
      <c r="H74" s="94"/>
      <c r="I74" s="75" t="s">
        <v>264</v>
      </c>
      <c r="J74" s="73"/>
      <c r="K74" s="94"/>
      <c r="L74" s="75"/>
      <c r="M74" s="94"/>
      <c r="N74" s="94"/>
      <c r="O74" s="77" t="s">
        <v>183</v>
      </c>
      <c r="P74" s="78" t="s">
        <v>78</v>
      </c>
      <c r="R74" s="79" t="s">
        <v>80</v>
      </c>
      <c r="S74" s="58" t="n">
        <v>3500</v>
      </c>
    </row>
    <row r="75" customFormat="false" ht="9" hidden="false" customHeight="true" outlineLevel="0" collapsed="false">
      <c r="A75" s="100"/>
      <c r="B75" s="102"/>
      <c r="C75" s="74" t="s">
        <v>265</v>
      </c>
      <c r="D75" s="74"/>
      <c r="E75" s="115" t="s">
        <v>266</v>
      </c>
      <c r="F75" s="75" t="n">
        <v>1</v>
      </c>
      <c r="G75" s="75" t="s">
        <v>85</v>
      </c>
      <c r="H75" s="75"/>
      <c r="I75" s="104" t="n">
        <v>500</v>
      </c>
      <c r="J75" s="73"/>
      <c r="K75" s="75"/>
      <c r="L75" s="75"/>
      <c r="M75" s="94"/>
      <c r="N75" s="94"/>
      <c r="O75" s="84" t="n">
        <v>7</v>
      </c>
      <c r="P75" s="84" t="s">
        <v>267</v>
      </c>
      <c r="R75" s="85" t="n">
        <v>3500</v>
      </c>
      <c r="S75" s="58"/>
    </row>
    <row r="76" customFormat="false" ht="9" hidden="false" customHeight="true" outlineLevel="0" collapsed="false">
      <c r="A76" s="100" t="s">
        <v>268</v>
      </c>
      <c r="B76" s="102"/>
      <c r="C76" s="74"/>
      <c r="D76" s="74"/>
      <c r="E76" s="75" t="s">
        <v>269</v>
      </c>
      <c r="F76" s="75" t="s">
        <v>83</v>
      </c>
      <c r="G76" s="94" t="s">
        <v>180</v>
      </c>
      <c r="H76" s="94"/>
      <c r="I76" s="75"/>
      <c r="J76" s="73"/>
      <c r="K76" s="94"/>
      <c r="L76" s="75"/>
      <c r="M76" s="94"/>
      <c r="N76" s="94"/>
      <c r="O76" s="77" t="s">
        <v>183</v>
      </c>
      <c r="P76" s="78" t="s">
        <v>78</v>
      </c>
      <c r="R76" s="79" t="s">
        <v>80</v>
      </c>
      <c r="S76" s="58" t="n">
        <v>2880</v>
      </c>
    </row>
    <row r="77" customFormat="false" ht="9" hidden="false" customHeight="true" outlineLevel="0" collapsed="false">
      <c r="A77" s="112"/>
      <c r="B77" s="113"/>
      <c r="C77" s="74" t="s">
        <v>270</v>
      </c>
      <c r="D77" s="74"/>
      <c r="E77" s="75" t="n">
        <v>6</v>
      </c>
      <c r="F77" s="75" t="n">
        <v>288</v>
      </c>
      <c r="G77" s="75" t="s">
        <v>83</v>
      </c>
      <c r="H77" s="75"/>
      <c r="I77" s="75"/>
      <c r="J77" s="73"/>
      <c r="K77" s="75"/>
      <c r="L77" s="75"/>
      <c r="M77" s="94"/>
      <c r="N77" s="94"/>
      <c r="O77" s="84" t="n">
        <v>10</v>
      </c>
      <c r="P77" s="84" t="s">
        <v>83</v>
      </c>
      <c r="R77" s="85" t="n">
        <v>2880</v>
      </c>
      <c r="S77" s="58"/>
    </row>
    <row r="78" customFormat="false" ht="9" hidden="false" customHeight="true" outlineLevel="0" collapsed="false">
      <c r="A78" s="100" t="s">
        <v>271</v>
      </c>
      <c r="B78" s="100"/>
      <c r="C78" s="80"/>
      <c r="D78" s="80"/>
      <c r="E78" s="75" t="s">
        <v>255</v>
      </c>
      <c r="F78" s="75" t="s">
        <v>179</v>
      </c>
      <c r="G78" s="94" t="s">
        <v>180</v>
      </c>
      <c r="H78" s="94"/>
      <c r="I78" s="75" t="s">
        <v>256</v>
      </c>
      <c r="J78" s="73" t="s">
        <v>272</v>
      </c>
      <c r="K78" s="94"/>
      <c r="L78" s="75" t="s">
        <v>273</v>
      </c>
      <c r="M78" s="94"/>
      <c r="N78" s="94"/>
      <c r="O78" s="77" t="s">
        <v>183</v>
      </c>
      <c r="P78" s="78" t="s">
        <v>78</v>
      </c>
      <c r="R78" s="79" t="s">
        <v>80</v>
      </c>
      <c r="S78" s="58" t="n">
        <v>15140</v>
      </c>
    </row>
    <row r="79" customFormat="false" ht="9" hidden="false" customHeight="true" outlineLevel="0" collapsed="false">
      <c r="A79" s="100"/>
      <c r="B79" s="100"/>
      <c r="C79" s="74" t="s">
        <v>274</v>
      </c>
      <c r="D79" s="74"/>
      <c r="E79" s="75" t="n">
        <v>10</v>
      </c>
      <c r="F79" s="75" t="n">
        <v>80</v>
      </c>
      <c r="G79" s="75" t="s">
        <v>275</v>
      </c>
      <c r="H79" s="75"/>
      <c r="I79" s="75" t="n">
        <v>8</v>
      </c>
      <c r="J79" s="75" t="n">
        <v>8</v>
      </c>
      <c r="K79" s="75"/>
      <c r="L79" s="75"/>
      <c r="M79" s="94"/>
      <c r="N79" s="94"/>
      <c r="O79" s="84" t="n">
        <v>189.25</v>
      </c>
      <c r="P79" s="84" t="s">
        <v>276</v>
      </c>
      <c r="R79" s="85" t="n">
        <v>15140</v>
      </c>
      <c r="S79" s="58"/>
    </row>
    <row r="80" customFormat="false" ht="9" hidden="false" customHeight="true" outlineLevel="0" collapsed="false">
      <c r="A80" s="100" t="s">
        <v>277</v>
      </c>
      <c r="B80" s="103"/>
      <c r="C80" s="73"/>
      <c r="D80" s="73"/>
      <c r="E80" s="75"/>
      <c r="F80" s="75" t="s">
        <v>179</v>
      </c>
      <c r="G80" s="94" t="s">
        <v>180</v>
      </c>
      <c r="H80" s="94"/>
      <c r="I80" s="75"/>
      <c r="J80" s="73"/>
      <c r="K80" s="94"/>
      <c r="L80" s="75"/>
      <c r="M80" s="94"/>
      <c r="N80" s="94"/>
      <c r="O80" s="77" t="s">
        <v>183</v>
      </c>
      <c r="P80" s="78" t="s">
        <v>78</v>
      </c>
      <c r="R80" s="79" t="s">
        <v>80</v>
      </c>
      <c r="S80" s="58" t="n">
        <v>525</v>
      </c>
    </row>
    <row r="81" customFormat="false" ht="9" hidden="false" customHeight="true" outlineLevel="0" collapsed="false">
      <c r="A81" s="56"/>
      <c r="B81" s="99"/>
      <c r="C81" s="74" t="s">
        <v>278</v>
      </c>
      <c r="D81" s="74"/>
      <c r="E81" s="75"/>
      <c r="F81" s="108" t="n">
        <v>3</v>
      </c>
      <c r="G81" s="108" t="s">
        <v>85</v>
      </c>
      <c r="H81" s="108"/>
      <c r="I81" s="75"/>
      <c r="J81" s="73"/>
      <c r="K81" s="108"/>
      <c r="L81" s="108"/>
      <c r="M81" s="73"/>
      <c r="N81" s="73"/>
      <c r="O81" s="84" t="n">
        <v>175</v>
      </c>
      <c r="P81" s="109" t="s">
        <v>85</v>
      </c>
      <c r="R81" s="85" t="n">
        <v>525</v>
      </c>
      <c r="S81" s="58"/>
    </row>
    <row r="82" customFormat="false" ht="9" hidden="false" customHeight="true" outlineLevel="0" collapsed="false">
      <c r="A82" s="100" t="s">
        <v>279</v>
      </c>
      <c r="B82" s="100"/>
      <c r="C82" s="73"/>
      <c r="D82" s="73"/>
      <c r="E82" s="75"/>
      <c r="F82" s="75" t="s">
        <v>179</v>
      </c>
      <c r="G82" s="94" t="s">
        <v>180</v>
      </c>
      <c r="H82" s="94"/>
      <c r="I82" s="75"/>
      <c r="J82" s="73"/>
      <c r="K82" s="94"/>
      <c r="L82" s="75"/>
      <c r="M82" s="94"/>
      <c r="N82" s="94"/>
      <c r="O82" s="77" t="s">
        <v>183</v>
      </c>
      <c r="P82" s="78" t="s">
        <v>78</v>
      </c>
      <c r="R82" s="79" t="s">
        <v>80</v>
      </c>
      <c r="S82" s="58" t="n">
        <v>1330</v>
      </c>
    </row>
    <row r="83" customFormat="false" ht="9" hidden="false" customHeight="true" outlineLevel="0" collapsed="false">
      <c r="A83" s="100"/>
      <c r="B83" s="100"/>
      <c r="C83" s="74" t="s">
        <v>280</v>
      </c>
      <c r="D83" s="74"/>
      <c r="E83" s="75"/>
      <c r="F83" s="108" t="n">
        <v>1</v>
      </c>
      <c r="G83" s="108" t="s">
        <v>85</v>
      </c>
      <c r="H83" s="108"/>
      <c r="I83" s="75"/>
      <c r="J83" s="73"/>
      <c r="K83" s="108"/>
      <c r="L83" s="108"/>
      <c r="M83" s="73"/>
      <c r="N83" s="73"/>
      <c r="O83" s="84" t="n">
        <v>1330</v>
      </c>
      <c r="P83" s="109" t="s">
        <v>85</v>
      </c>
      <c r="R83" s="85" t="n">
        <v>1330</v>
      </c>
      <c r="S83" s="58"/>
    </row>
    <row r="84" customFormat="false" ht="9" hidden="false" customHeight="true" outlineLevel="0" collapsed="false">
      <c r="A84" s="100" t="s">
        <v>240</v>
      </c>
      <c r="B84" s="103"/>
      <c r="C84" s="80"/>
      <c r="D84" s="80"/>
      <c r="E84" s="75" t="s">
        <v>178</v>
      </c>
      <c r="F84" s="75" t="s">
        <v>179</v>
      </c>
      <c r="G84" s="94" t="s">
        <v>180</v>
      </c>
      <c r="H84" s="94"/>
      <c r="I84" s="75" t="s">
        <v>197</v>
      </c>
      <c r="J84" s="73"/>
      <c r="K84" s="94"/>
      <c r="L84" s="75"/>
      <c r="M84" s="94"/>
      <c r="N84" s="94"/>
      <c r="O84" s="95" t="s">
        <v>183</v>
      </c>
      <c r="P84" s="96" t="s">
        <v>78</v>
      </c>
      <c r="R84" s="97" t="s">
        <v>80</v>
      </c>
      <c r="S84" s="58" t="n">
        <v>80</v>
      </c>
    </row>
    <row r="85" customFormat="false" ht="9" hidden="false" customHeight="true" outlineLevel="0" collapsed="false">
      <c r="A85" s="56"/>
      <c r="B85" s="99"/>
      <c r="C85" s="74" t="s">
        <v>281</v>
      </c>
      <c r="D85" s="74"/>
      <c r="E85" s="75"/>
      <c r="F85" s="75" t="n">
        <v>1</v>
      </c>
      <c r="G85" s="75" t="s">
        <v>85</v>
      </c>
      <c r="H85" s="75"/>
      <c r="I85" s="75"/>
      <c r="J85" s="73"/>
      <c r="K85" s="75"/>
      <c r="L85" s="75"/>
      <c r="M85" s="94"/>
      <c r="N85" s="94"/>
      <c r="O85" s="84" t="n">
        <v>80</v>
      </c>
      <c r="P85" s="84" t="s">
        <v>122</v>
      </c>
      <c r="R85" s="85" t="n">
        <v>80</v>
      </c>
      <c r="S85" s="58"/>
    </row>
    <row r="86" customFormat="false" ht="9" hidden="false" customHeight="true" outlineLevel="0" collapsed="false">
      <c r="A86" s="100" t="s">
        <v>282</v>
      </c>
      <c r="B86" s="99"/>
      <c r="C86" s="80"/>
      <c r="D86" s="80"/>
      <c r="E86" s="75" t="s">
        <v>232</v>
      </c>
      <c r="F86" s="75" t="s">
        <v>179</v>
      </c>
      <c r="G86" s="94" t="s">
        <v>180</v>
      </c>
      <c r="H86" s="94"/>
      <c r="I86" s="75" t="s">
        <v>197</v>
      </c>
      <c r="J86" s="73"/>
      <c r="K86" s="94" t="s">
        <v>233</v>
      </c>
      <c r="L86" s="75"/>
      <c r="M86" s="94"/>
      <c r="N86" s="94"/>
      <c r="O86" s="95" t="s">
        <v>183</v>
      </c>
      <c r="P86" s="96" t="s">
        <v>78</v>
      </c>
      <c r="R86" s="97" t="s">
        <v>80</v>
      </c>
      <c r="S86" s="58" t="n">
        <v>29360</v>
      </c>
    </row>
    <row r="87" customFormat="false" ht="9" hidden="false" customHeight="true" outlineLevel="0" collapsed="false">
      <c r="A87" s="56"/>
      <c r="B87" s="99"/>
      <c r="C87" s="74" t="s">
        <v>283</v>
      </c>
      <c r="D87" s="74"/>
      <c r="E87" s="75" t="n">
        <v>12</v>
      </c>
      <c r="F87" s="75" t="n">
        <v>1</v>
      </c>
      <c r="G87" s="75" t="s">
        <v>85</v>
      </c>
      <c r="H87" s="75"/>
      <c r="I87" s="81" t="n">
        <v>600</v>
      </c>
      <c r="J87" s="73"/>
      <c r="K87" s="75"/>
      <c r="L87" s="75"/>
      <c r="M87" s="94"/>
      <c r="N87" s="94"/>
      <c r="O87" s="84" t="n">
        <v>2000</v>
      </c>
      <c r="P87" s="84" t="s">
        <v>122</v>
      </c>
      <c r="R87" s="85" t="n">
        <v>2000</v>
      </c>
      <c r="S87" s="58"/>
    </row>
    <row r="88" customFormat="false" ht="9" hidden="false" customHeight="true" outlineLevel="0" collapsed="false">
      <c r="A88" s="56"/>
      <c r="B88" s="99"/>
      <c r="C88" s="74" t="s">
        <v>284</v>
      </c>
      <c r="D88" s="74"/>
      <c r="E88" s="75"/>
      <c r="F88" s="75" t="n">
        <v>1</v>
      </c>
      <c r="G88" s="75" t="s">
        <v>85</v>
      </c>
      <c r="H88" s="75"/>
      <c r="I88" s="75"/>
      <c r="J88" s="73"/>
      <c r="K88" s="75"/>
      <c r="L88" s="75"/>
      <c r="M88" s="94"/>
      <c r="N88" s="94"/>
      <c r="O88" s="84" t="n">
        <v>19500</v>
      </c>
      <c r="P88" s="84" t="s">
        <v>122</v>
      </c>
      <c r="R88" s="85" t="n">
        <v>19500</v>
      </c>
      <c r="S88" s="58"/>
    </row>
    <row r="89" customFormat="false" ht="9" hidden="false" customHeight="true" outlineLevel="0" collapsed="false">
      <c r="A89" s="56"/>
      <c r="B89" s="102"/>
      <c r="C89" s="74" t="s">
        <v>285</v>
      </c>
      <c r="D89" s="74"/>
      <c r="E89" s="75"/>
      <c r="F89" s="75" t="n">
        <v>1</v>
      </c>
      <c r="G89" s="75" t="s">
        <v>85</v>
      </c>
      <c r="H89" s="75"/>
      <c r="I89" s="75"/>
      <c r="J89" s="73"/>
      <c r="K89" s="75"/>
      <c r="L89" s="75"/>
      <c r="M89" s="94"/>
      <c r="N89" s="94"/>
      <c r="O89" s="84" t="n">
        <v>325</v>
      </c>
      <c r="P89" s="84" t="s">
        <v>122</v>
      </c>
      <c r="R89" s="85" t="n">
        <v>325</v>
      </c>
      <c r="S89" s="58"/>
    </row>
    <row r="90" customFormat="false" ht="9" hidden="false" customHeight="true" outlineLevel="0" collapsed="false">
      <c r="A90" s="56"/>
      <c r="B90" s="102"/>
      <c r="C90" s="74" t="s">
        <v>286</v>
      </c>
      <c r="D90" s="74"/>
      <c r="E90" s="75"/>
      <c r="F90" s="75" t="n">
        <v>1</v>
      </c>
      <c r="G90" s="75" t="s">
        <v>85</v>
      </c>
      <c r="H90" s="75"/>
      <c r="I90" s="75"/>
      <c r="J90" s="73"/>
      <c r="K90" s="75"/>
      <c r="L90" s="75"/>
      <c r="M90" s="94"/>
      <c r="N90" s="94"/>
      <c r="O90" s="84" t="n">
        <v>385</v>
      </c>
      <c r="P90" s="84" t="s">
        <v>122</v>
      </c>
      <c r="R90" s="85" t="n">
        <v>385</v>
      </c>
      <c r="S90" s="58"/>
    </row>
    <row r="91" customFormat="false" ht="9" hidden="false" customHeight="true" outlineLevel="0" collapsed="false">
      <c r="A91" s="56"/>
      <c r="B91" s="102"/>
      <c r="C91" s="74" t="s">
        <v>287</v>
      </c>
      <c r="D91" s="74"/>
      <c r="E91" s="75"/>
      <c r="F91" s="75" t="n">
        <v>1</v>
      </c>
      <c r="G91" s="75" t="s">
        <v>85</v>
      </c>
      <c r="H91" s="75"/>
      <c r="I91" s="75"/>
      <c r="J91" s="73"/>
      <c r="K91" s="75"/>
      <c r="L91" s="75"/>
      <c r="M91" s="94"/>
      <c r="N91" s="94"/>
      <c r="O91" s="84" t="n">
        <v>550</v>
      </c>
      <c r="P91" s="84" t="s">
        <v>122</v>
      </c>
      <c r="R91" s="85" t="n">
        <v>550</v>
      </c>
      <c r="S91" s="58"/>
    </row>
    <row r="92" customFormat="false" ht="9" hidden="false" customHeight="true" outlineLevel="0" collapsed="false">
      <c r="A92" s="56"/>
      <c r="B92" s="102"/>
      <c r="C92" s="74" t="s">
        <v>288</v>
      </c>
      <c r="D92" s="74"/>
      <c r="E92" s="75"/>
      <c r="F92" s="75" t="n">
        <v>1</v>
      </c>
      <c r="G92" s="75" t="s">
        <v>85</v>
      </c>
      <c r="H92" s="75"/>
      <c r="I92" s="75"/>
      <c r="J92" s="73"/>
      <c r="K92" s="75"/>
      <c r="L92" s="75"/>
      <c r="M92" s="94"/>
      <c r="N92" s="94"/>
      <c r="O92" s="84" t="n">
        <v>3500</v>
      </c>
      <c r="P92" s="84" t="s">
        <v>122</v>
      </c>
      <c r="R92" s="85" t="n">
        <v>3500</v>
      </c>
      <c r="S92" s="58"/>
    </row>
    <row r="93" customFormat="false" ht="9" hidden="false" customHeight="true" outlineLevel="0" collapsed="false">
      <c r="A93" s="56"/>
      <c r="B93" s="102"/>
      <c r="C93" s="74" t="s">
        <v>289</v>
      </c>
      <c r="D93" s="74"/>
      <c r="E93" s="75"/>
      <c r="F93" s="75" t="n">
        <v>1</v>
      </c>
      <c r="G93" s="75" t="s">
        <v>85</v>
      </c>
      <c r="H93" s="75"/>
      <c r="I93" s="75"/>
      <c r="J93" s="73"/>
      <c r="K93" s="75"/>
      <c r="L93" s="75"/>
      <c r="M93" s="94"/>
      <c r="N93" s="94"/>
      <c r="O93" s="84" t="n">
        <v>1100</v>
      </c>
      <c r="P93" s="84" t="s">
        <v>122</v>
      </c>
      <c r="R93" s="85" t="n">
        <v>1100</v>
      </c>
      <c r="S93" s="58"/>
    </row>
    <row r="94" customFormat="false" ht="9" hidden="false" customHeight="true" outlineLevel="0" collapsed="false">
      <c r="A94" s="56"/>
      <c r="B94" s="102"/>
      <c r="C94" s="74" t="s">
        <v>290</v>
      </c>
      <c r="D94" s="74"/>
      <c r="E94" s="75" t="n">
        <v>0.125</v>
      </c>
      <c r="F94" s="75" t="n">
        <v>100</v>
      </c>
      <c r="G94" s="75" t="s">
        <v>85</v>
      </c>
      <c r="H94" s="75"/>
      <c r="I94" s="81"/>
      <c r="J94" s="73"/>
      <c r="K94" s="75"/>
      <c r="L94" s="75"/>
      <c r="M94" s="94"/>
      <c r="N94" s="94"/>
      <c r="O94" s="84" t="n">
        <v>20</v>
      </c>
      <c r="P94" s="84" t="s">
        <v>122</v>
      </c>
      <c r="R94" s="85" t="n">
        <v>2000</v>
      </c>
      <c r="S94" s="58"/>
    </row>
    <row r="95" customFormat="false" ht="12.75" hidden="false" customHeight="false" outlineLevel="0" collapsed="false"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</row>
  </sheetData>
  <mergeCells count="1">
    <mergeCell ref="A2:S2"/>
  </mergeCells>
  <conditionalFormatting sqref="L30:L32">
    <cfRule type="expression" priority="2" aboveAverage="0" equalAverage="0" bottom="0" percent="0" rank="0" text="" dxfId="3">
      <formula>AND(L30="",F30&gt;0)=TRUE()</formula>
    </cfRule>
  </conditionalFormatting>
  <conditionalFormatting sqref="E16:E20 J8:J13 E8:E14 L8:M13 E30:E32">
    <cfRule type="expression" priority="3" aboveAverage="0" equalAverage="0" bottom="0" percent="0" rank="0" text="" dxfId="4">
      <formula>AND(E16="",$L16&gt;0)=TRUE()</formula>
    </cfRule>
  </conditionalFormatting>
  <conditionalFormatting sqref="K16:K18">
    <cfRule type="expression" priority="4" aboveAverage="0" equalAverage="0" bottom="0" percent="0" rank="0" text="" dxfId="5">
      <formula>AND(K16="",F16&gt;0)=TRUE()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2001-03-28T23:43:05Z</dcterms:created>
  <dc:creator>Greg Bierman</dc:creator>
  <dc:description/>
  <dc:language>en-US</dc:language>
  <cp:lastModifiedBy>David Sztroin</cp:lastModifiedBy>
  <cp:lastPrinted>2001-03-29T21:32:31Z</cp:lastPrinted>
  <dcterms:modified xsi:type="dcterms:W3CDTF">2001-03-29T03:58:04Z</dcterms:modified>
  <cp:revision>0</cp:revision>
  <dc:subject/>
  <dc:title/>
</cp:coreProperties>
</file>