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X Estimate" sheetId="1" state="visible" r:id="rId3"/>
    <sheet name="June" sheetId="2" state="visible" r:id="rId4"/>
    <sheet name="July" sheetId="3" state="visible" r:id="rId5"/>
    <sheet name="Lunch Detail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<sst xmlns="http://schemas.openxmlformats.org/spreadsheetml/2006/main" count="170" uniqueCount="121">
  <si>
    <t xml:space="preserve">Avg Total Cost</t>
  </si>
  <si>
    <t xml:space="preserve">Est'd Cost</t>
  </si>
  <si>
    <t xml:space="preserve">(June)</t>
  </si>
  <si>
    <t xml:space="preserve">(July)</t>
  </si>
  <si>
    <t xml:space="preserve">for TX (15 ppl)*</t>
  </si>
  <si>
    <t xml:space="preserve">Café Express</t>
  </si>
  <si>
    <t xml:space="preserve">Chick-fil-a</t>
  </si>
  <si>
    <t xml:space="preserve">Corelli's</t>
  </si>
  <si>
    <t xml:space="preserve">Crumley's</t>
  </si>
  <si>
    <t xml:space="preserve">Dessert Gallery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</si>
  <si>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</si>
  <si>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Droubi's</t>
  </si>
  <si>
    <t xml:space="preserve">La Madeleine</t>
  </si>
  <si>
    <t xml:space="preserve">Ninfa's</t>
  </si>
  <si>
    <t xml:space="preserve">Pappasito's</t>
  </si>
  <si>
    <t xml:space="preserve">min 25 people only</t>
  </si>
  <si>
    <t xml:space="preserve">Pizza Hut</t>
  </si>
  <si>
    <t xml:space="preserve">Pizzitola's BBQ</t>
  </si>
  <si>
    <t xml:space="preserve">Simon's</t>
  </si>
  <si>
    <t xml:space="preserve">Subway</t>
  </si>
  <si>
    <t xml:space="preserve">Treebeard's</t>
  </si>
  <si>
    <t xml:space="preserve">(includes $50 fee for pots &amp; burners)</t>
  </si>
  <si>
    <t xml:space="preserve">Wall Street Deli</t>
  </si>
  <si>
    <r>
      <rPr>
        <b val="true"/>
        <sz val="10"/>
        <rFont val="Arial"/>
        <family val="2"/>
      </rPr>
      <t xml:space="preserve">*</t>
    </r>
    <r>
      <rPr>
        <sz val="10"/>
        <rFont val="Arial"/>
        <family val="2"/>
      </rPr>
      <t xml:space="preserve"> Includes 15% gratuity or individual delivery charges</t>
    </r>
  </si>
  <si>
    <t xml:space="preserve">June 2001</t>
  </si>
  <si>
    <t xml:space="preserve">Vendor</t>
  </si>
  <si>
    <t xml:space="preserve">Total Price</t>
  </si>
  <si>
    <t xml:space="preserve">F(X) Trading</t>
  </si>
  <si>
    <t xml:space="preserve">Texas Trading</t>
  </si>
  <si>
    <t xml:space="preserve">Midwest Trading</t>
  </si>
  <si>
    <t xml:space="preserve">Midwest Origination</t>
  </si>
  <si>
    <t xml:space="preserve">East Trading</t>
  </si>
  <si>
    <t xml:space="preserve">East Origination</t>
  </si>
  <si>
    <t xml:space="preserve">West Trading</t>
  </si>
  <si>
    <t xml:space="preserve">West Origination</t>
  </si>
  <si>
    <t xml:space="preserve">Middle Marketing</t>
  </si>
  <si>
    <t xml:space="preserve">Gas Fundy</t>
  </si>
  <si>
    <t xml:space="preserve">IT</t>
  </si>
  <si>
    <t xml:space="preserve">Weather</t>
  </si>
  <si>
    <t xml:space="preserve">Wellhead</t>
  </si>
  <si>
    <t xml:space="preserve">Crumly's</t>
  </si>
  <si>
    <t xml:space="preserve">Pappadeaux</t>
  </si>
  <si>
    <t xml:space="preserve">North China Border</t>
  </si>
  <si>
    <t xml:space="preserve">Pappasitos</t>
  </si>
  <si>
    <t xml:space="preserve">Chilli's</t>
  </si>
  <si>
    <t xml:space="preserve">Black-Eyed Pea</t>
  </si>
  <si>
    <t xml:space="preserve">Treebeards</t>
  </si>
  <si>
    <t xml:space="preserve">Goode Company</t>
  </si>
  <si>
    <t xml:space="preserve">Sodexho Marriot</t>
  </si>
  <si>
    <t xml:space="preserve">Droubi Bros.</t>
  </si>
  <si>
    <t xml:space="preserve">Total</t>
  </si>
  <si>
    <t xml:space="preserve">Avg</t>
  </si>
  <si>
    <t xml:space="preserve">July 2001</t>
  </si>
  <si>
    <t xml:space="preserve">Holiday</t>
  </si>
  <si>
    <t xml:space="preserve">Marriot</t>
  </si>
  <si>
    <t xml:space="preserve">Café Express - </t>
  </si>
  <si>
    <r>
      <rPr>
        <u val="single"/>
        <sz val="10"/>
        <rFont val="Arial"/>
        <family val="2"/>
      </rPr>
      <t xml:space="preserve">Sandwich Box</t>
    </r>
    <r>
      <rPr>
        <sz val="10"/>
        <rFont val="Arial"/>
        <family val="0"/>
      </rPr>
      <t xml:space="preserve">  -  $9.50/ea</t>
    </r>
  </si>
  <si>
    <t xml:space="preserve">Choice of Roast Turkey, Chicken Salad or Italian Sub, Chips,</t>
  </si>
  <si>
    <t xml:space="preserve">Pesto Pasta, &amp; choice of dessert</t>
  </si>
  <si>
    <t xml:space="preserve">  Limeade or Tea, 12 (8 oz) servings  -  $10.00/ea</t>
  </si>
  <si>
    <r>
      <rPr>
        <u val="single"/>
        <sz val="10"/>
        <rFont val="Arial"/>
        <family val="2"/>
      </rPr>
      <t xml:space="preserve">Hot Box</t>
    </r>
    <r>
      <rPr>
        <sz val="10"/>
        <rFont val="Arial"/>
        <family val="0"/>
      </rPr>
      <t xml:space="preserve">  -  $11.5/ea</t>
    </r>
  </si>
  <si>
    <t xml:space="preserve">Choice of Grilled Chicken w/Artichokes &amp; Spinach, </t>
  </si>
  <si>
    <t xml:space="preserve">Linguine Pasta w/choice of sauce, Cheeseburger &amp; Fries, AND</t>
  </si>
  <si>
    <t xml:space="preserve">Choice of Dessert or Fruit Salad</t>
  </si>
  <si>
    <t xml:space="preserve">Chick-fil-a - </t>
  </si>
  <si>
    <t xml:space="preserve">Box Lunch  -  $4.25/ea</t>
  </si>
  <si>
    <t xml:space="preserve">Choice of Chicken Sandwich, Grilled Chicken Sandwich, or Chicken Nuggets AND</t>
  </si>
  <si>
    <t xml:space="preserve">Choice of Coleslaw, Potato Chips, Carrot &amp; Raisin Salad (included), or Tossed Salad (add $.80)</t>
  </si>
  <si>
    <t xml:space="preserve">Lettuce &amp; Tomato - $.30/ea</t>
  </si>
  <si>
    <t xml:space="preserve">Sweet/Unsweet Tea (Gallon) - $3.50/ea</t>
  </si>
  <si>
    <t xml:space="preserve">Corelli's -</t>
  </si>
  <si>
    <t xml:space="preserve">Italian Lunch Specials at $9.95-10.95/ea  -  $10.50/ea (approx)</t>
  </si>
  <si>
    <t xml:space="preserve">Menu Prices Only</t>
  </si>
  <si>
    <t xml:space="preserve">Crumley's -</t>
  </si>
  <si>
    <t xml:space="preserve">Sandwiches, Tortilla Soup, Chips, Cookies, Tea - $9.85/ea</t>
  </si>
  <si>
    <t xml:space="preserve">Dessert Gallery - </t>
  </si>
  <si>
    <t xml:space="preserve">Box Lunches #2  -  $9.75/ea</t>
  </si>
  <si>
    <t xml:space="preserve">Includes Sandwich/Wrap, Chips, choice ofFruit, Potato Salad, or Pasta Salad, &amp; Cookie</t>
  </si>
  <si>
    <t xml:space="preserve">Droubi's - </t>
  </si>
  <si>
    <t xml:space="preserve">Combo Skewers, Combo Dips, Combo Appetizers,  -  $9.33/ea</t>
  </si>
  <si>
    <t xml:space="preserve">Cilantro Potatoes, Pita Bread, Greek Salad</t>
  </si>
  <si>
    <t xml:space="preserve">OR</t>
  </si>
  <si>
    <t xml:space="preserve">Hot Sandwich Sacked Lunches - $7.00/ea</t>
  </si>
  <si>
    <t xml:space="preserve">La Madeleine - </t>
  </si>
  <si>
    <t xml:space="preserve">Buffet Luncheon - $10.00/ea</t>
  </si>
  <si>
    <t xml:space="preserve">add Cookie + $1.50/ea</t>
  </si>
  <si>
    <t xml:space="preserve">Grilled Chicken, Salad, Bread &amp; Butter, Iced Tea</t>
  </si>
  <si>
    <t xml:space="preserve">Delivery Fee - $50.00</t>
  </si>
  <si>
    <t xml:space="preserve">Ninfa's - </t>
  </si>
  <si>
    <t xml:space="preserve">Beef &amp; Chicken Fajita, Rice, Beans, Guacamole,  -  $10.99/ea + 15% delivery charge</t>
  </si>
  <si>
    <t xml:space="preserve">Sour Cream, Chile Con Queso, Tortillas, Chips</t>
  </si>
  <si>
    <t xml:space="preserve">Sauces, Utinsels &amp; Plates</t>
  </si>
  <si>
    <t xml:space="preserve">Pappasitos - </t>
  </si>
  <si>
    <t xml:space="preserve">25 Guest Minimum - $16.50/ea</t>
  </si>
  <si>
    <t xml:space="preserve">Pizzitola's BBQ -</t>
  </si>
  <si>
    <t xml:space="preserve">Meal includes choice of 2 - Pinto Beans, Potatoe Salad, Cole Slaw,</t>
  </si>
  <si>
    <t xml:space="preserve">Grilled Veggies, or White Rice</t>
  </si>
  <si>
    <t xml:space="preserve">AND</t>
  </si>
  <si>
    <t xml:space="preserve">Beef - $8.95</t>
  </si>
  <si>
    <t xml:space="preserve">Link - $8.95</t>
  </si>
  <si>
    <t xml:space="preserve">Ribs - $9.95</t>
  </si>
  <si>
    <t xml:space="preserve">Chicken - $9.95</t>
  </si>
  <si>
    <t xml:space="preserve">Mixed (2) - $9.95</t>
  </si>
  <si>
    <t xml:space="preserve">Pizza Hut - </t>
  </si>
  <si>
    <t xml:space="preserve">Pizza Hut suggested 5 pizzas for 15 people … however there's too many guys in our group</t>
  </si>
  <si>
    <t xml:space="preserve">(2) Cheese - $11.29</t>
  </si>
  <si>
    <t xml:space="preserve">(2) Pepperoni - $11.29</t>
  </si>
  <si>
    <t xml:space="preserve">(2) Supreme - $14.79</t>
  </si>
  <si>
    <t xml:space="preserve">Simon's -</t>
  </si>
  <si>
    <t xml:space="preserve">1 meat, 2 veggies, salad - $7.99/ea</t>
  </si>
  <si>
    <t xml:space="preserve">add 2nd meat + $3.99/ea</t>
  </si>
  <si>
    <t xml:space="preserve">Subway -</t>
  </si>
  <si>
    <t xml:space="preserve">Cold Sub Party Tray - $24.89/ea (tax included)</t>
  </si>
  <si>
    <t xml:space="preserve">Treebeard's - </t>
  </si>
  <si>
    <t xml:space="preserve">Red Beans &amp; Sausage w/cheddar cheese &amp; green onions,  -  $10.00/ea + $50.00 for pots &amp; burners</t>
  </si>
  <si>
    <t xml:space="preserve">Shrimp Etouffee, White Rice, Green Garden Salad,</t>
  </si>
  <si>
    <t xml:space="preserve">French Bread &amp; Butter, Buttercake &amp; Brownie Squares</t>
  </si>
  <si>
    <t xml:space="preserve">Wall Street Deli - </t>
  </si>
  <si>
    <t xml:space="preserve">Assorted Sandwich Tray  -  $5.95/ea</t>
  </si>
  <si>
    <t xml:space="preserve">Chips + $ .95/ea</t>
  </si>
  <si>
    <t xml:space="preserve">$5.00 Delivery Charge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</si>
</sst>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@"/>
    <numFmt numFmtId="167" formatCode="m/d"/>
    <numFmt numFmtId="168" formatCode="\$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35"/>
      <color rgb="FFFFFFFF"/>
      <name val="Garamond"/>
      <family val="1"/>
    </font>
    <font>
      <sz val="16"/>
      <name val="Garamond"/>
      <family val="1"/>
    </font>
    <font>
      <b val="true"/>
      <i val="true"/>
      <sz val="16"/>
      <name val="Garamond"/>
      <family val="1"/>
    </font>
    <font>
      <b val="true"/>
      <sz val="20"/>
      <name val="Garamond"/>
      <family val="1"/>
    </font>
    <font>
      <b val="true"/>
      <sz val="15"/>
      <name val="Garamond"/>
      <family val="1"/>
    </font>
    <font>
      <sz val="15"/>
      <name val="Garamond"/>
      <family val="1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969696"/>
        <bgColor rgb="FF8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4" min="2" style="0" width="13.7"/>
  </cols>
  <sheetData>
    <row r="1" customFormat="false" ht="12.75" hidden="false" customHeight="false" outlineLevel="0" collapsed="false">
      <c r="A1" s="1"/>
      <c r="B1" s="2" t="s">
        <v>0</v>
      </c>
      <c r="C1" s="2" t="s">
        <v>0</v>
      </c>
      <c r="D1" s="2" t="s">
        <v>1</v>
      </c>
    </row>
    <row r="2" customFormat="false" ht="12.75" hidden="false" customHeight="false" outlineLevel="0" collapsed="false">
      <c r="A2" s="1"/>
      <c r="B2" s="2" t="s">
        <v>2</v>
      </c>
      <c r="C2" s="2" t="s">
        <v>3</v>
      </c>
      <c r="D2" s="2" t="s">
        <v>4</v>
      </c>
    </row>
    <row r="3" customFormat="false" ht="12.75" hidden="false" customHeight="false" outlineLevel="0" collapsed="false">
      <c r="A3" s="2" t="s">
        <v>5</v>
      </c>
      <c r="B3" s="3" t="n">
        <f aca="false">AVERAGE(June!H14,June!H23)</f>
        <v>117.9261</v>
      </c>
      <c r="C3" s="3" t="n">
        <f aca="false">AVERAGE(July!H19)</f>
        <v>100.4778</v>
      </c>
      <c r="D3" s="3" t="n">
        <f aca="false">142.5*1.15</f>
        <v>163.875</v>
      </c>
    </row>
    <row r="4" customFormat="false" ht="12.75" hidden="false" customHeight="false" outlineLevel="0" collapsed="false">
      <c r="A4" s="2" t="s">
        <v>6</v>
      </c>
      <c r="B4" s="3" t="n">
        <v>0</v>
      </c>
      <c r="C4" s="3" t="n">
        <v>0</v>
      </c>
      <c r="D4" s="3" t="n">
        <f aca="false">75.25*1.15</f>
        <v>86.5375</v>
      </c>
    </row>
    <row r="5" customFormat="false" ht="12.75" hidden="false" customHeight="false" outlineLevel="0" collapsed="false">
      <c r="A5" s="2" t="s">
        <v>7</v>
      </c>
      <c r="B5" s="4" t="n">
        <f aca="false">AVERAGE(June!H10)</f>
        <v>75.6144</v>
      </c>
      <c r="C5" s="4" t="n">
        <v>0</v>
      </c>
      <c r="D5" s="4" t="n">
        <f aca="false">157.5*1.15</f>
        <v>181.125</v>
      </c>
    </row>
    <row r="6" customFormat="false" ht="12.75" hidden="false" customHeight="false" outlineLevel="0" collapsed="false">
      <c r="A6" s="2" t="s">
        <v>8</v>
      </c>
      <c r="B6" s="4" t="n">
        <f aca="false">AVERAGE(June!H3,June!H8)</f>
        <v>81.837</v>
      </c>
      <c r="C6" s="4" t="n">
        <f aca="false">AVERAGE(July!H7,July!H12)</f>
        <v>82.9185</v>
      </c>
      <c r="D6" s="4" t="n">
        <f aca="false">147.75*1.15</f>
        <v>169.9125</v>
      </c>
    </row>
    <row r="7" customFormat="false" ht="12.75" hidden="false" customHeight="false" outlineLevel="0" collapsed="false">
      <c r="A7" s="2" t="s">
        <v>9</v>
      </c>
      <c r="B7" s="4" t="s">
        <v>10</v>
      </c>
      <c r="C7" s="4" t="n">
        <f aca="false">AVERAGE(July!H17)</f>
        <v>73.1958</v>
      </c>
      <c r="D7" s="4" t="n">
        <f aca="false">146.25+15</f>
        <v>161.25</v>
      </c>
    </row>
    <row r="8" customFormat="false" ht="12.75" hidden="false" customHeight="false" outlineLevel="0" collapsed="false">
      <c r="A8" s="2" t="s">
        <v>11</v>
      </c>
      <c r="B8" s="4" t="n">
        <f aca="false">AVERAGE(June!H18)</f>
        <v>74.7588</v>
      </c>
      <c r="C8" s="4" t="n">
        <f aca="false">AVERAGE(July!H6,July!H14)</f>
        <v>77.8107</v>
      </c>
      <c r="D8" s="4" t="n">
        <f aca="false">140*1.15</f>
        <v>161</v>
      </c>
    </row>
    <row r="9" customFormat="false" ht="12.75" hidden="false" customHeight="false" outlineLevel="0" collapsed="false">
      <c r="A9" s="2" t="s">
        <v>12</v>
      </c>
      <c r="B9" s="4" t="n">
        <v>0</v>
      </c>
      <c r="C9" s="4" t="n">
        <f aca="false">AVERAGE(July!H21)</f>
        <v>99</v>
      </c>
      <c r="D9" s="4" t="n">
        <f aca="false">172.5+50</f>
        <v>222.5</v>
      </c>
    </row>
    <row r="10" customFormat="false" ht="12.75" hidden="false" customHeight="false" outlineLevel="0" collapsed="false">
      <c r="A10" s="2" t="s">
        <v>13</v>
      </c>
      <c r="B10" s="4" t="n">
        <v>0</v>
      </c>
      <c r="C10" s="4" t="n">
        <v>0</v>
      </c>
      <c r="D10" s="4" t="n">
        <f aca="false">165.85*1.15</f>
        <v>190.7275</v>
      </c>
    </row>
    <row r="11" customFormat="false" ht="12.75" hidden="false" customHeight="false" outlineLevel="0" collapsed="false">
      <c r="A11" s="2" t="s">
        <v>14</v>
      </c>
      <c r="B11" s="4" t="n">
        <f aca="false">AVERAGE(June!H6,June!H19)</f>
        <v>116.1027</v>
      </c>
      <c r="C11" s="4" t="n">
        <f aca="false">AVERAGE(July!H9,July!H23)</f>
        <v>75.6294</v>
      </c>
      <c r="D11" s="4" t="n">
        <v>0</v>
      </c>
      <c r="E11" s="0" t="s">
        <v>15</v>
      </c>
    </row>
    <row r="12" customFormat="false" ht="12.75" hidden="false" customHeight="false" outlineLevel="0" collapsed="false">
      <c r="A12" s="2" t="s">
        <v>16</v>
      </c>
      <c r="B12" s="4" t="n">
        <v>0</v>
      </c>
      <c r="C12" s="4" t="n">
        <f aca="false">AVERAGE(July!H3,July!H16)</f>
        <v>38.2704</v>
      </c>
      <c r="D12" s="4" t="n">
        <f aca="false">80.91*1.15</f>
        <v>93.0465</v>
      </c>
    </row>
    <row r="13" customFormat="false" ht="12.75" hidden="false" customHeight="false" outlineLevel="0" collapsed="false">
      <c r="A13" s="2" t="s">
        <v>17</v>
      </c>
      <c r="B13" s="4" t="n">
        <v>0</v>
      </c>
      <c r="C13" s="4" t="n">
        <v>0</v>
      </c>
      <c r="D13" s="4" t="n">
        <f aca="false">149.25*1.15</f>
        <v>171.6375</v>
      </c>
    </row>
    <row r="14" customFormat="false" ht="12.75" hidden="false" customHeight="false" outlineLevel="0" collapsed="false">
      <c r="A14" s="2" t="s">
        <v>18</v>
      </c>
      <c r="B14" s="4" t="n">
        <f aca="false">AVERAGE(June!H7,June!H22)</f>
        <v>86.4</v>
      </c>
      <c r="C14" s="4" t="n">
        <f aca="false">AVERAGE(June!H7,July!H24)</f>
        <v>95.85</v>
      </c>
      <c r="D14" s="4" t="n">
        <f aca="false">179.7*1.15</f>
        <v>206.655</v>
      </c>
    </row>
    <row r="15" customFormat="false" ht="12.75" hidden="false" customHeight="false" outlineLevel="0" collapsed="false">
      <c r="A15" s="2" t="s">
        <v>19</v>
      </c>
      <c r="B15" s="4" t="n">
        <f aca="false">SUM(June!H11)</f>
        <v>52.2414</v>
      </c>
      <c r="C15" s="4" t="n">
        <f aca="false">SUM(July!H8)</f>
        <v>52.764</v>
      </c>
      <c r="D15" s="4" t="n">
        <f aca="false">49.78*1.15</f>
        <v>57.247</v>
      </c>
    </row>
    <row r="16" customFormat="false" ht="12.75" hidden="false" customHeight="false" outlineLevel="0" collapsed="false">
      <c r="A16" s="2" t="s">
        <v>20</v>
      </c>
      <c r="B16" s="4" t="n">
        <f aca="false">AVERAGE(June!H13)</f>
        <v>102</v>
      </c>
      <c r="C16" s="4" t="n">
        <f aca="false">AVERAGE(July!H22)</f>
        <v>102</v>
      </c>
      <c r="D16" s="4" t="n">
        <v>200</v>
      </c>
      <c r="E16" s="0" t="s">
        <v>21</v>
      </c>
    </row>
    <row r="17" customFormat="false" ht="12.75" hidden="false" customHeight="false" outlineLevel="0" collapsed="false">
      <c r="A17" s="2" t="s">
        <v>22</v>
      </c>
      <c r="B17" s="4" t="n">
        <v>0</v>
      </c>
      <c r="C17" s="4" t="n">
        <v>0</v>
      </c>
      <c r="D17" s="4" t="n">
        <f aca="false">(103.5)*1.15</f>
        <v>119.025</v>
      </c>
    </row>
    <row r="19" customFormat="false" ht="12.75" hidden="false" customHeight="false" outlineLevel="0" collapsed="false">
      <c r="A19" s="5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26"/>
  <sheetViews>
    <sheetView showFormulas="false" showGridLines="true" showRowColHeaders="true" showZeros="true" rightToLeft="false" tabSelected="false" showOutlineSymbols="true" defaultGridColor="true" view="pageBreakPreview" topLeftCell="A2" colorId="64" zoomScale="50" zoomScaleNormal="80" zoomScalePageLayoutView="5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3" min="2" style="0" width="14.28"/>
    <col collapsed="false" customWidth="true" hidden="false" outlineLevel="0" max="5" min="5" style="0" width="6.41"/>
    <col collapsed="false" customWidth="true" hidden="false" outlineLevel="0" max="7" min="7" style="0" width="5.71"/>
    <col collapsed="false" customWidth="true" hidden="false" outlineLevel="0" max="9" min="9" style="0" width="7.28"/>
    <col collapsed="false" customWidth="true" hidden="false" outlineLevel="0" max="10" min="10" style="0" width="10.41"/>
    <col collapsed="false" customWidth="true" hidden="false" outlineLevel="0" max="11" min="11" style="0" width="6.13"/>
    <col collapsed="false" customWidth="true" hidden="false" outlineLevel="0" max="13" min="13" style="0" width="8.99"/>
    <col collapsed="false" customWidth="true" hidden="false" outlineLevel="0" max="15" min="15" style="0" width="3.28"/>
    <col collapsed="false" customWidth="true" hidden="false" outlineLevel="0" max="17" min="16" style="0" width="10.56"/>
    <col collapsed="false" customWidth="true" hidden="false" outlineLevel="0" max="19" min="19" style="0" width="6.99"/>
    <col collapsed="false" customWidth="true" hidden="false" outlineLevel="0" max="21" min="21" style="0" width="7.85"/>
    <col collapsed="false" customWidth="true" hidden="false" outlineLevel="0" max="27" min="26" style="0" width="6.28"/>
    <col collapsed="false" customWidth="true" hidden="false" outlineLevel="0" max="29" min="29" style="0" width="6.99"/>
  </cols>
  <sheetData>
    <row r="1" customFormat="false" ht="45" hidden="false" customHeight="false" outlineLevel="0" collapsed="false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41.25" hidden="false" customHeight="true" outlineLevel="0" collapsed="false">
      <c r="A2" s="7"/>
      <c r="B2" s="8" t="s">
        <v>25</v>
      </c>
      <c r="C2" s="8"/>
      <c r="D2" s="9" t="s">
        <v>26</v>
      </c>
      <c r="E2" s="9"/>
      <c r="F2" s="9" t="s">
        <v>27</v>
      </c>
      <c r="G2" s="9"/>
      <c r="H2" s="9" t="s">
        <v>28</v>
      </c>
      <c r="I2" s="9"/>
      <c r="J2" s="9" t="s">
        <v>29</v>
      </c>
      <c r="K2" s="9"/>
      <c r="L2" s="9" t="s">
        <v>30</v>
      </c>
      <c r="M2" s="9"/>
      <c r="N2" s="9" t="s">
        <v>31</v>
      </c>
      <c r="O2" s="9"/>
      <c r="P2" s="9" t="s">
        <v>32</v>
      </c>
      <c r="Q2" s="9"/>
      <c r="R2" s="9" t="s">
        <v>33</v>
      </c>
      <c r="S2" s="9"/>
      <c r="T2" s="9" t="s">
        <v>34</v>
      </c>
      <c r="U2" s="9"/>
      <c r="V2" s="9" t="s">
        <v>35</v>
      </c>
      <c r="W2" s="9"/>
      <c r="X2" s="9" t="s">
        <v>36</v>
      </c>
      <c r="Y2" s="9"/>
      <c r="Z2" s="9" t="s">
        <v>37</v>
      </c>
      <c r="AA2" s="9"/>
      <c r="AB2" s="9" t="s">
        <v>38</v>
      </c>
      <c r="AC2" s="9"/>
      <c r="AD2" s="9" t="s">
        <v>39</v>
      </c>
      <c r="AE2" s="9"/>
    </row>
    <row r="3" customFormat="false" ht="26.25" hidden="false" customHeight="false" outlineLevel="0" collapsed="false">
      <c r="A3" s="10" t="n">
        <v>37043</v>
      </c>
      <c r="B3" s="11" t="s">
        <v>40</v>
      </c>
      <c r="C3" s="11"/>
      <c r="D3" s="12" t="n">
        <v>1363.95</v>
      </c>
      <c r="E3" s="12"/>
      <c r="F3" s="12" t="n">
        <f aca="false">SUM(D3*0.14)</f>
        <v>190.953</v>
      </c>
      <c r="G3" s="12"/>
      <c r="H3" s="12" t="n">
        <f aca="false">SUM(D3*0.06)</f>
        <v>81.837</v>
      </c>
      <c r="I3" s="12"/>
      <c r="J3" s="12" t="n">
        <f aca="false">SUM(D3*0.07)</f>
        <v>95.4765</v>
      </c>
      <c r="K3" s="12"/>
      <c r="L3" s="12" t="n">
        <f aca="false">SUM(D3*0.05)</f>
        <v>68.1975</v>
      </c>
      <c r="M3" s="12"/>
      <c r="N3" s="12" t="n">
        <f aca="false">SUM(D3*0.09)</f>
        <v>122.7555</v>
      </c>
      <c r="O3" s="12"/>
      <c r="P3" s="12" t="n">
        <f aca="false">SUM(D3*0.09)</f>
        <v>122.7555</v>
      </c>
      <c r="Q3" s="12"/>
      <c r="R3" s="12" t="n">
        <f aca="false">SUM(D3*0.08)</f>
        <v>109.116</v>
      </c>
      <c r="S3" s="12"/>
      <c r="T3" s="12" t="n">
        <f aca="false">SUM(D3*0.03)</f>
        <v>40.9185</v>
      </c>
      <c r="U3" s="12"/>
      <c r="V3" s="12" t="n">
        <f aca="false">SUM(D3*0.09)</f>
        <v>122.7555</v>
      </c>
      <c r="W3" s="12"/>
      <c r="X3" s="12" t="n">
        <f aca="false">SUM(D3*0.11)</f>
        <v>150.0345</v>
      </c>
      <c r="Y3" s="12"/>
      <c r="Z3" s="12" t="n">
        <f aca="false">SUM(D3*0.08)</f>
        <v>109.116</v>
      </c>
      <c r="AA3" s="12"/>
      <c r="AB3" s="12" t="n">
        <f aca="false">SUM(D3*0.07)</f>
        <v>95.4765</v>
      </c>
      <c r="AC3" s="12"/>
      <c r="AD3" s="12" t="n">
        <f aca="false">SUM(D3*0.04)</f>
        <v>54.558</v>
      </c>
      <c r="AE3" s="12"/>
    </row>
    <row r="4" customFormat="false" ht="26.25" hidden="false" customHeight="false" outlineLevel="0" collapsed="false">
      <c r="A4" s="10" t="n">
        <v>37046</v>
      </c>
      <c r="B4" s="11" t="s">
        <v>41</v>
      </c>
      <c r="C4" s="11"/>
      <c r="D4" s="12" t="n">
        <v>1852.26</v>
      </c>
      <c r="E4" s="12"/>
      <c r="F4" s="12" t="n">
        <f aca="false">SUM(D4*0.14)</f>
        <v>259.3164</v>
      </c>
      <c r="G4" s="12"/>
      <c r="H4" s="12" t="n">
        <f aca="false">SUM(D4*0.06)</f>
        <v>111.1356</v>
      </c>
      <c r="I4" s="12"/>
      <c r="J4" s="12" t="n">
        <f aca="false">SUM(D4*0.07)</f>
        <v>129.6582</v>
      </c>
      <c r="K4" s="12"/>
      <c r="L4" s="12" t="n">
        <f aca="false">SUM(D4*0.05)</f>
        <v>92.613</v>
      </c>
      <c r="M4" s="12"/>
      <c r="N4" s="12" t="n">
        <f aca="false">SUM(D4*0.09)</f>
        <v>166.7034</v>
      </c>
      <c r="O4" s="12"/>
      <c r="P4" s="12" t="n">
        <f aca="false">SUM(D4*0.09)</f>
        <v>166.7034</v>
      </c>
      <c r="Q4" s="12"/>
      <c r="R4" s="12" t="n">
        <f aca="false">SUM(D4*0.08)</f>
        <v>148.1808</v>
      </c>
      <c r="S4" s="12"/>
      <c r="T4" s="12" t="n">
        <f aca="false">SUM(D4*0.03)</f>
        <v>55.5678</v>
      </c>
      <c r="U4" s="12"/>
      <c r="V4" s="12" t="n">
        <f aca="false">SUM(D4*0.09)</f>
        <v>166.7034</v>
      </c>
      <c r="W4" s="12"/>
      <c r="X4" s="12" t="n">
        <f aca="false">SUM(D4*0.11)</f>
        <v>203.7486</v>
      </c>
      <c r="Y4" s="12"/>
      <c r="Z4" s="12" t="n">
        <f aca="false">SUM(D4*0.08)</f>
        <v>148.1808</v>
      </c>
      <c r="AA4" s="12"/>
      <c r="AB4" s="12" t="n">
        <f aca="false">SUM(D4*0.07)</f>
        <v>129.6582</v>
      </c>
      <c r="AC4" s="12"/>
      <c r="AD4" s="12" t="n">
        <f aca="false">SUM(D4*0.04)</f>
        <v>74.0904</v>
      </c>
      <c r="AE4" s="12"/>
    </row>
    <row r="5" customFormat="false" ht="26.25" hidden="false" customHeight="false" outlineLevel="0" collapsed="false">
      <c r="A5" s="10" t="n">
        <v>37047</v>
      </c>
      <c r="B5" s="11" t="s">
        <v>42</v>
      </c>
      <c r="C5" s="11"/>
      <c r="D5" s="12" t="n">
        <v>2500.2</v>
      </c>
      <c r="E5" s="12"/>
      <c r="F5" s="12" t="n">
        <f aca="false">SUM(D5*0.14)</f>
        <v>350.028</v>
      </c>
      <c r="G5" s="12"/>
      <c r="H5" s="12" t="n">
        <f aca="false">SUM(D5*0.06)</f>
        <v>150.012</v>
      </c>
      <c r="I5" s="12"/>
      <c r="J5" s="12" t="n">
        <f aca="false">SUM(D5*0.07)</f>
        <v>175.014</v>
      </c>
      <c r="K5" s="12"/>
      <c r="L5" s="12" t="n">
        <f aca="false">SUM(D5*0.05)</f>
        <v>125.01</v>
      </c>
      <c r="M5" s="12"/>
      <c r="N5" s="12" t="n">
        <f aca="false">SUM(D5*0.09)</f>
        <v>225.018</v>
      </c>
      <c r="O5" s="12"/>
      <c r="P5" s="12" t="n">
        <f aca="false">SUM(D5*0.09)</f>
        <v>225.018</v>
      </c>
      <c r="Q5" s="12"/>
      <c r="R5" s="12" t="n">
        <f aca="false">SUM(D5*0.08)</f>
        <v>200.016</v>
      </c>
      <c r="S5" s="12"/>
      <c r="T5" s="12" t="n">
        <f aca="false">SUM(D5*0.03)</f>
        <v>75.006</v>
      </c>
      <c r="U5" s="12"/>
      <c r="V5" s="12" t="n">
        <f aca="false">SUM(D5*0.09)</f>
        <v>225.018</v>
      </c>
      <c r="W5" s="12"/>
      <c r="X5" s="12" t="n">
        <f aca="false">SUM(D5*0.11)</f>
        <v>275.022</v>
      </c>
      <c r="Y5" s="12"/>
      <c r="Z5" s="12" t="n">
        <f aca="false">SUM(D5*0.08)</f>
        <v>200.016</v>
      </c>
      <c r="AA5" s="12"/>
      <c r="AB5" s="12" t="n">
        <f aca="false">SUM(D5*0.07)</f>
        <v>175.014</v>
      </c>
      <c r="AC5" s="12"/>
      <c r="AD5" s="12" t="n">
        <f aca="false">SUM(D5*0.04)</f>
        <v>100.008</v>
      </c>
      <c r="AE5" s="12"/>
    </row>
    <row r="6" customFormat="false" ht="26.25" hidden="false" customHeight="false" outlineLevel="0" collapsed="false">
      <c r="A6" s="10" t="n">
        <v>37048</v>
      </c>
      <c r="B6" s="11" t="s">
        <v>43</v>
      </c>
      <c r="C6" s="11"/>
      <c r="D6" s="12" t="n">
        <v>1911.05</v>
      </c>
      <c r="E6" s="12"/>
      <c r="F6" s="12" t="n">
        <f aca="false">SUM(D6*0.14)</f>
        <v>267.547</v>
      </c>
      <c r="G6" s="12"/>
      <c r="H6" s="12" t="n">
        <f aca="false">SUM(D6*0.06)</f>
        <v>114.663</v>
      </c>
      <c r="I6" s="12"/>
      <c r="J6" s="12" t="n">
        <f aca="false">SUM(D6*0.07)</f>
        <v>133.7735</v>
      </c>
      <c r="K6" s="12"/>
      <c r="L6" s="12" t="n">
        <f aca="false">SUM(D6*0.05)</f>
        <v>95.5525</v>
      </c>
      <c r="M6" s="12"/>
      <c r="N6" s="12" t="n">
        <f aca="false">SUM(D6*0.09)</f>
        <v>171.9945</v>
      </c>
      <c r="O6" s="12"/>
      <c r="P6" s="12" t="n">
        <f aca="false">SUM(D6*0.09)</f>
        <v>171.9945</v>
      </c>
      <c r="Q6" s="12"/>
      <c r="R6" s="12" t="n">
        <f aca="false">SUM(D6*0.08)</f>
        <v>152.884</v>
      </c>
      <c r="S6" s="12"/>
      <c r="T6" s="12" t="n">
        <f aca="false">SUM(D6*0.03)</f>
        <v>57.3315</v>
      </c>
      <c r="U6" s="12"/>
      <c r="V6" s="12" t="n">
        <f aca="false">SUM(D6*0.09)</f>
        <v>171.9945</v>
      </c>
      <c r="W6" s="12"/>
      <c r="X6" s="12" t="n">
        <f aca="false">SUM(D6*0.11)</f>
        <v>210.2155</v>
      </c>
      <c r="Y6" s="12"/>
      <c r="Z6" s="12" t="n">
        <f aca="false">SUM(D6*0.08)</f>
        <v>152.884</v>
      </c>
      <c r="AA6" s="12"/>
      <c r="AB6" s="12" t="n">
        <f aca="false">SUM(D6*0.07)</f>
        <v>133.7735</v>
      </c>
      <c r="AC6" s="12"/>
      <c r="AD6" s="12" t="n">
        <f aca="false">SUM(D6*0.04)</f>
        <v>76.442</v>
      </c>
      <c r="AE6" s="12"/>
    </row>
    <row r="7" customFormat="false" ht="26.25" hidden="false" customHeight="false" outlineLevel="0" collapsed="false">
      <c r="A7" s="10" t="n">
        <v>37049</v>
      </c>
      <c r="B7" s="11" t="s">
        <v>18</v>
      </c>
      <c r="C7" s="11"/>
      <c r="D7" s="12" t="n">
        <v>1200</v>
      </c>
      <c r="E7" s="12"/>
      <c r="F7" s="12" t="n">
        <f aca="false">SUM(D7*0.14)</f>
        <v>168</v>
      </c>
      <c r="G7" s="12"/>
      <c r="H7" s="12" t="n">
        <f aca="false">SUM(D7*0.06)</f>
        <v>72</v>
      </c>
      <c r="I7" s="12"/>
      <c r="J7" s="12" t="n">
        <f aca="false">SUM(D7*0.07)</f>
        <v>84</v>
      </c>
      <c r="K7" s="12"/>
      <c r="L7" s="12" t="n">
        <f aca="false">SUM(D7*0.05)</f>
        <v>60</v>
      </c>
      <c r="M7" s="12"/>
      <c r="N7" s="12" t="n">
        <f aca="false">SUM(D7*0.09)</f>
        <v>108</v>
      </c>
      <c r="O7" s="12"/>
      <c r="P7" s="12" t="n">
        <f aca="false">SUM(D7*0.09)</f>
        <v>108</v>
      </c>
      <c r="Q7" s="12"/>
      <c r="R7" s="12" t="n">
        <f aca="false">SUM(D7*0.08)</f>
        <v>96</v>
      </c>
      <c r="S7" s="12"/>
      <c r="T7" s="12" t="n">
        <f aca="false">SUM(D7*0.03)</f>
        <v>36</v>
      </c>
      <c r="U7" s="12"/>
      <c r="V7" s="12" t="n">
        <f aca="false">SUM(D7*0.09)</f>
        <v>108</v>
      </c>
      <c r="W7" s="12"/>
      <c r="X7" s="12" t="n">
        <f aca="false">SUM(D7*0.11)</f>
        <v>132</v>
      </c>
      <c r="Y7" s="12"/>
      <c r="Z7" s="12" t="n">
        <f aca="false">SUM(D7*0.08)</f>
        <v>96</v>
      </c>
      <c r="AA7" s="12"/>
      <c r="AB7" s="12" t="n">
        <f aca="false">SUM(D7*0.07)</f>
        <v>84</v>
      </c>
      <c r="AC7" s="12"/>
      <c r="AD7" s="12" t="n">
        <f aca="false">SUM(D7*0.04)</f>
        <v>48</v>
      </c>
      <c r="AE7" s="12"/>
    </row>
    <row r="8" customFormat="false" ht="26.25" hidden="false" customHeight="false" outlineLevel="0" collapsed="false">
      <c r="A8" s="10" t="n">
        <v>37050</v>
      </c>
      <c r="B8" s="11" t="s">
        <v>40</v>
      </c>
      <c r="C8" s="11"/>
      <c r="D8" s="12" t="n">
        <v>1363.95</v>
      </c>
      <c r="E8" s="12"/>
      <c r="F8" s="12" t="n">
        <f aca="false">SUM(D8*0.14)</f>
        <v>190.953</v>
      </c>
      <c r="G8" s="12"/>
      <c r="H8" s="12" t="n">
        <f aca="false">SUM(D8*0.06)</f>
        <v>81.837</v>
      </c>
      <c r="I8" s="12"/>
      <c r="J8" s="12" t="n">
        <f aca="false">SUM(D8*0.07)</f>
        <v>95.4765</v>
      </c>
      <c r="K8" s="12"/>
      <c r="L8" s="12" t="n">
        <f aca="false">SUM(D8*0.05)</f>
        <v>68.1975</v>
      </c>
      <c r="M8" s="12"/>
      <c r="N8" s="12" t="n">
        <f aca="false">SUM(D8*0.09)</f>
        <v>122.7555</v>
      </c>
      <c r="O8" s="12"/>
      <c r="P8" s="12" t="n">
        <f aca="false">SUM(D8*0.09)</f>
        <v>122.7555</v>
      </c>
      <c r="Q8" s="12"/>
      <c r="R8" s="12" t="n">
        <f aca="false">SUM(D8*0.08)</f>
        <v>109.116</v>
      </c>
      <c r="S8" s="12"/>
      <c r="T8" s="12" t="n">
        <f aca="false">SUM(D8*0.03)</f>
        <v>40.9185</v>
      </c>
      <c r="U8" s="12"/>
      <c r="V8" s="12" t="n">
        <f aca="false">SUM(D8*0.09)</f>
        <v>122.7555</v>
      </c>
      <c r="W8" s="12"/>
      <c r="X8" s="12" t="n">
        <f aca="false">SUM(D8*0.11)</f>
        <v>150.0345</v>
      </c>
      <c r="Y8" s="12"/>
      <c r="Z8" s="12" t="n">
        <f aca="false">SUM(D8*0.08)</f>
        <v>109.116</v>
      </c>
      <c r="AA8" s="12"/>
      <c r="AB8" s="12" t="n">
        <f aca="false">SUM(D8*0.07)</f>
        <v>95.4765</v>
      </c>
      <c r="AC8" s="12"/>
      <c r="AD8" s="12" t="n">
        <f aca="false">SUM(D8*0.04)</f>
        <v>54.558</v>
      </c>
      <c r="AE8" s="12"/>
    </row>
    <row r="9" customFormat="false" ht="26.25" hidden="false" customHeight="false" outlineLevel="0" collapsed="false">
      <c r="A9" s="10" t="n">
        <v>37051</v>
      </c>
      <c r="B9" s="11" t="s">
        <v>44</v>
      </c>
      <c r="C9" s="11"/>
      <c r="D9" s="12" t="n">
        <v>2246.41</v>
      </c>
      <c r="E9" s="12"/>
      <c r="F9" s="12" t="n">
        <f aca="false">SUM(D9*0.14)</f>
        <v>314.4974</v>
      </c>
      <c r="G9" s="12"/>
      <c r="H9" s="12" t="n">
        <f aca="false">SUM(D9*0.06)</f>
        <v>134.7846</v>
      </c>
      <c r="I9" s="12"/>
      <c r="J9" s="12" t="n">
        <f aca="false">SUM(D9*0.07)</f>
        <v>157.2487</v>
      </c>
      <c r="K9" s="12"/>
      <c r="L9" s="12" t="n">
        <f aca="false">SUM(D9*0.05)</f>
        <v>112.3205</v>
      </c>
      <c r="M9" s="12"/>
      <c r="N9" s="12" t="n">
        <f aca="false">SUM(D9*0.09)</f>
        <v>202.1769</v>
      </c>
      <c r="O9" s="12"/>
      <c r="P9" s="12" t="n">
        <f aca="false">SUM(D9*0.09)</f>
        <v>202.1769</v>
      </c>
      <c r="Q9" s="12"/>
      <c r="R9" s="12" t="n">
        <f aca="false">SUM(D9*0.08)</f>
        <v>179.7128</v>
      </c>
      <c r="S9" s="12"/>
      <c r="T9" s="12" t="n">
        <f aca="false">SUM(D9*0.03)</f>
        <v>67.3923</v>
      </c>
      <c r="U9" s="12"/>
      <c r="V9" s="12" t="n">
        <f aca="false">SUM(D9*0.09)</f>
        <v>202.1769</v>
      </c>
      <c r="W9" s="12"/>
      <c r="X9" s="12" t="n">
        <f aca="false">SUM(D9*0.11)</f>
        <v>247.1051</v>
      </c>
      <c r="Y9" s="12"/>
      <c r="Z9" s="12" t="n">
        <f aca="false">SUM(D9*0.08)</f>
        <v>179.7128</v>
      </c>
      <c r="AA9" s="12"/>
      <c r="AB9" s="12" t="n">
        <f aca="false">SUM(D9*0.07)</f>
        <v>157.2487</v>
      </c>
      <c r="AC9" s="12"/>
      <c r="AD9" s="12" t="n">
        <f aca="false">SUM(D9*0.04)</f>
        <v>89.8564</v>
      </c>
      <c r="AE9" s="12"/>
    </row>
    <row r="10" customFormat="false" ht="26.25" hidden="false" customHeight="false" outlineLevel="0" collapsed="false">
      <c r="A10" s="10" t="n">
        <v>37053</v>
      </c>
      <c r="B10" s="11" t="s">
        <v>7</v>
      </c>
      <c r="C10" s="11"/>
      <c r="D10" s="12" t="n">
        <v>1260.24</v>
      </c>
      <c r="E10" s="12"/>
      <c r="F10" s="12" t="n">
        <f aca="false">SUM(D10*0.14)</f>
        <v>176.4336</v>
      </c>
      <c r="G10" s="12"/>
      <c r="H10" s="12" t="n">
        <f aca="false">SUM(D10*0.06)</f>
        <v>75.6144</v>
      </c>
      <c r="I10" s="12"/>
      <c r="J10" s="12" t="n">
        <f aca="false">SUM(D10*0.07)</f>
        <v>88.2168</v>
      </c>
      <c r="K10" s="12"/>
      <c r="L10" s="12" t="n">
        <f aca="false">SUM(D10*0.05)</f>
        <v>63.012</v>
      </c>
      <c r="M10" s="12"/>
      <c r="N10" s="12" t="n">
        <f aca="false">SUM(D10*0.09)</f>
        <v>113.4216</v>
      </c>
      <c r="O10" s="12"/>
      <c r="P10" s="12" t="n">
        <f aca="false">SUM(D10*0.09)</f>
        <v>113.4216</v>
      </c>
      <c r="Q10" s="12"/>
      <c r="R10" s="12" t="n">
        <f aca="false">SUM(D10*0.08)</f>
        <v>100.8192</v>
      </c>
      <c r="S10" s="12"/>
      <c r="T10" s="12" t="n">
        <f aca="false">SUM(D10*0.03)</f>
        <v>37.8072</v>
      </c>
      <c r="U10" s="12"/>
      <c r="V10" s="12" t="n">
        <f aca="false">SUM(D10*0.09)</f>
        <v>113.4216</v>
      </c>
      <c r="W10" s="12"/>
      <c r="X10" s="12" t="n">
        <f aca="false">SUM(D10*0.11)</f>
        <v>138.6264</v>
      </c>
      <c r="Y10" s="12"/>
      <c r="Z10" s="12" t="n">
        <f aca="false">SUM(D10*0.08)</f>
        <v>100.8192</v>
      </c>
      <c r="AA10" s="12"/>
      <c r="AB10" s="12" t="n">
        <f aca="false">SUM(D10*0.07)</f>
        <v>88.2168</v>
      </c>
      <c r="AC10" s="12"/>
      <c r="AD10" s="12" t="n">
        <f aca="false">SUM(D10*0.04)</f>
        <v>50.4096</v>
      </c>
      <c r="AE10" s="12"/>
    </row>
    <row r="11" customFormat="false" ht="26.25" hidden="false" customHeight="false" outlineLevel="0" collapsed="false">
      <c r="A11" s="10" t="n">
        <v>37054</v>
      </c>
      <c r="B11" s="11" t="s">
        <v>19</v>
      </c>
      <c r="C11" s="11"/>
      <c r="D11" s="12" t="n">
        <v>870.69</v>
      </c>
      <c r="E11" s="12"/>
      <c r="F11" s="12" t="n">
        <f aca="false">SUM(D11*0.14)</f>
        <v>121.8966</v>
      </c>
      <c r="G11" s="12"/>
      <c r="H11" s="12" t="n">
        <f aca="false">SUM(D11*0.06)</f>
        <v>52.2414</v>
      </c>
      <c r="I11" s="12"/>
      <c r="J11" s="12" t="n">
        <f aca="false">SUM(D11*0.07)</f>
        <v>60.9483</v>
      </c>
      <c r="K11" s="12"/>
      <c r="L11" s="12" t="n">
        <f aca="false">SUM(D11*0.05)</f>
        <v>43.5345</v>
      </c>
      <c r="M11" s="12"/>
      <c r="N11" s="12" t="n">
        <f aca="false">SUM(D11*0.09)</f>
        <v>78.3621</v>
      </c>
      <c r="O11" s="12"/>
      <c r="P11" s="12" t="n">
        <f aca="false">SUM(D11*0.09)</f>
        <v>78.3621</v>
      </c>
      <c r="Q11" s="12"/>
      <c r="R11" s="12" t="n">
        <f aca="false">SUM(D11*0.08)</f>
        <v>69.6552</v>
      </c>
      <c r="S11" s="12"/>
      <c r="T11" s="12" t="n">
        <f aca="false">SUM(D11*0.03)</f>
        <v>26.1207</v>
      </c>
      <c r="U11" s="12"/>
      <c r="V11" s="12" t="n">
        <f aca="false">SUM(D11*0.09)</f>
        <v>78.3621</v>
      </c>
      <c r="W11" s="12"/>
      <c r="X11" s="12" t="n">
        <f aca="false">SUM(D11*0.11)</f>
        <v>95.7759</v>
      </c>
      <c r="Y11" s="12"/>
      <c r="Z11" s="12" t="n">
        <f aca="false">SUM(D11*0.08)</f>
        <v>69.6552</v>
      </c>
      <c r="AA11" s="12"/>
      <c r="AB11" s="12" t="n">
        <f aca="false">SUM(D11*0.07)</f>
        <v>60.9483</v>
      </c>
      <c r="AC11" s="12"/>
      <c r="AD11" s="12" t="n">
        <f aca="false">SUM(D11*0.04)</f>
        <v>34.8276</v>
      </c>
      <c r="AE11" s="12"/>
    </row>
    <row r="12" customFormat="false" ht="26.25" hidden="false" customHeight="false" outlineLevel="0" collapsed="false">
      <c r="A12" s="10" t="n">
        <v>37055</v>
      </c>
      <c r="B12" s="11" t="s">
        <v>45</v>
      </c>
      <c r="C12" s="11"/>
      <c r="D12" s="12" t="n">
        <v>1643.82</v>
      </c>
      <c r="E12" s="12"/>
      <c r="F12" s="12" t="n">
        <f aca="false">SUM(D12*0.14)</f>
        <v>230.1348</v>
      </c>
      <c r="G12" s="12"/>
      <c r="H12" s="12" t="n">
        <f aca="false">SUM(D12*0.06)</f>
        <v>98.6292</v>
      </c>
      <c r="I12" s="12"/>
      <c r="J12" s="12" t="n">
        <f aca="false">SUM(D12*0.07)</f>
        <v>115.0674</v>
      </c>
      <c r="K12" s="12"/>
      <c r="L12" s="12" t="n">
        <f aca="false">SUM(D12*0.05)</f>
        <v>82.191</v>
      </c>
      <c r="M12" s="12"/>
      <c r="N12" s="12" t="n">
        <f aca="false">SUM(D12*0.09)</f>
        <v>147.9438</v>
      </c>
      <c r="O12" s="12"/>
      <c r="P12" s="12" t="n">
        <f aca="false">SUM(D12*0.09)</f>
        <v>147.9438</v>
      </c>
      <c r="Q12" s="12"/>
      <c r="R12" s="12" t="n">
        <f aca="false">SUM(D12*0.08)</f>
        <v>131.5056</v>
      </c>
      <c r="S12" s="12"/>
      <c r="T12" s="12" t="n">
        <f aca="false">SUM(D12*0.03)</f>
        <v>49.3146</v>
      </c>
      <c r="U12" s="12"/>
      <c r="V12" s="12" t="n">
        <f aca="false">SUM(D12*0.09)</f>
        <v>147.9438</v>
      </c>
      <c r="W12" s="12"/>
      <c r="X12" s="12" t="n">
        <f aca="false">SUM(D12*0.11)</f>
        <v>180.8202</v>
      </c>
      <c r="Y12" s="12"/>
      <c r="Z12" s="12" t="n">
        <f aca="false">SUM(D12*0.08)</f>
        <v>131.5056</v>
      </c>
      <c r="AA12" s="12"/>
      <c r="AB12" s="12" t="n">
        <f aca="false">SUM(D12*0.07)</f>
        <v>115.0674</v>
      </c>
      <c r="AC12" s="12"/>
      <c r="AD12" s="12" t="n">
        <f aca="false">SUM(D12*0.04)</f>
        <v>65.7528</v>
      </c>
      <c r="AE12" s="12"/>
    </row>
    <row r="13" customFormat="false" ht="26.25" hidden="false" customHeight="false" outlineLevel="0" collapsed="false">
      <c r="A13" s="10" t="n">
        <v>37058</v>
      </c>
      <c r="B13" s="11" t="s">
        <v>46</v>
      </c>
      <c r="C13" s="11"/>
      <c r="D13" s="12" t="n">
        <v>1700</v>
      </c>
      <c r="E13" s="12"/>
      <c r="F13" s="12" t="n">
        <f aca="false">SUM(D13*0.14)</f>
        <v>238</v>
      </c>
      <c r="G13" s="12"/>
      <c r="H13" s="12" t="n">
        <f aca="false">SUM(D13*0.06)</f>
        <v>102</v>
      </c>
      <c r="I13" s="12"/>
      <c r="J13" s="12" t="n">
        <f aca="false">SUM(D13*0.07)</f>
        <v>119</v>
      </c>
      <c r="K13" s="12"/>
      <c r="L13" s="12" t="n">
        <f aca="false">SUM(D13*0.05)</f>
        <v>85</v>
      </c>
      <c r="M13" s="12"/>
      <c r="N13" s="12" t="n">
        <f aca="false">SUM(D13*0.09)</f>
        <v>153</v>
      </c>
      <c r="O13" s="12"/>
      <c r="P13" s="12" t="n">
        <f aca="false">SUM(D13*0.09)</f>
        <v>153</v>
      </c>
      <c r="Q13" s="12"/>
      <c r="R13" s="12" t="n">
        <f aca="false">SUM(D13*0.08)</f>
        <v>136</v>
      </c>
      <c r="S13" s="12"/>
      <c r="T13" s="12" t="n">
        <f aca="false">SUM(D13*0.03)</f>
        <v>51</v>
      </c>
      <c r="U13" s="12"/>
      <c r="V13" s="12" t="n">
        <f aca="false">SUM(D13*0.09)</f>
        <v>153</v>
      </c>
      <c r="W13" s="12"/>
      <c r="X13" s="12" t="n">
        <f aca="false">SUM(D13*0.11)</f>
        <v>187</v>
      </c>
      <c r="Y13" s="12"/>
      <c r="Z13" s="12" t="n">
        <f aca="false">SUM(D13*0.08)</f>
        <v>136</v>
      </c>
      <c r="AA13" s="12"/>
      <c r="AB13" s="12" t="n">
        <f aca="false">SUM(D13*0.07)</f>
        <v>119</v>
      </c>
      <c r="AC13" s="12"/>
      <c r="AD13" s="12" t="n">
        <f aca="false">SUM(D13*0.04)</f>
        <v>68</v>
      </c>
      <c r="AE13" s="12"/>
    </row>
    <row r="14" customFormat="false" ht="26.25" hidden="false" customHeight="false" outlineLevel="0" collapsed="false">
      <c r="A14" s="10" t="n">
        <v>37059</v>
      </c>
      <c r="B14" s="11" t="s">
        <v>5</v>
      </c>
      <c r="C14" s="11"/>
      <c r="D14" s="12" t="n">
        <v>1880</v>
      </c>
      <c r="E14" s="12"/>
      <c r="F14" s="12" t="n">
        <f aca="false">SUM(D14*0.14)</f>
        <v>263.2</v>
      </c>
      <c r="G14" s="12"/>
      <c r="H14" s="12" t="n">
        <f aca="false">SUM(D14*0.06)</f>
        <v>112.8</v>
      </c>
      <c r="I14" s="12"/>
      <c r="J14" s="12" t="n">
        <f aca="false">SUM(D14*0.07)</f>
        <v>131.6</v>
      </c>
      <c r="K14" s="12"/>
      <c r="L14" s="12" t="n">
        <f aca="false">SUM(D14*0.05)</f>
        <v>94</v>
      </c>
      <c r="M14" s="12"/>
      <c r="N14" s="12" t="n">
        <f aca="false">SUM(D14*0.09)</f>
        <v>169.2</v>
      </c>
      <c r="O14" s="12"/>
      <c r="P14" s="12" t="n">
        <f aca="false">SUM(D14*0.09)</f>
        <v>169.2</v>
      </c>
      <c r="Q14" s="12"/>
      <c r="R14" s="12" t="n">
        <f aca="false">SUM(D14*0.08)</f>
        <v>150.4</v>
      </c>
      <c r="S14" s="12"/>
      <c r="T14" s="12" t="n">
        <f aca="false">SUM(D14*0.03)</f>
        <v>56.4</v>
      </c>
      <c r="U14" s="12"/>
      <c r="V14" s="12" t="n">
        <f aca="false">SUM(D14*0.09)</f>
        <v>169.2</v>
      </c>
      <c r="W14" s="12"/>
      <c r="X14" s="12" t="n">
        <f aca="false">SUM(D14*0.11)</f>
        <v>206.8</v>
      </c>
      <c r="Y14" s="12"/>
      <c r="Z14" s="12" t="n">
        <f aca="false">SUM(D14*0.08)</f>
        <v>150.4</v>
      </c>
      <c r="AA14" s="12"/>
      <c r="AB14" s="12" t="n">
        <f aca="false">SUM(D14*0.07)</f>
        <v>131.6</v>
      </c>
      <c r="AC14" s="12"/>
      <c r="AD14" s="12" t="n">
        <f aca="false">SUM(D14*0.04)</f>
        <v>75.2</v>
      </c>
      <c r="AE14" s="12"/>
    </row>
    <row r="15" customFormat="false" ht="26.25" hidden="false" customHeight="false" outlineLevel="0" collapsed="false">
      <c r="A15" s="10" t="n">
        <v>37060</v>
      </c>
      <c r="B15" s="11" t="s">
        <v>47</v>
      </c>
      <c r="C15" s="11"/>
      <c r="D15" s="12" t="n">
        <v>1667.05</v>
      </c>
      <c r="E15" s="12"/>
      <c r="F15" s="12" t="n">
        <f aca="false">SUM(D15*0.14)</f>
        <v>233.387</v>
      </c>
      <c r="G15" s="12"/>
      <c r="H15" s="12" t="n">
        <f aca="false">SUM(D15*0.06)</f>
        <v>100.023</v>
      </c>
      <c r="I15" s="12"/>
      <c r="J15" s="12" t="n">
        <f aca="false">SUM(D15*0.07)</f>
        <v>116.6935</v>
      </c>
      <c r="K15" s="12"/>
      <c r="L15" s="12" t="n">
        <f aca="false">SUM(D15*0.05)</f>
        <v>83.3525</v>
      </c>
      <c r="M15" s="12"/>
      <c r="N15" s="12" t="n">
        <f aca="false">SUM(D15*0.09)</f>
        <v>150.0345</v>
      </c>
      <c r="O15" s="12"/>
      <c r="P15" s="12" t="n">
        <f aca="false">SUM(D15*0.09)</f>
        <v>150.0345</v>
      </c>
      <c r="Q15" s="12"/>
      <c r="R15" s="12" t="n">
        <f aca="false">SUM(D15*0.08)</f>
        <v>133.364</v>
      </c>
      <c r="S15" s="12"/>
      <c r="T15" s="12" t="n">
        <f aca="false">SUM(D15*0.03)</f>
        <v>50.0115</v>
      </c>
      <c r="U15" s="12"/>
      <c r="V15" s="12" t="n">
        <f aca="false">SUM(D15*0.09)</f>
        <v>150.0345</v>
      </c>
      <c r="W15" s="12"/>
      <c r="X15" s="12" t="n">
        <f aca="false">SUM(D15*0.11)</f>
        <v>183.3755</v>
      </c>
      <c r="Y15" s="12"/>
      <c r="Z15" s="12" t="n">
        <f aca="false">SUM(D15*0.08)</f>
        <v>133.364</v>
      </c>
      <c r="AA15" s="12"/>
      <c r="AB15" s="12" t="n">
        <f aca="false">SUM(D15*0.07)</f>
        <v>116.6935</v>
      </c>
      <c r="AC15" s="12"/>
      <c r="AD15" s="12" t="n">
        <f aca="false">SUM(D15*0.04)</f>
        <v>66.682</v>
      </c>
      <c r="AE15" s="12"/>
    </row>
    <row r="16" customFormat="false" ht="26.25" hidden="false" customHeight="false" outlineLevel="0" collapsed="false">
      <c r="A16" s="10" t="n">
        <v>37061</v>
      </c>
      <c r="B16" s="11" t="s">
        <v>48</v>
      </c>
      <c r="C16" s="11"/>
      <c r="D16" s="12" t="n">
        <v>1852.92</v>
      </c>
      <c r="E16" s="12"/>
      <c r="F16" s="12" t="n">
        <f aca="false">SUM(D16*0.14)</f>
        <v>259.4088</v>
      </c>
      <c r="G16" s="12"/>
      <c r="H16" s="12" t="n">
        <f aca="false">SUM(D16*0.06)</f>
        <v>111.1752</v>
      </c>
      <c r="I16" s="12"/>
      <c r="J16" s="12" t="n">
        <f aca="false">SUM(D16*0.07)</f>
        <v>129.7044</v>
      </c>
      <c r="K16" s="12"/>
      <c r="L16" s="12" t="n">
        <f aca="false">SUM(D16*0.05)</f>
        <v>92.646</v>
      </c>
      <c r="M16" s="12"/>
      <c r="N16" s="12" t="n">
        <f aca="false">SUM(D16*0.09)</f>
        <v>166.7628</v>
      </c>
      <c r="O16" s="12"/>
      <c r="P16" s="12" t="n">
        <f aca="false">SUM(D16*0.09)</f>
        <v>166.7628</v>
      </c>
      <c r="Q16" s="12"/>
      <c r="R16" s="12" t="n">
        <f aca="false">SUM(D16*0.08)</f>
        <v>148.2336</v>
      </c>
      <c r="S16" s="12"/>
      <c r="T16" s="12" t="n">
        <f aca="false">SUM(D16*0.03)</f>
        <v>55.5876</v>
      </c>
      <c r="U16" s="12"/>
      <c r="V16" s="12" t="n">
        <f aca="false">SUM(D16*0.09)</f>
        <v>166.7628</v>
      </c>
      <c r="W16" s="12"/>
      <c r="X16" s="12" t="n">
        <f aca="false">SUM(D16*0.11)</f>
        <v>203.8212</v>
      </c>
      <c r="Y16" s="12"/>
      <c r="Z16" s="12" t="n">
        <f aca="false">SUM(D16*0.08)</f>
        <v>148.2336</v>
      </c>
      <c r="AA16" s="12"/>
      <c r="AB16" s="12" t="n">
        <f aca="false">SUM(D16*0.07)</f>
        <v>129.7044</v>
      </c>
      <c r="AC16" s="12"/>
      <c r="AD16" s="12" t="n">
        <f aca="false">SUM(D16*0.04)</f>
        <v>74.1168</v>
      </c>
      <c r="AE16" s="12"/>
    </row>
    <row r="17" customFormat="false" ht="26.25" hidden="false" customHeight="false" outlineLevel="0" collapsed="false">
      <c r="A17" s="10" t="n">
        <v>37062</v>
      </c>
      <c r="B17" s="11" t="s">
        <v>9</v>
      </c>
      <c r="C17" s="11"/>
      <c r="D17" s="12" t="n">
        <v>1389.36</v>
      </c>
      <c r="E17" s="12"/>
      <c r="F17" s="12" t="n">
        <f aca="false">SUM(D17*0.14)</f>
        <v>194.5104</v>
      </c>
      <c r="G17" s="12"/>
      <c r="H17" s="12" t="n">
        <f aca="false">SUM(D17*0.06)</f>
        <v>83.3616</v>
      </c>
      <c r="I17" s="12"/>
      <c r="J17" s="12" t="n">
        <f aca="false">SUM(D17*0.07)</f>
        <v>97.2552</v>
      </c>
      <c r="K17" s="12"/>
      <c r="L17" s="12" t="n">
        <f aca="false">SUM(D17*0.05)</f>
        <v>69.468</v>
      </c>
      <c r="M17" s="12"/>
      <c r="N17" s="12" t="n">
        <f aca="false">SUM(D17*0.09)</f>
        <v>125.0424</v>
      </c>
      <c r="O17" s="12"/>
      <c r="P17" s="12" t="n">
        <f aca="false">SUM(D17*0.09)</f>
        <v>125.0424</v>
      </c>
      <c r="Q17" s="12"/>
      <c r="R17" s="12" t="n">
        <f aca="false">SUM(D17*0.08)</f>
        <v>111.1488</v>
      </c>
      <c r="S17" s="12"/>
      <c r="T17" s="12" t="n">
        <f aca="false">SUM(D17*0.03)</f>
        <v>41.6808</v>
      </c>
      <c r="U17" s="12"/>
      <c r="V17" s="12" t="n">
        <f aca="false">SUM(D17*0.09)</f>
        <v>125.0424</v>
      </c>
      <c r="W17" s="12"/>
      <c r="X17" s="12" t="n">
        <f aca="false">SUM(D17*0.11)</f>
        <v>152.8296</v>
      </c>
      <c r="Y17" s="12"/>
      <c r="Z17" s="12" t="n">
        <f aca="false">SUM(D17*0.08)</f>
        <v>111.1488</v>
      </c>
      <c r="AA17" s="12"/>
      <c r="AB17" s="12" t="n">
        <f aca="false">SUM(D17*0.07)</f>
        <v>97.2552</v>
      </c>
      <c r="AC17" s="12"/>
      <c r="AD17" s="12" t="n">
        <f aca="false">SUM(D17*0.04)</f>
        <v>55.5744</v>
      </c>
      <c r="AE17" s="12"/>
    </row>
    <row r="18" customFormat="false" ht="26.25" hidden="false" customHeight="false" outlineLevel="0" collapsed="false">
      <c r="A18" s="10" t="n">
        <v>37065</v>
      </c>
      <c r="B18" s="11" t="s">
        <v>49</v>
      </c>
      <c r="C18" s="11"/>
      <c r="D18" s="12" t="n">
        <v>1245.98</v>
      </c>
      <c r="E18" s="12"/>
      <c r="F18" s="12" t="n">
        <f aca="false">SUM(D18*0.14)</f>
        <v>174.4372</v>
      </c>
      <c r="G18" s="12"/>
      <c r="H18" s="12" t="n">
        <f aca="false">SUM(D18*0.06)</f>
        <v>74.7588</v>
      </c>
      <c r="I18" s="12"/>
      <c r="J18" s="12" t="n">
        <f aca="false">SUM(D18*0.07)</f>
        <v>87.2186</v>
      </c>
      <c r="K18" s="12"/>
      <c r="L18" s="12" t="n">
        <f aca="false">SUM(D18*0.05)</f>
        <v>62.299</v>
      </c>
      <c r="M18" s="12"/>
      <c r="N18" s="12" t="n">
        <f aca="false">SUM(D18*0.09)</f>
        <v>112.1382</v>
      </c>
      <c r="O18" s="12"/>
      <c r="P18" s="12" t="n">
        <f aca="false">SUM(D18*0.09)</f>
        <v>112.1382</v>
      </c>
      <c r="Q18" s="12"/>
      <c r="R18" s="12" t="n">
        <f aca="false">SUM(D18*0.08)</f>
        <v>99.6784</v>
      </c>
      <c r="S18" s="12"/>
      <c r="T18" s="12" t="n">
        <f aca="false">SUM(D18*0.03)</f>
        <v>37.3794</v>
      </c>
      <c r="U18" s="12"/>
      <c r="V18" s="12" t="n">
        <f aca="false">SUM(D18*0.09)</f>
        <v>112.1382</v>
      </c>
      <c r="W18" s="12"/>
      <c r="X18" s="12" t="n">
        <f aca="false">SUM(D18*0.11)</f>
        <v>137.0578</v>
      </c>
      <c r="Y18" s="12"/>
      <c r="Z18" s="12" t="n">
        <f aca="false">SUM(D18*0.08)</f>
        <v>99.6784</v>
      </c>
      <c r="AA18" s="12"/>
      <c r="AB18" s="12" t="n">
        <f aca="false">SUM(D18*0.07)</f>
        <v>87.2186</v>
      </c>
      <c r="AC18" s="12"/>
      <c r="AD18" s="12" t="n">
        <f aca="false">SUM(D18*0.04)</f>
        <v>49.8392</v>
      </c>
      <c r="AE18" s="12"/>
    </row>
    <row r="19" customFormat="false" ht="26.25" hidden="false" customHeight="false" outlineLevel="0" collapsed="false">
      <c r="A19" s="10" t="n">
        <v>37066</v>
      </c>
      <c r="B19" s="11" t="s">
        <v>43</v>
      </c>
      <c r="C19" s="11"/>
      <c r="D19" s="12" t="n">
        <v>1959.04</v>
      </c>
      <c r="E19" s="12"/>
      <c r="F19" s="12" t="n">
        <f aca="false">SUM(D19*0.14)</f>
        <v>274.2656</v>
      </c>
      <c r="G19" s="12"/>
      <c r="H19" s="12" t="n">
        <f aca="false">SUM(D19*0.06)</f>
        <v>117.5424</v>
      </c>
      <c r="I19" s="12"/>
      <c r="J19" s="12" t="n">
        <f aca="false">SUM(D19*0.07)</f>
        <v>137.1328</v>
      </c>
      <c r="K19" s="12"/>
      <c r="L19" s="12" t="n">
        <f aca="false">SUM(D19*0.05)</f>
        <v>97.952</v>
      </c>
      <c r="M19" s="12"/>
      <c r="N19" s="12" t="n">
        <f aca="false">SUM(D19*0.09)</f>
        <v>176.3136</v>
      </c>
      <c r="O19" s="12"/>
      <c r="P19" s="12" t="n">
        <f aca="false">SUM(D19*0.09)</f>
        <v>176.3136</v>
      </c>
      <c r="Q19" s="12"/>
      <c r="R19" s="12" t="n">
        <f aca="false">SUM(D19*0.08)</f>
        <v>156.7232</v>
      </c>
      <c r="S19" s="12"/>
      <c r="T19" s="12" t="n">
        <f aca="false">SUM(D19*0.03)</f>
        <v>58.7712</v>
      </c>
      <c r="U19" s="12"/>
      <c r="V19" s="12" t="n">
        <f aca="false">SUM(D19*0.09)</f>
        <v>176.3136</v>
      </c>
      <c r="W19" s="12"/>
      <c r="X19" s="12" t="n">
        <f aca="false">SUM(D19*0.11)</f>
        <v>215.4944</v>
      </c>
      <c r="Y19" s="12"/>
      <c r="Z19" s="12" t="n">
        <f aca="false">SUM(D19*0.08)</f>
        <v>156.7232</v>
      </c>
      <c r="AA19" s="12"/>
      <c r="AB19" s="12" t="n">
        <f aca="false">SUM(D19*0.07)</f>
        <v>137.1328</v>
      </c>
      <c r="AC19" s="12"/>
      <c r="AD19" s="12" t="n">
        <f aca="false">SUM(D19*0.04)</f>
        <v>78.3616</v>
      </c>
      <c r="AE19" s="12"/>
    </row>
    <row r="20" customFormat="false" ht="26.25" hidden="false" customHeight="false" outlineLevel="0" collapsed="false">
      <c r="A20" s="10" t="n">
        <v>37067</v>
      </c>
      <c r="B20" s="11" t="s">
        <v>45</v>
      </c>
      <c r="C20" s="11"/>
      <c r="D20" s="12" t="n">
        <v>1634.22</v>
      </c>
      <c r="E20" s="12"/>
      <c r="F20" s="12" t="n">
        <f aca="false">SUM(D20*0.14)</f>
        <v>228.7908</v>
      </c>
      <c r="G20" s="12"/>
      <c r="H20" s="12" t="n">
        <f aca="false">SUM(D20*0.06)</f>
        <v>98.0532</v>
      </c>
      <c r="I20" s="12"/>
      <c r="J20" s="12" t="n">
        <f aca="false">SUM(D20*0.07)</f>
        <v>114.3954</v>
      </c>
      <c r="K20" s="12"/>
      <c r="L20" s="12" t="n">
        <f aca="false">SUM(D20*0.05)</f>
        <v>81.711</v>
      </c>
      <c r="M20" s="12"/>
      <c r="N20" s="12" t="n">
        <f aca="false">SUM(D20*0.09)</f>
        <v>147.0798</v>
      </c>
      <c r="O20" s="12"/>
      <c r="P20" s="12" t="n">
        <f aca="false">SUM(D20*0.09)</f>
        <v>147.0798</v>
      </c>
      <c r="Q20" s="12"/>
      <c r="R20" s="12" t="n">
        <f aca="false">SUM(D20*0.08)</f>
        <v>130.7376</v>
      </c>
      <c r="S20" s="12"/>
      <c r="T20" s="12" t="n">
        <f aca="false">SUM(D20*0.03)</f>
        <v>49.0266</v>
      </c>
      <c r="U20" s="12"/>
      <c r="V20" s="12" t="n">
        <f aca="false">SUM(D20*0.09)</f>
        <v>147.0798</v>
      </c>
      <c r="W20" s="12"/>
      <c r="X20" s="12" t="n">
        <f aca="false">SUM(D20*0.11)</f>
        <v>179.7642</v>
      </c>
      <c r="Y20" s="12"/>
      <c r="Z20" s="12" t="n">
        <f aca="false">SUM(D20*0.08)</f>
        <v>130.7376</v>
      </c>
      <c r="AA20" s="12"/>
      <c r="AB20" s="12" t="n">
        <f aca="false">SUM(D20*0.07)</f>
        <v>114.3954</v>
      </c>
      <c r="AC20" s="12"/>
      <c r="AD20" s="12" t="n">
        <f aca="false">SUM(D20*0.04)</f>
        <v>65.3688</v>
      </c>
      <c r="AE20" s="12"/>
    </row>
    <row r="21" customFormat="false" ht="26.25" hidden="false" customHeight="false" outlineLevel="0" collapsed="false">
      <c r="A21" s="10" t="n">
        <v>37068</v>
      </c>
      <c r="B21" s="11" t="s">
        <v>48</v>
      </c>
      <c r="C21" s="11"/>
      <c r="D21" s="12" t="n">
        <v>1752</v>
      </c>
      <c r="E21" s="12"/>
      <c r="F21" s="12" t="n">
        <f aca="false">SUM(D21*0.14)</f>
        <v>245.28</v>
      </c>
      <c r="G21" s="12"/>
      <c r="H21" s="12" t="n">
        <f aca="false">SUM(D21*0.06)</f>
        <v>105.12</v>
      </c>
      <c r="I21" s="12"/>
      <c r="J21" s="12" t="n">
        <f aca="false">SUM(D21*0.07)</f>
        <v>122.64</v>
      </c>
      <c r="K21" s="12"/>
      <c r="L21" s="12" t="n">
        <f aca="false">SUM(D21*0.05)</f>
        <v>87.6</v>
      </c>
      <c r="M21" s="12"/>
      <c r="N21" s="12" t="n">
        <f aca="false">SUM(D21*0.09)</f>
        <v>157.68</v>
      </c>
      <c r="O21" s="12"/>
      <c r="P21" s="12" t="n">
        <f aca="false">SUM(D21*0.09)</f>
        <v>157.68</v>
      </c>
      <c r="Q21" s="12"/>
      <c r="R21" s="12" t="n">
        <f aca="false">SUM(D21*0.08)</f>
        <v>140.16</v>
      </c>
      <c r="S21" s="12"/>
      <c r="T21" s="12" t="n">
        <f aca="false">SUM(D21*0.03)</f>
        <v>52.56</v>
      </c>
      <c r="U21" s="12"/>
      <c r="V21" s="12" t="n">
        <f aca="false">SUM(D21*0.09)</f>
        <v>157.68</v>
      </c>
      <c r="W21" s="12"/>
      <c r="X21" s="12" t="n">
        <f aca="false">SUM(D21*0.11)</f>
        <v>192.72</v>
      </c>
      <c r="Y21" s="12"/>
      <c r="Z21" s="12" t="n">
        <f aca="false">SUM(D21*0.08)</f>
        <v>140.16</v>
      </c>
      <c r="AA21" s="12"/>
      <c r="AB21" s="12" t="n">
        <f aca="false">SUM(D21*0.07)</f>
        <v>122.64</v>
      </c>
      <c r="AC21" s="12"/>
      <c r="AD21" s="12" t="n">
        <f aca="false">SUM(D21*0.04)</f>
        <v>70.08</v>
      </c>
      <c r="AE21" s="12"/>
    </row>
    <row r="22" customFormat="false" ht="26.25" hidden="false" customHeight="false" outlineLevel="0" collapsed="false">
      <c r="A22" s="10" t="n">
        <v>37069</v>
      </c>
      <c r="B22" s="11" t="s">
        <v>18</v>
      </c>
      <c r="C22" s="11"/>
      <c r="D22" s="12" t="n">
        <v>1680</v>
      </c>
      <c r="E22" s="12"/>
      <c r="F22" s="12" t="n">
        <f aca="false">SUM(D22*0.14)</f>
        <v>235.2</v>
      </c>
      <c r="G22" s="12"/>
      <c r="H22" s="12" t="n">
        <f aca="false">SUM(D22*0.06)</f>
        <v>100.8</v>
      </c>
      <c r="I22" s="12"/>
      <c r="J22" s="12" t="n">
        <f aca="false">SUM(D22*0.07)</f>
        <v>117.6</v>
      </c>
      <c r="K22" s="12"/>
      <c r="L22" s="12" t="n">
        <f aca="false">SUM(D22*0.05)</f>
        <v>84</v>
      </c>
      <c r="M22" s="12"/>
      <c r="N22" s="12" t="n">
        <f aca="false">SUM(D22*0.09)</f>
        <v>151.2</v>
      </c>
      <c r="O22" s="12"/>
      <c r="P22" s="12" t="n">
        <f aca="false">SUM(D22*0.09)</f>
        <v>151.2</v>
      </c>
      <c r="Q22" s="12"/>
      <c r="R22" s="12" t="n">
        <f aca="false">SUM(D22*0.08)</f>
        <v>134.4</v>
      </c>
      <c r="S22" s="12"/>
      <c r="T22" s="12" t="n">
        <f aca="false">SUM(D22*0.03)</f>
        <v>50.4</v>
      </c>
      <c r="U22" s="12"/>
      <c r="V22" s="12" t="n">
        <f aca="false">SUM(D22*0.09)</f>
        <v>151.2</v>
      </c>
      <c r="W22" s="12"/>
      <c r="X22" s="12" t="n">
        <f aca="false">SUM(D22*0.11)</f>
        <v>184.8</v>
      </c>
      <c r="Y22" s="12"/>
      <c r="Z22" s="12" t="n">
        <f aca="false">SUM(D22*0.08)</f>
        <v>134.4</v>
      </c>
      <c r="AA22" s="12"/>
      <c r="AB22" s="12" t="n">
        <f aca="false">SUM(D22*0.07)</f>
        <v>117.6</v>
      </c>
      <c r="AC22" s="12"/>
      <c r="AD22" s="12" t="n">
        <f aca="false">SUM(D22*0.04)</f>
        <v>67.2</v>
      </c>
      <c r="AE22" s="12"/>
    </row>
    <row r="23" customFormat="false" ht="26.25" hidden="false" customHeight="false" outlineLevel="0" collapsed="false">
      <c r="A23" s="10" t="n">
        <v>37070</v>
      </c>
      <c r="B23" s="11" t="s">
        <v>5</v>
      </c>
      <c r="C23" s="11"/>
      <c r="D23" s="12" t="n">
        <v>2050.87</v>
      </c>
      <c r="E23" s="12"/>
      <c r="F23" s="12" t="n">
        <f aca="false">SUM(D23*0.14)</f>
        <v>287.1218</v>
      </c>
      <c r="G23" s="12"/>
      <c r="H23" s="12" t="n">
        <f aca="false">SUM(D23*0.06)</f>
        <v>123.0522</v>
      </c>
      <c r="I23" s="12"/>
      <c r="J23" s="12" t="n">
        <f aca="false">SUM(D23*0.07)</f>
        <v>143.5609</v>
      </c>
      <c r="K23" s="12"/>
      <c r="L23" s="12" t="n">
        <f aca="false">SUM(D23*0.05)</f>
        <v>102.5435</v>
      </c>
      <c r="M23" s="12"/>
      <c r="N23" s="12" t="n">
        <f aca="false">SUM(D23*0.09)</f>
        <v>184.5783</v>
      </c>
      <c r="O23" s="12"/>
      <c r="P23" s="12" t="n">
        <f aca="false">SUM(D23*0.09)</f>
        <v>184.5783</v>
      </c>
      <c r="Q23" s="12"/>
      <c r="R23" s="12" t="n">
        <f aca="false">SUM(D23*0.08)</f>
        <v>164.0696</v>
      </c>
      <c r="S23" s="12"/>
      <c r="T23" s="12" t="n">
        <f aca="false">SUM(D23*0.03)</f>
        <v>61.5261</v>
      </c>
      <c r="U23" s="12"/>
      <c r="V23" s="12" t="n">
        <f aca="false">SUM(D23*0.09)</f>
        <v>184.5783</v>
      </c>
      <c r="W23" s="12"/>
      <c r="X23" s="12" t="n">
        <f aca="false">SUM(D23*0.11)</f>
        <v>225.5957</v>
      </c>
      <c r="Y23" s="12"/>
      <c r="Z23" s="12" t="n">
        <f aca="false">SUM(D23*0.08)</f>
        <v>164.0696</v>
      </c>
      <c r="AA23" s="12"/>
      <c r="AB23" s="12" t="n">
        <f aca="false">SUM(D23*0.07)</f>
        <v>143.5609</v>
      </c>
      <c r="AC23" s="12"/>
      <c r="AD23" s="12" t="n">
        <f aca="false">SUM(D23*0.04)</f>
        <v>82.0348</v>
      </c>
      <c r="AE23" s="12"/>
    </row>
    <row r="24" customFormat="false" ht="19.5" hidden="false" customHeight="false" outlineLevel="0" collapsed="false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customFormat="false" ht="26.25" hidden="false" customHeight="false" outlineLevel="0" collapsed="false">
      <c r="A25" s="15" t="s">
        <v>50</v>
      </c>
      <c r="B25" s="15"/>
      <c r="C25" s="15"/>
      <c r="D25" s="12" t="n">
        <f aca="false">SUM(D3:E23)</f>
        <v>35024.01</v>
      </c>
      <c r="E25" s="12"/>
      <c r="F25" s="12" t="n">
        <f aca="false">SUM(F3:G23)</f>
        <v>4903.3614</v>
      </c>
      <c r="G25" s="12"/>
      <c r="H25" s="12" t="n">
        <f aca="false">SUM(H3:I23)</f>
        <v>2101.4406</v>
      </c>
      <c r="I25" s="12"/>
      <c r="J25" s="12" t="n">
        <f aca="false">SUM(J3:K23)</f>
        <v>2451.6807</v>
      </c>
      <c r="K25" s="12"/>
      <c r="L25" s="12" t="n">
        <f aca="false">SUM(L3:M23)</f>
        <v>1751.2005</v>
      </c>
      <c r="M25" s="12"/>
      <c r="N25" s="12" t="n">
        <f aca="false">SUM(N3:O23)</f>
        <v>3152.1609</v>
      </c>
      <c r="O25" s="12"/>
      <c r="P25" s="12" t="n">
        <f aca="false">SUM(P3:Q23)</f>
        <v>3152.1609</v>
      </c>
      <c r="Q25" s="12"/>
      <c r="R25" s="12" t="n">
        <f aca="false">SUM(R3:S23)</f>
        <v>2801.9208</v>
      </c>
      <c r="S25" s="12"/>
      <c r="T25" s="12" t="n">
        <f aca="false">SUM(T3:U23)</f>
        <v>1050.7203</v>
      </c>
      <c r="U25" s="12"/>
      <c r="V25" s="12" t="n">
        <f aca="false">SUM(V3:W23)</f>
        <v>3152.1609</v>
      </c>
      <c r="W25" s="12"/>
      <c r="X25" s="12" t="n">
        <f aca="false">SUM(X3:Y23)</f>
        <v>3852.6411</v>
      </c>
      <c r="Y25" s="12"/>
      <c r="Z25" s="12" t="n">
        <f aca="false">SUM(Z3:AA23)</f>
        <v>2801.9208</v>
      </c>
      <c r="AA25" s="12"/>
      <c r="AB25" s="12" t="n">
        <f aca="false">SUM(AB3:AC23)</f>
        <v>2451.6807</v>
      </c>
      <c r="AC25" s="12"/>
      <c r="AD25" s="12" t="n">
        <f aca="false">SUM(AD3:AE23)</f>
        <v>1400.9604</v>
      </c>
      <c r="AE25" s="12"/>
    </row>
    <row r="26" customFormat="false" ht="26.25" hidden="false" customHeight="false" outlineLevel="0" collapsed="false">
      <c r="A26" s="15" t="s">
        <v>51</v>
      </c>
      <c r="B26" s="15"/>
      <c r="C26" s="15"/>
      <c r="D26" s="12" t="n">
        <f aca="false">AVERAGE(D3:D23)</f>
        <v>1667.81</v>
      </c>
      <c r="E26" s="12"/>
      <c r="F26" s="12" t="n">
        <f aca="false">AVERAGE(F3:F23)</f>
        <v>233.4934</v>
      </c>
      <c r="G26" s="12"/>
      <c r="H26" s="12" t="n">
        <f aca="false">AVERAGE(H3:H23)</f>
        <v>100.0686</v>
      </c>
      <c r="I26" s="12"/>
      <c r="J26" s="12" t="n">
        <f aca="false">AVERAGE(J3:J23)</f>
        <v>116.7467</v>
      </c>
      <c r="K26" s="12"/>
      <c r="L26" s="12" t="n">
        <f aca="false">AVERAGE(L3:L23)</f>
        <v>83.3905</v>
      </c>
      <c r="M26" s="12"/>
      <c r="N26" s="12" t="n">
        <f aca="false">AVERAGE(N3:N23)</f>
        <v>150.1029</v>
      </c>
      <c r="O26" s="12"/>
      <c r="P26" s="12" t="n">
        <f aca="false">AVERAGE(P3:P23)</f>
        <v>150.1029</v>
      </c>
      <c r="Q26" s="12"/>
      <c r="R26" s="12" t="n">
        <f aca="false">AVERAGE(R3:R23)</f>
        <v>133.4248</v>
      </c>
      <c r="S26" s="12"/>
      <c r="T26" s="12" t="n">
        <f aca="false">AVERAGE(T3:T23)</f>
        <v>50.0343</v>
      </c>
      <c r="U26" s="12"/>
      <c r="V26" s="12" t="n">
        <f aca="false">AVERAGE(V3:V23)</f>
        <v>150.1029</v>
      </c>
      <c r="W26" s="12"/>
      <c r="X26" s="12" t="n">
        <f aca="false">AVERAGE(X3:X23)</f>
        <v>183.4591</v>
      </c>
      <c r="Y26" s="12"/>
      <c r="Z26" s="12" t="n">
        <f aca="false">AVERAGE(Z3:Z23)</f>
        <v>133.4248</v>
      </c>
      <c r="AA26" s="12"/>
      <c r="AB26" s="12" t="n">
        <f aca="false">AVERAGE(AB3:AB23)</f>
        <v>116.7467</v>
      </c>
      <c r="AC26" s="12"/>
      <c r="AD26" s="12" t="n">
        <f aca="false">AVERAGE(AD3:AD23)</f>
        <v>66.7124</v>
      </c>
      <c r="AE26" s="12"/>
    </row>
  </sheetData>
  <mergeCells count="362">
    <mergeCell ref="A1:AE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24:L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27"/>
  <sheetViews>
    <sheetView showFormulas="false" showGridLines="true" showRowColHeaders="true" showZeros="true" rightToLeft="false" tabSelected="false" showOutlineSymbols="true" defaultGridColor="true" view="pageBreakPreview" topLeftCell="A1" colorId="64" zoomScale="50" zoomScaleNormal="80" zoomScalePageLayoutView="5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3" min="2" style="0" width="14.28"/>
    <col collapsed="false" customWidth="true" hidden="false" outlineLevel="0" max="5" min="5" style="0" width="6.41"/>
    <col collapsed="false" customWidth="true" hidden="false" outlineLevel="0" max="7" min="7" style="0" width="5.71"/>
    <col collapsed="false" customWidth="true" hidden="false" outlineLevel="0" max="9" min="9" style="0" width="7.28"/>
    <col collapsed="false" customWidth="true" hidden="false" outlineLevel="0" max="10" min="10" style="0" width="10.41"/>
    <col collapsed="false" customWidth="true" hidden="false" outlineLevel="0" max="11" min="11" style="0" width="6.13"/>
    <col collapsed="false" customWidth="true" hidden="false" outlineLevel="0" max="13" min="13" style="0" width="8.99"/>
    <col collapsed="false" customWidth="true" hidden="false" outlineLevel="0" max="15" min="14" style="0" width="6.99"/>
    <col collapsed="false" customWidth="true" hidden="false" outlineLevel="0" max="17" min="16" style="0" width="10.56"/>
    <col collapsed="false" customWidth="true" hidden="false" outlineLevel="0" max="19" min="19" style="0" width="6.99"/>
    <col collapsed="false" customWidth="true" hidden="false" outlineLevel="0" max="21" min="21" style="0" width="7.85"/>
    <col collapsed="false" customWidth="true" hidden="false" outlineLevel="0" max="27" min="26" style="0" width="8.85"/>
    <col collapsed="false" customWidth="true" hidden="false" outlineLevel="0" max="29" min="29" style="0" width="6.99"/>
  </cols>
  <sheetData>
    <row r="1" customFormat="false" ht="45" hidden="false" customHeight="false" outlineLevel="0" collapsed="false">
      <c r="A1" s="6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41.25" hidden="false" customHeight="true" outlineLevel="0" collapsed="false">
      <c r="A2" s="7"/>
      <c r="B2" s="8" t="s">
        <v>25</v>
      </c>
      <c r="C2" s="8"/>
      <c r="D2" s="9" t="s">
        <v>26</v>
      </c>
      <c r="E2" s="9"/>
      <c r="F2" s="9" t="s">
        <v>27</v>
      </c>
      <c r="G2" s="9"/>
      <c r="H2" s="9" t="s">
        <v>28</v>
      </c>
      <c r="I2" s="9"/>
      <c r="J2" s="9" t="s">
        <v>29</v>
      </c>
      <c r="K2" s="9"/>
      <c r="L2" s="9" t="s">
        <v>30</v>
      </c>
      <c r="M2" s="9"/>
      <c r="N2" s="9" t="s">
        <v>31</v>
      </c>
      <c r="O2" s="9"/>
      <c r="P2" s="9" t="s">
        <v>32</v>
      </c>
      <c r="Q2" s="9"/>
      <c r="R2" s="9" t="s">
        <v>33</v>
      </c>
      <c r="S2" s="9"/>
      <c r="T2" s="9" t="s">
        <v>34</v>
      </c>
      <c r="U2" s="9"/>
      <c r="V2" s="9" t="s">
        <v>35</v>
      </c>
      <c r="W2" s="9"/>
      <c r="X2" s="9" t="s">
        <v>36</v>
      </c>
      <c r="Y2" s="9"/>
      <c r="Z2" s="9" t="s">
        <v>37</v>
      </c>
      <c r="AA2" s="9"/>
      <c r="AB2" s="9" t="s">
        <v>38</v>
      </c>
      <c r="AC2" s="9"/>
      <c r="AD2" s="9" t="s">
        <v>39</v>
      </c>
      <c r="AE2" s="9"/>
    </row>
    <row r="3" customFormat="false" ht="26.25" hidden="false" customHeight="false" outlineLevel="0" collapsed="false">
      <c r="A3" s="10" t="n">
        <v>37074</v>
      </c>
      <c r="B3" s="16" t="s">
        <v>16</v>
      </c>
      <c r="C3" s="16"/>
      <c r="D3" s="17" t="n">
        <v>594.89</v>
      </c>
      <c r="E3" s="17"/>
      <c r="F3" s="12" t="n">
        <f aca="false">SUM(D3*0.14)</f>
        <v>83.2846</v>
      </c>
      <c r="G3" s="12"/>
      <c r="H3" s="12" t="n">
        <f aca="false">SUM(D3*0.06)</f>
        <v>35.6934</v>
      </c>
      <c r="I3" s="12"/>
      <c r="J3" s="12" t="n">
        <f aca="false">SUM(D3*0.07)</f>
        <v>41.6423</v>
      </c>
      <c r="K3" s="12"/>
      <c r="L3" s="12" t="n">
        <f aca="false">SUM(D3*0.05)</f>
        <v>29.7445</v>
      </c>
      <c r="M3" s="12"/>
      <c r="N3" s="12" t="n">
        <f aca="false">SUM(D3*0.09)</f>
        <v>53.5401</v>
      </c>
      <c r="O3" s="12"/>
      <c r="P3" s="12" t="n">
        <f aca="false">SUM(D3*0.09)</f>
        <v>53.5401</v>
      </c>
      <c r="Q3" s="12"/>
      <c r="R3" s="12" t="n">
        <f aca="false">SUM(D3*0.08)</f>
        <v>47.5912</v>
      </c>
      <c r="S3" s="12"/>
      <c r="T3" s="12" t="n">
        <f aca="false">SUM(D3*0.03)</f>
        <v>17.8467</v>
      </c>
      <c r="U3" s="12"/>
      <c r="V3" s="12" t="n">
        <f aca="false">SUM(D3*0.09)</f>
        <v>53.5401</v>
      </c>
      <c r="W3" s="12"/>
      <c r="X3" s="12" t="n">
        <f aca="false">SUM(D3*0.11)</f>
        <v>65.4379</v>
      </c>
      <c r="Y3" s="12"/>
      <c r="Z3" s="12" t="n">
        <f aca="false">SUM(D3*0.08)</f>
        <v>47.5912</v>
      </c>
      <c r="AA3" s="12"/>
      <c r="AB3" s="12" t="n">
        <f aca="false">SUM(D3*0.07)</f>
        <v>41.6423</v>
      </c>
      <c r="AC3" s="12"/>
      <c r="AD3" s="12" t="n">
        <f aca="false">SUM(D3*0.04)</f>
        <v>23.7956</v>
      </c>
      <c r="AE3" s="12"/>
    </row>
    <row r="4" customFormat="false" ht="26.25" hidden="false" customHeight="false" outlineLevel="0" collapsed="false">
      <c r="A4" s="10" t="n">
        <v>37075</v>
      </c>
      <c r="B4" s="16" t="s">
        <v>42</v>
      </c>
      <c r="C4" s="16"/>
      <c r="D4" s="17" t="n">
        <v>1639.13</v>
      </c>
      <c r="E4" s="17"/>
      <c r="F4" s="12" t="n">
        <f aca="false">SUM(D4*0.14)</f>
        <v>229.4782</v>
      </c>
      <c r="G4" s="12"/>
      <c r="H4" s="12" t="n">
        <f aca="false">SUM(D4*0.06)</f>
        <v>98.3478</v>
      </c>
      <c r="I4" s="12"/>
      <c r="J4" s="12" t="n">
        <f aca="false">SUM(D4*0.07)</f>
        <v>114.7391</v>
      </c>
      <c r="K4" s="12"/>
      <c r="L4" s="12" t="n">
        <f aca="false">SUM(D4*0.05)</f>
        <v>81.9565</v>
      </c>
      <c r="M4" s="12"/>
      <c r="N4" s="12" t="n">
        <f aca="false">SUM(D4*0.09)</f>
        <v>147.5217</v>
      </c>
      <c r="O4" s="12"/>
      <c r="P4" s="12" t="n">
        <f aca="false">SUM(D4*0.09)</f>
        <v>147.5217</v>
      </c>
      <c r="Q4" s="12"/>
      <c r="R4" s="12" t="n">
        <f aca="false">SUM(D4*0.08)</f>
        <v>131.1304</v>
      </c>
      <c r="S4" s="12"/>
      <c r="T4" s="12" t="n">
        <f aca="false">SUM(D4*0.03)</f>
        <v>49.1739</v>
      </c>
      <c r="U4" s="12"/>
      <c r="V4" s="12" t="n">
        <f aca="false">SUM(D4*0.09)</f>
        <v>147.5217</v>
      </c>
      <c r="W4" s="12"/>
      <c r="X4" s="12" t="n">
        <f aca="false">SUM(D4*0.11)</f>
        <v>180.3043</v>
      </c>
      <c r="Y4" s="12"/>
      <c r="Z4" s="12" t="n">
        <f aca="false">SUM(D4*0.08)</f>
        <v>131.1304</v>
      </c>
      <c r="AA4" s="12"/>
      <c r="AB4" s="12" t="n">
        <f aca="false">SUM(D4*0.07)</f>
        <v>114.7391</v>
      </c>
      <c r="AC4" s="12"/>
      <c r="AD4" s="12" t="n">
        <f aca="false">SUM(D4*0.04)</f>
        <v>65.5652</v>
      </c>
      <c r="AE4" s="12"/>
    </row>
    <row r="5" customFormat="false" ht="26.25" hidden="false" customHeight="false" outlineLevel="0" collapsed="false">
      <c r="A5" s="18" t="n">
        <v>37076</v>
      </c>
      <c r="B5" s="19" t="s">
        <v>53</v>
      </c>
      <c r="C5" s="19"/>
      <c r="D5" s="20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</row>
    <row r="6" customFormat="false" ht="26.25" hidden="false" customHeight="false" outlineLevel="0" collapsed="false">
      <c r="A6" s="10" t="n">
        <v>37077</v>
      </c>
      <c r="B6" s="16" t="s">
        <v>11</v>
      </c>
      <c r="C6" s="16"/>
      <c r="D6" s="17" t="n">
        <v>1296.84</v>
      </c>
      <c r="E6" s="17"/>
      <c r="F6" s="12" t="n">
        <f aca="false">SUM(D6*0.14)</f>
        <v>181.5576</v>
      </c>
      <c r="G6" s="12"/>
      <c r="H6" s="12" t="n">
        <f aca="false">SUM(D6*0.06)</f>
        <v>77.8104</v>
      </c>
      <c r="I6" s="12"/>
      <c r="J6" s="12" t="n">
        <f aca="false">SUM(D6*0.07)</f>
        <v>90.7788</v>
      </c>
      <c r="K6" s="12"/>
      <c r="L6" s="12" t="n">
        <f aca="false">SUM(D6*0.05)</f>
        <v>64.842</v>
      </c>
      <c r="M6" s="12"/>
      <c r="N6" s="12" t="n">
        <f aca="false">SUM(D6*0.09)</f>
        <v>116.7156</v>
      </c>
      <c r="O6" s="12"/>
      <c r="P6" s="12" t="n">
        <f aca="false">SUM(D6*0.09)</f>
        <v>116.7156</v>
      </c>
      <c r="Q6" s="12"/>
      <c r="R6" s="12" t="n">
        <f aca="false">SUM(D6*0.08)</f>
        <v>103.7472</v>
      </c>
      <c r="S6" s="12"/>
      <c r="T6" s="12" t="n">
        <f aca="false">SUM(D6*0.03)</f>
        <v>38.9052</v>
      </c>
      <c r="U6" s="12"/>
      <c r="V6" s="12" t="n">
        <f aca="false">SUM(D6*0.09)</f>
        <v>116.7156</v>
      </c>
      <c r="W6" s="12"/>
      <c r="X6" s="12" t="n">
        <f aca="false">SUM(D6*0.11)</f>
        <v>142.6524</v>
      </c>
      <c r="Y6" s="12"/>
      <c r="Z6" s="12" t="n">
        <f aca="false">SUM(D6*0.08)</f>
        <v>103.7472</v>
      </c>
      <c r="AA6" s="12"/>
      <c r="AB6" s="12" t="n">
        <f aca="false">SUM(D6*0.07)</f>
        <v>90.7788</v>
      </c>
      <c r="AC6" s="12"/>
      <c r="AD6" s="12" t="n">
        <f aca="false">SUM(D6*0.04)</f>
        <v>51.8736</v>
      </c>
      <c r="AE6" s="12"/>
    </row>
    <row r="7" customFormat="false" ht="26.25" hidden="false" customHeight="false" outlineLevel="0" collapsed="false">
      <c r="A7" s="10" t="n">
        <v>37078</v>
      </c>
      <c r="B7" s="16" t="s">
        <v>40</v>
      </c>
      <c r="C7" s="16"/>
      <c r="D7" s="17" t="n">
        <v>1363.95</v>
      </c>
      <c r="E7" s="17"/>
      <c r="F7" s="12" t="n">
        <f aca="false">SUM(D7*0.14)</f>
        <v>190.953</v>
      </c>
      <c r="G7" s="12"/>
      <c r="H7" s="12" t="n">
        <f aca="false">SUM(D7*0.06)</f>
        <v>81.837</v>
      </c>
      <c r="I7" s="12"/>
      <c r="J7" s="12" t="n">
        <f aca="false">SUM(D7*0.07)</f>
        <v>95.4765</v>
      </c>
      <c r="K7" s="12"/>
      <c r="L7" s="12" t="n">
        <f aca="false">SUM(D7*0.05)</f>
        <v>68.1975</v>
      </c>
      <c r="M7" s="12"/>
      <c r="N7" s="12" t="n">
        <f aca="false">SUM(D7*0.09)</f>
        <v>122.7555</v>
      </c>
      <c r="O7" s="12"/>
      <c r="P7" s="12" t="n">
        <f aca="false">SUM(D7*0.09)</f>
        <v>122.7555</v>
      </c>
      <c r="Q7" s="12"/>
      <c r="R7" s="12" t="n">
        <f aca="false">SUM(D7*0.08)</f>
        <v>109.116</v>
      </c>
      <c r="S7" s="12"/>
      <c r="T7" s="12" t="n">
        <f aca="false">SUM(D7*0.03)</f>
        <v>40.9185</v>
      </c>
      <c r="U7" s="12"/>
      <c r="V7" s="12" t="n">
        <f aca="false">SUM(D7*0.09)</f>
        <v>122.7555</v>
      </c>
      <c r="W7" s="12"/>
      <c r="X7" s="12" t="n">
        <f aca="false">SUM(D7*0.11)</f>
        <v>150.0345</v>
      </c>
      <c r="Y7" s="12"/>
      <c r="Z7" s="12" t="n">
        <f aca="false">SUM(D7*0.08)</f>
        <v>109.116</v>
      </c>
      <c r="AA7" s="12"/>
      <c r="AB7" s="12" t="n">
        <f aca="false">SUM(D7*0.07)</f>
        <v>95.4765</v>
      </c>
      <c r="AC7" s="12"/>
      <c r="AD7" s="12" t="n">
        <f aca="false">SUM(D7*0.04)</f>
        <v>54.558</v>
      </c>
      <c r="AE7" s="12"/>
    </row>
    <row r="8" customFormat="false" ht="26.25" hidden="false" customHeight="false" outlineLevel="0" collapsed="false">
      <c r="A8" s="10" t="n">
        <v>37081</v>
      </c>
      <c r="B8" s="16" t="s">
        <v>19</v>
      </c>
      <c r="C8" s="16"/>
      <c r="D8" s="17" t="n">
        <v>879.4</v>
      </c>
      <c r="E8" s="17"/>
      <c r="F8" s="12" t="n">
        <f aca="false">SUM(D8*0.14)</f>
        <v>123.116</v>
      </c>
      <c r="G8" s="12"/>
      <c r="H8" s="12" t="n">
        <f aca="false">SUM(D8*0.06)</f>
        <v>52.764</v>
      </c>
      <c r="I8" s="12"/>
      <c r="J8" s="12" t="n">
        <f aca="false">SUM(D8*0.07)</f>
        <v>61.558</v>
      </c>
      <c r="K8" s="12"/>
      <c r="L8" s="12" t="n">
        <f aca="false">SUM(D8*0.05)</f>
        <v>43.97</v>
      </c>
      <c r="M8" s="12"/>
      <c r="N8" s="12" t="n">
        <f aca="false">SUM(D8*0.09)</f>
        <v>79.146</v>
      </c>
      <c r="O8" s="12"/>
      <c r="P8" s="12" t="n">
        <f aca="false">SUM(D8*0.09)</f>
        <v>79.146</v>
      </c>
      <c r="Q8" s="12"/>
      <c r="R8" s="12" t="n">
        <f aca="false">SUM(D8*0.08)</f>
        <v>70.352</v>
      </c>
      <c r="S8" s="12"/>
      <c r="T8" s="12" t="n">
        <f aca="false">SUM(D8*0.03)</f>
        <v>26.382</v>
      </c>
      <c r="U8" s="12"/>
      <c r="V8" s="12" t="n">
        <f aca="false">SUM(D8*0.09)</f>
        <v>79.146</v>
      </c>
      <c r="W8" s="12"/>
      <c r="X8" s="12" t="n">
        <f aca="false">SUM(D8*0.11)</f>
        <v>96.734</v>
      </c>
      <c r="Y8" s="12"/>
      <c r="Z8" s="12" t="n">
        <f aca="false">SUM(D8*0.08)</f>
        <v>70.352</v>
      </c>
      <c r="AA8" s="12"/>
      <c r="AB8" s="12" t="n">
        <f aca="false">SUM(D8*0.07)</f>
        <v>61.558</v>
      </c>
      <c r="AC8" s="12"/>
      <c r="AD8" s="12" t="n">
        <f aca="false">SUM(D8*0.04)</f>
        <v>35.176</v>
      </c>
      <c r="AE8" s="12"/>
    </row>
    <row r="9" customFormat="false" ht="26.25" hidden="false" customHeight="false" outlineLevel="0" collapsed="false">
      <c r="A9" s="10" t="n">
        <v>37082</v>
      </c>
      <c r="B9" s="16" t="s">
        <v>43</v>
      </c>
      <c r="C9" s="16"/>
      <c r="D9" s="17" t="n">
        <v>1171.25</v>
      </c>
      <c r="E9" s="17"/>
      <c r="F9" s="12" t="n">
        <f aca="false">SUM(D9*0.14)</f>
        <v>163.975</v>
      </c>
      <c r="G9" s="12"/>
      <c r="H9" s="12" t="n">
        <f aca="false">SUM(D9*0.06)</f>
        <v>70.275</v>
      </c>
      <c r="I9" s="12"/>
      <c r="J9" s="12" t="n">
        <f aca="false">SUM(D9*0.07)</f>
        <v>81.9875</v>
      </c>
      <c r="K9" s="12"/>
      <c r="L9" s="12" t="n">
        <f aca="false">SUM(D9*0.05)</f>
        <v>58.5625</v>
      </c>
      <c r="M9" s="12"/>
      <c r="N9" s="12" t="n">
        <f aca="false">SUM(D9*0.09)</f>
        <v>105.4125</v>
      </c>
      <c r="O9" s="12"/>
      <c r="P9" s="12" t="n">
        <f aca="false">SUM(D9*0.09)</f>
        <v>105.4125</v>
      </c>
      <c r="Q9" s="12"/>
      <c r="R9" s="12" t="n">
        <f aca="false">SUM(D9*0.08)</f>
        <v>93.7</v>
      </c>
      <c r="S9" s="12"/>
      <c r="T9" s="12" t="n">
        <f aca="false">SUM(D9*0.03)</f>
        <v>35.1375</v>
      </c>
      <c r="U9" s="12"/>
      <c r="V9" s="12" t="n">
        <f aca="false">SUM(D9*0.09)</f>
        <v>105.4125</v>
      </c>
      <c r="W9" s="12"/>
      <c r="X9" s="12" t="n">
        <f aca="false">SUM(D9*0.11)</f>
        <v>128.8375</v>
      </c>
      <c r="Y9" s="12"/>
      <c r="Z9" s="12" t="n">
        <f aca="false">SUM(D9*0.08)</f>
        <v>93.7</v>
      </c>
      <c r="AA9" s="12"/>
      <c r="AB9" s="12" t="n">
        <f aca="false">SUM(D9*0.07)</f>
        <v>81.9875</v>
      </c>
      <c r="AC9" s="12"/>
      <c r="AD9" s="12" t="n">
        <f aca="false">SUM(D9*0.04)</f>
        <v>46.85</v>
      </c>
      <c r="AE9" s="12"/>
    </row>
    <row r="10" customFormat="false" ht="26.25" hidden="false" customHeight="false" outlineLevel="0" collapsed="false">
      <c r="A10" s="10" t="n">
        <v>37083</v>
      </c>
      <c r="B10" s="16" t="s">
        <v>54</v>
      </c>
      <c r="C10" s="16"/>
      <c r="D10" s="17" t="n">
        <v>1225</v>
      </c>
      <c r="E10" s="17"/>
      <c r="F10" s="12" t="n">
        <f aca="false">SUM(D10*0.14)</f>
        <v>171.5</v>
      </c>
      <c r="G10" s="12"/>
      <c r="H10" s="12" t="n">
        <f aca="false">SUM(D10*0.06)</f>
        <v>73.5</v>
      </c>
      <c r="I10" s="12"/>
      <c r="J10" s="12" t="n">
        <f aca="false">SUM(D10*0.07)</f>
        <v>85.75</v>
      </c>
      <c r="K10" s="12"/>
      <c r="L10" s="12" t="n">
        <f aca="false">SUM(D10*0.05)</f>
        <v>61.25</v>
      </c>
      <c r="M10" s="12"/>
      <c r="N10" s="12" t="n">
        <f aca="false">SUM(D10*0.09)</f>
        <v>110.25</v>
      </c>
      <c r="O10" s="12"/>
      <c r="P10" s="12" t="n">
        <f aca="false">SUM(D10*0.09)</f>
        <v>110.25</v>
      </c>
      <c r="Q10" s="12"/>
      <c r="R10" s="12" t="n">
        <f aca="false">SUM(D10*0.08)</f>
        <v>98</v>
      </c>
      <c r="S10" s="12"/>
      <c r="T10" s="12" t="n">
        <f aca="false">SUM(D10*0.03)</f>
        <v>36.75</v>
      </c>
      <c r="U10" s="12"/>
      <c r="V10" s="12" t="n">
        <f aca="false">SUM(D10*0.09)</f>
        <v>110.25</v>
      </c>
      <c r="W10" s="12"/>
      <c r="X10" s="12" t="n">
        <f aca="false">SUM(D10*0.11)</f>
        <v>134.75</v>
      </c>
      <c r="Y10" s="12"/>
      <c r="Z10" s="12" t="n">
        <f aca="false">SUM(D10*0.08)</f>
        <v>98</v>
      </c>
      <c r="AA10" s="12"/>
      <c r="AB10" s="12" t="n">
        <f aca="false">SUM(D10*0.07)</f>
        <v>85.75</v>
      </c>
      <c r="AC10" s="12"/>
      <c r="AD10" s="12" t="n">
        <f aca="false">SUM(D10*0.04)</f>
        <v>49</v>
      </c>
      <c r="AE10" s="12"/>
    </row>
    <row r="11" customFormat="false" ht="26.25" hidden="false" customHeight="false" outlineLevel="0" collapsed="false">
      <c r="A11" s="10" t="n">
        <v>37084</v>
      </c>
      <c r="B11" s="16" t="s">
        <v>18</v>
      </c>
      <c r="C11" s="16"/>
      <c r="D11" s="17" t="n">
        <v>1500</v>
      </c>
      <c r="E11" s="17"/>
      <c r="F11" s="12" t="n">
        <f aca="false">SUM(D11*0.14)</f>
        <v>210</v>
      </c>
      <c r="G11" s="12"/>
      <c r="H11" s="12" t="n">
        <f aca="false">SUM(D11*0.06)</f>
        <v>90</v>
      </c>
      <c r="I11" s="12"/>
      <c r="J11" s="12" t="n">
        <f aca="false">SUM(D11*0.07)</f>
        <v>105</v>
      </c>
      <c r="K11" s="12"/>
      <c r="L11" s="12" t="n">
        <f aca="false">SUM(D11*0.05)</f>
        <v>75</v>
      </c>
      <c r="M11" s="12"/>
      <c r="N11" s="12" t="n">
        <f aca="false">SUM(D11*0.09)</f>
        <v>135</v>
      </c>
      <c r="O11" s="12"/>
      <c r="P11" s="12" t="n">
        <f aca="false">SUM(D11*0.09)</f>
        <v>135</v>
      </c>
      <c r="Q11" s="12"/>
      <c r="R11" s="12" t="n">
        <f aca="false">SUM(D11*0.08)</f>
        <v>120</v>
      </c>
      <c r="S11" s="12"/>
      <c r="T11" s="12" t="n">
        <f aca="false">SUM(D11*0.03)</f>
        <v>45</v>
      </c>
      <c r="U11" s="12"/>
      <c r="V11" s="12" t="n">
        <f aca="false">SUM(D11*0.09)</f>
        <v>135</v>
      </c>
      <c r="W11" s="12"/>
      <c r="X11" s="12" t="n">
        <f aca="false">SUM(D11*0.11)</f>
        <v>165</v>
      </c>
      <c r="Y11" s="12"/>
      <c r="Z11" s="12" t="n">
        <f aca="false">SUM(D11*0.08)</f>
        <v>120</v>
      </c>
      <c r="AA11" s="12"/>
      <c r="AB11" s="12" t="n">
        <f aca="false">SUM(D11*0.07)</f>
        <v>105</v>
      </c>
      <c r="AC11" s="12"/>
      <c r="AD11" s="12" t="n">
        <f aca="false">SUM(D11*0.04)</f>
        <v>60</v>
      </c>
      <c r="AE11" s="12"/>
    </row>
    <row r="12" customFormat="false" ht="26.25" hidden="false" customHeight="false" outlineLevel="0" collapsed="false">
      <c r="A12" s="10" t="n">
        <v>37085</v>
      </c>
      <c r="B12" s="16" t="s">
        <v>40</v>
      </c>
      <c r="C12" s="16"/>
      <c r="D12" s="17" t="n">
        <v>1400</v>
      </c>
      <c r="E12" s="17"/>
      <c r="F12" s="12" t="n">
        <f aca="false">SUM(D12*0.14)</f>
        <v>196</v>
      </c>
      <c r="G12" s="12"/>
      <c r="H12" s="12" t="n">
        <f aca="false">SUM(D12*0.06)</f>
        <v>84</v>
      </c>
      <c r="I12" s="12"/>
      <c r="J12" s="12" t="n">
        <f aca="false">SUM(D12*0.07)</f>
        <v>98</v>
      </c>
      <c r="K12" s="12"/>
      <c r="L12" s="12" t="n">
        <f aca="false">SUM(D12*0.05)</f>
        <v>70</v>
      </c>
      <c r="M12" s="12"/>
      <c r="N12" s="12" t="n">
        <f aca="false">SUM(D12*0.09)</f>
        <v>126</v>
      </c>
      <c r="O12" s="12"/>
      <c r="P12" s="12" t="n">
        <f aca="false">SUM(D12*0.09)</f>
        <v>126</v>
      </c>
      <c r="Q12" s="12"/>
      <c r="R12" s="12" t="n">
        <f aca="false">SUM(D12*0.08)</f>
        <v>112</v>
      </c>
      <c r="S12" s="12"/>
      <c r="T12" s="12" t="n">
        <f aca="false">SUM(D12*0.03)</f>
        <v>42</v>
      </c>
      <c r="U12" s="12"/>
      <c r="V12" s="12" t="n">
        <f aca="false">SUM(D12*0.09)</f>
        <v>126</v>
      </c>
      <c r="W12" s="12"/>
      <c r="X12" s="12" t="n">
        <f aca="false">SUM(D12*0.11)</f>
        <v>154</v>
      </c>
      <c r="Y12" s="12"/>
      <c r="Z12" s="12" t="n">
        <f aca="false">SUM(D12*0.08)</f>
        <v>112</v>
      </c>
      <c r="AA12" s="12"/>
      <c r="AB12" s="12" t="n">
        <f aca="false">SUM(D12*0.07)</f>
        <v>98</v>
      </c>
      <c r="AC12" s="12"/>
      <c r="AD12" s="12" t="n">
        <f aca="false">SUM(D12*0.04)</f>
        <v>56</v>
      </c>
      <c r="AE12" s="12"/>
    </row>
    <row r="13" customFormat="false" ht="26.25" hidden="false" customHeight="false" outlineLevel="0" collapsed="false">
      <c r="A13" s="10" t="n">
        <v>37088</v>
      </c>
      <c r="B13" s="16" t="s">
        <v>45</v>
      </c>
      <c r="C13" s="16"/>
      <c r="D13" s="17" t="n">
        <v>1397.31</v>
      </c>
      <c r="E13" s="17"/>
      <c r="F13" s="12" t="n">
        <f aca="false">SUM(D13*0.14)</f>
        <v>195.6234</v>
      </c>
      <c r="G13" s="12"/>
      <c r="H13" s="12" t="n">
        <f aca="false">SUM(D13*0.06)</f>
        <v>83.8386</v>
      </c>
      <c r="I13" s="12"/>
      <c r="J13" s="12" t="n">
        <f aca="false">SUM(D13*0.07)</f>
        <v>97.8117</v>
      </c>
      <c r="K13" s="12"/>
      <c r="L13" s="12" t="n">
        <f aca="false">SUM(D13*0.05)</f>
        <v>69.8655</v>
      </c>
      <c r="M13" s="12"/>
      <c r="N13" s="12" t="n">
        <f aca="false">SUM(D13*0.09)</f>
        <v>125.7579</v>
      </c>
      <c r="O13" s="12"/>
      <c r="P13" s="12" t="n">
        <f aca="false">SUM(D13*0.09)</f>
        <v>125.7579</v>
      </c>
      <c r="Q13" s="12"/>
      <c r="R13" s="12" t="n">
        <f aca="false">SUM(D13*0.08)</f>
        <v>111.7848</v>
      </c>
      <c r="S13" s="12"/>
      <c r="T13" s="12" t="n">
        <f aca="false">SUM(D13*0.03)</f>
        <v>41.9193</v>
      </c>
      <c r="U13" s="12"/>
      <c r="V13" s="12" t="n">
        <f aca="false">SUM(D13*0.09)</f>
        <v>125.7579</v>
      </c>
      <c r="W13" s="12"/>
      <c r="X13" s="12" t="n">
        <f aca="false">SUM(D13*0.11)</f>
        <v>153.7041</v>
      </c>
      <c r="Y13" s="12"/>
      <c r="Z13" s="12" t="n">
        <f aca="false">SUM(D13*0.08)</f>
        <v>111.7848</v>
      </c>
      <c r="AA13" s="12"/>
      <c r="AB13" s="12" t="n">
        <f aca="false">SUM(D13*0.07)</f>
        <v>97.8117</v>
      </c>
      <c r="AC13" s="12"/>
      <c r="AD13" s="12" t="n">
        <f aca="false">SUM(D13*0.04)</f>
        <v>55.8924</v>
      </c>
      <c r="AE13" s="12"/>
    </row>
    <row r="14" customFormat="false" ht="26.25" hidden="false" customHeight="false" outlineLevel="0" collapsed="false">
      <c r="A14" s="10" t="n">
        <v>37089</v>
      </c>
      <c r="B14" s="16" t="s">
        <v>11</v>
      </c>
      <c r="C14" s="16"/>
      <c r="D14" s="17" t="n">
        <v>1296.85</v>
      </c>
      <c r="E14" s="17"/>
      <c r="F14" s="12" t="n">
        <f aca="false">SUM(D14*0.14)</f>
        <v>181.559</v>
      </c>
      <c r="G14" s="12"/>
      <c r="H14" s="12" t="n">
        <f aca="false">SUM(D14*0.06)</f>
        <v>77.811</v>
      </c>
      <c r="I14" s="12"/>
      <c r="J14" s="12" t="n">
        <f aca="false">SUM(D14*0.07)</f>
        <v>90.7795</v>
      </c>
      <c r="K14" s="12"/>
      <c r="L14" s="12" t="n">
        <f aca="false">SUM(D14*0.05)</f>
        <v>64.8425</v>
      </c>
      <c r="M14" s="12"/>
      <c r="N14" s="12" t="n">
        <f aca="false">SUM(D14*0.09)</f>
        <v>116.7165</v>
      </c>
      <c r="O14" s="12"/>
      <c r="P14" s="12" t="n">
        <f aca="false">SUM(D14*0.09)</f>
        <v>116.7165</v>
      </c>
      <c r="Q14" s="12"/>
      <c r="R14" s="12" t="n">
        <f aca="false">SUM(D14*0.08)</f>
        <v>103.748</v>
      </c>
      <c r="S14" s="12"/>
      <c r="T14" s="12" t="n">
        <f aca="false">SUM(D14*0.03)</f>
        <v>38.9055</v>
      </c>
      <c r="U14" s="12"/>
      <c r="V14" s="12" t="n">
        <f aca="false">SUM(D14*0.09)</f>
        <v>116.7165</v>
      </c>
      <c r="W14" s="12"/>
      <c r="X14" s="12" t="n">
        <f aca="false">SUM(D14*0.11)</f>
        <v>142.6535</v>
      </c>
      <c r="Y14" s="12"/>
      <c r="Z14" s="12" t="n">
        <f aca="false">SUM(D14*0.08)</f>
        <v>103.748</v>
      </c>
      <c r="AA14" s="12"/>
      <c r="AB14" s="12" t="n">
        <f aca="false">SUM(D14*0.07)</f>
        <v>90.7795</v>
      </c>
      <c r="AC14" s="12"/>
      <c r="AD14" s="12" t="n">
        <f aca="false">SUM(D14*0.04)</f>
        <v>51.874</v>
      </c>
      <c r="AE14" s="12"/>
    </row>
    <row r="15" customFormat="false" ht="26.25" hidden="false" customHeight="false" outlineLevel="0" collapsed="false">
      <c r="A15" s="10" t="n">
        <v>37090</v>
      </c>
      <c r="B15" s="16" t="s">
        <v>54</v>
      </c>
      <c r="C15" s="16"/>
      <c r="D15" s="17" t="n">
        <v>1325.06</v>
      </c>
      <c r="E15" s="17"/>
      <c r="F15" s="12" t="n">
        <f aca="false">SUM(D15*0.14)</f>
        <v>185.5084</v>
      </c>
      <c r="G15" s="12"/>
      <c r="H15" s="12" t="n">
        <f aca="false">SUM(D15*0.06)</f>
        <v>79.5036</v>
      </c>
      <c r="I15" s="12"/>
      <c r="J15" s="12" t="n">
        <f aca="false">SUM(D15*0.07)</f>
        <v>92.7542</v>
      </c>
      <c r="K15" s="12"/>
      <c r="L15" s="12" t="n">
        <f aca="false">SUM(D15*0.05)</f>
        <v>66.253</v>
      </c>
      <c r="M15" s="12"/>
      <c r="N15" s="12" t="n">
        <f aca="false">SUM(D15*0.09)</f>
        <v>119.2554</v>
      </c>
      <c r="O15" s="12"/>
      <c r="P15" s="12" t="n">
        <f aca="false">SUM(D15*0.09)</f>
        <v>119.2554</v>
      </c>
      <c r="Q15" s="12"/>
      <c r="R15" s="12" t="n">
        <f aca="false">SUM(D15*0.08)</f>
        <v>106.0048</v>
      </c>
      <c r="S15" s="12"/>
      <c r="T15" s="12" t="n">
        <f aca="false">SUM(D15*0.03)</f>
        <v>39.7518</v>
      </c>
      <c r="U15" s="12"/>
      <c r="V15" s="12" t="n">
        <f aca="false">SUM(D15*0.09)</f>
        <v>119.2554</v>
      </c>
      <c r="W15" s="12"/>
      <c r="X15" s="12" t="n">
        <f aca="false">SUM(D15*0.11)</f>
        <v>145.7566</v>
      </c>
      <c r="Y15" s="12"/>
      <c r="Z15" s="12" t="n">
        <f aca="false">SUM(D15*0.08)</f>
        <v>106.0048</v>
      </c>
      <c r="AA15" s="12"/>
      <c r="AB15" s="12" t="n">
        <f aca="false">SUM(D15*0.07)</f>
        <v>92.7542</v>
      </c>
      <c r="AC15" s="12"/>
      <c r="AD15" s="12" t="n">
        <f aca="false">SUM(D15*0.04)</f>
        <v>53.0024</v>
      </c>
      <c r="AE15" s="12"/>
    </row>
    <row r="16" customFormat="false" ht="26.25" hidden="false" customHeight="false" outlineLevel="0" collapsed="false">
      <c r="A16" s="10" t="n">
        <v>37091</v>
      </c>
      <c r="B16" s="16" t="s">
        <v>16</v>
      </c>
      <c r="C16" s="16"/>
      <c r="D16" s="17" t="n">
        <v>680.79</v>
      </c>
      <c r="E16" s="17"/>
      <c r="F16" s="12" t="n">
        <f aca="false">SUM(D16*0.14)</f>
        <v>95.3106</v>
      </c>
      <c r="G16" s="12"/>
      <c r="H16" s="12" t="n">
        <f aca="false">SUM(D16*0.06)</f>
        <v>40.8474</v>
      </c>
      <c r="I16" s="12"/>
      <c r="J16" s="12" t="n">
        <f aca="false">SUM(D16*0.07)</f>
        <v>47.6553</v>
      </c>
      <c r="K16" s="12"/>
      <c r="L16" s="12" t="n">
        <f aca="false">SUM(D16*0.05)</f>
        <v>34.0395</v>
      </c>
      <c r="M16" s="12"/>
      <c r="N16" s="12" t="n">
        <f aca="false">SUM(D16*0.09)</f>
        <v>61.2711</v>
      </c>
      <c r="O16" s="12"/>
      <c r="P16" s="12" t="n">
        <f aca="false">SUM(D16*0.09)</f>
        <v>61.2711</v>
      </c>
      <c r="Q16" s="12"/>
      <c r="R16" s="12" t="n">
        <f aca="false">SUM(D16*0.08)</f>
        <v>54.4632</v>
      </c>
      <c r="S16" s="12"/>
      <c r="T16" s="12" t="n">
        <f aca="false">SUM(D16*0.03)</f>
        <v>20.4237</v>
      </c>
      <c r="U16" s="12"/>
      <c r="V16" s="12" t="n">
        <f aca="false">SUM(D16*0.09)</f>
        <v>61.2711</v>
      </c>
      <c r="W16" s="12"/>
      <c r="X16" s="12" t="n">
        <f aca="false">SUM(D16*0.11)</f>
        <v>74.8869</v>
      </c>
      <c r="Y16" s="12"/>
      <c r="Z16" s="12" t="n">
        <f aca="false">SUM(D16*0.08)</f>
        <v>54.4632</v>
      </c>
      <c r="AA16" s="12"/>
      <c r="AB16" s="12" t="n">
        <f aca="false">SUM(D16*0.07)</f>
        <v>47.6553</v>
      </c>
      <c r="AC16" s="12"/>
      <c r="AD16" s="12" t="n">
        <f aca="false">SUM(D16*0.04)</f>
        <v>27.2316</v>
      </c>
      <c r="AE16" s="12"/>
    </row>
    <row r="17" customFormat="false" ht="26.25" hidden="false" customHeight="false" outlineLevel="0" collapsed="false">
      <c r="A17" s="10" t="n">
        <v>37092</v>
      </c>
      <c r="B17" s="16" t="s">
        <v>9</v>
      </c>
      <c r="C17" s="16"/>
      <c r="D17" s="17" t="n">
        <v>1219.93</v>
      </c>
      <c r="E17" s="17"/>
      <c r="F17" s="12" t="n">
        <f aca="false">SUM(D17*0.14)</f>
        <v>170.7902</v>
      </c>
      <c r="G17" s="12"/>
      <c r="H17" s="12" t="n">
        <f aca="false">SUM(D17*0.06)</f>
        <v>73.1958</v>
      </c>
      <c r="I17" s="12"/>
      <c r="J17" s="12" t="n">
        <f aca="false">SUM(D17*0.07)</f>
        <v>85.3951</v>
      </c>
      <c r="K17" s="12"/>
      <c r="L17" s="12" t="n">
        <f aca="false">SUM(D17*0.05)</f>
        <v>60.9965</v>
      </c>
      <c r="M17" s="12"/>
      <c r="N17" s="12" t="n">
        <f aca="false">SUM(D17*0.09)</f>
        <v>109.7937</v>
      </c>
      <c r="O17" s="12"/>
      <c r="P17" s="12" t="n">
        <f aca="false">SUM(D17*0.09)</f>
        <v>109.7937</v>
      </c>
      <c r="Q17" s="12"/>
      <c r="R17" s="12" t="n">
        <f aca="false">SUM(D17*0.08)</f>
        <v>97.5944</v>
      </c>
      <c r="S17" s="12"/>
      <c r="T17" s="12" t="n">
        <f aca="false">SUM(D17*0.03)</f>
        <v>36.5979</v>
      </c>
      <c r="U17" s="12"/>
      <c r="V17" s="12" t="n">
        <f aca="false">SUM(D17*0.09)</f>
        <v>109.7937</v>
      </c>
      <c r="W17" s="12"/>
      <c r="X17" s="12" t="n">
        <f aca="false">SUM(D17*0.11)</f>
        <v>134.1923</v>
      </c>
      <c r="Y17" s="12"/>
      <c r="Z17" s="12" t="n">
        <f aca="false">SUM(D17*0.08)</f>
        <v>97.5944</v>
      </c>
      <c r="AA17" s="12"/>
      <c r="AB17" s="12" t="n">
        <f aca="false">SUM(D17*0.07)</f>
        <v>85.3951</v>
      </c>
      <c r="AC17" s="12"/>
      <c r="AD17" s="12" t="n">
        <f aca="false">SUM(D17*0.04)</f>
        <v>48.7972</v>
      </c>
      <c r="AE17" s="12"/>
    </row>
    <row r="18" customFormat="false" ht="26.25" hidden="false" customHeight="false" outlineLevel="0" collapsed="false">
      <c r="A18" s="10" t="n">
        <v>37095</v>
      </c>
      <c r="B18" s="16" t="s">
        <v>17</v>
      </c>
      <c r="C18" s="16"/>
      <c r="D18" s="17" t="n">
        <v>1630.89</v>
      </c>
      <c r="E18" s="17"/>
      <c r="F18" s="12" t="n">
        <f aca="false">SUM(D18*0.14)</f>
        <v>228.3246</v>
      </c>
      <c r="G18" s="12"/>
      <c r="H18" s="12" t="n">
        <f aca="false">SUM(D18*0.06)</f>
        <v>97.8534</v>
      </c>
      <c r="I18" s="12"/>
      <c r="J18" s="12" t="n">
        <f aca="false">SUM(D18*0.07)</f>
        <v>114.1623</v>
      </c>
      <c r="K18" s="12"/>
      <c r="L18" s="12" t="n">
        <f aca="false">SUM(D18*0.05)</f>
        <v>81.5445</v>
      </c>
      <c r="M18" s="12"/>
      <c r="N18" s="12" t="n">
        <f aca="false">SUM(D18*0.09)</f>
        <v>146.7801</v>
      </c>
      <c r="O18" s="12"/>
      <c r="P18" s="12" t="n">
        <f aca="false">SUM(D18*0.09)</f>
        <v>146.7801</v>
      </c>
      <c r="Q18" s="12"/>
      <c r="R18" s="12" t="n">
        <f aca="false">SUM(D18*0.08)</f>
        <v>130.4712</v>
      </c>
      <c r="S18" s="12"/>
      <c r="T18" s="12" t="n">
        <f aca="false">SUM(D18*0.03)</f>
        <v>48.9267</v>
      </c>
      <c r="U18" s="12"/>
      <c r="V18" s="12" t="n">
        <f aca="false">SUM(D18*0.09)</f>
        <v>146.7801</v>
      </c>
      <c r="W18" s="12"/>
      <c r="X18" s="12" t="n">
        <f aca="false">SUM(D18*0.11)</f>
        <v>179.3979</v>
      </c>
      <c r="Y18" s="12"/>
      <c r="Z18" s="12" t="n">
        <f aca="false">SUM(D18*0.08)</f>
        <v>130.4712</v>
      </c>
      <c r="AA18" s="12"/>
      <c r="AB18" s="12" t="n">
        <f aca="false">SUM(D18*0.07)</f>
        <v>114.1623</v>
      </c>
      <c r="AC18" s="12"/>
      <c r="AD18" s="12" t="n">
        <f aca="false">SUM(D18*0.04)</f>
        <v>65.2356</v>
      </c>
      <c r="AE18" s="12"/>
    </row>
    <row r="19" customFormat="false" ht="26.25" hidden="false" customHeight="false" outlineLevel="0" collapsed="false">
      <c r="A19" s="10" t="n">
        <v>37096</v>
      </c>
      <c r="B19" s="16" t="s">
        <v>5</v>
      </c>
      <c r="C19" s="16"/>
      <c r="D19" s="17" t="n">
        <v>1674.63</v>
      </c>
      <c r="E19" s="17"/>
      <c r="F19" s="12" t="n">
        <f aca="false">SUM(D19*0.14)</f>
        <v>234.4482</v>
      </c>
      <c r="G19" s="12"/>
      <c r="H19" s="12" t="n">
        <f aca="false">SUM(D19*0.06)</f>
        <v>100.4778</v>
      </c>
      <c r="I19" s="12"/>
      <c r="J19" s="12" t="n">
        <f aca="false">SUM(D19*0.07)</f>
        <v>117.2241</v>
      </c>
      <c r="K19" s="12"/>
      <c r="L19" s="12" t="n">
        <f aca="false">SUM(D19*0.05)</f>
        <v>83.7315</v>
      </c>
      <c r="M19" s="12"/>
      <c r="N19" s="12" t="n">
        <f aca="false">SUM(D19*0.09)</f>
        <v>150.7167</v>
      </c>
      <c r="O19" s="12"/>
      <c r="P19" s="12" t="n">
        <f aca="false">SUM(D19*0.09)</f>
        <v>150.7167</v>
      </c>
      <c r="Q19" s="12"/>
      <c r="R19" s="12" t="n">
        <f aca="false">SUM(D19*0.08)</f>
        <v>133.9704</v>
      </c>
      <c r="S19" s="12"/>
      <c r="T19" s="12" t="n">
        <f aca="false">SUM(D19*0.03)</f>
        <v>50.2389</v>
      </c>
      <c r="U19" s="12"/>
      <c r="V19" s="12" t="n">
        <f aca="false">SUM(D19*0.09)</f>
        <v>150.7167</v>
      </c>
      <c r="W19" s="12"/>
      <c r="X19" s="12" t="n">
        <f aca="false">SUM(D19*0.11)</f>
        <v>184.2093</v>
      </c>
      <c r="Y19" s="12"/>
      <c r="Z19" s="12" t="n">
        <f aca="false">SUM(D19*0.08)</f>
        <v>133.9704</v>
      </c>
      <c r="AA19" s="12"/>
      <c r="AB19" s="12" t="n">
        <f aca="false">SUM(D19*0.07)</f>
        <v>117.2241</v>
      </c>
      <c r="AC19" s="12"/>
      <c r="AD19" s="12" t="n">
        <f aca="false">SUM(D19*0.04)</f>
        <v>66.9852</v>
      </c>
      <c r="AE19" s="12"/>
    </row>
    <row r="20" customFormat="false" ht="26.25" hidden="false" customHeight="false" outlineLevel="0" collapsed="false">
      <c r="A20" s="10" t="n">
        <v>37097</v>
      </c>
      <c r="B20" s="16" t="s">
        <v>54</v>
      </c>
      <c r="C20" s="16"/>
      <c r="D20" s="17" t="n">
        <v>1760</v>
      </c>
      <c r="E20" s="17"/>
      <c r="F20" s="12" t="n">
        <f aca="false">SUM(D20*0.14)</f>
        <v>246.4</v>
      </c>
      <c r="G20" s="12"/>
      <c r="H20" s="12" t="n">
        <f aca="false">SUM(D20*0.06)</f>
        <v>105.6</v>
      </c>
      <c r="I20" s="12"/>
      <c r="J20" s="12" t="n">
        <f aca="false">SUM(D20*0.07)</f>
        <v>123.2</v>
      </c>
      <c r="K20" s="12"/>
      <c r="L20" s="12" t="n">
        <f aca="false">SUM(D20*0.05)</f>
        <v>88</v>
      </c>
      <c r="M20" s="12"/>
      <c r="N20" s="12" t="n">
        <f aca="false">SUM(D20*0.09)</f>
        <v>158.4</v>
      </c>
      <c r="O20" s="12"/>
      <c r="P20" s="12" t="n">
        <f aca="false">SUM(D20*0.09)</f>
        <v>158.4</v>
      </c>
      <c r="Q20" s="12"/>
      <c r="R20" s="12" t="n">
        <f aca="false">SUM(D20*0.08)</f>
        <v>140.8</v>
      </c>
      <c r="S20" s="12"/>
      <c r="T20" s="12" t="n">
        <f aca="false">SUM(D20*0.03)</f>
        <v>52.8</v>
      </c>
      <c r="U20" s="12"/>
      <c r="V20" s="12" t="n">
        <f aca="false">SUM(D20*0.09)</f>
        <v>158.4</v>
      </c>
      <c r="W20" s="12"/>
      <c r="X20" s="12" t="n">
        <f aca="false">SUM(D20*0.11)</f>
        <v>193.6</v>
      </c>
      <c r="Y20" s="12"/>
      <c r="Z20" s="12" t="n">
        <f aca="false">SUM(D20*0.08)</f>
        <v>140.8</v>
      </c>
      <c r="AA20" s="12"/>
      <c r="AB20" s="12" t="n">
        <f aca="false">SUM(D20*0.07)</f>
        <v>123.2</v>
      </c>
      <c r="AC20" s="12"/>
      <c r="AD20" s="12" t="n">
        <f aca="false">SUM(D20*0.04)</f>
        <v>70.4</v>
      </c>
      <c r="AE20" s="12"/>
    </row>
    <row r="21" customFormat="false" ht="26.25" hidden="false" customHeight="false" outlineLevel="0" collapsed="false">
      <c r="A21" s="10" t="n">
        <v>37098</v>
      </c>
      <c r="B21" s="16" t="s">
        <v>12</v>
      </c>
      <c r="C21" s="16"/>
      <c r="D21" s="17" t="n">
        <v>1650</v>
      </c>
      <c r="E21" s="17"/>
      <c r="F21" s="12" t="n">
        <f aca="false">SUM(D21*0.14)</f>
        <v>231</v>
      </c>
      <c r="G21" s="12"/>
      <c r="H21" s="12" t="n">
        <f aca="false">SUM(D21*0.06)</f>
        <v>99</v>
      </c>
      <c r="I21" s="12"/>
      <c r="J21" s="12" t="n">
        <f aca="false">SUM(D21*0.07)</f>
        <v>115.5</v>
      </c>
      <c r="K21" s="12"/>
      <c r="L21" s="12" t="n">
        <f aca="false">SUM(D21*0.05)</f>
        <v>82.5</v>
      </c>
      <c r="M21" s="12"/>
      <c r="N21" s="12" t="n">
        <f aca="false">SUM(D21*0.09)</f>
        <v>148.5</v>
      </c>
      <c r="O21" s="12"/>
      <c r="P21" s="12" t="n">
        <f aca="false">SUM(D21*0.09)</f>
        <v>148.5</v>
      </c>
      <c r="Q21" s="12"/>
      <c r="R21" s="12" t="n">
        <f aca="false">SUM(D21*0.08)</f>
        <v>132</v>
      </c>
      <c r="S21" s="12"/>
      <c r="T21" s="12" t="n">
        <f aca="false">SUM(D21*0.03)</f>
        <v>49.5</v>
      </c>
      <c r="U21" s="12"/>
      <c r="V21" s="12" t="n">
        <f aca="false">SUM(D21*0.09)</f>
        <v>148.5</v>
      </c>
      <c r="W21" s="12"/>
      <c r="X21" s="12" t="n">
        <f aca="false">SUM(D21*0.11)</f>
        <v>181.5</v>
      </c>
      <c r="Y21" s="12"/>
      <c r="Z21" s="12" t="n">
        <f aca="false">SUM(D21*0.08)</f>
        <v>132</v>
      </c>
      <c r="AA21" s="12"/>
      <c r="AB21" s="12" t="n">
        <f aca="false">SUM(D21*0.07)</f>
        <v>115.5</v>
      </c>
      <c r="AC21" s="12"/>
      <c r="AD21" s="12" t="n">
        <f aca="false">SUM(D21*0.04)</f>
        <v>66</v>
      </c>
      <c r="AE21" s="12"/>
    </row>
    <row r="22" customFormat="false" ht="26.25" hidden="false" customHeight="false" outlineLevel="0" collapsed="false">
      <c r="A22" s="10" t="n">
        <v>37099</v>
      </c>
      <c r="B22" s="16" t="s">
        <v>20</v>
      </c>
      <c r="C22" s="16"/>
      <c r="D22" s="17" t="n">
        <v>1700</v>
      </c>
      <c r="E22" s="17"/>
      <c r="F22" s="12" t="n">
        <f aca="false">SUM(D22*0.14)</f>
        <v>238</v>
      </c>
      <c r="G22" s="12"/>
      <c r="H22" s="12" t="n">
        <f aca="false">SUM(D22*0.06)</f>
        <v>102</v>
      </c>
      <c r="I22" s="12"/>
      <c r="J22" s="12" t="n">
        <f aca="false">SUM(D22*0.07)</f>
        <v>119</v>
      </c>
      <c r="K22" s="12"/>
      <c r="L22" s="12" t="n">
        <f aca="false">SUM(D22*0.05)</f>
        <v>85</v>
      </c>
      <c r="M22" s="12"/>
      <c r="N22" s="12" t="n">
        <f aca="false">SUM(D22*0.09)</f>
        <v>153</v>
      </c>
      <c r="O22" s="12"/>
      <c r="P22" s="12" t="n">
        <f aca="false">SUM(D22*0.09)</f>
        <v>153</v>
      </c>
      <c r="Q22" s="12"/>
      <c r="R22" s="12" t="n">
        <f aca="false">SUM(D22*0.08)</f>
        <v>136</v>
      </c>
      <c r="S22" s="12"/>
      <c r="T22" s="12" t="n">
        <f aca="false">SUM(D22*0.03)</f>
        <v>51</v>
      </c>
      <c r="U22" s="12"/>
      <c r="V22" s="12" t="n">
        <f aca="false">SUM(D22*0.09)</f>
        <v>153</v>
      </c>
      <c r="W22" s="12"/>
      <c r="X22" s="12" t="n">
        <f aca="false">SUM(D22*0.11)</f>
        <v>187</v>
      </c>
      <c r="Y22" s="12"/>
      <c r="Z22" s="12" t="n">
        <f aca="false">SUM(D22*0.08)</f>
        <v>136</v>
      </c>
      <c r="AA22" s="12"/>
      <c r="AB22" s="12" t="n">
        <f aca="false">SUM(D22*0.07)</f>
        <v>119</v>
      </c>
      <c r="AC22" s="12"/>
      <c r="AD22" s="12" t="n">
        <f aca="false">SUM(D22*0.04)</f>
        <v>68</v>
      </c>
      <c r="AE22" s="12"/>
    </row>
    <row r="23" customFormat="false" ht="26.25" hidden="false" customHeight="false" outlineLevel="0" collapsed="false">
      <c r="A23" s="10" t="n">
        <v>37102</v>
      </c>
      <c r="B23" s="16" t="s">
        <v>43</v>
      </c>
      <c r="C23" s="16"/>
      <c r="D23" s="17" t="n">
        <v>1349.73</v>
      </c>
      <c r="E23" s="17"/>
      <c r="F23" s="12" t="n">
        <f aca="false">SUM(D23*0.14)</f>
        <v>188.9622</v>
      </c>
      <c r="G23" s="12"/>
      <c r="H23" s="12" t="n">
        <f aca="false">SUM(D23*0.06)</f>
        <v>80.9838</v>
      </c>
      <c r="I23" s="12"/>
      <c r="J23" s="12" t="n">
        <f aca="false">SUM(D23*0.07)</f>
        <v>94.4811</v>
      </c>
      <c r="K23" s="12"/>
      <c r="L23" s="12" t="n">
        <f aca="false">SUM(D23*0.05)</f>
        <v>67.4865</v>
      </c>
      <c r="M23" s="12"/>
      <c r="N23" s="12" t="n">
        <f aca="false">SUM(D23*0.09)</f>
        <v>121.4757</v>
      </c>
      <c r="O23" s="12"/>
      <c r="P23" s="12" t="n">
        <f aca="false">SUM(D23*0.09)</f>
        <v>121.4757</v>
      </c>
      <c r="Q23" s="12"/>
      <c r="R23" s="12" t="n">
        <f aca="false">SUM(D23*0.08)</f>
        <v>107.9784</v>
      </c>
      <c r="S23" s="12"/>
      <c r="T23" s="12" t="n">
        <f aca="false">SUM(D23*0.03)</f>
        <v>40.4919</v>
      </c>
      <c r="U23" s="12"/>
      <c r="V23" s="12" t="n">
        <f aca="false">SUM(D23*0.09)</f>
        <v>121.4757</v>
      </c>
      <c r="W23" s="12"/>
      <c r="X23" s="12" t="n">
        <f aca="false">SUM(D23*0.11)</f>
        <v>148.4703</v>
      </c>
      <c r="Y23" s="12"/>
      <c r="Z23" s="12" t="n">
        <f aca="false">SUM(D23*0.08)</f>
        <v>107.9784</v>
      </c>
      <c r="AA23" s="12"/>
      <c r="AB23" s="12" t="n">
        <f aca="false">SUM(D23*0.07)</f>
        <v>94.4811</v>
      </c>
      <c r="AC23" s="12"/>
      <c r="AD23" s="12" t="n">
        <f aca="false">SUM(D23*0.04)</f>
        <v>53.9892</v>
      </c>
      <c r="AE23" s="12"/>
    </row>
    <row r="24" customFormat="false" ht="26.25" hidden="false" customHeight="false" outlineLevel="0" collapsed="false">
      <c r="A24" s="10" t="n">
        <v>37103</v>
      </c>
      <c r="B24" s="16" t="s">
        <v>18</v>
      </c>
      <c r="C24" s="16"/>
      <c r="D24" s="17" t="n">
        <v>1995</v>
      </c>
      <c r="E24" s="17"/>
      <c r="F24" s="12" t="n">
        <f aca="false">SUM(D24*0.14)</f>
        <v>279.3</v>
      </c>
      <c r="G24" s="12"/>
      <c r="H24" s="12" t="n">
        <f aca="false">SUM(D24*0.06)</f>
        <v>119.7</v>
      </c>
      <c r="I24" s="12"/>
      <c r="J24" s="12" t="n">
        <f aca="false">SUM(D24*0.07)</f>
        <v>139.65</v>
      </c>
      <c r="K24" s="12"/>
      <c r="L24" s="12" t="n">
        <f aca="false">SUM(D24*0.05)</f>
        <v>99.75</v>
      </c>
      <c r="M24" s="12"/>
      <c r="N24" s="12" t="n">
        <f aca="false">SUM(D24*0.09)</f>
        <v>179.55</v>
      </c>
      <c r="O24" s="12"/>
      <c r="P24" s="12" t="n">
        <f aca="false">SUM(D24*0.09)</f>
        <v>179.55</v>
      </c>
      <c r="Q24" s="12"/>
      <c r="R24" s="12" t="n">
        <f aca="false">SUM(D24*0.08)</f>
        <v>159.6</v>
      </c>
      <c r="S24" s="12"/>
      <c r="T24" s="12" t="n">
        <f aca="false">SUM(D24*0.03)</f>
        <v>59.85</v>
      </c>
      <c r="U24" s="12"/>
      <c r="V24" s="12" t="n">
        <f aca="false">SUM(D24*0.09)</f>
        <v>179.55</v>
      </c>
      <c r="W24" s="12"/>
      <c r="X24" s="12" t="n">
        <f aca="false">SUM(D24*0.11)</f>
        <v>219.45</v>
      </c>
      <c r="Y24" s="12"/>
      <c r="Z24" s="12" t="n">
        <f aca="false">SUM(D24*0.08)</f>
        <v>159.6</v>
      </c>
      <c r="AA24" s="12"/>
      <c r="AB24" s="12" t="n">
        <f aca="false">SUM(D24*0.07)</f>
        <v>139.65</v>
      </c>
      <c r="AC24" s="12"/>
      <c r="AD24" s="12" t="n">
        <f aca="false">SUM(D24*0.04)</f>
        <v>79.8</v>
      </c>
      <c r="AE24" s="12"/>
    </row>
    <row r="25" customFormat="false" ht="19.5" hidden="false" customHeight="fals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customFormat="false" ht="26.25" hidden="false" customHeight="false" outlineLevel="0" collapsed="false">
      <c r="A26" s="15" t="s">
        <v>50</v>
      </c>
      <c r="B26" s="15"/>
      <c r="C26" s="15"/>
      <c r="D26" s="12" t="n">
        <f aca="false">SUM(D3:E24)</f>
        <v>28750.65</v>
      </c>
      <c r="E26" s="12"/>
      <c r="F26" s="12" t="n">
        <f aca="false">SUM(F3:G24)</f>
        <v>4025.091</v>
      </c>
      <c r="G26" s="12"/>
      <c r="H26" s="12" t="n">
        <f aca="false">SUM(H3:I24)</f>
        <v>1725.039</v>
      </c>
      <c r="I26" s="12"/>
      <c r="J26" s="12" t="n">
        <f aca="false">SUM(J3:K24)</f>
        <v>2012.5455</v>
      </c>
      <c r="K26" s="12"/>
      <c r="L26" s="12" t="n">
        <f aca="false">SUM(L3:M24)</f>
        <v>1437.5325</v>
      </c>
      <c r="M26" s="12"/>
      <c r="N26" s="12" t="n">
        <f aca="false">SUM(N3:O24)</f>
        <v>2587.5585</v>
      </c>
      <c r="O26" s="12"/>
      <c r="P26" s="12" t="n">
        <f aca="false">SUM(P3:Q24)</f>
        <v>2587.5585</v>
      </c>
      <c r="Q26" s="12"/>
      <c r="R26" s="12" t="n">
        <f aca="false">SUM(R3:S24)</f>
        <v>2300.052</v>
      </c>
      <c r="S26" s="12"/>
      <c r="T26" s="12" t="n">
        <f aca="false">SUM(T3:U24)</f>
        <v>862.5195</v>
      </c>
      <c r="U26" s="12"/>
      <c r="V26" s="12" t="n">
        <f aca="false">SUM(V3:W24)</f>
        <v>2587.5585</v>
      </c>
      <c r="W26" s="12"/>
      <c r="X26" s="12" t="n">
        <f aca="false">SUM(X3:Y24)</f>
        <v>3162.5715</v>
      </c>
      <c r="Y26" s="12"/>
      <c r="Z26" s="12" t="n">
        <f aca="false">SUM(Z3:AA24)</f>
        <v>2300.052</v>
      </c>
      <c r="AA26" s="12"/>
      <c r="AB26" s="12" t="n">
        <f aca="false">SUM(AB3:AC24)</f>
        <v>2012.5455</v>
      </c>
      <c r="AC26" s="12"/>
      <c r="AD26" s="12" t="n">
        <f aca="false">SUM(AD3:AE24)</f>
        <v>1150.026</v>
      </c>
      <c r="AE26" s="12"/>
    </row>
    <row r="27" customFormat="false" ht="26.25" hidden="false" customHeight="false" outlineLevel="0" collapsed="false">
      <c r="A27" s="15" t="s">
        <v>51</v>
      </c>
      <c r="B27" s="15"/>
      <c r="C27" s="15"/>
      <c r="D27" s="12" t="n">
        <f aca="false">AVERAGE(D3:D24)</f>
        <v>1369.07857142857</v>
      </c>
      <c r="E27" s="12"/>
      <c r="F27" s="12" t="n">
        <f aca="false">AVERAGE(F3:F24)</f>
        <v>191.671</v>
      </c>
      <c r="G27" s="12"/>
      <c r="H27" s="12" t="n">
        <f aca="false">AVERAGE(H3:H24)</f>
        <v>82.1447142857143</v>
      </c>
      <c r="I27" s="12"/>
      <c r="J27" s="12" t="n">
        <f aca="false">AVERAGE(J3:J24)</f>
        <v>95.8355</v>
      </c>
      <c r="K27" s="12"/>
      <c r="L27" s="12" t="n">
        <f aca="false">AVERAGE(L3:L24)</f>
        <v>68.4539285714286</v>
      </c>
      <c r="M27" s="12"/>
      <c r="N27" s="12" t="n">
        <f aca="false">AVERAGE(N3:N24)</f>
        <v>123.217071428571</v>
      </c>
      <c r="O27" s="12"/>
      <c r="P27" s="12" t="n">
        <f aca="false">AVERAGE(P3:P24)</f>
        <v>123.217071428571</v>
      </c>
      <c r="Q27" s="12"/>
      <c r="R27" s="12" t="n">
        <f aca="false">AVERAGE(R3:R24)</f>
        <v>109.526285714286</v>
      </c>
      <c r="S27" s="12"/>
      <c r="T27" s="12" t="n">
        <f aca="false">AVERAGE(T3:T24)</f>
        <v>41.0723571428571</v>
      </c>
      <c r="U27" s="12"/>
      <c r="V27" s="12" t="n">
        <f aca="false">AVERAGE(V3:V24)</f>
        <v>123.217071428571</v>
      </c>
      <c r="W27" s="12"/>
      <c r="X27" s="12" t="n">
        <f aca="false">AVERAGE(X3:X24)</f>
        <v>150.598642857143</v>
      </c>
      <c r="Y27" s="12"/>
      <c r="Z27" s="12" t="n">
        <f aca="false">AVERAGE(Z3:Z24)</f>
        <v>109.526285714286</v>
      </c>
      <c r="AA27" s="12"/>
      <c r="AB27" s="12" t="n">
        <f aca="false">AVERAGE(AB3:AB24)</f>
        <v>95.8355</v>
      </c>
      <c r="AC27" s="12"/>
      <c r="AD27" s="12" t="n">
        <f aca="false">AVERAGE(AD3:AD24)</f>
        <v>54.7631428571429</v>
      </c>
      <c r="AE27" s="12"/>
    </row>
  </sheetData>
  <mergeCells count="377">
    <mergeCell ref="A1:AE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25:L25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65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B60" activeCellId="0" sqref="B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6.13"/>
    <col collapsed="false" customWidth="true" hidden="false" outlineLevel="0" max="2" min="2" style="0" width="87.28"/>
  </cols>
  <sheetData>
    <row r="1" customFormat="false" ht="12.75" hidden="false" customHeight="false" outlineLevel="0" collapsed="false">
      <c r="A1" s="22" t="s">
        <v>55</v>
      </c>
      <c r="B1" s="23" t="s">
        <v>56</v>
      </c>
    </row>
    <row r="2" customFormat="false" ht="12.75" hidden="false" customHeight="false" outlineLevel="0" collapsed="false">
      <c r="B2" s="0" t="s">
        <v>57</v>
      </c>
    </row>
    <row r="3" customFormat="false" ht="12.75" hidden="false" customHeight="false" outlineLevel="0" collapsed="false">
      <c r="B3" s="0" t="s">
        <v>58</v>
      </c>
    </row>
    <row r="4" customFormat="false" ht="12.75" hidden="false" customHeight="false" outlineLevel="0" collapsed="false">
      <c r="B4" s="0" t="s">
        <v>59</v>
      </c>
    </row>
    <row r="5" customFormat="false" ht="12.75" hidden="false" customHeight="false" outlineLevel="0" collapsed="false">
      <c r="B5" s="23" t="s">
        <v>60</v>
      </c>
    </row>
    <row r="6" customFormat="false" ht="12.75" hidden="false" customHeight="false" outlineLevel="0" collapsed="false">
      <c r="B6" s="0" t="s">
        <v>61</v>
      </c>
    </row>
    <row r="7" customFormat="false" ht="12.75" hidden="false" customHeight="false" outlineLevel="0" collapsed="false">
      <c r="B7" s="0" t="s">
        <v>62</v>
      </c>
    </row>
    <row r="8" customFormat="false" ht="12.75" hidden="false" customHeight="false" outlineLevel="0" collapsed="false">
      <c r="B8" s="0" t="s">
        <v>63</v>
      </c>
    </row>
    <row r="10" customFormat="false" ht="12.75" hidden="false" customHeight="false" outlineLevel="0" collapsed="false">
      <c r="A10" s="22" t="s">
        <v>64</v>
      </c>
      <c r="B10" s="0" t="s">
        <v>65</v>
      </c>
    </row>
    <row r="11" customFormat="false" ht="12.75" hidden="false" customHeight="false" outlineLevel="0" collapsed="false">
      <c r="B11" s="0" t="s">
        <v>66</v>
      </c>
    </row>
    <row r="12" customFormat="false" ht="12.75" hidden="false" customHeight="false" outlineLevel="0" collapsed="false">
      <c r="B12" s="0" t="s">
        <v>67</v>
      </c>
    </row>
    <row r="13" customFormat="false" ht="12.75" hidden="false" customHeight="false" outlineLevel="0" collapsed="false">
      <c r="B13" s="0" t="s">
        <v>68</v>
      </c>
    </row>
    <row r="14" customFormat="false" ht="12.75" hidden="false" customHeight="false" outlineLevel="0" collapsed="false">
      <c r="B14" s="0" t="s">
        <v>69</v>
      </c>
    </row>
    <row r="16" customFormat="false" ht="12.75" hidden="false" customHeight="false" outlineLevel="0" collapsed="false">
      <c r="A16" s="22" t="s">
        <v>70</v>
      </c>
      <c r="B16" s="0" t="s">
        <v>71</v>
      </c>
    </row>
    <row r="17" customFormat="false" ht="12.75" hidden="false" customHeight="false" outlineLevel="0" collapsed="false">
      <c r="B17" s="0" t="s">
        <v>72</v>
      </c>
    </row>
    <row r="19" customFormat="false" ht="12.75" hidden="false" customHeight="false" outlineLevel="0" collapsed="false">
      <c r="A19" s="22" t="s">
        <v>73</v>
      </c>
      <c r="B19" s="0" t="s">
        <v>74</v>
      </c>
    </row>
    <row r="21" customFormat="false" ht="12.75" hidden="false" customHeight="false" outlineLevel="0" collapsed="false">
      <c r="A21" s="22" t="s">
        <v>75</v>
      </c>
      <c r="B21" s="0" t="s">
        <v>76</v>
      </c>
    </row>
    <row r="22" customFormat="false" ht="12.75" hidden="false" customHeight="false" outlineLevel="0" collapsed="false">
      <c r="B22" s="0" t="s">
        <v>77</v>
      </c>
    </row>
    <row r="24" customFormat="false" ht="12.75" hidden="false" customHeight="false" outlineLevel="0" collapsed="false">
      <c r="A24" s="22" t="s">
        <v>78</v>
      </c>
      <c r="B24" s="0" t="s">
        <v>79</v>
      </c>
    </row>
    <row r="25" customFormat="false" ht="12.75" hidden="false" customHeight="false" outlineLevel="0" collapsed="false">
      <c r="B25" s="0" t="s">
        <v>80</v>
      </c>
    </row>
    <row r="26" customFormat="false" ht="12.75" hidden="false" customHeight="false" outlineLevel="0" collapsed="false">
      <c r="B26" s="0" t="s">
        <v>81</v>
      </c>
    </row>
    <row r="27" customFormat="false" ht="12.75" hidden="false" customHeight="false" outlineLevel="0" collapsed="false">
      <c r="B27" s="0" t="s">
        <v>82</v>
      </c>
    </row>
    <row r="29" customFormat="false" ht="12.75" hidden="false" customHeight="false" outlineLevel="0" collapsed="false">
      <c r="A29" s="22" t="s">
        <v>83</v>
      </c>
      <c r="B29" s="0" t="s">
        <v>84</v>
      </c>
    </row>
    <row r="30" customFormat="false" ht="12.75" hidden="false" customHeight="false" outlineLevel="0" collapsed="false">
      <c r="B30" s="0" t="s">
        <v>85</v>
      </c>
    </row>
    <row r="31" customFormat="false" ht="12.75" hidden="false" customHeight="false" outlineLevel="0" collapsed="false">
      <c r="B31" s="0" t="s">
        <v>86</v>
      </c>
    </row>
    <row r="32" customFormat="false" ht="12.75" hidden="false" customHeight="false" outlineLevel="0" collapsed="false">
      <c r="B32" s="0" t="s">
        <v>87</v>
      </c>
    </row>
    <row r="34" customFormat="false" ht="12.75" hidden="false" customHeight="false" outlineLevel="0" collapsed="false">
      <c r="A34" s="22" t="s">
        <v>88</v>
      </c>
      <c r="B34" s="0" t="s">
        <v>89</v>
      </c>
    </row>
    <row r="35" customFormat="false" ht="12.75" hidden="false" customHeight="false" outlineLevel="0" collapsed="false">
      <c r="B35" s="0" t="s">
        <v>90</v>
      </c>
    </row>
    <row r="36" customFormat="false" ht="12.75" hidden="false" customHeight="false" outlineLevel="0" collapsed="false">
      <c r="B36" s="0" t="s">
        <v>91</v>
      </c>
    </row>
    <row r="38" customFormat="false" ht="12.75" hidden="false" customHeight="false" outlineLevel="0" collapsed="false">
      <c r="A38" s="22" t="s">
        <v>92</v>
      </c>
      <c r="B38" s="0" t="s">
        <v>93</v>
      </c>
    </row>
    <row r="40" customFormat="false" ht="12.75" hidden="false" customHeight="false" outlineLevel="0" collapsed="false">
      <c r="A40" s="22" t="s">
        <v>94</v>
      </c>
      <c r="B40" s="0" t="s">
        <v>95</v>
      </c>
    </row>
    <row r="41" customFormat="false" ht="12.75" hidden="false" customHeight="false" outlineLevel="0" collapsed="false">
      <c r="B41" s="0" t="s">
        <v>96</v>
      </c>
    </row>
    <row r="42" customFormat="false" ht="12.75" hidden="false" customHeight="false" outlineLevel="0" collapsed="false">
      <c r="B42" s="0" t="s">
        <v>97</v>
      </c>
    </row>
    <row r="43" customFormat="false" ht="12.75" hidden="false" customHeight="false" outlineLevel="0" collapsed="false">
      <c r="B43" s="0" t="s">
        <v>98</v>
      </c>
    </row>
    <row r="44" customFormat="false" ht="12.75" hidden="false" customHeight="false" outlineLevel="0" collapsed="false">
      <c r="B44" s="0" t="s">
        <v>99</v>
      </c>
    </row>
    <row r="45" customFormat="false" ht="12.75" hidden="false" customHeight="false" outlineLevel="0" collapsed="false">
      <c r="B45" s="0" t="s">
        <v>100</v>
      </c>
    </row>
    <row r="46" customFormat="false" ht="12.75" hidden="false" customHeight="false" outlineLevel="0" collapsed="false">
      <c r="B46" s="0" t="s">
        <v>101</v>
      </c>
    </row>
    <row r="47" customFormat="false" ht="12.75" hidden="false" customHeight="false" outlineLevel="0" collapsed="false">
      <c r="B47" s="0" t="s">
        <v>102</v>
      </c>
    </row>
    <row r="49" customFormat="false" ht="12.75" hidden="false" customHeight="false" outlineLevel="0" collapsed="false">
      <c r="A49" s="22" t="s">
        <v>103</v>
      </c>
      <c r="B49" s="0" t="s">
        <v>104</v>
      </c>
    </row>
    <row r="50" customFormat="false" ht="12.75" hidden="false" customHeight="false" outlineLevel="0" collapsed="false">
      <c r="B50" s="0" t="s">
        <v>105</v>
      </c>
    </row>
    <row r="51" customFormat="false" ht="12.75" hidden="false" customHeight="false" outlineLevel="0" collapsed="false">
      <c r="B51" s="0" t="s">
        <v>106</v>
      </c>
    </row>
    <row r="52" customFormat="false" ht="12.75" hidden="false" customHeight="false" outlineLevel="0" collapsed="false">
      <c r="B52" s="0" t="s">
        <v>107</v>
      </c>
    </row>
    <row r="54" customFormat="false" ht="12.75" hidden="false" customHeight="false" outlineLevel="0" collapsed="false">
      <c r="A54" s="22" t="s">
        <v>108</v>
      </c>
      <c r="B54" s="0" t="s">
        <v>109</v>
      </c>
    </row>
    <row r="55" customFormat="false" ht="12.75" hidden="false" customHeight="false" outlineLevel="0" collapsed="false">
      <c r="B55" s="0" t="s">
        <v>110</v>
      </c>
    </row>
    <row r="57" customFormat="false" ht="12.75" hidden="false" customHeight="false" outlineLevel="0" collapsed="false">
      <c r="A57" s="22" t="s">
        <v>111</v>
      </c>
      <c r="B57" s="0" t="s">
        <v>112</v>
      </c>
    </row>
    <row r="59" customFormat="false" ht="12.75" hidden="false" customHeight="false" outlineLevel="0" collapsed="false">
      <c r="A59" s="22" t="s">
        <v>113</v>
      </c>
      <c r="B59" s="0" t="s">
        <v>114</v>
      </c>
    </row>
    <row r="60" customFormat="false" ht="12.75" hidden="false" customHeight="false" outlineLevel="0" collapsed="false">
      <c r="B60" s="0" t="s">
        <v>115</v>
      </c>
    </row>
    <row r="61" customFormat="false" ht="12.75" hidden="false" customHeight="false" outlineLevel="0" collapsed="false">
      <c r="B61" s="0" t="s">
        <v>116</v>
      </c>
    </row>
    <row r="63" customFormat="false" ht="12.75" hidden="false" customHeight="false" outlineLevel="0" collapsed="false">
      <c r="A63" s="22" t="s">
        <v>117</v>
      </c>
      <c r="B63" s="0" t="s">
        <v>118</v>
      </c>
    </row>
    <row r="64" customFormat="false" ht="12.75" hidden="false" customHeight="false" outlineLevel="0" collapsed="false">
      <c r="B64" s="0" t="s">
        <v>119</v>
      </c>
    </row>
    <row r="65" customFormat="false" ht="12.75" hidden="false" customHeight="false" outlineLevel="0" collapsed="false">
      <c r="B65" s="0" t="s">
        <v>120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2001-10-03T16:44:04Z</dcterms:created>
  <dc:creator>Laura Vuittonet</dc:creator>
  <dc:description/>
  <dc:language>en-US</dc:language>
  <cp:lastModifiedBy>Laura Vuittonet</cp:lastModifiedBy>
  <cp:lastPrinted>2001-10-09T18:58:29Z</cp:lastPrinted>
  <dcterms:modified xsi:type="dcterms:W3CDTF">2001-10-09T19:35:44Z</dcterms:modified>
  <cp:revision>0</cp:revision>
  <dc:subject/>
  <dc:title/>
</cp:coreProperties>
</file>