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5.xml" ContentType="application/vnd.ms-excel.controlproperties+xml"/>
  <Override PartName="/xl/ctrlProps/ctrlProps7.xml" ContentType="application/vnd.ms-excel.controlproperties+xml"/>
  <Override PartName="/xl/drawings/_rels/drawing6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urves" sheetId="1" state="visible" r:id="rId3"/>
    <sheet name="DailyAvg" sheetId="2" state="visible" r:id="rId4"/>
    <sheet name="PeakMonthlyAvg" sheetId="3" state="visible" r:id="rId5"/>
    <sheet name="OffPeakMonthlyAvg" sheetId="4" state="visible" r:id="rId6"/>
    <sheet name="graphs" sheetId="5" state="visible" r:id="rId7"/>
  </sheets>
  <definedNames>
    <definedName function="false" hidden="false" name="escalator" vbProcedure="false">Curves!$X$8</definedName>
    <definedName function="false" hidden="false" name="mthbeg" vbProcedure="false">Curves!$A$3</definedName>
    <definedName function="false" hidden="false" name="mthend" vbProcedure="false">Curves!$B$3</definedName>
    <definedName function="false" hidden="false" name="printrange" vbProcedure="false">graphs!$B$1:$Z$64</definedName>
    <definedName function="false" hidden="false" name="WtdAvgCost" vbProcedure="false">PeakMonthlyAvg!$T$2</definedName>
    <definedName function="false" hidden="false" localSheetId="2" name="solver_adj" vbProcedure="false">PeakMonthlyAvg!$I$5:$L$16</definedName>
    <definedName function="false" hidden="false" localSheetId="2" name="solver_cvg" vbProcedure="false">0.001</definedName>
    <definedName function="false" hidden="false" localSheetId="2" name="solver_drv" vbProcedure="false">1</definedName>
    <definedName function="false" hidden="false" localSheetId="2" name="solver_est" vbProcedure="false">1</definedName>
    <definedName function="false" hidden="false" localSheetId="2" name="solver_itr" vbProcedure="false">100</definedName>
    <definedName function="false" hidden="false" localSheetId="2" name="solver_lhs1" vbProcedure="false">PeakMonthlyAvg!$I$5:$L$16</definedName>
    <definedName function="false" hidden="false" localSheetId="2" name="solver_lhs2" vbProcedure="false">PeakMonthlyAvg!$I$5:$L$16</definedName>
    <definedName function="false" hidden="false" localSheetId="2" name="solver_lhs3" vbProcedure="false">PeakMonthlyAvg!$M$5:$M$16</definedName>
    <definedName function="false" hidden="false" localSheetId="2" name="solver_lhs4" vbProcedure="false">PeakMonthlyAvg!$I$5:$I$16</definedName>
    <definedName function="false" hidden="false" localSheetId="2" name="solver_lhs5" vbProcedure="false">PeakMonthlyAvg!$J$5:$J$16</definedName>
    <definedName function="false" hidden="false" localSheetId="2" name="solver_lhs6" vbProcedure="false">PeakMonthlyAvg!$K$5:$K$16</definedName>
    <definedName function="false" hidden="false" localSheetId="2" name="solver_lhs7" vbProcedure="false">PeakMonthlyAvg!$L$5:$L$16</definedName>
    <definedName function="false" hidden="false" localSheetId="2" name="solver_lin" vbProcedure="false">2</definedName>
    <definedName function="false" hidden="false" localSheetId="2" name="solver_neg" vbProcedure="false">2</definedName>
    <definedName function="false" hidden="false" localSheetId="2" name="solver_num" vbProcedure="false">7</definedName>
    <definedName function="false" hidden="false" localSheetId="2" name="solver_nwt" vbProcedure="false">1</definedName>
    <definedName function="false" hidden="false" localSheetId="2" name="solver_opt" vbProcedure="false">PeakMonthlyAvg!$T$2</definedName>
    <definedName function="false" hidden="false" localSheetId="2" name="solver_pre" vbProcedure="false">0.000001</definedName>
    <definedName function="false" hidden="false" localSheetId="2" name="solver_rel1" vbProcedure="false">1</definedName>
    <definedName function="false" hidden="false" localSheetId="2" name="solver_rel2" vbProcedure="false">3</definedName>
    <definedName function="false" hidden="false" localSheetId="2" name="solver_rel3" vbProcedure="false">2</definedName>
    <definedName function="false" hidden="false" localSheetId="2" name="solver_rel4" vbProcedure="false">1</definedName>
    <definedName function="false" hidden="false" localSheetId="2" name="solver_rel5" vbProcedure="false">1</definedName>
    <definedName function="false" hidden="false" localSheetId="2" name="solver_rel6" vbProcedure="false">1</definedName>
    <definedName function="false" hidden="false" localSheetId="2" name="solver_rel7" vbProcedure="false">1</definedName>
    <definedName function="false" hidden="false" localSheetId="2" name="solver_rhs1" vbProcedure="false">100%</definedName>
    <definedName function="false" hidden="false" localSheetId="2" name="solver_rhs2" vbProcedure="false">0%</definedName>
    <definedName function="false" hidden="false" localSheetId="2" name="solver_rhs3" vbProcedure="false">100%</definedName>
    <definedName function="false" hidden="false" localSheetId="2" name="solver_rhs4" vbProcedure="false">PeakMonthlyAvg!$I$2</definedName>
    <definedName function="false" hidden="false" localSheetId="2" name="solver_rhs5" vbProcedure="false">PeakMonthlyAvg!$J$2</definedName>
    <definedName function="false" hidden="false" localSheetId="2" name="solver_rhs6" vbProcedure="false">PeakMonthlyAvg!$K$2</definedName>
    <definedName function="false" hidden="false" localSheetId="2" name="solver_rhs7" vbProcedure="false">PeakMonthlyAvg!$L$2</definedName>
    <definedName function="false" hidden="false" localSheetId="2" name="solver_scl" vbProcedure="false">2</definedName>
    <definedName function="false" hidden="false" localSheetId="2" name="solver_sho" vbProcedure="false">2</definedName>
    <definedName function="false" hidden="false" localSheetId="2" name="solver_tim" vbProcedure="false">100</definedName>
    <definedName function="false" hidden="false" localSheetId="2" name="solver_tol" vbProcedure="false">0.05</definedName>
    <definedName function="false" hidden="false" localSheetId="2" name="solver_typ" vbProcedure="false">2</definedName>
    <definedName function="false" hidden="false" localSheetId="2" name="solver_val" vbProcedure="false">0</definedName>
    <definedName function="false" hidden="false" localSheetId="3" name="solver_adj" vbProcedure="false">OffPeakMonthlyAvg!$I$5:$L$16</definedName>
    <definedName function="false" hidden="false" localSheetId="3" name="solver_cvg" vbProcedure="false">0.001</definedName>
    <definedName function="false" hidden="false" localSheetId="3" name="solver_drv" vbProcedure="false">1</definedName>
    <definedName function="false" hidden="false" localSheetId="3" name="solver_est" vbProcedure="false">1</definedName>
    <definedName function="false" hidden="false" localSheetId="3" name="solver_itr" vbProcedure="false">100</definedName>
    <definedName function="false" hidden="false" localSheetId="3" name="solver_lhs1" vbProcedure="false">OffPeakMonthlyAvg!$I$5:$L$16</definedName>
    <definedName function="false" hidden="false" localSheetId="3" name="solver_lhs2" vbProcedure="false">OffPeakMonthlyAvg!$I$5:$L$16</definedName>
    <definedName function="false" hidden="false" localSheetId="3" name="solver_lhs3" vbProcedure="false">OffPeakMonthlyAvg!$M$5:$M$16</definedName>
    <definedName function="false" hidden="false" localSheetId="3" name="solver_lhs4" vbProcedure="false">OffPeakMonthlyAvg!$I$5:$I$16</definedName>
    <definedName function="false" hidden="false" localSheetId="3" name="solver_lhs5" vbProcedure="false">OffPeakMonthlyAvg!$J$5:$J$16</definedName>
    <definedName function="false" hidden="false" localSheetId="3" name="solver_lhs6" vbProcedure="false">OffPeakMonthlyAvg!$K$5:$K$16</definedName>
    <definedName function="false" hidden="false" localSheetId="3" name="solver_lhs7" vbProcedure="false">OffPeakMonthlyAvg!$L$5:$L$16</definedName>
    <definedName function="false" hidden="false" localSheetId="3" name="solver_lin" vbProcedure="false">2</definedName>
    <definedName function="false" hidden="false" localSheetId="3" name="solver_neg" vbProcedure="false">2</definedName>
    <definedName function="false" hidden="false" localSheetId="3" name="solver_num" vbProcedure="false">7</definedName>
    <definedName function="false" hidden="false" localSheetId="3" name="solver_nwt" vbProcedure="false">1</definedName>
    <definedName function="false" hidden="false" localSheetId="3" name="solver_opt" vbProcedure="false">OffPeakMonthlyAvg!$T$2</definedName>
    <definedName function="false" hidden="false" localSheetId="3" name="solver_pre" vbProcedure="false">0.000001</definedName>
    <definedName function="false" hidden="false" localSheetId="3" name="solver_rel1" vbProcedure="false">1</definedName>
    <definedName function="false" hidden="false" localSheetId="3" name="solver_rel2" vbProcedure="false">3</definedName>
    <definedName function="false" hidden="false" localSheetId="3" name="solver_rel3" vbProcedure="false">2</definedName>
    <definedName function="false" hidden="false" localSheetId="3" name="solver_rel4" vbProcedure="false">1</definedName>
    <definedName function="false" hidden="false" localSheetId="3" name="solver_rel5" vbProcedure="false">1</definedName>
    <definedName function="false" hidden="false" localSheetId="3" name="solver_rel6" vbProcedure="false">1</definedName>
    <definedName function="false" hidden="false" localSheetId="3" name="solver_rel7" vbProcedure="false">1</definedName>
    <definedName function="false" hidden="false" localSheetId="3" name="solver_rhs1" vbProcedure="false">100%</definedName>
    <definedName function="false" hidden="false" localSheetId="3" name="solver_rhs2" vbProcedure="false">0%</definedName>
    <definedName function="false" hidden="false" localSheetId="3" name="solver_rhs3" vbProcedure="false">100%</definedName>
    <definedName function="false" hidden="false" localSheetId="3" name="solver_rhs4" vbProcedure="false">OffPeakMonthlyAvg!$I$2</definedName>
    <definedName function="false" hidden="false" localSheetId="3" name="solver_rhs5" vbProcedure="false">OffPeakMonthlyAvg!$J$2</definedName>
    <definedName function="false" hidden="false" localSheetId="3" name="solver_rhs6" vbProcedure="false">OffPeakMonthlyAvg!$K$2</definedName>
    <definedName function="false" hidden="false" localSheetId="3" name="solver_rhs7" vbProcedure="false">OffPeakMonthlyAvg!$L$2</definedName>
    <definedName function="false" hidden="false" localSheetId="3" name="solver_scl" vbProcedure="false">2</definedName>
    <definedName function="false" hidden="false" localSheetId="3" name="solver_sho" vbProcedure="false">2</definedName>
    <definedName function="false" hidden="false" localSheetId="3" name="solver_tim" vbProcedure="false">100</definedName>
    <definedName function="false" hidden="false" localSheetId="3" name="solver_tol" vbProcedure="false">0.05</definedName>
    <definedName function="false" hidden="false" localSheetId="3" name="solver_typ" vbProcedure="false">2</definedName>
    <definedName function="false" hidden="false" localSheetId="3" name="solver_val" vbProcedure="false">0</definedName>
    <definedName function="false" hidden="false" localSheetId="3" name="WtdAvgCost" vbProcedure="false">OffPeakMonthlyAvg!$T$2</definedName>
    <definedName function="false" hidden="false" localSheetId="4" name="solver_adj" vbProcedure="false">PeakMonthlyAvg!$I$5:$L$16</definedName>
    <definedName function="false" hidden="false" localSheetId="4" name="solver_cvg" vbProcedure="false">0.001</definedName>
    <definedName function="false" hidden="false" localSheetId="4" name="solver_drv" vbProcedure="false">1</definedName>
    <definedName function="false" hidden="false" localSheetId="4" name="solver_est" vbProcedure="false">1</definedName>
    <definedName function="false" hidden="false" localSheetId="4" name="solver_itr" vbProcedure="false">100</definedName>
    <definedName function="false" hidden="false" localSheetId="4" name="solver_lhs1" vbProcedure="false">PeakMonthlyAvg!$I$5:$L$16</definedName>
    <definedName function="false" hidden="false" localSheetId="4" name="solver_lhs10" vbProcedure="false">PeakMonthlyAvg!$M$5:$M$16</definedName>
    <definedName function="false" hidden="false" localSheetId="4" name="solver_lhs11" vbProcedure="false">PeakMonthlyAvg!$I$5:$I$16</definedName>
    <definedName function="false" hidden="false" localSheetId="4" name="solver_lhs12" vbProcedure="false">PeakMonthlyAvg!$J$5:$J$16</definedName>
    <definedName function="false" hidden="false" localSheetId="4" name="solver_lhs13" vbProcedure="false">PeakMonthlyAvg!$K$5:$K$16</definedName>
    <definedName function="false" hidden="false" localSheetId="4" name="solver_lhs14" vbProcedure="false">PeakMonthlyAvg!$L$5:$L$16</definedName>
    <definedName function="false" hidden="false" localSheetId="4" name="solver_lhs15" vbProcedure="false">PeakMonthlyAvg!$I$5:$L$16</definedName>
    <definedName function="false" hidden="false" localSheetId="4" name="solver_lhs16" vbProcedure="false">PeakMonthlyAvg!$I$5:$L$16</definedName>
    <definedName function="false" hidden="false" localSheetId="4" name="solver_lhs17" vbProcedure="false">PeakMonthlyAvg!$M$5:$M$16</definedName>
    <definedName function="false" hidden="false" localSheetId="4" name="solver_lhs18" vbProcedure="false">PeakMonthlyAvg!$I$5:$I$16</definedName>
    <definedName function="false" hidden="false" localSheetId="4" name="solver_lhs19" vbProcedure="false">PeakMonthlyAvg!$J$5:$J$16</definedName>
    <definedName function="false" hidden="false" localSheetId="4" name="solver_lhs2" vbProcedure="false">PeakMonthlyAvg!$I$5:$L$16</definedName>
    <definedName function="false" hidden="false" localSheetId="4" name="solver_lhs20" vbProcedure="false">PeakMonthlyAvg!$K$5:$K$16</definedName>
    <definedName function="false" hidden="false" localSheetId="4" name="solver_lhs21" vbProcedure="false">PeakMonthlyAvg!$L$5:$L$16</definedName>
    <definedName function="false" hidden="false" localSheetId="4" name="solver_lhs22" vbProcedure="false">PeakMonthlyAvg!$I$5:$L$16</definedName>
    <definedName function="false" hidden="false" localSheetId="4" name="solver_lhs23" vbProcedure="false">PeakMonthlyAvg!$I$5:$L$16</definedName>
    <definedName function="false" hidden="false" localSheetId="4" name="solver_lhs24" vbProcedure="false">PeakMonthlyAvg!$M$5:$M$16</definedName>
    <definedName function="false" hidden="false" localSheetId="4" name="solver_lhs25" vbProcedure="false">PeakMonthlyAvg!$I$5:$I$16</definedName>
    <definedName function="false" hidden="false" localSheetId="4" name="solver_lhs26" vbProcedure="false">PeakMonthlyAvg!$J$5:$J$16</definedName>
    <definedName function="false" hidden="false" localSheetId="4" name="solver_lhs27" vbProcedure="false">PeakMonthlyAvg!$K$5:$K$16</definedName>
    <definedName function="false" hidden="false" localSheetId="4" name="solver_lhs28" vbProcedure="false">PeakMonthlyAvg!$L$5:$L$16</definedName>
    <definedName function="false" hidden="false" localSheetId="4" name="solver_lhs29" vbProcedure="false">PeakMonthlyAvg!$I$5:$L$16</definedName>
    <definedName function="false" hidden="false" localSheetId="4" name="solver_lhs3" vbProcedure="false">PeakMonthlyAvg!$M$5:$M$16</definedName>
    <definedName function="false" hidden="false" localSheetId="4" name="solver_lhs30" vbProcedure="false">PeakMonthlyAvg!$I$5:$L$16</definedName>
    <definedName function="false" hidden="false" localSheetId="4" name="solver_lhs31" vbProcedure="false">PeakMonthlyAvg!$M$5:$M$16</definedName>
    <definedName function="false" hidden="false" localSheetId="4" name="solver_lhs32" vbProcedure="false">PeakMonthlyAvg!$I$5:$I$16</definedName>
    <definedName function="false" hidden="false" localSheetId="4" name="solver_lhs33" vbProcedure="false">PeakMonthlyAvg!$J$5:$J$16</definedName>
    <definedName function="false" hidden="false" localSheetId="4" name="solver_lhs34" vbProcedure="false">PeakMonthlyAvg!$K$5:$K$16</definedName>
    <definedName function="false" hidden="false" localSheetId="4" name="solver_lhs35" vbProcedure="false">PeakMonthlyAvg!$L$5:$L$16</definedName>
    <definedName function="false" hidden="false" localSheetId="4" name="solver_lhs36" vbProcedure="false">PeakMonthlyAvg!$I$5:$L$16</definedName>
    <definedName function="false" hidden="false" localSheetId="4" name="solver_lhs37" vbProcedure="false">PeakMonthlyAvg!$I$5:$L$16</definedName>
    <definedName function="false" hidden="false" localSheetId="4" name="solver_lhs38" vbProcedure="false">PeakMonthlyAvg!$M$5:$M$16</definedName>
    <definedName function="false" hidden="false" localSheetId="4" name="solver_lhs39" vbProcedure="false">PeakMonthlyAvg!$I$5:$I$16</definedName>
    <definedName function="false" hidden="false" localSheetId="4" name="solver_lhs4" vbProcedure="false">PeakMonthlyAvg!$I$5:$I$16</definedName>
    <definedName function="false" hidden="false" localSheetId="4" name="solver_lhs40" vbProcedure="false">PeakMonthlyAvg!$J$5:$J$16</definedName>
    <definedName function="false" hidden="false" localSheetId="4" name="solver_lhs41" vbProcedure="false">PeakMonthlyAvg!$K$5:$K$16</definedName>
    <definedName function="false" hidden="false" localSheetId="4" name="solver_lhs42" vbProcedure="false">PeakMonthlyAvg!$L$5:$L$16</definedName>
    <definedName function="false" hidden="false" localSheetId="4" name="solver_lhs43" vbProcedure="false">PeakMonthlyAvg!$I$5:$L$16</definedName>
    <definedName function="false" hidden="false" localSheetId="4" name="solver_lhs44" vbProcedure="false">PeakMonthlyAvg!$I$5:$L$16</definedName>
    <definedName function="false" hidden="false" localSheetId="4" name="solver_lhs45" vbProcedure="false">PeakMonthlyAvg!$M$5:$M$16</definedName>
    <definedName function="false" hidden="false" localSheetId="4" name="solver_lhs46" vbProcedure="false">PeakMonthlyAvg!$I$5:$I$16</definedName>
    <definedName function="false" hidden="false" localSheetId="4" name="solver_lhs47" vbProcedure="false">PeakMonthlyAvg!$J$5:$J$16</definedName>
    <definedName function="false" hidden="false" localSheetId="4" name="solver_lhs48" vbProcedure="false">PeakMonthlyAvg!$K$5:$K$16</definedName>
    <definedName function="false" hidden="false" localSheetId="4" name="solver_lhs49" vbProcedure="false">PeakMonthlyAvg!$L$5:$L$16</definedName>
    <definedName function="false" hidden="false" localSheetId="4" name="solver_lhs5" vbProcedure="false">PeakMonthlyAvg!$J$5:$J$16</definedName>
    <definedName function="false" hidden="false" localSheetId="4" name="solver_lhs6" vbProcedure="false">PeakMonthlyAvg!$K$5:$K$16</definedName>
    <definedName function="false" hidden="false" localSheetId="4" name="solver_lhs7" vbProcedure="false">PeakMonthlyAvg!$L$5:$L$16</definedName>
    <definedName function="false" hidden="false" localSheetId="4" name="solver_lhs8" vbProcedure="false">PeakMonthlyAvg!$I$5:$L$16</definedName>
    <definedName function="false" hidden="false" localSheetId="4" name="solver_lhs9" vbProcedure="false">PeakMonthlyAvg!$I$5:$L$16</definedName>
    <definedName function="false" hidden="false" localSheetId="4" name="solver_lin" vbProcedure="false">2</definedName>
    <definedName function="false" hidden="false" localSheetId="4" name="solver_neg" vbProcedure="false">2</definedName>
    <definedName function="false" hidden="false" localSheetId="4" name="solver_num" vbProcedure="false">7</definedName>
    <definedName function="false" hidden="false" localSheetId="4" name="solver_nwt" vbProcedure="false">1</definedName>
    <definedName function="false" hidden="false" localSheetId="4" name="solver_opt" vbProcedure="false">PeakMonthlyAvg!$T$2</definedName>
    <definedName function="false" hidden="false" localSheetId="4" name="solver_pre" vbProcedure="false">0.000001</definedName>
    <definedName function="false" hidden="false" localSheetId="4" name="solver_rel1" vbProcedure="false">1</definedName>
    <definedName function="false" hidden="false" localSheetId="4" name="solver_rel10" vbProcedure="false">2</definedName>
    <definedName function="false" hidden="false" localSheetId="4" name="solver_rel11" vbProcedure="false">1</definedName>
    <definedName function="false" hidden="false" localSheetId="4" name="solver_rel12" vbProcedure="false">1</definedName>
    <definedName function="false" hidden="false" localSheetId="4" name="solver_rel13" vbProcedure="false">1</definedName>
    <definedName function="false" hidden="false" localSheetId="4" name="solver_rel14" vbProcedure="false">1</definedName>
    <definedName function="false" hidden="false" localSheetId="4" name="solver_rel15" vbProcedure="false">1</definedName>
    <definedName function="false" hidden="false" localSheetId="4" name="solver_rel16" vbProcedure="false">3</definedName>
    <definedName function="false" hidden="false" localSheetId="4" name="solver_rel17" vbProcedure="false">2</definedName>
    <definedName function="false" hidden="false" localSheetId="4" name="solver_rel18" vbProcedure="false">1</definedName>
    <definedName function="false" hidden="false" localSheetId="4" name="solver_rel19" vbProcedure="false">1</definedName>
    <definedName function="false" hidden="false" localSheetId="4" name="solver_rel2" vbProcedure="false">3</definedName>
    <definedName function="false" hidden="false" localSheetId="4" name="solver_rel20" vbProcedure="false">1</definedName>
    <definedName function="false" hidden="false" localSheetId="4" name="solver_rel21" vbProcedure="false">1</definedName>
    <definedName function="false" hidden="false" localSheetId="4" name="solver_rel22" vbProcedure="false">1</definedName>
    <definedName function="false" hidden="false" localSheetId="4" name="solver_rel23" vbProcedure="false">3</definedName>
    <definedName function="false" hidden="false" localSheetId="4" name="solver_rel24" vbProcedure="false">2</definedName>
    <definedName function="false" hidden="false" localSheetId="4" name="solver_rel25" vbProcedure="false">1</definedName>
    <definedName function="false" hidden="false" localSheetId="4" name="solver_rel26" vbProcedure="false">1</definedName>
    <definedName function="false" hidden="false" localSheetId="4" name="solver_rel27" vbProcedure="false">1</definedName>
    <definedName function="false" hidden="false" localSheetId="4" name="solver_rel28" vbProcedure="false">1</definedName>
    <definedName function="false" hidden="false" localSheetId="4" name="solver_rel29" vbProcedure="false">1</definedName>
    <definedName function="false" hidden="false" localSheetId="4" name="solver_rel3" vbProcedure="false">2</definedName>
    <definedName function="false" hidden="false" localSheetId="4" name="solver_rel30" vbProcedure="false">3</definedName>
    <definedName function="false" hidden="false" localSheetId="4" name="solver_rel31" vbProcedure="false">2</definedName>
    <definedName function="false" hidden="false" localSheetId="4" name="solver_rel32" vbProcedure="false">1</definedName>
    <definedName function="false" hidden="false" localSheetId="4" name="solver_rel33" vbProcedure="false">1</definedName>
    <definedName function="false" hidden="false" localSheetId="4" name="solver_rel34" vbProcedure="false">1</definedName>
    <definedName function="false" hidden="false" localSheetId="4" name="solver_rel35" vbProcedure="false">1</definedName>
    <definedName function="false" hidden="false" localSheetId="4" name="solver_rel36" vbProcedure="false">1</definedName>
    <definedName function="false" hidden="false" localSheetId="4" name="solver_rel37" vbProcedure="false">3</definedName>
    <definedName function="false" hidden="false" localSheetId="4" name="solver_rel38" vbProcedure="false">2</definedName>
    <definedName function="false" hidden="false" localSheetId="4" name="solver_rel39" vbProcedure="false">1</definedName>
    <definedName function="false" hidden="false" localSheetId="4" name="solver_rel4" vbProcedure="false">1</definedName>
    <definedName function="false" hidden="false" localSheetId="4" name="solver_rel40" vbProcedure="false">1</definedName>
    <definedName function="false" hidden="false" localSheetId="4" name="solver_rel41" vbProcedure="false">1</definedName>
    <definedName function="false" hidden="false" localSheetId="4" name="solver_rel42" vbProcedure="false">1</definedName>
    <definedName function="false" hidden="false" localSheetId="4" name="solver_rel43" vbProcedure="false">1</definedName>
    <definedName function="false" hidden="false" localSheetId="4" name="solver_rel44" vbProcedure="false">3</definedName>
    <definedName function="false" hidden="false" localSheetId="4" name="solver_rel45" vbProcedure="false">2</definedName>
    <definedName function="false" hidden="false" localSheetId="4" name="solver_rel46" vbProcedure="false">1</definedName>
    <definedName function="false" hidden="false" localSheetId="4" name="solver_rel47" vbProcedure="false">1</definedName>
    <definedName function="false" hidden="false" localSheetId="4" name="solver_rel48" vbProcedure="false">1</definedName>
    <definedName function="false" hidden="false" localSheetId="4" name="solver_rel49" vbProcedure="false">1</definedName>
    <definedName function="false" hidden="false" localSheetId="4" name="solver_rel5" vbProcedure="false">1</definedName>
    <definedName function="false" hidden="false" localSheetId="4" name="solver_rel6" vbProcedure="false">1</definedName>
    <definedName function="false" hidden="false" localSheetId="4" name="solver_rel7" vbProcedure="false">1</definedName>
    <definedName function="false" hidden="false" localSheetId="4" name="solver_rel8" vbProcedure="false">1</definedName>
    <definedName function="false" hidden="false" localSheetId="4" name="solver_rel9" vbProcedure="false">3</definedName>
    <definedName function="false" hidden="false" localSheetId="4" name="solver_rhs1" vbProcedure="false">100%</definedName>
    <definedName function="false" hidden="false" localSheetId="4" name="solver_rhs10" vbProcedure="false">100%</definedName>
    <definedName function="false" hidden="false" localSheetId="4" name="solver_rhs11" vbProcedure="false">PeakMonthlyAvg!$I$2</definedName>
    <definedName function="false" hidden="false" localSheetId="4" name="solver_rhs12" vbProcedure="false">PeakMonthlyAvg!$J$2</definedName>
    <definedName function="false" hidden="false" localSheetId="4" name="solver_rhs13" vbProcedure="false">PeakMonthlyAvg!$K$2</definedName>
    <definedName function="false" hidden="false" localSheetId="4" name="solver_rhs14" vbProcedure="false">PeakMonthlyAvg!$L$2</definedName>
    <definedName function="false" hidden="false" localSheetId="4" name="solver_rhs15" vbProcedure="false">100%</definedName>
    <definedName function="false" hidden="false" localSheetId="4" name="solver_rhs16" vbProcedure="false">0%</definedName>
    <definedName function="false" hidden="false" localSheetId="4" name="solver_rhs17" vbProcedure="false">100%</definedName>
    <definedName function="false" hidden="false" localSheetId="4" name="solver_rhs18" vbProcedure="false">PeakMonthlyAvg!$I$2</definedName>
    <definedName function="false" hidden="false" localSheetId="4" name="solver_rhs19" vbProcedure="false">PeakMonthlyAvg!$J$2</definedName>
    <definedName function="false" hidden="false" localSheetId="4" name="solver_rhs2" vbProcedure="false">0%</definedName>
    <definedName function="false" hidden="false" localSheetId="4" name="solver_rhs20" vbProcedure="false">PeakMonthlyAvg!$K$2</definedName>
    <definedName function="false" hidden="false" localSheetId="4" name="solver_rhs21" vbProcedure="false">PeakMonthlyAvg!$L$2</definedName>
    <definedName function="false" hidden="false" localSheetId="4" name="solver_rhs22" vbProcedure="false">100%</definedName>
    <definedName function="false" hidden="false" localSheetId="4" name="solver_rhs23" vbProcedure="false">0%</definedName>
    <definedName function="false" hidden="false" localSheetId="4" name="solver_rhs24" vbProcedure="false">100%</definedName>
    <definedName function="false" hidden="false" localSheetId="4" name="solver_rhs25" vbProcedure="false">PeakMonthlyAvg!$I$2</definedName>
    <definedName function="false" hidden="false" localSheetId="4" name="solver_rhs26" vbProcedure="false">PeakMonthlyAvg!$J$2</definedName>
    <definedName function="false" hidden="false" localSheetId="4" name="solver_rhs27" vbProcedure="false">PeakMonthlyAvg!$K$2</definedName>
    <definedName function="false" hidden="false" localSheetId="4" name="solver_rhs28" vbProcedure="false">PeakMonthlyAvg!$L$2</definedName>
    <definedName function="false" hidden="false" localSheetId="4" name="solver_rhs29" vbProcedure="false">100%</definedName>
    <definedName function="false" hidden="false" localSheetId="4" name="solver_rhs3" vbProcedure="false">100%</definedName>
    <definedName function="false" hidden="false" localSheetId="4" name="solver_rhs30" vbProcedure="false">0%</definedName>
    <definedName function="false" hidden="false" localSheetId="4" name="solver_rhs31" vbProcedure="false">100%</definedName>
    <definedName function="false" hidden="false" localSheetId="4" name="solver_rhs32" vbProcedure="false">PeakMonthlyAvg!$I$2</definedName>
    <definedName function="false" hidden="false" localSheetId="4" name="solver_rhs33" vbProcedure="false">PeakMonthlyAvg!$J$2</definedName>
    <definedName function="false" hidden="false" localSheetId="4" name="solver_rhs34" vbProcedure="false">PeakMonthlyAvg!$K$2</definedName>
    <definedName function="false" hidden="false" localSheetId="4" name="solver_rhs35" vbProcedure="false">PeakMonthlyAvg!$L$2</definedName>
    <definedName function="false" hidden="false" localSheetId="4" name="solver_rhs36" vbProcedure="false">100%</definedName>
    <definedName function="false" hidden="false" localSheetId="4" name="solver_rhs37" vbProcedure="false">0%</definedName>
    <definedName function="false" hidden="false" localSheetId="4" name="solver_rhs38" vbProcedure="false">100%</definedName>
    <definedName function="false" hidden="false" localSheetId="4" name="solver_rhs39" vbProcedure="false">PeakMonthlyAvg!$I$2</definedName>
    <definedName function="false" hidden="false" localSheetId="4" name="solver_rhs4" vbProcedure="false">PeakMonthlyAvg!$I$2</definedName>
    <definedName function="false" hidden="false" localSheetId="4" name="solver_rhs40" vbProcedure="false">PeakMonthlyAvg!$J$2</definedName>
    <definedName function="false" hidden="false" localSheetId="4" name="solver_rhs41" vbProcedure="false">PeakMonthlyAvg!$K$2</definedName>
    <definedName function="false" hidden="false" localSheetId="4" name="solver_rhs42" vbProcedure="false">PeakMonthlyAvg!$L$2</definedName>
    <definedName function="false" hidden="false" localSheetId="4" name="solver_rhs43" vbProcedure="false">100%</definedName>
    <definedName function="false" hidden="false" localSheetId="4" name="solver_rhs44" vbProcedure="false">0%</definedName>
    <definedName function="false" hidden="false" localSheetId="4" name="solver_rhs45" vbProcedure="false">100%</definedName>
    <definedName function="false" hidden="false" localSheetId="4" name="solver_rhs46" vbProcedure="false">PeakMonthlyAvg!$I$2</definedName>
    <definedName function="false" hidden="false" localSheetId="4" name="solver_rhs47" vbProcedure="false">PeakMonthlyAvg!$J$2</definedName>
    <definedName function="false" hidden="false" localSheetId="4" name="solver_rhs48" vbProcedure="false">PeakMonthlyAvg!$K$2</definedName>
    <definedName function="false" hidden="false" localSheetId="4" name="solver_rhs49" vbProcedure="false">PeakMonthlyAvg!$L$2</definedName>
    <definedName function="false" hidden="false" localSheetId="4" name="solver_rhs5" vbProcedure="false">PeakMonthlyAvg!$J$2</definedName>
    <definedName function="false" hidden="false" localSheetId="4" name="solver_rhs6" vbProcedure="false">PeakMonthlyAvg!$K$2</definedName>
    <definedName function="false" hidden="false" localSheetId="4" name="solver_rhs7" vbProcedure="false">PeakMonthlyAvg!$L$2</definedName>
    <definedName function="false" hidden="false" localSheetId="4" name="solver_rhs8" vbProcedure="false">100%</definedName>
    <definedName function="false" hidden="false" localSheetId="4" name="solver_rhs9" vbProcedure="false">0%</definedName>
    <definedName function="false" hidden="false" localSheetId="4" name="solver_scl" vbProcedure="false">2</definedName>
    <definedName function="false" hidden="false" localSheetId="4" name="solver_sho" vbProcedure="false">2</definedName>
    <definedName function="false" hidden="false" localSheetId="4" name="solver_tim" vbProcedure="false">100</definedName>
    <definedName function="false" hidden="false" localSheetId="4" name="solver_tol" vbProcedure="false">0.05</definedName>
    <definedName function="false" hidden="false" localSheetId="4" name="solver_typ" vbProcedure="false">2</definedName>
    <definedName function="false" hidden="false" localSheetId="4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<sst xmlns="http://schemas.openxmlformats.org/spreadsheetml/2006/main" count="130" uniqueCount="79">
  <si>
    <t xml:space="preserve">Start Date</t>
  </si>
  <si>
    <t xml:space="preserve">Stop Date</t>
  </si>
  <si>
    <t xml:space="preserve">Mark Date</t>
  </si>
  <si>
    <t xml:space="preserve">Curve Date</t>
  </si>
  <si>
    <t xml:space="preserve">Term</t>
  </si>
  <si>
    <t xml:space="preserve">Phy1 Fin2</t>
  </si>
  <si>
    <t xml:space="preserve">Deal1 Cal2</t>
  </si>
  <si>
    <t xml:space="preserve">Input</t>
  </si>
  <si>
    <t xml:space="preserve">Calc Section</t>
  </si>
  <si>
    <t xml:space="preserve">Real</t>
  </si>
  <si>
    <t xml:space="preserve">PV</t>
  </si>
  <si>
    <t xml:space="preserve">Accum</t>
  </si>
  <si>
    <t xml:space="preserve">Esc</t>
  </si>
  <si>
    <t xml:space="preserve">Delivery</t>
  </si>
  <si>
    <t xml:space="preserve">Daily</t>
  </si>
  <si>
    <t xml:space="preserve">Monthly</t>
  </si>
  <si>
    <t xml:space="preserve">PEAK</t>
  </si>
  <si>
    <t xml:space="preserve">OFF PEAK</t>
  </si>
  <si>
    <t xml:space="preserve">Peak</t>
  </si>
  <si>
    <t xml:space="preserve">Off Peak</t>
  </si>
  <si>
    <t xml:space="preserve">Calendar</t>
  </si>
  <si>
    <t xml:space="preserve">Discount</t>
  </si>
  <si>
    <t xml:space="preserve">Libor</t>
  </si>
  <si>
    <t xml:space="preserve">Active</t>
  </si>
  <si>
    <t xml:space="preserve">Annual</t>
  </si>
  <si>
    <t xml:space="preserve">Forward</t>
  </si>
  <si>
    <t xml:space="preserve">real</t>
  </si>
  <si>
    <t xml:space="preserve">Month</t>
  </si>
  <si>
    <t xml:space="preserve">MMbtu</t>
  </si>
  <si>
    <t xml:space="preserve">Avg</t>
  </si>
  <si>
    <t xml:space="preserve">SP</t>
  </si>
  <si>
    <t xml:space="preserve">NP</t>
  </si>
  <si>
    <t xml:space="preserve">Days</t>
  </si>
  <si>
    <t xml:space="preserve">Date</t>
  </si>
  <si>
    <t xml:space="preserve">AA</t>
  </si>
  <si>
    <t xml:space="preserve">Factor</t>
  </si>
  <si>
    <t xml:space="preserve">Months</t>
  </si>
  <si>
    <t xml:space="preserve">Escalator</t>
  </si>
  <si>
    <t xml:space="preserve">value</t>
  </si>
  <si>
    <t xml:space="preserve">Year 1</t>
  </si>
  <si>
    <t xml:space="preserve">Year 2</t>
  </si>
  <si>
    <t xml:space="preserve">Year 3</t>
  </si>
  <si>
    <t xml:space="preserve">Year 4</t>
  </si>
  <si>
    <t xml:space="preserve">Year 5</t>
  </si>
  <si>
    <t xml:space="preserve">5-Year</t>
  </si>
  <si>
    <t xml:space="preserve">10-Year</t>
  </si>
  <si>
    <t xml:space="preserve">Actual from Structuring</t>
  </si>
  <si>
    <t xml:space="preserve">7X16</t>
  </si>
  <si>
    <t xml:space="preserve">7X8</t>
  </si>
  <si>
    <t xml:space="preserve">7X24</t>
  </si>
  <si>
    <t xml:space="preserve">2001-2005</t>
  </si>
  <si>
    <t xml:space="preserve">2001-2010</t>
  </si>
  <si>
    <t xml:space="preserve">DayOfYear</t>
  </si>
  <si>
    <t xml:space="preserve">date</t>
  </si>
  <si>
    <t xml:space="preserve">Qtr</t>
  </si>
  <si>
    <t xml:space="preserve">Caps</t>
  </si>
  <si>
    <t xml:space="preserve">Avg Yr 1</t>
  </si>
  <si>
    <t xml:space="preserve">AVG MONTHLY PEAK LOADS</t>
  </si>
  <si>
    <t xml:space="preserve">ALLOCATION</t>
  </si>
  <si>
    <t xml:space="preserve">PRICES</t>
  </si>
  <si>
    <t xml:space="preserve">Utility-owned Resources</t>
  </si>
  <si>
    <t xml:space="preserve">10-Yr Fixed Price</t>
  </si>
  <si>
    <t xml:space="preserve">5-Yr Fixed Price</t>
  </si>
  <si>
    <t xml:space="preserve">1-Yr Fixed Price</t>
  </si>
  <si>
    <t xml:space="preserve">Monthly Price</t>
  </si>
  <si>
    <t xml:space="preserve">10-Yr</t>
  </si>
  <si>
    <t xml:space="preserve">5-Yr</t>
  </si>
  <si>
    <t xml:space="preserve">1-Yr</t>
  </si>
  <si>
    <t xml:space="preserve">Resources</t>
  </si>
  <si>
    <t xml:space="preserve">Weighted Avg</t>
  </si>
  <si>
    <t xml:space="preserve">AVG MONTHLY OFF PEAK LOADS</t>
  </si>
  <si>
    <t xml:space="preserve">X</t>
  </si>
  <si>
    <t xml:space="preserve">Blended</t>
  </si>
  <si>
    <t xml:space="preserve">(24 x 7)</t>
  </si>
  <si>
    <t xml:space="preserve">Average Price to Serve Load 2001 (Year 1)</t>
  </si>
  <si>
    <t xml:space="preserve">Average Price to Serve Peak 2001-2003 (Years 1-3)</t>
  </si>
  <si>
    <t xml:space="preserve">Average Price to Serve Load 2001-2005 (Years 1-5)</t>
  </si>
  <si>
    <r>
      <rPr>
        <b val="true"/>
        <sz val="9"/>
        <rFont val="Arial"/>
        <family val="2"/>
      </rPr>
      <t xml:space="preserve">Note:</t>
    </r>
    <r>
      <rPr>
        <sz val="9"/>
        <rFont val="Arial"/>
        <family val="2"/>
      </rPr>
      <t xml:space="preserve">  Notional prices subject to change, for illustrative purposes only.  Average prices include an assumed cost of $40/Mwh for power</t>
    </r>
  </si>
  <si>
    <t xml:space="preserve">generated by utility-owned resources.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</si>
</sst>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-409]#,##0_);[RED]\(#,##0\)"/>
    <numFmt numFmtId="166" formatCode="\$#,##0_);[RED]&quot;($&quot;#,##0\)"/>
    <numFmt numFmtId="167" formatCode="[$-409]#,##0.00_);[RED]\(#,##0.00\)"/>
    <numFmt numFmtId="168" formatCode="\$#,##0.00_);[RED]&quot;($&quot;#,##0.00\)"/>
    <numFmt numFmtId="169" formatCode="_(* #,##0_);_(* \(#,##0\);_(* \-_);_(@_)"/>
    <numFmt numFmtId="170" formatCode="#,##0.00"/>
    <numFmt numFmtId="171" formatCode="_(* #,##0.00_);_(* \(#,##0.00\);_(* \-??_);_(@_)"/>
    <numFmt numFmtId="172" formatCode="_(\$* #,##0_);_(\$* \(#,##0\);_(\$* \-_);_(@_)"/>
    <numFmt numFmtId="173" formatCode="_(\$* #,##0.00_);_(\$* \(#,##0.00\);_(\$* \-??_);_(@_)"/>
    <numFmt numFmtId="174" formatCode="0.00"/>
    <numFmt numFmtId="175" formatCode="[$-409]#,##0_);\(#,##0\)"/>
    <numFmt numFmtId="176" formatCode="#,##0"/>
    <numFmt numFmtId="177" formatCode="0"/>
    <numFmt numFmtId="178" formatCode="0.00%"/>
    <numFmt numFmtId="179" formatCode="[$-409]mmm\-yy"/>
    <numFmt numFmtId="180" formatCode="mm/dd/yy"/>
    <numFmt numFmtId="181" formatCode="0.0000"/>
    <numFmt numFmtId="182" formatCode="0%"/>
    <numFmt numFmtId="183" formatCode="mm/yy"/>
    <numFmt numFmtId="184" formatCode="0.000"/>
    <numFmt numFmtId="185" formatCode="\Q0"/>
    <numFmt numFmtId="186" formatCode="[$-409]m/d/yyyy"/>
    <numFmt numFmtId="187" formatCode="\$#,##0.00"/>
  </numFmts>
  <fonts count="7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1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2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2"/>
      <color rgb="FF000000"/>
      <name val="Arial"/>
      <family val="2"/>
    </font>
    <font>
      <sz val="9.25"/>
      <color rgb="FF000000"/>
      <name val="Arial"/>
      <family val="2"/>
    </font>
    <font>
      <b val="true"/>
      <sz val="10"/>
      <name val="Arial"/>
      <family val="2"/>
    </font>
    <font>
      <i val="true"/>
      <sz val="10"/>
      <name val="Arial"/>
      <family val="2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sz val="11"/>
      <name val="Arial"/>
      <family val="2"/>
    </font>
    <font>
      <sz val="9.75"/>
      <color rgb="FF000000"/>
      <name val="Arial"/>
      <family val="2"/>
    </font>
    <font>
      <sz val="10.5"/>
      <color rgb="FF000000"/>
      <name val="Arial"/>
      <family val="2"/>
    </font>
    <font>
      <sz val="8"/>
      <color rgb="FF000000"/>
      <name val="Arial"/>
      <family val="2"/>
    </font>
    <font>
      <sz val="9.5"/>
      <color rgb="FF000000"/>
      <name val="Arial"/>
      <family val="2"/>
    </font>
    <font>
      <sz val="10"/>
      <color rgb="FFFFFFFF"/>
      <name val="Arial"/>
      <family val="2"/>
    </font>
    <font>
      <b val="true"/>
      <sz val="8"/>
      <name val="Arial"/>
      <family val="2"/>
    </font>
    <font>
      <sz val="10.25"/>
      <color rgb="FF000000"/>
      <name val="Arial"/>
      <family val="2"/>
    </font>
    <font>
      <sz val="9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148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3" borderId="0" applyFont="true" applyBorder="false" applyAlignment="false" applyProtection="false"/>
    <xf numFmtId="164" fontId="1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2" applyFont="true" applyBorder="true" applyAlignment="false" applyProtection="false"/>
    <xf numFmtId="164" fontId="13" fillId="4" borderId="0" applyFont="true" applyBorder="false" applyAlignment="false" applyProtection="false"/>
    <xf numFmtId="175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4" fillId="0" borderId="0" applyFont="true" applyBorder="false" applyAlignment="false" applyProtection="false"/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3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0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5" borderId="0" applyFont="true" applyBorder="false" applyAlignment="false" applyProtection="false"/>
    <xf numFmtId="175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6" fillId="0" borderId="2" applyFont="true" applyBorder="true" applyAlignment="true" applyProtection="false">
      <alignment horizontal="general" vertical="bottom" textRotation="0" wrapText="false" indent="0" shrinkToFit="false"/>
    </xf>
  </cellStyleXfs>
  <cellXfs count="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109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57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5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1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9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61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61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1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6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46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Comma [0]_12matrix" xfId="110"/>
    <cellStyle name="Comma [0]_1995" xfId="111"/>
    <cellStyle name="Comma [0]_A" xfId="112"/>
    <cellStyle name="Comma [0]_A_dimon" xfId="113"/>
    <cellStyle name="Comma [0]_ACTUAL" xfId="114"/>
    <cellStyle name="Comma [0]_ACTUAL NA -OBU" xfId="115"/>
    <cellStyle name="Comma [0]_Actual vs." xfId="116"/>
    <cellStyle name="Comma [0]_algasdefault" xfId="117"/>
    <cellStyle name="Comma [0]_Alternative1" xfId="118"/>
    <cellStyle name="Comma [0]_Alternative1_1" xfId="119"/>
    <cellStyle name="Comma [0]_App E" xfId="120"/>
    <cellStyle name="Comma [0]_Apr" xfId="121"/>
    <cellStyle name="Comma [0]_Arapahoe" xfId="122"/>
    <cellStyle name="Comma [0]_Assumptions" xfId="123"/>
    <cellStyle name="Comma [0]_bahiadefault" xfId="124"/>
    <cellStyle name="Comma [0]_Book3" xfId="125"/>
    <cellStyle name="Comma [0]_BOP" xfId="126"/>
    <cellStyle name="Comma [0]_BOPBAL1" xfId="127"/>
    <cellStyle name="Comma [0]_BOPCBU" xfId="128"/>
    <cellStyle name="Comma [0]_BOPCBU (2)" xfId="129"/>
    <cellStyle name="Comma [0]_BOPCBU96" xfId="130"/>
    <cellStyle name="Comma [0]_BSAPPE.XLS" xfId="131"/>
    <cellStyle name="Comma [0]_Calculations" xfId="132"/>
    <cellStyle name="Comma [0]_Calculations (2)" xfId="133"/>
    <cellStyle name="Comma [0]_Calculations II" xfId="134"/>
    <cellStyle name="Comma [0]_Calculations III" xfId="135"/>
    <cellStyle name="Comma [0]_Calculations_1" xfId="136"/>
    <cellStyle name="Comma [0]_CAPEX" xfId="137"/>
    <cellStyle name="Comma [0]_CAPEX94" xfId="138"/>
    <cellStyle name="Comma [0]_CBU BOX CHART V PLAN" xfId="139"/>
    <cellStyle name="Comma [0]_CCA" xfId="140"/>
    <cellStyle name="Comma [0]_CCOCPX" xfId="141"/>
    <cellStyle name="Comma [0]_CHANGES.XLS" xfId="142"/>
    <cellStyle name="Comma [0]_Charts" xfId="143"/>
    <cellStyle name="Comma [0]_Comm File" xfId="144"/>
    <cellStyle name="Comma [0]_coperdefault" xfId="145"/>
    <cellStyle name="Comma [0]_Corp method" xfId="146"/>
    <cellStyle name="Comma [0]_CTCUR" xfId="147"/>
    <cellStyle name="Comma [0]_CUMPLTCH" xfId="148"/>
    <cellStyle name="Comma [0]_DEFAULT" xfId="149"/>
    <cellStyle name="Comma [0]_dimon" xfId="150"/>
    <cellStyle name="Comma [0]_Dowell C1b" xfId="151"/>
    <cellStyle name="Comma [0]_Dowell-C1a" xfId="152"/>
    <cellStyle name="Comma [0]_E&amp;ONW1" xfId="153"/>
    <cellStyle name="Comma [0]_E&amp;ONW2" xfId="154"/>
    <cellStyle name="Comma [0]_E&amp;OOCPX" xfId="155"/>
    <cellStyle name="Comma [0]_emserdefault" xfId="156"/>
    <cellStyle name="Comma [0]_F&amp;COCPX" xfId="157"/>
    <cellStyle name="Comma [0]_FEBRUARY" xfId="158"/>
    <cellStyle name="Comma [0]_FF" xfId="159"/>
    <cellStyle name="Comma [0]_FP 20 A (1)" xfId="160"/>
    <cellStyle name="Comma [0]_FP 20 A (2)" xfId="161"/>
    <cellStyle name="Comma [0]_FP-20 (App. E)" xfId="162"/>
    <cellStyle name="Comma [0]_FP-20 (App.A) " xfId="163"/>
    <cellStyle name="Comma [0]_FP-20 (App.D)" xfId="164"/>
    <cellStyle name="Comma [0]_FP-20(App.B)" xfId="165"/>
    <cellStyle name="Comma [0]_FP-20(C1) (a)" xfId="166"/>
    <cellStyle name="Comma [0]_FP-20(C1) (a) (2)" xfId="167"/>
    <cellStyle name="Comma [0]_FP-20(C1) (b)" xfId="168"/>
    <cellStyle name="Comma [0]_FP-20(C1) (b) " xfId="169"/>
    <cellStyle name="Comma [0]_FP-20(C1) (b) (2)" xfId="170"/>
    <cellStyle name="Comma [0]_GCM" xfId="171"/>
    <cellStyle name="Comma [0]_GenAssum" xfId="172"/>
    <cellStyle name="Comma [0]_GP C1a" xfId="173"/>
    <cellStyle name="Comma [0]_GP C1b" xfId="174"/>
    <cellStyle name="Comma [0]_GP_EI_3" xfId="175"/>
    <cellStyle name="Comma [0]_GQ C1A" xfId="176"/>
    <cellStyle name="Comma [0]_GQ C1B" xfId="177"/>
    <cellStyle name="Comma [0]_Inputs" xfId="178"/>
    <cellStyle name="Comma [0]_IPM C1b" xfId="179"/>
    <cellStyle name="Comma [0]_IPMC1a" xfId="180"/>
    <cellStyle name="Comma [0]_IS-Hold" xfId="181"/>
    <cellStyle name="Comma [0]_ITOCPX" xfId="182"/>
    <cellStyle name="Comma [0]_jancf" xfId="183"/>
    <cellStyle name="Comma [0]_JUNMTH55" xfId="184"/>
    <cellStyle name="Comma [0]_JUNMTH57" xfId="185"/>
    <cellStyle name="Comma [0]_JUNYTD55" xfId="186"/>
    <cellStyle name="Comma [0]_JUNYTD57" xfId="187"/>
    <cellStyle name="Comma [0]_laroux" xfId="188"/>
    <cellStyle name="Comma [0]_laroux_1" xfId="189"/>
    <cellStyle name="Comma [0]_laroux_1995" xfId="190"/>
    <cellStyle name="Comma [0]_laroux_1_dimon" xfId="191"/>
    <cellStyle name="Comma [0]_laroux_1_dimon_1" xfId="192"/>
    <cellStyle name="Comma [0]_laroux_1_laroux" xfId="193"/>
    <cellStyle name="Comma [0]_laroux_1_pldt" xfId="194"/>
    <cellStyle name="Comma [0]_laroux_1_PLDT_dimon" xfId="195"/>
    <cellStyle name="Comma [0]_laroux_1_VERA" xfId="196"/>
    <cellStyle name="Comma [0]_laroux_1_VIRUS-EDY" xfId="197"/>
    <cellStyle name="Comma [0]_laroux_2" xfId="198"/>
    <cellStyle name="Comma [0]_laroux_2_dimon" xfId="199"/>
    <cellStyle name="Comma [0]_laroux_2_dimon_1" xfId="200"/>
    <cellStyle name="Comma [0]_laroux_2_dimon_2" xfId="201"/>
    <cellStyle name="Comma [0]_laroux_2_laroux" xfId="202"/>
    <cellStyle name="Comma [0]_laroux_2_laroux_dimon" xfId="203"/>
    <cellStyle name="Comma [0]_laroux_2_pldt" xfId="204"/>
    <cellStyle name="Comma [0]_laroux_2_VERA" xfId="205"/>
    <cellStyle name="Comma [0]_laroux_3" xfId="206"/>
    <cellStyle name="Comma [0]_laroux_3_dimon" xfId="207"/>
    <cellStyle name="Comma [0]_laroux_dimon" xfId="208"/>
    <cellStyle name="Comma [0]_laroux_dimon_1" xfId="209"/>
    <cellStyle name="Comma [0]_laroux_laroux" xfId="210"/>
    <cellStyle name="Comma [0]_laroux_laroux_1" xfId="211"/>
    <cellStyle name="Comma [0]_laroux_laroux_dimon" xfId="212"/>
    <cellStyle name="Comma [0]_laroux_MATERAL2" xfId="213"/>
    <cellStyle name="Comma [0]_laroux_MATERAL2_dimon" xfId="214"/>
    <cellStyle name="Comma [0]_laroux_MATERAL2_laroux" xfId="215"/>
    <cellStyle name="Comma [0]_laroux_MATERAL2_laroux_dimon" xfId="216"/>
    <cellStyle name="Comma [0]_laroux_MATERAL2_pldt" xfId="217"/>
    <cellStyle name="Comma [0]_laroux_MATERAL2_VERA" xfId="218"/>
    <cellStyle name="Comma [0]_laroux_MATERAL2_VIRUS-EDY" xfId="219"/>
    <cellStyle name="Comma [0]_laroux_mud plant bolted" xfId="220"/>
    <cellStyle name="Comma [0]_laroux_mud plant bolted_dimon" xfId="221"/>
    <cellStyle name="Comma [0]_laroux_mud plant bolted_dimon_1" xfId="222"/>
    <cellStyle name="Comma [0]_laroux_pldt" xfId="223"/>
    <cellStyle name="Comma [0]_laroux_VERA" xfId="224"/>
    <cellStyle name="Comma [0]_laroux_VERA_1" xfId="225"/>
    <cellStyle name="Comma [0]_laroux_VIRUS-EDY" xfId="226"/>
    <cellStyle name="Comma [0]_MATERAL2" xfId="227"/>
    <cellStyle name="Comma [0]_MATERAL2_dimon" xfId="228"/>
    <cellStyle name="Comma [0]_MATERAL2_dimon_1" xfId="229"/>
    <cellStyle name="Comma [0]_MKGOCPX" xfId="230"/>
    <cellStyle name="Comma [0]_MOBCPX" xfId="231"/>
    <cellStyle name="Comma [0]_mud plant bolted" xfId="232"/>
    <cellStyle name="Comma [0]_mud plant bolted_dimon" xfId="233"/>
    <cellStyle name="Comma [0]_mud plant bolted_laroux" xfId="234"/>
    <cellStyle name="Comma [0]_mud plant bolted_laroux_dimon" xfId="235"/>
    <cellStyle name="Comma [0]_mud plant bolted_pldt" xfId="236"/>
    <cellStyle name="Comma [0]_mud plant bolted_VERA" xfId="237"/>
    <cellStyle name="Comma [0]_mud plant bolted_VIRUS-EDY" xfId="238"/>
    <cellStyle name="Comma [0]_NA WITHOUT GOV'T &amp; PNX" xfId="239"/>
    <cellStyle name="Comma [0]_NAOBU10" xfId="240"/>
    <cellStyle name="Comma [0]_NAT ACCT" xfId="241"/>
    <cellStyle name="Comma [0]_NSACTUAL.XLS" xfId="242"/>
    <cellStyle name="Comma [0]_NX00" xfId="243"/>
    <cellStyle name="Comma [0]_Odner" xfId="244"/>
    <cellStyle name="Comma [0]_Odner (2)" xfId="245"/>
    <cellStyle name="Comma [0]_Odner (3)" xfId="246"/>
    <cellStyle name="Comma [0]_OSMOCPX" xfId="247"/>
    <cellStyle name="Comma [0]_Other Months" xfId="248"/>
    <cellStyle name="Comma [0]_Outlook" xfId="249"/>
    <cellStyle name="Comma [0]_pbdefault" xfId="250"/>
    <cellStyle name="Comma [0]_percentages" xfId="251"/>
    <cellStyle name="Comma [0]_PERSONAL" xfId="252"/>
    <cellStyle name="Comma [0]_PGMKOCPX" xfId="253"/>
    <cellStyle name="Comma [0]_PGNW1" xfId="254"/>
    <cellStyle name="Comma [0]_PGNW2" xfId="255"/>
    <cellStyle name="Comma [0]_PGNWOCPX" xfId="256"/>
    <cellStyle name="Comma [0]_Pink" xfId="257"/>
    <cellStyle name="Comma [0]_Plan" xfId="258"/>
    <cellStyle name="Comma [0]_PLANT" xfId="259"/>
    <cellStyle name="Comma [0]_PLDT" xfId="260"/>
    <cellStyle name="Comma [0]_pldt_1" xfId="261"/>
    <cellStyle name="Comma [0]_PLDT_1_dimon" xfId="262"/>
    <cellStyle name="Comma [0]_pldt_Calculations" xfId="263"/>
    <cellStyle name="Comma [0]_PLDT_dimon" xfId="264"/>
    <cellStyle name="Comma [0]_priccurv" xfId="265"/>
    <cellStyle name="Comma [0]_PROCDS&amp;G" xfId="266"/>
    <cellStyle name="Comma [0]_PROFILE4" xfId="267"/>
    <cellStyle name="Comma [0]_Projects" xfId="268"/>
    <cellStyle name="Comma [0]_Quarter End Months" xfId="269"/>
    <cellStyle name="Comma [0]_r1" xfId="270"/>
    <cellStyle name="Comma [0]_RFI" xfId="271"/>
    <cellStyle name="Comma [0]_RFI_1" xfId="272"/>
    <cellStyle name="Comma [0]_Sales Order" xfId="273"/>
    <cellStyle name="Comma [0]_SATOCPX" xfId="274"/>
    <cellStyle name="Comma [0]_Sheet1" xfId="275"/>
    <cellStyle name="Comma [0]_Sheet1_dimon" xfId="276"/>
    <cellStyle name="Comma [0]_SHENREPT" xfId="277"/>
    <cellStyle name="Comma [0]_Snr. CO" xfId="278"/>
    <cellStyle name="Comma [0]_sprint contr" xfId="279"/>
    <cellStyle name="Comma [0]_Subcont File" xfId="280"/>
    <cellStyle name="Comma [0]_Summary Info" xfId="281"/>
    <cellStyle name="Comma [0]_SUMPAGE" xfId="282"/>
    <cellStyle name="Comma [0]_TMSNW1" xfId="283"/>
    <cellStyle name="Comma [0]_TMSNW2" xfId="284"/>
    <cellStyle name="Comma [0]_TMSOCPX" xfId="285"/>
    <cellStyle name="Comma [0]_TOTAL MTH" xfId="286"/>
    <cellStyle name="Comma [0]_TOTAL YTD" xfId="287"/>
    <cellStyle name="Comma [0]_TRANSDSC.XLS" xfId="288"/>
    <cellStyle name="Comma [0]_TRANSFXA.XLS" xfId="289"/>
    <cellStyle name="Comma [0]_TRANSFXA.XLS_1" xfId="290"/>
    <cellStyle name="Comma [0]_TRANSIME.XLS" xfId="291"/>
    <cellStyle name="Comma [0]_TRANSIME.XLS_TRANSDSC.XLS" xfId="292"/>
    <cellStyle name="Comma [0]_TRANSIME.XLS_TRANSFXA.XLS" xfId="293"/>
    <cellStyle name="Comma [0]_VIRUS-EDY" xfId="294"/>
    <cellStyle name="Comma [0]_White" xfId="295"/>
    <cellStyle name="Comma [0]_WO Var. &amp; Tot. Exp." xfId="296"/>
    <cellStyle name="Comma [0]_WSP" xfId="297"/>
    <cellStyle name="Comma [0]_yrcao" xfId="298"/>
    <cellStyle name="Comma [0]_YREND55" xfId="299"/>
    <cellStyle name="Comma [0]_YREND57" xfId="300"/>
    <cellStyle name="Comma [0]_YTDCUR" xfId="301"/>
    <cellStyle name="Comma_12matrix" xfId="302"/>
    <cellStyle name="Comma_1995" xfId="303"/>
    <cellStyle name="Comma_A" xfId="304"/>
    <cellStyle name="Comma_A_dimon" xfId="305"/>
    <cellStyle name="Comma_ACTUAL" xfId="306"/>
    <cellStyle name="Comma_ACTUAL NA -OBU" xfId="307"/>
    <cellStyle name="Comma_Actual vs." xfId="308"/>
    <cellStyle name="Comma_algasdefault" xfId="309"/>
    <cellStyle name="Comma_algasdefault_1" xfId="310"/>
    <cellStyle name="Comma_Alternative1" xfId="311"/>
    <cellStyle name="Comma_Alternative1_1" xfId="312"/>
    <cellStyle name="Comma_App E" xfId="313"/>
    <cellStyle name="Comma_Apr" xfId="314"/>
    <cellStyle name="Comma_Arapahoe" xfId="315"/>
    <cellStyle name="Comma_Assumptions" xfId="316"/>
    <cellStyle name="Comma_bahiadefault" xfId="317"/>
    <cellStyle name="Comma_bahiadefault_1" xfId="318"/>
    <cellStyle name="Comma_Book3" xfId="319"/>
    <cellStyle name="Comma_BOP" xfId="320"/>
    <cellStyle name="Comma_BOPBAL1" xfId="321"/>
    <cellStyle name="Comma_BOPCBU" xfId="322"/>
    <cellStyle name="Comma_BOPCBU (2)" xfId="323"/>
    <cellStyle name="Comma_BOPCBU96" xfId="324"/>
    <cellStyle name="Comma_BSAPPE.XLS" xfId="325"/>
    <cellStyle name="Comma_C-Cap intensity" xfId="326"/>
    <cellStyle name="Comma_C-Capex%rev" xfId="327"/>
    <cellStyle name="Comma_C-Line per Staff" xfId="328"/>
    <cellStyle name="Comma_C-lines distribution" xfId="329"/>
    <cellStyle name="Comma_C-Orig PLDT lines" xfId="330"/>
    <cellStyle name="Comma_C-Ret on Rev" xfId="331"/>
    <cellStyle name="Comma_C-ROACE" xfId="332"/>
    <cellStyle name="Comma_Calculations" xfId="333"/>
    <cellStyle name="Comma_Calculations (2)" xfId="334"/>
    <cellStyle name="Comma_Calculations II" xfId="335"/>
    <cellStyle name="Comma_Calculations III" xfId="336"/>
    <cellStyle name="Comma_Calculations_1" xfId="337"/>
    <cellStyle name="Comma_Capex" xfId="338"/>
    <cellStyle name="Comma_Capex per line" xfId="339"/>
    <cellStyle name="Comma_Capex%rev" xfId="340"/>
    <cellStyle name="Comma_CAPEX94" xfId="341"/>
    <cellStyle name="Comma_CAPEX_dimon" xfId="342"/>
    <cellStyle name="Comma_CBU BOX CHART V PLAN" xfId="343"/>
    <cellStyle name="Comma_CCA" xfId="344"/>
    <cellStyle name="Comma_CCOCPX" xfId="345"/>
    <cellStyle name="Comma_CHANGES.XLS" xfId="346"/>
    <cellStyle name="Comma_Charts" xfId="347"/>
    <cellStyle name="Comma_Cht-Capex per line" xfId="348"/>
    <cellStyle name="Comma_Cht-Cum Real Opr Cf" xfId="349"/>
    <cellStyle name="Comma_Cht-Dep%Rev" xfId="350"/>
    <cellStyle name="Comma_Cht-Real Opr Cf" xfId="351"/>
    <cellStyle name="Comma_Cht-Rev dist" xfId="352"/>
    <cellStyle name="Comma_Cht-Rev p line" xfId="353"/>
    <cellStyle name="Comma_Cht-Rev per Staff" xfId="354"/>
    <cellStyle name="Comma_Cht-Staff cost%revenue" xfId="355"/>
    <cellStyle name="Comma_Comm File" xfId="356"/>
    <cellStyle name="Comma_coperdefault" xfId="357"/>
    <cellStyle name="Comma_coperdefault_1" xfId="358"/>
    <cellStyle name="Comma_Corp method" xfId="359"/>
    <cellStyle name="Comma_CROCF" xfId="360"/>
    <cellStyle name="Comma_CTCUR" xfId="361"/>
    <cellStyle name="Comma_Cum Real Opr Cf" xfId="362"/>
    <cellStyle name="Comma_CUMPLTCH" xfId="363"/>
    <cellStyle name="Comma_DEFAULT" xfId="364"/>
    <cellStyle name="Comma_Demand Fcst." xfId="365"/>
    <cellStyle name="Comma_Dep%Rev" xfId="366"/>
    <cellStyle name="Comma_dimon" xfId="367"/>
    <cellStyle name="Comma_Dowell C1b" xfId="368"/>
    <cellStyle name="Comma_Dowell-C1a" xfId="369"/>
    <cellStyle name="Comma_E&amp;ONW1" xfId="370"/>
    <cellStyle name="Comma_E&amp;ONW2" xfId="371"/>
    <cellStyle name="Comma_E&amp;OOCPX" xfId="372"/>
    <cellStyle name="Comma_emserdefault" xfId="373"/>
    <cellStyle name="Comma_emserdefault_1" xfId="374"/>
    <cellStyle name="Comma_EPS" xfId="375"/>
    <cellStyle name="Comma_F&amp;COCPX" xfId="376"/>
    <cellStyle name="Comma_FEBRUARY" xfId="377"/>
    <cellStyle name="Comma_FF" xfId="378"/>
    <cellStyle name="Comma_FP 20 A (1)" xfId="379"/>
    <cellStyle name="Comma_FP 20 A (2)" xfId="380"/>
    <cellStyle name="Comma_FP-20 (App. E)" xfId="381"/>
    <cellStyle name="Comma_FP-20 (App.A) " xfId="382"/>
    <cellStyle name="Comma_FP-20 (App.D)" xfId="383"/>
    <cellStyle name="Comma_FP-20(App.B)" xfId="384"/>
    <cellStyle name="Comma_FP-20(C1) (a)" xfId="385"/>
    <cellStyle name="Comma_FP-20(C1) (a) (2)" xfId="386"/>
    <cellStyle name="Comma_FP-20(C1) (b)" xfId="387"/>
    <cellStyle name="Comma_FP-20(C1) (b) " xfId="388"/>
    <cellStyle name="Comma_FP-20(C1) (b) (2)" xfId="389"/>
    <cellStyle name="Comma_GCM" xfId="390"/>
    <cellStyle name="Comma_GenAssum" xfId="391"/>
    <cellStyle name="Comma_GP C1a" xfId="392"/>
    <cellStyle name="Comma_GP C1b" xfId="393"/>
    <cellStyle name="Comma_GP_EI_3" xfId="394"/>
    <cellStyle name="Comma_GQ C1A" xfId="395"/>
    <cellStyle name="Comma_GQ C1B" xfId="396"/>
    <cellStyle name="Comma_Inputs" xfId="397"/>
    <cellStyle name="Comma_IPM C1b" xfId="398"/>
    <cellStyle name="Comma_IPMC1a" xfId="399"/>
    <cellStyle name="Comma_IRR" xfId="400"/>
    <cellStyle name="Comma_IS-Hold" xfId="401"/>
    <cellStyle name="Comma_ITOCPX" xfId="402"/>
    <cellStyle name="Comma_jancf" xfId="403"/>
    <cellStyle name="Comma_JUNMTH55" xfId="404"/>
    <cellStyle name="Comma_JUNMTH57" xfId="405"/>
    <cellStyle name="Comma_JUNYTD55" xfId="406"/>
    <cellStyle name="Comma_JUNYTD57" xfId="407"/>
    <cellStyle name="Comma_laroux" xfId="408"/>
    <cellStyle name="Comma_laroux_1" xfId="409"/>
    <cellStyle name="Comma_laroux_1995" xfId="410"/>
    <cellStyle name="Comma_laroux_1_dimon" xfId="411"/>
    <cellStyle name="Comma_laroux_1_dimon_1" xfId="412"/>
    <cellStyle name="Comma_laroux_1_laroux" xfId="413"/>
    <cellStyle name="Comma_laroux_1_pldt" xfId="414"/>
    <cellStyle name="Comma_laroux_1_pldt_1" xfId="415"/>
    <cellStyle name="Comma_laroux_1_PLDT_dimon" xfId="416"/>
    <cellStyle name="Comma_laroux_1_VERA" xfId="417"/>
    <cellStyle name="Comma_laroux_1_VERA_1" xfId="418"/>
    <cellStyle name="Comma_laroux_1_VIRUS-EDY" xfId="419"/>
    <cellStyle name="Comma_laroux_2" xfId="420"/>
    <cellStyle name="Comma_laroux_2_dimon" xfId="421"/>
    <cellStyle name="Comma_laroux_2_dimon_1" xfId="422"/>
    <cellStyle name="Comma_laroux_2_dimon_2" xfId="423"/>
    <cellStyle name="Comma_laroux_2_laroux" xfId="424"/>
    <cellStyle name="Comma_laroux_2_laroux_dimon" xfId="425"/>
    <cellStyle name="Comma_laroux_2_pldt" xfId="426"/>
    <cellStyle name="Comma_laroux_2_pldt_1" xfId="427"/>
    <cellStyle name="Comma_laroux_2_PLDT_dimon" xfId="428"/>
    <cellStyle name="Comma_laroux_2_VERA" xfId="429"/>
    <cellStyle name="Comma_laroux_2_VERA_1" xfId="430"/>
    <cellStyle name="Comma_laroux_3" xfId="431"/>
    <cellStyle name="Comma_laroux_3_dimon" xfId="432"/>
    <cellStyle name="Comma_laroux_3_dimon_1" xfId="433"/>
    <cellStyle name="Comma_laroux_3_dimon_2" xfId="434"/>
    <cellStyle name="Comma_laroux_dimon" xfId="435"/>
    <cellStyle name="Comma_laroux_dimon_1" xfId="436"/>
    <cellStyle name="Comma_laroux_laroux" xfId="437"/>
    <cellStyle name="Comma_laroux_laroux_1" xfId="438"/>
    <cellStyle name="Comma_laroux_laroux_dimon" xfId="439"/>
    <cellStyle name="Comma_laroux_pldt" xfId="440"/>
    <cellStyle name="Comma_laroux_pldt_1" xfId="441"/>
    <cellStyle name="Comma_laroux_VERA" xfId="442"/>
    <cellStyle name="Comma_laroux_VERA_1" xfId="443"/>
    <cellStyle name="Comma_laroux_VIRUS-EDY" xfId="444"/>
    <cellStyle name="Comma_Line Inst." xfId="445"/>
    <cellStyle name="Comma_MATERAL2" xfId="446"/>
    <cellStyle name="Comma_MATERAL2_dimon" xfId="447"/>
    <cellStyle name="Comma_MATERAL2_dimon_1" xfId="448"/>
    <cellStyle name="Comma_MKGOCPX" xfId="449"/>
    <cellStyle name="Comma_Mkt Shr" xfId="450"/>
    <cellStyle name="Comma_MOBCPX" xfId="451"/>
    <cellStyle name="Comma_mud plant bolted" xfId="452"/>
    <cellStyle name="Comma_NA WITHOUT GOV'T &amp; PNX" xfId="453"/>
    <cellStyle name="Comma_NAOBU10" xfId="454"/>
    <cellStyle name="Comma_NAT ACCT" xfId="455"/>
    <cellStyle name="Comma_NCR-C&amp;W Val" xfId="456"/>
    <cellStyle name="Comma_NCR-Cap intensity" xfId="457"/>
    <cellStyle name="Comma_NCR-Line per Staff" xfId="458"/>
    <cellStyle name="Comma_NCR-Rev dist" xfId="459"/>
    <cellStyle name="Comma_NSACTUAL.XLS" xfId="460"/>
    <cellStyle name="Comma_NX00" xfId="461"/>
    <cellStyle name="Comma_Odner" xfId="462"/>
    <cellStyle name="Comma_Odner (2)" xfId="463"/>
    <cellStyle name="Comma_Odner (3)" xfId="464"/>
    <cellStyle name="Comma_Op Cost Break" xfId="465"/>
    <cellStyle name="Comma_OSMOCPX" xfId="466"/>
    <cellStyle name="Comma_Other Months" xfId="467"/>
    <cellStyle name="Comma_Outlook" xfId="468"/>
    <cellStyle name="Comma_pbdefault" xfId="469"/>
    <cellStyle name="Comma_pbdefault_1" xfId="470"/>
    <cellStyle name="Comma_percentages" xfId="471"/>
    <cellStyle name="Comma_PERSONAL" xfId="472"/>
    <cellStyle name="Comma_PGMKOCPX" xfId="473"/>
    <cellStyle name="Comma_PGNW1" xfId="474"/>
    <cellStyle name="Comma_PGNW2" xfId="475"/>
    <cellStyle name="Comma_PGNWOCPX" xfId="476"/>
    <cellStyle name="Comma_Pink" xfId="477"/>
    <cellStyle name="Comma_Plan" xfId="478"/>
    <cellStyle name="Comma_PLANT" xfId="479"/>
    <cellStyle name="Comma_PLDT" xfId="480"/>
    <cellStyle name="Comma_pldt_1" xfId="481"/>
    <cellStyle name="Comma_PLDT_1_dimon" xfId="482"/>
    <cellStyle name="Comma_pldt_2" xfId="483"/>
    <cellStyle name="Comma_pldt_Calculations" xfId="484"/>
    <cellStyle name="Comma_PLDT_dimon" xfId="485"/>
    <cellStyle name="Comma_priccurv" xfId="486"/>
    <cellStyle name="Comma_PROCDS&amp;G" xfId="487"/>
    <cellStyle name="Comma_PROFILE4" xfId="488"/>
    <cellStyle name="Comma_Projects" xfId="489"/>
    <cellStyle name="Comma_Quarter End Months" xfId="490"/>
    <cellStyle name="Comma_r1" xfId="491"/>
    <cellStyle name="Comma_Real Opr Cf" xfId="492"/>
    <cellStyle name="Comma_Real Rev per Staff (1)" xfId="493"/>
    <cellStyle name="Comma_Real Rev per Staff (2)" xfId="494"/>
    <cellStyle name="Comma_Region 2-C&amp;W" xfId="495"/>
    <cellStyle name="Comma_Return on Rev" xfId="496"/>
    <cellStyle name="Comma_Rev p line" xfId="497"/>
    <cellStyle name="Comma_RFI" xfId="498"/>
    <cellStyle name="Comma_RFI_1" xfId="499"/>
    <cellStyle name="Comma_ROACE" xfId="500"/>
    <cellStyle name="Comma_ROCF (Tot)" xfId="501"/>
    <cellStyle name="Comma_Sales Order" xfId="502"/>
    <cellStyle name="Comma_SATOCPX" xfId="503"/>
    <cellStyle name="Comma_Sheet1" xfId="504"/>
    <cellStyle name="Comma_Sheet1_dimon" xfId="505"/>
    <cellStyle name="Comma_SHENREPT" xfId="506"/>
    <cellStyle name="Comma_Snr. CO" xfId="507"/>
    <cellStyle name="Comma_sprint contr" xfId="508"/>
    <cellStyle name="Comma_Staff cost%rev" xfId="509"/>
    <cellStyle name="Comma_Subcont File" xfId="510"/>
    <cellStyle name="Comma_Summary Info" xfId="511"/>
    <cellStyle name="Comma_SUMPAGE" xfId="512"/>
    <cellStyle name="Comma_TMSNW1" xfId="513"/>
    <cellStyle name="Comma_TMSNW2" xfId="514"/>
    <cellStyle name="Comma_TMSOCPX" xfId="515"/>
    <cellStyle name="Comma_TOTAL MTH" xfId="516"/>
    <cellStyle name="Comma_TOTAL YTD" xfId="517"/>
    <cellStyle name="Comma_Total-Rev dist." xfId="518"/>
    <cellStyle name="Comma_TRANSDSC.XLS" xfId="519"/>
    <cellStyle name="Comma_TRANSFXA.XLS" xfId="520"/>
    <cellStyle name="Comma_TRANSFXA.XLS_1" xfId="521"/>
    <cellStyle name="Comma_TRANSIME.XLS" xfId="522"/>
    <cellStyle name="Comma_TRANSIME.XLS_TRANSDSC.XLS" xfId="523"/>
    <cellStyle name="Comma_TRANSIME.XLS_TRANSFXA.XLS" xfId="524"/>
    <cellStyle name="Comma_VIRUS-EDY" xfId="525"/>
    <cellStyle name="Comma_White" xfId="526"/>
    <cellStyle name="Comma_WO Var. &amp; Tot. Exp." xfId="527"/>
    <cellStyle name="Comma_WSP" xfId="528"/>
    <cellStyle name="Comma_yrcao" xfId="529"/>
    <cellStyle name="Comma_YREND55" xfId="530"/>
    <cellStyle name="Comma_YREND57" xfId="531"/>
    <cellStyle name="Comma_YTDCUR" xfId="532"/>
    <cellStyle name="Currency [0]_12matrix" xfId="533"/>
    <cellStyle name="Currency [0]_1995" xfId="534"/>
    <cellStyle name="Currency [0]_A" xfId="535"/>
    <cellStyle name="Currency [0]_A_dimon" xfId="536"/>
    <cellStyle name="Currency [0]_ACTUAL" xfId="537"/>
    <cellStyle name="Currency [0]_ACTUAL NA -OBU" xfId="538"/>
    <cellStyle name="Currency [0]_Actual vs." xfId="539"/>
    <cellStyle name="Currency [0]_algasdefault" xfId="540"/>
    <cellStyle name="Currency [0]_Alternative1" xfId="541"/>
    <cellStyle name="Currency [0]_Alternative1_1" xfId="542"/>
    <cellStyle name="Currency [0]_App E" xfId="543"/>
    <cellStyle name="Currency [0]_Apr" xfId="544"/>
    <cellStyle name="Currency [0]_Arapahoe" xfId="545"/>
    <cellStyle name="Currency [0]_Assumptions" xfId="546"/>
    <cellStyle name="Currency [0]_bahiadefault" xfId="547"/>
    <cellStyle name="Currency [0]_Book3" xfId="548"/>
    <cellStyle name="Currency [0]_BOP" xfId="549"/>
    <cellStyle name="Currency [0]_BOPBAL1" xfId="550"/>
    <cellStyle name="Currency [0]_BOPCBU" xfId="551"/>
    <cellStyle name="Currency [0]_BOPCBU (2)" xfId="552"/>
    <cellStyle name="Currency [0]_BOPCBU96" xfId="553"/>
    <cellStyle name="Currency [0]_BSAPPE.XLS" xfId="554"/>
    <cellStyle name="Currency [0]_Calculations" xfId="555"/>
    <cellStyle name="Currency [0]_Calculations (2)" xfId="556"/>
    <cellStyle name="Currency [0]_Calculations II" xfId="557"/>
    <cellStyle name="Currency [0]_Calculations III" xfId="558"/>
    <cellStyle name="Currency [0]_Calculations_1" xfId="559"/>
    <cellStyle name="Currency [0]_CAPEX" xfId="560"/>
    <cellStyle name="Currency [0]_CAPEX94" xfId="561"/>
    <cellStyle name="Currency [0]_Cardig GHS" xfId="562"/>
    <cellStyle name="Currency [0]_Cash Flows" xfId="563"/>
    <cellStyle name="Currency [0]_CBU BOX CHART V PLAN" xfId="564"/>
    <cellStyle name="Currency [0]_CCA" xfId="565"/>
    <cellStyle name="Currency [0]_CCOCPX" xfId="566"/>
    <cellStyle name="Currency [0]_CHANGES.XLS" xfId="567"/>
    <cellStyle name="Currency [0]_Charts" xfId="568"/>
    <cellStyle name="Currency [0]_Comm File" xfId="569"/>
    <cellStyle name="Currency [0]_coperdefault" xfId="570"/>
    <cellStyle name="Currency [0]_Corp method" xfId="571"/>
    <cellStyle name="Currency [0]_Cost Code" xfId="572"/>
    <cellStyle name="Currency [0]_CTCUR" xfId="573"/>
    <cellStyle name="Currency [0]_CUMPLTCH" xfId="574"/>
    <cellStyle name="Currency [0]_DEFAULT" xfId="575"/>
    <cellStyle name="Currency [0]_dimon" xfId="576"/>
    <cellStyle name="Currency [0]_dimon_1" xfId="577"/>
    <cellStyle name="Currency [0]_dimon_2" xfId="578"/>
    <cellStyle name="Currency [0]_Dowell C1b" xfId="579"/>
    <cellStyle name="Currency [0]_Dowell-C1a" xfId="580"/>
    <cellStyle name="Currency [0]_E&amp;ONW1" xfId="581"/>
    <cellStyle name="Currency [0]_E&amp;ONW2" xfId="582"/>
    <cellStyle name="Currency [0]_E&amp;OOCPX" xfId="583"/>
    <cellStyle name="Currency [0]_emserdefault" xfId="584"/>
    <cellStyle name="Currency [0]_F&amp;COCPX" xfId="585"/>
    <cellStyle name="Currency [0]_FEBRUARY" xfId="586"/>
    <cellStyle name="Currency [0]_FF" xfId="587"/>
    <cellStyle name="Currency [0]_FP 20 A (1)" xfId="588"/>
    <cellStyle name="Currency [0]_FP 20 A (2)" xfId="589"/>
    <cellStyle name="Currency [0]_FP-20 (App. E)" xfId="590"/>
    <cellStyle name="Currency [0]_FP-20 (App.A) " xfId="591"/>
    <cellStyle name="Currency [0]_FP-20 (App.D)" xfId="592"/>
    <cellStyle name="Currency [0]_FP-20(App.B)" xfId="593"/>
    <cellStyle name="Currency [0]_FP-20(C1) (a)" xfId="594"/>
    <cellStyle name="Currency [0]_FP-20(C1) (a) (2)" xfId="595"/>
    <cellStyle name="Currency [0]_FP-20(C1) (b)" xfId="596"/>
    <cellStyle name="Currency [0]_FP-20(C1) (b) " xfId="597"/>
    <cellStyle name="Currency [0]_FP-20(C1) (b) (2)" xfId="598"/>
    <cellStyle name="Currency [0]_GCM" xfId="599"/>
    <cellStyle name="Currency [0]_GenAssum" xfId="600"/>
    <cellStyle name="Currency [0]_GP C1a" xfId="601"/>
    <cellStyle name="Currency [0]_GP C1b" xfId="602"/>
    <cellStyle name="Currency [0]_GP_EI_3" xfId="603"/>
    <cellStyle name="Currency [0]_GQ C1A" xfId="604"/>
    <cellStyle name="Currency [0]_GQ C1B" xfId="605"/>
    <cellStyle name="Currency [0]_Inputs" xfId="606"/>
    <cellStyle name="Currency [0]_IPM C1b" xfId="607"/>
    <cellStyle name="Currency [0]_IPMC1a" xfId="608"/>
    <cellStyle name="Currency [0]_IS-Hold" xfId="609"/>
    <cellStyle name="Currency [0]_ITOCPX" xfId="610"/>
    <cellStyle name="Currency [0]_jancf" xfId="611"/>
    <cellStyle name="Currency [0]_JUNMTH55" xfId="612"/>
    <cellStyle name="Currency [0]_JUNMTH57" xfId="613"/>
    <cellStyle name="Currency [0]_JUNYTD55" xfId="614"/>
    <cellStyle name="Currency [0]_JUNYTD57" xfId="615"/>
    <cellStyle name="Currency [0]_laroux" xfId="616"/>
    <cellStyle name="Currency [0]_laroux_1" xfId="617"/>
    <cellStyle name="Currency [0]_laroux_1995" xfId="618"/>
    <cellStyle name="Currency [0]_laroux_1_dimon" xfId="619"/>
    <cellStyle name="Currency [0]_laroux_1_dimon_1" xfId="620"/>
    <cellStyle name="Currency [0]_laroux_1_dimon_2" xfId="621"/>
    <cellStyle name="Currency [0]_laroux_1_dimon_3" xfId="622"/>
    <cellStyle name="Currency [0]_laroux_1_laroux" xfId="623"/>
    <cellStyle name="Currency [0]_laroux_1_laroux_1" xfId="624"/>
    <cellStyle name="Currency [0]_laroux_1_laroux_dimon" xfId="625"/>
    <cellStyle name="Currency [0]_laroux_1_Locas" xfId="626"/>
    <cellStyle name="Currency [0]_laroux_1_pldt" xfId="627"/>
    <cellStyle name="Currency [0]_laroux_1_PLDT_dimon" xfId="628"/>
    <cellStyle name="Currency [0]_laroux_1_VERA" xfId="629"/>
    <cellStyle name="Currency [0]_laroux_1_VERA_1" xfId="630"/>
    <cellStyle name="Currency [0]_laroux_1_VIRUS-EDY" xfId="631"/>
    <cellStyle name="Currency [0]_laroux_2" xfId="632"/>
    <cellStyle name="Currency [0]_laroux_2_dimon" xfId="633"/>
    <cellStyle name="Currency [0]_laroux_2_dimon_1" xfId="634"/>
    <cellStyle name="Currency [0]_laroux_2_dimon_2" xfId="635"/>
    <cellStyle name="Currency [0]_laroux_2_dimon_3" xfId="636"/>
    <cellStyle name="Currency [0]_laroux_2_laroux" xfId="637"/>
    <cellStyle name="Currency [0]_laroux_2_laroux_dimon" xfId="638"/>
    <cellStyle name="Currency [0]_laroux_2_Locas" xfId="639"/>
    <cellStyle name="Currency [0]_laroux_2_pldt" xfId="640"/>
    <cellStyle name="Currency [0]_laroux_2_PLDT_dimon" xfId="641"/>
    <cellStyle name="Currency [0]_laroux_2_VIRUS-EDY" xfId="642"/>
    <cellStyle name="Currency [0]_laroux_3" xfId="643"/>
    <cellStyle name="Currency [0]_laroux_3_dimon" xfId="644"/>
    <cellStyle name="Currency [0]_laroux_3_dimon_1" xfId="645"/>
    <cellStyle name="Currency [0]_laroux_3_dimon_2" xfId="646"/>
    <cellStyle name="Currency [0]_laroux_3_dimon_3" xfId="647"/>
    <cellStyle name="Currency [0]_laroux_4" xfId="648"/>
    <cellStyle name="Currency [0]_laroux_4_dimon" xfId="649"/>
    <cellStyle name="Currency [0]_laroux_4_dimon_1" xfId="650"/>
    <cellStyle name="Currency [0]_laroux_5" xfId="651"/>
    <cellStyle name="Currency [0]_laroux_6" xfId="652"/>
    <cellStyle name="Currency [0]_laroux_7" xfId="653"/>
    <cellStyle name="Currency [0]_laroux_dimon" xfId="654"/>
    <cellStyle name="Currency [0]_laroux_dimon_1" xfId="655"/>
    <cellStyle name="Currency [0]_laroux_dimon_2" xfId="656"/>
    <cellStyle name="Currency [0]_laroux_dimon_3" xfId="657"/>
    <cellStyle name="Currency [0]_laroux_laroux" xfId="658"/>
    <cellStyle name="Currency [0]_laroux_laroux_1" xfId="659"/>
    <cellStyle name="Currency [0]_laroux_laroux_1_dimon" xfId="660"/>
    <cellStyle name="Currency [0]_laroux_laroux_dimon" xfId="661"/>
    <cellStyle name="Currency [0]_laroux_Locas" xfId="662"/>
    <cellStyle name="Currency [0]_laroux_MATERAL2" xfId="663"/>
    <cellStyle name="Currency [0]_laroux_MATERAL2_dimon" xfId="664"/>
    <cellStyle name="Currency [0]_laroux_MATERAL2_dimon_1" xfId="665"/>
    <cellStyle name="Currency [0]_laroux_MATERAL2_laroux" xfId="666"/>
    <cellStyle name="Currency [0]_laroux_MATERAL2_laroux_dimon" xfId="667"/>
    <cellStyle name="Currency [0]_laroux_MATERAL2_pldt" xfId="668"/>
    <cellStyle name="Currency [0]_laroux_MATERAL2_VERA" xfId="669"/>
    <cellStyle name="Currency [0]_laroux_MATERAL2_VIRUS-EDY" xfId="670"/>
    <cellStyle name="Currency [0]_laroux_mud plant bolted" xfId="671"/>
    <cellStyle name="Currency [0]_laroux_mud plant bolted_dimon" xfId="672"/>
    <cellStyle name="Currency [0]_laroux_mud plant bolted_dimon_1" xfId="673"/>
    <cellStyle name="Currency [0]_laroux_pldt" xfId="674"/>
    <cellStyle name="Currency [0]_laroux_pldt_1" xfId="675"/>
    <cellStyle name="Currency [0]_laroux_VERA" xfId="676"/>
    <cellStyle name="Currency [0]_laroux_VERA_1" xfId="677"/>
    <cellStyle name="Currency [0]_laroux_VIRUS-EDY" xfId="678"/>
    <cellStyle name="Currency [0]_List" xfId="679"/>
    <cellStyle name="Currency [0]_MATERAL2" xfId="680"/>
    <cellStyle name="Currency [0]_MATERAL2_dimon" xfId="681"/>
    <cellStyle name="Currency [0]_MATERAL2_dimon_1" xfId="682"/>
    <cellStyle name="Currency [0]_MKGOCPX" xfId="683"/>
    <cellStyle name="Currency [0]_MOBCPX" xfId="684"/>
    <cellStyle name="Currency [0]_mud plant bolted" xfId="685"/>
    <cellStyle name="Currency [0]_mud plant bolted_dimon" xfId="686"/>
    <cellStyle name="Currency [0]_mud plant bolted_dimon_1" xfId="687"/>
    <cellStyle name="Currency [0]_mud plant bolted_laroux" xfId="688"/>
    <cellStyle name="Currency [0]_mud plant bolted_laroux_dimon" xfId="689"/>
    <cellStyle name="Currency [0]_mud plant bolted_pldt" xfId="690"/>
    <cellStyle name="Currency [0]_mud plant bolted_VERA" xfId="691"/>
    <cellStyle name="Currency [0]_mud plant bolted_VIRUS-EDY" xfId="692"/>
    <cellStyle name="Currency [0]_NA WITHOUT GOV'T &amp; PNX" xfId="693"/>
    <cellStyle name="Currency [0]_NAOBU10" xfId="694"/>
    <cellStyle name="Currency [0]_NAT ACCT" xfId="695"/>
    <cellStyle name="Currency [0]_NSACTUAL.XLS" xfId="696"/>
    <cellStyle name="Currency [0]_NX00" xfId="697"/>
    <cellStyle name="Currency [0]_Odner" xfId="698"/>
    <cellStyle name="Currency [0]_Odner (2)" xfId="699"/>
    <cellStyle name="Currency [0]_Odner (3)" xfId="700"/>
    <cellStyle name="Currency [0]_OSMOCPX" xfId="701"/>
    <cellStyle name="Currency [0]_Other Months" xfId="702"/>
    <cellStyle name="Currency [0]_Outlook" xfId="703"/>
    <cellStyle name="Currency [0]_pbdefault" xfId="704"/>
    <cellStyle name="Currency [0]_percentages" xfId="705"/>
    <cellStyle name="Currency [0]_PERSONAL" xfId="706"/>
    <cellStyle name="Currency [0]_PGMKOCPX" xfId="707"/>
    <cellStyle name="Currency [0]_PGNW1" xfId="708"/>
    <cellStyle name="Currency [0]_PGNW2" xfId="709"/>
    <cellStyle name="Currency [0]_PGNWOCPX" xfId="710"/>
    <cellStyle name="Currency [0]_Pink" xfId="711"/>
    <cellStyle name="Currency [0]_Plan" xfId="712"/>
    <cellStyle name="Currency [0]_PLANT" xfId="713"/>
    <cellStyle name="Currency [0]_PLDT" xfId="714"/>
    <cellStyle name="Currency [0]_pldt_1" xfId="715"/>
    <cellStyle name="Currency [0]_PLDT_1_dimon" xfId="716"/>
    <cellStyle name="Currency [0]_pldt_1_dimon_1" xfId="717"/>
    <cellStyle name="Currency [0]_pldt_2" xfId="718"/>
    <cellStyle name="Currency [0]_pldt_Calculations" xfId="719"/>
    <cellStyle name="Currency [0]_PLDT_dimon" xfId="720"/>
    <cellStyle name="Currency [0]_pldt_dimon_1" xfId="721"/>
    <cellStyle name="Currency [0]_priccurv" xfId="722"/>
    <cellStyle name="Currency [0]_PROCDS&amp;G" xfId="723"/>
    <cellStyle name="Currency [0]_PROFILE4" xfId="724"/>
    <cellStyle name="Currency [0]_Projects" xfId="725"/>
    <cellStyle name="Currency [0]_Quarter End Months" xfId="726"/>
    <cellStyle name="Currency [0]_r1" xfId="727"/>
    <cellStyle name="Currency [0]_RFI" xfId="728"/>
    <cellStyle name="Currency [0]_RFI_1" xfId="729"/>
    <cellStyle name="Currency [0]_Sales Order" xfId="730"/>
    <cellStyle name="Currency [0]_SATOCPX" xfId="731"/>
    <cellStyle name="Currency [0]_Sheet1" xfId="732"/>
    <cellStyle name="Currency [0]_Sheet1 (2)" xfId="733"/>
    <cellStyle name="Currency [0]_Sheet1_dimon" xfId="734"/>
    <cellStyle name="Currency [0]_SHENREPT" xfId="735"/>
    <cellStyle name="Currency [0]_Snr. CO" xfId="736"/>
    <cellStyle name="Currency [0]_sprint contr" xfId="737"/>
    <cellStyle name="Currency [0]_Subcont File" xfId="738"/>
    <cellStyle name="Currency [0]_Summary Info" xfId="739"/>
    <cellStyle name="Currency [0]_SUMPAGE" xfId="740"/>
    <cellStyle name="Currency [0]_TMSNW1" xfId="741"/>
    <cellStyle name="Currency [0]_TMSNW2" xfId="742"/>
    <cellStyle name="Currency [0]_TMSOCPX" xfId="743"/>
    <cellStyle name="Currency [0]_TOTAL MTH" xfId="744"/>
    <cellStyle name="Currency [0]_TOTAL YTD" xfId="745"/>
    <cellStyle name="Currency [0]_TRANSDSC.XLS" xfId="746"/>
    <cellStyle name="Currency [0]_TRANSFXA.XLS" xfId="747"/>
    <cellStyle name="Currency [0]_TRANSFXA.XLS_1" xfId="748"/>
    <cellStyle name="Currency [0]_TRANSIME.XLS" xfId="749"/>
    <cellStyle name="Currency [0]_TRANSIME.XLS_TRANSDSC.XLS" xfId="750"/>
    <cellStyle name="Currency [0]_TRANSIME.XLS_TRANSFXA.XLS" xfId="751"/>
    <cellStyle name="Currency [0]_VERA" xfId="752"/>
    <cellStyle name="Currency [0]_VIRUS-EDY" xfId="753"/>
    <cellStyle name="Currency [0]_VIRUS-EDY_1" xfId="754"/>
    <cellStyle name="Currency [0]_White" xfId="755"/>
    <cellStyle name="Currency [0]_WO Var. &amp; Tot. Exp." xfId="756"/>
    <cellStyle name="Currency [0]_WSP" xfId="757"/>
    <cellStyle name="Currency [0]_yrcao" xfId="758"/>
    <cellStyle name="Currency [0]_YREND55" xfId="759"/>
    <cellStyle name="Currency [0]_YREND57" xfId="760"/>
    <cellStyle name="Currency [0]_YTDCUR" xfId="761"/>
    <cellStyle name="Currency_12matrix" xfId="762"/>
    <cellStyle name="Currency_1995" xfId="763"/>
    <cellStyle name="Currency_A" xfId="764"/>
    <cellStyle name="Currency_A_dimon" xfId="765"/>
    <cellStyle name="Currency_ACTUAL" xfId="766"/>
    <cellStyle name="Currency_ACTUAL NA -OBU" xfId="767"/>
    <cellStyle name="Currency_Actual vs." xfId="768"/>
    <cellStyle name="Currency_algasdefault" xfId="769"/>
    <cellStyle name="Currency_algasdefault_1" xfId="770"/>
    <cellStyle name="Currency_Alternative1" xfId="771"/>
    <cellStyle name="Currency_Alternative1_1" xfId="772"/>
    <cellStyle name="Currency_App E" xfId="773"/>
    <cellStyle name="Currency_Apr" xfId="774"/>
    <cellStyle name="Currency_Arapahoe" xfId="775"/>
    <cellStyle name="Currency_Assumptions" xfId="776"/>
    <cellStyle name="Currency_bahiadefault" xfId="777"/>
    <cellStyle name="Currency_bahiadefault_1" xfId="778"/>
    <cellStyle name="Currency_BIGOUT" xfId="779"/>
    <cellStyle name="Currency_Book3" xfId="780"/>
    <cellStyle name="Currency_BOP" xfId="781"/>
    <cellStyle name="Currency_BOPBAL1" xfId="782"/>
    <cellStyle name="Currency_BOPCBU" xfId="783"/>
    <cellStyle name="Currency_BOPCBU (2)" xfId="784"/>
    <cellStyle name="Currency_BOPCBU96" xfId="785"/>
    <cellStyle name="Currency_BSAPPE.XLS" xfId="786"/>
    <cellStyle name="Currency_Calculations" xfId="787"/>
    <cellStyle name="Currency_Calculations (2)" xfId="788"/>
    <cellStyle name="Currency_Calculations II" xfId="789"/>
    <cellStyle name="Currency_Calculations III" xfId="790"/>
    <cellStyle name="Currency_Calculations_1" xfId="791"/>
    <cellStyle name="Currency_CAPEX" xfId="792"/>
    <cellStyle name="Currency_CAPEX94" xfId="793"/>
    <cellStyle name="Currency_Cardig GHS" xfId="794"/>
    <cellStyle name="Currency_Cash Flows" xfId="795"/>
    <cellStyle name="Currency_CBU BOX CHART V PLAN" xfId="796"/>
    <cellStyle name="Currency_CCA" xfId="797"/>
    <cellStyle name="Currency_CCOCPX" xfId="798"/>
    <cellStyle name="Currency_CHANGES.XLS" xfId="799"/>
    <cellStyle name="Currency_Charts" xfId="800"/>
    <cellStyle name="Currency_Comm File" xfId="801"/>
    <cellStyle name="Currency_coperdefault" xfId="802"/>
    <cellStyle name="Currency_coperdefault_1" xfId="803"/>
    <cellStyle name="Currency_Corp method" xfId="804"/>
    <cellStyle name="Currency_Cost Code" xfId="805"/>
    <cellStyle name="Currency_CTCUR" xfId="806"/>
    <cellStyle name="Currency_CUMPLTCH" xfId="807"/>
    <cellStyle name="Currency_DEFAULT" xfId="808"/>
    <cellStyle name="Currency_dimon" xfId="809"/>
    <cellStyle name="Currency_dimon_1" xfId="810"/>
    <cellStyle name="Currency_dimon_2" xfId="811"/>
    <cellStyle name="Currency_Dowell C1b" xfId="812"/>
    <cellStyle name="Currency_Dowell-C1a" xfId="813"/>
    <cellStyle name="Currency_E&amp;ONW1" xfId="814"/>
    <cellStyle name="Currency_E&amp;ONW2" xfId="815"/>
    <cellStyle name="Currency_E&amp;OOCPX" xfId="816"/>
    <cellStyle name="Currency_emserdefault" xfId="817"/>
    <cellStyle name="Currency_emserdefault_1" xfId="818"/>
    <cellStyle name="Currency_F&amp;COCPX" xfId="819"/>
    <cellStyle name="Currency_FEBRUARY" xfId="820"/>
    <cellStyle name="Currency_FF" xfId="821"/>
    <cellStyle name="Currency_FP 20 A (1)" xfId="822"/>
    <cellStyle name="Currency_FP 20 A (2)" xfId="823"/>
    <cellStyle name="Currency_FP-20 (App. E)" xfId="824"/>
    <cellStyle name="Currency_FP-20 (App.A) " xfId="825"/>
    <cellStyle name="Currency_FP-20 (App.D)" xfId="826"/>
    <cellStyle name="Currency_FP-20(App.B)" xfId="827"/>
    <cellStyle name="Currency_FP-20(C1) (a)" xfId="828"/>
    <cellStyle name="Currency_FP-20(C1) (a) (2)" xfId="829"/>
    <cellStyle name="Currency_FP-20(C1) (b)" xfId="830"/>
    <cellStyle name="Currency_FP-20(C1) (b) " xfId="831"/>
    <cellStyle name="Currency_FP-20(C1) (b) (2)" xfId="832"/>
    <cellStyle name="Currency_GCM" xfId="833"/>
    <cellStyle name="Currency_GenAssum" xfId="834"/>
    <cellStyle name="Currency_GP C1a" xfId="835"/>
    <cellStyle name="Currency_GP C1b" xfId="836"/>
    <cellStyle name="Currency_GP_EI_3" xfId="837"/>
    <cellStyle name="Currency_GQ C1A" xfId="838"/>
    <cellStyle name="Currency_GQ C1B" xfId="839"/>
    <cellStyle name="Currency_GSS ConEd" xfId="840"/>
    <cellStyle name="Currency_Inputs" xfId="841"/>
    <cellStyle name="Currency_IPM C1b" xfId="842"/>
    <cellStyle name="Currency_IPMC1a" xfId="843"/>
    <cellStyle name="Currency_IS-Hold" xfId="844"/>
    <cellStyle name="Currency_ITOCPX" xfId="845"/>
    <cellStyle name="Currency_jancf" xfId="846"/>
    <cellStyle name="Currency_JUNMTH55" xfId="847"/>
    <cellStyle name="Currency_JUNMTH57" xfId="848"/>
    <cellStyle name="Currency_JUNYTD55" xfId="849"/>
    <cellStyle name="Currency_JUNYTD57" xfId="850"/>
    <cellStyle name="Currency_laroux" xfId="851"/>
    <cellStyle name="Currency_laroux_1" xfId="852"/>
    <cellStyle name="Currency_laroux_1995" xfId="853"/>
    <cellStyle name="Currency_laroux_1_dimon" xfId="854"/>
    <cellStyle name="Currency_laroux_1_dimon_1" xfId="855"/>
    <cellStyle name="Currency_laroux_1_dimon_2" xfId="856"/>
    <cellStyle name="Currency_laroux_1_dimon_3" xfId="857"/>
    <cellStyle name="Currency_laroux_1_laroux" xfId="858"/>
    <cellStyle name="Currency_laroux_1_laroux_1" xfId="859"/>
    <cellStyle name="Currency_laroux_1_laroux_dimon" xfId="860"/>
    <cellStyle name="Currency_laroux_1_Locas" xfId="861"/>
    <cellStyle name="Currency_laroux_1_pldt" xfId="862"/>
    <cellStyle name="Currency_laroux_1_PLDT_dimon" xfId="863"/>
    <cellStyle name="Currency_laroux_1_VERA" xfId="864"/>
    <cellStyle name="Currency_laroux_1_VERA_1" xfId="865"/>
    <cellStyle name="Currency_laroux_1_VIRUS-EDY" xfId="866"/>
    <cellStyle name="Currency_laroux_2" xfId="867"/>
    <cellStyle name="Currency_laroux_2_dimon" xfId="868"/>
    <cellStyle name="Currency_laroux_2_dimon_1" xfId="869"/>
    <cellStyle name="Currency_laroux_2_dimon_2" xfId="870"/>
    <cellStyle name="Currency_laroux_2_dimon_3" xfId="871"/>
    <cellStyle name="Currency_laroux_2_laroux" xfId="872"/>
    <cellStyle name="Currency_laroux_2_laroux_dimon" xfId="873"/>
    <cellStyle name="Currency_laroux_2_Locas" xfId="874"/>
    <cellStyle name="Currency_laroux_2_pldt" xfId="875"/>
    <cellStyle name="Currency_laroux_2_PLDT_dimon" xfId="876"/>
    <cellStyle name="Currency_laroux_2_VIRUS-EDY" xfId="877"/>
    <cellStyle name="Currency_laroux_3" xfId="878"/>
    <cellStyle name="Currency_laroux_3_dimon" xfId="879"/>
    <cellStyle name="Currency_laroux_3_dimon_1" xfId="880"/>
    <cellStyle name="Currency_laroux_3_dimon_2" xfId="881"/>
    <cellStyle name="Currency_laroux_3_dimon_3" xfId="882"/>
    <cellStyle name="Currency_laroux_4" xfId="883"/>
    <cellStyle name="Currency_laroux_4_dimon" xfId="884"/>
    <cellStyle name="Currency_laroux_4_dimon_1" xfId="885"/>
    <cellStyle name="Currency_laroux_5" xfId="886"/>
    <cellStyle name="Currency_laroux_6" xfId="887"/>
    <cellStyle name="Currency_laroux_7" xfId="888"/>
    <cellStyle name="Currency_laroux_8" xfId="889"/>
    <cellStyle name="Currency_laroux_dimon" xfId="890"/>
    <cellStyle name="Currency_laroux_dimon_1" xfId="891"/>
    <cellStyle name="Currency_laroux_dimon_2" xfId="892"/>
    <cellStyle name="Currency_laroux_dimon_3" xfId="893"/>
    <cellStyle name="Currency_laroux_laroux" xfId="894"/>
    <cellStyle name="Currency_laroux_laroux_1" xfId="895"/>
    <cellStyle name="Currency_laroux_laroux_1_dimon" xfId="896"/>
    <cellStyle name="Currency_laroux_laroux_dimon" xfId="897"/>
    <cellStyle name="Currency_laroux_Locas" xfId="898"/>
    <cellStyle name="Currency_laroux_pldt" xfId="899"/>
    <cellStyle name="Currency_laroux_pldt_1" xfId="900"/>
    <cellStyle name="Currency_laroux_VERA" xfId="901"/>
    <cellStyle name="Currency_laroux_VERA_1" xfId="902"/>
    <cellStyle name="Currency_laroux_VIRUS-EDY" xfId="903"/>
    <cellStyle name="Currency_List" xfId="904"/>
    <cellStyle name="Currency_MATERAL2" xfId="905"/>
    <cellStyle name="Currency_MATERAL2_dimon" xfId="906"/>
    <cellStyle name="Currency_MATERAL2_dimon_1" xfId="907"/>
    <cellStyle name="Currency_MKGOCPX" xfId="908"/>
    <cellStyle name="Currency_MOBCPX" xfId="909"/>
    <cellStyle name="Currency_mud plant bolted" xfId="910"/>
    <cellStyle name="Currency_mud plant bolted_dimon" xfId="911"/>
    <cellStyle name="Currency_mud plant bolted_dimon_1" xfId="912"/>
    <cellStyle name="Currency_mud plant bolted_PLDT" xfId="913"/>
    <cellStyle name="Currency_mud plant bolted_VERA" xfId="914"/>
    <cellStyle name="Currency_mud plant bolted_VERA_1" xfId="915"/>
    <cellStyle name="Currency_NA WITHOUT GOV'T &amp; PNX" xfId="916"/>
    <cellStyle name="Currency_NAOBU10" xfId="917"/>
    <cellStyle name="Currency_NAT ACCT" xfId="918"/>
    <cellStyle name="Currency_NSACTUAL.XLS" xfId="919"/>
    <cellStyle name="Currency_NX00" xfId="920"/>
    <cellStyle name="Currency_Odner" xfId="921"/>
    <cellStyle name="Currency_Odner (2)" xfId="922"/>
    <cellStyle name="Currency_Odner (3)" xfId="923"/>
    <cellStyle name="Currency_OSMOCPX" xfId="924"/>
    <cellStyle name="Currency_Other Months" xfId="925"/>
    <cellStyle name="Currency_Outlook" xfId="926"/>
    <cellStyle name="Currency_pbdefault" xfId="927"/>
    <cellStyle name="Currency_pbdefault_1" xfId="928"/>
    <cellStyle name="Currency_percentages" xfId="929"/>
    <cellStyle name="Currency_PERSONAL" xfId="930"/>
    <cellStyle name="Currency_PGMKOCPX" xfId="931"/>
    <cellStyle name="Currency_PGNW1" xfId="932"/>
    <cellStyle name="Currency_PGNW2" xfId="933"/>
    <cellStyle name="Currency_PGNWOCPX" xfId="934"/>
    <cellStyle name="Currency_Pink" xfId="935"/>
    <cellStyle name="Currency_Plan" xfId="936"/>
    <cellStyle name="Currency_PLANT" xfId="937"/>
    <cellStyle name="Currency_PLDT" xfId="938"/>
    <cellStyle name="Currency_pldt_1" xfId="939"/>
    <cellStyle name="Currency_PLDT_1_dimon" xfId="940"/>
    <cellStyle name="Currency_pldt_1_dimon_1" xfId="941"/>
    <cellStyle name="Currency_pldt_2" xfId="942"/>
    <cellStyle name="Currency_pldt_Calculations" xfId="943"/>
    <cellStyle name="Currency_PLDT_dimon" xfId="944"/>
    <cellStyle name="Currency_pldt_dimon_1" xfId="945"/>
    <cellStyle name="Currency_priccurv" xfId="946"/>
    <cellStyle name="Currency_PROCDS&amp;G" xfId="947"/>
    <cellStyle name="Currency_PROFILE4" xfId="948"/>
    <cellStyle name="Currency_Projects" xfId="949"/>
    <cellStyle name="Currency_Quarter End Months" xfId="950"/>
    <cellStyle name="Currency_r1" xfId="951"/>
    <cellStyle name="Currency_RFI" xfId="952"/>
    <cellStyle name="Currency_RFI_1" xfId="953"/>
    <cellStyle name="Currency_Sales Order" xfId="954"/>
    <cellStyle name="Currency_SATOCPX" xfId="955"/>
    <cellStyle name="Currency_Sheet1" xfId="956"/>
    <cellStyle name="Currency_Sheet1 (2)" xfId="957"/>
    <cellStyle name="Currency_Sheet1_dimon" xfId="958"/>
    <cellStyle name="Currency_SHENREPT" xfId="959"/>
    <cellStyle name="Currency_Snr. CO" xfId="960"/>
    <cellStyle name="Currency_sprint contr" xfId="961"/>
    <cellStyle name="Currency_Subcont File" xfId="962"/>
    <cellStyle name="Currency_Summary Info" xfId="963"/>
    <cellStyle name="Currency_SUMPAGE" xfId="964"/>
    <cellStyle name="Currency_TMSNW1" xfId="965"/>
    <cellStyle name="Currency_TMSNW2" xfId="966"/>
    <cellStyle name="Currency_TMSOCPX" xfId="967"/>
    <cellStyle name="Currency_TOTAL MTH" xfId="968"/>
    <cellStyle name="Currency_TOTAL YTD" xfId="969"/>
    <cellStyle name="Currency_TRANSDSC.XLS" xfId="970"/>
    <cellStyle name="Currency_TRANSFXA.XLS" xfId="971"/>
    <cellStyle name="Currency_TRANSFXA.XLS_1" xfId="972"/>
    <cellStyle name="Currency_TRANSIME.XLS" xfId="973"/>
    <cellStyle name="Currency_TRANSIME.XLS_TRANSDSC.XLS" xfId="974"/>
    <cellStyle name="Currency_TRANSIME.XLS_TRANSFXA.XLS" xfId="975"/>
    <cellStyle name="Currency_VERA" xfId="976"/>
    <cellStyle name="Currency_VIRUS-EDY" xfId="977"/>
    <cellStyle name="Currency_VIRUS-EDY_1" xfId="978"/>
    <cellStyle name="Currency_White" xfId="979"/>
    <cellStyle name="Currency_WO Var. &amp; Tot. Exp." xfId="980"/>
    <cellStyle name="Currency_WSP" xfId="981"/>
    <cellStyle name="Currency_WSS ConEd" xfId="982"/>
    <cellStyle name="Currency_yrcao" xfId="983"/>
    <cellStyle name="Currency_YREND55" xfId="984"/>
    <cellStyle name="Currency_YREND57" xfId="985"/>
    <cellStyle name="Currency_YTDCUR" xfId="986"/>
    <cellStyle name="Date" xfId="987"/>
    <cellStyle name="Fixed" xfId="988"/>
    <cellStyle name="Grey" xfId="989"/>
    <cellStyle name="HEADER" xfId="990"/>
    <cellStyle name="Heading 1" xfId="991"/>
    <cellStyle name="Heading2" xfId="992"/>
    <cellStyle name="HIGHLIGHT" xfId="993"/>
    <cellStyle name="Input [yellow]" xfId="994"/>
    <cellStyle name="no dec" xfId="995"/>
    <cellStyle name="Normal - Style1" xfId="996"/>
    <cellStyle name="Normal - Style1_dimon" xfId="997"/>
    <cellStyle name="Normal_12matrix" xfId="998"/>
    <cellStyle name="Normal_20196" xfId="999"/>
    <cellStyle name="Normal_4018fin" xfId="1000"/>
    <cellStyle name="Normal_4021fin" xfId="1001"/>
    <cellStyle name="Normal_95CHART" xfId="1002"/>
    <cellStyle name="Normal_A" xfId="1003"/>
    <cellStyle name="Normal_A (2)" xfId="1004"/>
    <cellStyle name="Normal_A_dimon" xfId="1005"/>
    <cellStyle name="Normal_A_VERA" xfId="1006"/>
    <cellStyle name="Normal_ACTUAL" xfId="1007"/>
    <cellStyle name="Normal_ACTUAL NA -OBU" xfId="1008"/>
    <cellStyle name="Normal_Actual vs." xfId="1009"/>
    <cellStyle name="Normal_ACTUAL_1" xfId="1010"/>
    <cellStyle name="Normal_ACTUAL_NA WITHOUT GOV'T &amp; PNX" xfId="1011"/>
    <cellStyle name="Normal_algasdefault" xfId="1012"/>
    <cellStyle name="Normal_algasdefault_1" xfId="1013"/>
    <cellStyle name="Normal_Alternative1" xfId="1014"/>
    <cellStyle name="Normal_Alternative1_1" xfId="1015"/>
    <cellStyle name="Normal_AOPS" xfId="1016"/>
    <cellStyle name="Normal_App E" xfId="1017"/>
    <cellStyle name="Normal_APR" xfId="1018"/>
    <cellStyle name="Normal_APR_laroux" xfId="1019"/>
    <cellStyle name="Normal_Apr_pldt" xfId="1020"/>
    <cellStyle name="Normal_Arapahoe" xfId="1021"/>
    <cellStyle name="Normal_Assumptions" xfId="1022"/>
    <cellStyle name="Normal_bahiadefault" xfId="1023"/>
    <cellStyle name="Normal_bahiadefault_1" xfId="1024"/>
    <cellStyle name="Normal_BASMARY" xfId="1025"/>
    <cellStyle name="Normal_BIGOUT" xfId="1026"/>
    <cellStyle name="Normal_Book3" xfId="1027"/>
    <cellStyle name="Normal_BOP" xfId="1028"/>
    <cellStyle name="Normal_BOPBAL1" xfId="1029"/>
    <cellStyle name="Normal_BOPCBU" xfId="1030"/>
    <cellStyle name="Normal_BOPCBU (2)" xfId="1031"/>
    <cellStyle name="Normal_BOPCBU96" xfId="1032"/>
    <cellStyle name="Normal_BREPAIR" xfId="1033"/>
    <cellStyle name="Normal_BSAPPE.XLS" xfId="1034"/>
    <cellStyle name="Normal_BUDGET" xfId="1035"/>
    <cellStyle name="Normal_C-Cap intensity" xfId="1036"/>
    <cellStyle name="Normal_C-Capex%rev" xfId="1037"/>
    <cellStyle name="Normal_C-Line per Staff" xfId="1038"/>
    <cellStyle name="Normal_C-lines distribution" xfId="1039"/>
    <cellStyle name="Normal_C-Orig PLDT lines" xfId="1040"/>
    <cellStyle name="Normal_C-Ret on Rev" xfId="1041"/>
    <cellStyle name="Normal_C-ROACE" xfId="1042"/>
    <cellStyle name="Normal_Calculations" xfId="1043"/>
    <cellStyle name="Normal_Calculations (2)" xfId="1044"/>
    <cellStyle name="Normal_Calculations II" xfId="1045"/>
    <cellStyle name="Normal_Calculations II_1" xfId="1046"/>
    <cellStyle name="Normal_Calculations III" xfId="1047"/>
    <cellStyle name="Normal_Calculations_1" xfId="1048"/>
    <cellStyle name="Normal_Calculations_2" xfId="1049"/>
    <cellStyle name="Normal_Capex" xfId="1050"/>
    <cellStyle name="Normal_Capex per line" xfId="1051"/>
    <cellStyle name="Normal_Capex%rev" xfId="1052"/>
    <cellStyle name="Normal_CAPEX2" xfId="1053"/>
    <cellStyle name="Normal_CAPEX94" xfId="1054"/>
    <cellStyle name="Normal_CAPEX_dimon" xfId="1055"/>
    <cellStyle name="Normal_CAPEX_VERA" xfId="1056"/>
    <cellStyle name="Normal_CAPEXPWI.XLS" xfId="1057"/>
    <cellStyle name="Normal_CAPEXPWO.XLS" xfId="1058"/>
    <cellStyle name="Normal_Cardig GHS" xfId="1059"/>
    <cellStyle name="Normal_Cash Flows" xfId="1060"/>
    <cellStyle name="Normal_CBU BOX CHART V PLAN" xfId="1061"/>
    <cellStyle name="Normal_CBU BOX CHART V PLAN_1" xfId="1062"/>
    <cellStyle name="Normal_CCOCPX" xfId="1063"/>
    <cellStyle name="Normal_CEL-C-CO.XLS" xfId="1064"/>
    <cellStyle name="Normal_Certs Q2" xfId="1065"/>
    <cellStyle name="Normal_Certs Q2 (2)" xfId="1066"/>
    <cellStyle name="Normal_CFMACROS.XLM" xfId="1067"/>
    <cellStyle name="Normal_CFMODEL.XLS" xfId="1068"/>
    <cellStyle name="Normal_CHANGES.XLS" xfId="1069"/>
    <cellStyle name="Normal_CHANGES.XLS_1" xfId="1070"/>
    <cellStyle name="Normal_Cht-Capex per line" xfId="1071"/>
    <cellStyle name="Normal_Cht-Cum Real Opr Cf" xfId="1072"/>
    <cellStyle name="Normal_Cht-Dep%Rev" xfId="1073"/>
    <cellStyle name="Normal_Cht-Real Opr Cf" xfId="1074"/>
    <cellStyle name="Normal_Cht-Rev dist" xfId="1075"/>
    <cellStyle name="Normal_Cht-Rev p line" xfId="1076"/>
    <cellStyle name="Normal_Cht-Rev per Staff" xfId="1077"/>
    <cellStyle name="Normal_Cht-Staff cost%revenue" xfId="1078"/>
    <cellStyle name="Normal_Co-wide Monthly" xfId="1079"/>
    <cellStyle name="Normal_Co-wide Monthly_dimon" xfId="1080"/>
    <cellStyle name="Normal_COMOTH" xfId="1081"/>
    <cellStyle name="Normal_coperdefault" xfId="1082"/>
    <cellStyle name="Normal_coperdefault_1" xfId="1083"/>
    <cellStyle name="Normal_Corp method" xfId="1084"/>
    <cellStyle name="Normal_Cost Code" xfId="1085"/>
    <cellStyle name="Normal_CROCF" xfId="1086"/>
    <cellStyle name="Normal_CTCUR" xfId="1087"/>
    <cellStyle name="Normal_Cum Real Opr Cf" xfId="1088"/>
    <cellStyle name="Normal_CUMPLTCH" xfId="1089"/>
    <cellStyle name="Normal_Curves" xfId="1090"/>
    <cellStyle name="Normal_DEFAULT" xfId="1091"/>
    <cellStyle name="Normal_Demand Fcst." xfId="1092"/>
    <cellStyle name="Normal_Dep%Rev" xfId="1093"/>
    <cellStyle name="Normal_dimon" xfId="1094"/>
    <cellStyle name="Normal_dimon_1" xfId="1095"/>
    <cellStyle name="Normal_dimon_2" xfId="1096"/>
    <cellStyle name="Normal_dimon_3" xfId="1097"/>
    <cellStyle name="Normal_DIV" xfId="1098"/>
    <cellStyle name="Normal_Dowell C1b" xfId="1099"/>
    <cellStyle name="Normal_Dowell-C1a" xfId="1100"/>
    <cellStyle name="Normal_Draft" xfId="1101"/>
    <cellStyle name="Normal_Draft (2)" xfId="1102"/>
    <cellStyle name="Normal_DRAFT Order Summary" xfId="1103"/>
    <cellStyle name="Normal_E&amp;ONW1" xfId="1104"/>
    <cellStyle name="Normal_E&amp;ONW2" xfId="1105"/>
    <cellStyle name="Normal_E&amp;OOCPX" xfId="1106"/>
    <cellStyle name="Normal_emserdefault" xfId="1107"/>
    <cellStyle name="Normal_emserdefault_1" xfId="1108"/>
    <cellStyle name="Normal_EPS" xfId="1109"/>
    <cellStyle name="Normal_EQCON" xfId="1110"/>
    <cellStyle name="Normal_F&amp;COCPX" xfId="1111"/>
    <cellStyle name="Normal_FEBRUARY" xfId="1112"/>
    <cellStyle name="Normal_FF" xfId="1113"/>
    <cellStyle name="Normal_FP 20 A (1)" xfId="1114"/>
    <cellStyle name="Normal_FP 20 A (2)" xfId="1115"/>
    <cellStyle name="Normal_FP-20 (App. E)" xfId="1116"/>
    <cellStyle name="Normal_FP-20 (App.A) " xfId="1117"/>
    <cellStyle name="Normal_FP-20 (App.A) _1" xfId="1118"/>
    <cellStyle name="Normal_FP-20(C1) (a)" xfId="1119"/>
    <cellStyle name="Normal_FP-20(C1) (a) (2)" xfId="1120"/>
    <cellStyle name="Normal_FP-20(C1) (a)_1" xfId="1121"/>
    <cellStyle name="Normal_FP-20(C1) (b)" xfId="1122"/>
    <cellStyle name="Normal_FP-20(C1) (b) " xfId="1123"/>
    <cellStyle name="Normal_FP-20(C1) (b) (2)" xfId="1124"/>
    <cellStyle name="Normal_FP-20(C1) (e)" xfId="1125"/>
    <cellStyle name="Normal_FP20_C1A" xfId="1126"/>
    <cellStyle name="Normal_FP20_C1B" xfId="1127"/>
    <cellStyle name="Normal_GCM" xfId="1128"/>
    <cellStyle name="Normal_GE03" xfId="1129"/>
    <cellStyle name="Normal_GE04" xfId="1130"/>
    <cellStyle name="Normal_GenAssum" xfId="1131"/>
    <cellStyle name="Normal_GP C1a" xfId="1132"/>
    <cellStyle name="Normal_GP C1b" xfId="1133"/>
    <cellStyle name="Normal_GP_EI_3" xfId="1134"/>
    <cellStyle name="Normal_GQ C1A" xfId="1135"/>
    <cellStyle name="Normal_GQ C1B" xfId="1136"/>
    <cellStyle name="Normal_GSS ConEd" xfId="1137"/>
    <cellStyle name="Normal_HC" xfId="1138"/>
    <cellStyle name="Normal_Igobox" xfId="1139"/>
    <cellStyle name="Normal_Igobox_1" xfId="1140"/>
    <cellStyle name="Normal_Igobox_2" xfId="1141"/>
    <cellStyle name="Normal_Igobox_Imacros" xfId="1142"/>
    <cellStyle name="Normal_Igobox_IPP" xfId="1143"/>
    <cellStyle name="Normal_Igobox_Iprintbox" xfId="1144"/>
    <cellStyle name="Normal_Imacros" xfId="1145"/>
    <cellStyle name="Normal_Imacros_1" xfId="1146"/>
    <cellStyle name="Normal_Imacros_2" xfId="1147"/>
    <cellStyle name="Normal_Input" xfId="1148"/>
    <cellStyle name="Normal_INPUT_1" xfId="1149"/>
    <cellStyle name="Normal_INPUT_GenAssum" xfId="1150"/>
    <cellStyle name="Normal_Inputs" xfId="1151"/>
    <cellStyle name="Normal_Inputs_dimon" xfId="1152"/>
    <cellStyle name="Normal_INVREV" xfId="1153"/>
    <cellStyle name="Normal_IPM C1b" xfId="1154"/>
    <cellStyle name="Normal_IPMC1a" xfId="1155"/>
    <cellStyle name="Normal_IPP" xfId="1156"/>
    <cellStyle name="Normal_IPP_1" xfId="1157"/>
    <cellStyle name="Normal_IPP_1_Igobox" xfId="1158"/>
    <cellStyle name="Normal_IPP_1_Imacros" xfId="1159"/>
    <cellStyle name="Normal_IPP_1_Iprintbox" xfId="1160"/>
    <cellStyle name="Normal_IPP_2" xfId="1161"/>
    <cellStyle name="Normal_Iprintbox" xfId="1162"/>
    <cellStyle name="Normal_Iprintbox_1" xfId="1163"/>
    <cellStyle name="Normal_Iprintbox_2" xfId="1164"/>
    <cellStyle name="Normal_IRR" xfId="1165"/>
    <cellStyle name="Normal_IS-Hold" xfId="1166"/>
    <cellStyle name="Normal_Iterbox" xfId="1167"/>
    <cellStyle name="Normal_ITOCPX" xfId="1168"/>
    <cellStyle name="Normal_jancf" xfId="1169"/>
    <cellStyle name="Normal_JUNMTH55" xfId="1170"/>
    <cellStyle name="Normal_JUNMTH57" xfId="1171"/>
    <cellStyle name="Normal_JUNYTD55" xfId="1172"/>
    <cellStyle name="Normal_JUNYTD57" xfId="1173"/>
    <cellStyle name="Normal_laroux" xfId="1174"/>
    <cellStyle name="Normal_laroux_1" xfId="1175"/>
    <cellStyle name="Normal_laroux_1_dimon" xfId="1176"/>
    <cellStyle name="Normal_laroux_1_dimon_1" xfId="1177"/>
    <cellStyle name="Normal_laroux_1_dimon_2" xfId="1178"/>
    <cellStyle name="Normal_laroux_1_laroux" xfId="1179"/>
    <cellStyle name="Normal_laroux_1_laroux_1" xfId="1180"/>
    <cellStyle name="Normal_laroux_1_laroux_2" xfId="1181"/>
    <cellStyle name="Normal_laroux_1_Locas" xfId="1182"/>
    <cellStyle name="Normal_laroux_1_Locas_1" xfId="1183"/>
    <cellStyle name="Normal_laroux_1_pldt" xfId="1184"/>
    <cellStyle name="Normal_laroux_1_pldt_1" xfId="1185"/>
    <cellStyle name="Normal_laroux_1_pldt_2" xfId="1186"/>
    <cellStyle name="Normal_laroux_1_pldt_3" xfId="1187"/>
    <cellStyle name="Normal_laroux_1_PLDT_dimon" xfId="1188"/>
    <cellStyle name="Normal_laroux_1_VERA" xfId="1189"/>
    <cellStyle name="Normal_laroux_1_VERA_1" xfId="1190"/>
    <cellStyle name="Normal_laroux_1_VIRUS-EDY" xfId="1191"/>
    <cellStyle name="Normal_laroux_2" xfId="1192"/>
    <cellStyle name="Normal_laroux_2_dimon" xfId="1193"/>
    <cellStyle name="Normal_laroux_2_dimon_1" xfId="1194"/>
    <cellStyle name="Normal_laroux_2_dimon_2" xfId="1195"/>
    <cellStyle name="Normal_laroux_2_dimon_3" xfId="1196"/>
    <cellStyle name="Normal_laroux_2_laroux" xfId="1197"/>
    <cellStyle name="Normal_laroux_2_laroux_1" xfId="1198"/>
    <cellStyle name="Normal_laroux_2_laroux_2" xfId="1199"/>
    <cellStyle name="Normal_laroux_2_Locas" xfId="1200"/>
    <cellStyle name="Normal_laroux_2_Locas_1" xfId="1201"/>
    <cellStyle name="Normal_laroux_2_pldt" xfId="1202"/>
    <cellStyle name="Normal_laroux_2_pldt_1" xfId="1203"/>
    <cellStyle name="Normal_laroux_2_pldt_2" xfId="1204"/>
    <cellStyle name="Normal_laroux_2_VIRUS-EDY" xfId="1205"/>
    <cellStyle name="Normal_laroux_3" xfId="1206"/>
    <cellStyle name="Normal_laroux_3_dimon" xfId="1207"/>
    <cellStyle name="Normal_laroux_3_dimon_1" xfId="1208"/>
    <cellStyle name="Normal_laroux_3_dimon_2" xfId="1209"/>
    <cellStyle name="Normal_laroux_3_dimon_3" xfId="1210"/>
    <cellStyle name="Normal_laroux_3_dimon_4" xfId="1211"/>
    <cellStyle name="Normal_laroux_3_laroux" xfId="1212"/>
    <cellStyle name="Normal_laroux_3_laroux_1" xfId="1213"/>
    <cellStyle name="Normal_laroux_3_laroux_2" xfId="1214"/>
    <cellStyle name="Normal_laroux_3_laroux_dimon" xfId="1215"/>
    <cellStyle name="Normal_laroux_3_Locas" xfId="1216"/>
    <cellStyle name="Normal_laroux_3_pldt" xfId="1217"/>
    <cellStyle name="Normal_laroux_3_pldt_1" xfId="1218"/>
    <cellStyle name="Normal_laroux_3_PLDT_dimon" xfId="1219"/>
    <cellStyle name="Normal_laroux_3_VERA" xfId="1220"/>
    <cellStyle name="Normal_laroux_3_VERA_1" xfId="1221"/>
    <cellStyle name="Normal_laroux_3_VIRUS-EDY" xfId="1222"/>
    <cellStyle name="Normal_laroux_4" xfId="1223"/>
    <cellStyle name="Normal_laroux_4_dimon" xfId="1224"/>
    <cellStyle name="Normal_laroux_4_dimon_1" xfId="1225"/>
    <cellStyle name="Normal_laroux_4_dimon_2" xfId="1226"/>
    <cellStyle name="Normal_laroux_4_dimon_3" xfId="1227"/>
    <cellStyle name="Normal_laroux_4_laroux" xfId="1228"/>
    <cellStyle name="Normal_laroux_4_laroux_1" xfId="1229"/>
    <cellStyle name="Normal_laroux_4_laroux_2" xfId="1230"/>
    <cellStyle name="Normal_laroux_4_pldt" xfId="1231"/>
    <cellStyle name="Normal_laroux_4_pldt_1" xfId="1232"/>
    <cellStyle name="Normal_laroux_4_pldt_2" xfId="1233"/>
    <cellStyle name="Normal_laroux_4_PLDT_dimon" xfId="1234"/>
    <cellStyle name="Normal_laroux_4_VERA" xfId="1235"/>
    <cellStyle name="Normal_laroux_4_VIRUS-EDY" xfId="1236"/>
    <cellStyle name="Normal_laroux_5" xfId="1237"/>
    <cellStyle name="Normal_laroux_5_dimon" xfId="1238"/>
    <cellStyle name="Normal_laroux_5_dimon_1" xfId="1239"/>
    <cellStyle name="Normal_laroux_5_dimon_2" xfId="1240"/>
    <cellStyle name="Normal_laroux_5_dimon_3" xfId="1241"/>
    <cellStyle name="Normal_laroux_5_laroux" xfId="1242"/>
    <cellStyle name="Normal_laroux_5_laroux_1" xfId="1243"/>
    <cellStyle name="Normal_laroux_5_laroux_2" xfId="1244"/>
    <cellStyle name="Normal_laroux_5_pldt" xfId="1245"/>
    <cellStyle name="Normal_laroux_5_pldt_1" xfId="1246"/>
    <cellStyle name="Normal_laroux_5_pldt_2" xfId="1247"/>
    <cellStyle name="Normal_laroux_5_pldt_3" xfId="1248"/>
    <cellStyle name="Normal_laroux_5_PLDT_dimon" xfId="1249"/>
    <cellStyle name="Normal_laroux_5_VERA" xfId="1250"/>
    <cellStyle name="Normal_laroux_5_VIRUS-EDY" xfId="1251"/>
    <cellStyle name="Normal_laroux_6" xfId="1252"/>
    <cellStyle name="Normal_laroux_6_dimon" xfId="1253"/>
    <cellStyle name="Normal_laroux_6_dimon_1" xfId="1254"/>
    <cellStyle name="Normal_laroux_6_dimon_2" xfId="1255"/>
    <cellStyle name="Normal_laroux_6_dimon_3" xfId="1256"/>
    <cellStyle name="Normal_laroux_6_laroux" xfId="1257"/>
    <cellStyle name="Normal_laroux_6_laroux_1" xfId="1258"/>
    <cellStyle name="Normal_laroux_6_laroux_dimon" xfId="1259"/>
    <cellStyle name="Normal_laroux_6_pldt" xfId="1260"/>
    <cellStyle name="Normal_laroux_6_pldt_1" xfId="1261"/>
    <cellStyle name="Normal_laroux_6_pldt_2" xfId="1262"/>
    <cellStyle name="Normal_laroux_6_PLDT_dimon" xfId="1263"/>
    <cellStyle name="Normal_laroux_6_VERA" xfId="1264"/>
    <cellStyle name="Normal_laroux_6_VIRUS-EDY" xfId="1265"/>
    <cellStyle name="Normal_laroux_7" xfId="1266"/>
    <cellStyle name="Normal_laroux_7_dimon" xfId="1267"/>
    <cellStyle name="Normal_laroux_7_dimon_1" xfId="1268"/>
    <cellStyle name="Normal_laroux_7_dimon_2" xfId="1269"/>
    <cellStyle name="Normal_laroux_7_laroux" xfId="1270"/>
    <cellStyle name="Normal_laroux_7_pldt" xfId="1271"/>
    <cellStyle name="Normal_laroux_7_pldt_1" xfId="1272"/>
    <cellStyle name="Normal_laroux_7_VERA" xfId="1273"/>
    <cellStyle name="Normal_laroux_7_VIRUS-EDY" xfId="1274"/>
    <cellStyle name="Normal_laroux_8" xfId="1275"/>
    <cellStyle name="Normal_laroux_8_dimon" xfId="1276"/>
    <cellStyle name="Normal_laroux_8_dimon_1" xfId="1277"/>
    <cellStyle name="Normal_laroux_8_pldt" xfId="1278"/>
    <cellStyle name="Normal_laroux_8_pldt_1" xfId="1279"/>
    <cellStyle name="Normal_laroux_8_VERA" xfId="1280"/>
    <cellStyle name="Normal_laroux_9" xfId="1281"/>
    <cellStyle name="Normal_laroux_9_dimon" xfId="1282"/>
    <cellStyle name="Normal_laroux_9_dimon_1" xfId="1283"/>
    <cellStyle name="Normal_laroux_A" xfId="1284"/>
    <cellStyle name="Normal_laroux_B" xfId="1285"/>
    <cellStyle name="Normal_laroux_C" xfId="1286"/>
    <cellStyle name="Normal_laroux_D" xfId="1287"/>
    <cellStyle name="Normal_laroux_dimon" xfId="1288"/>
    <cellStyle name="Normal_laroux_dimon_1" xfId="1289"/>
    <cellStyle name="Normal_laroux_dimon_2" xfId="1290"/>
    <cellStyle name="Normal_laroux_dimon_3" xfId="1291"/>
    <cellStyle name="Normal_laroux_dimon_4" xfId="1292"/>
    <cellStyle name="Normal_laroux_dimon_5" xfId="1293"/>
    <cellStyle name="Normal_laroux_laroux" xfId="1294"/>
    <cellStyle name="Normal_laroux_laroux_1" xfId="1295"/>
    <cellStyle name="Normal_laroux_laroux_2" xfId="1296"/>
    <cellStyle name="Normal_laroux_Locas" xfId="1297"/>
    <cellStyle name="Normal_laroux_pldt" xfId="1298"/>
    <cellStyle name="Normal_laroux_pldt_1" xfId="1299"/>
    <cellStyle name="Normal_laroux_pldt_2" xfId="1300"/>
    <cellStyle name="Normal_laroux_pldt_3" xfId="1301"/>
    <cellStyle name="Normal_laroux_PLDT_dimon" xfId="1302"/>
    <cellStyle name="Normal_laroux_VERA" xfId="1303"/>
    <cellStyle name="Normal_laroux_VERA_1" xfId="1304"/>
    <cellStyle name="Normal_laroux_VIRUS-EDY" xfId="1305"/>
    <cellStyle name="Normal_Line Inst." xfId="1306"/>
    <cellStyle name="Normal_List" xfId="1307"/>
    <cellStyle name="Normal_Locas" xfId="1308"/>
    <cellStyle name="Normal_Locas_1" xfId="1309"/>
    <cellStyle name="Normal_MAJREP" xfId="1310"/>
    <cellStyle name="Normal_MATERAL2" xfId="1311"/>
    <cellStyle name="Normal_MATERAL2_dimon" xfId="1312"/>
    <cellStyle name="Normal_MED-A-CO.XLS" xfId="1313"/>
    <cellStyle name="Normal_MID CURVE" xfId="1314"/>
    <cellStyle name="Normal_MKGOCPX" xfId="1315"/>
    <cellStyle name="Normal_Mkt Shr" xfId="1316"/>
    <cellStyle name="Normal_MOBCPX" xfId="1317"/>
    <cellStyle name="Normal_Module1 (2)" xfId="1318"/>
    <cellStyle name="Normal_Module1 (2)_1" xfId="1319"/>
    <cellStyle name="Normal_MONTHLY" xfId="1320"/>
    <cellStyle name="Normal_MOR  - Supp" xfId="1321"/>
    <cellStyle name="Normal_mud plant bolted" xfId="1322"/>
    <cellStyle name="Normal_mud plant bolted_dimon" xfId="1323"/>
    <cellStyle name="Normal_Multikarya" xfId="1324"/>
    <cellStyle name="Normal_NA WITHOUT GOV'T &amp; PNX" xfId="1325"/>
    <cellStyle name="Normal_NAOBU10" xfId="1326"/>
    <cellStyle name="Normal_NAT ACCT" xfId="1327"/>
    <cellStyle name="Normal_NCR-C&amp;W Val" xfId="1328"/>
    <cellStyle name="Normal_NCR-Cap intensity" xfId="1329"/>
    <cellStyle name="Normal_NCR-Line per Staff" xfId="1330"/>
    <cellStyle name="Normal_NCR-Rev dist" xfId="1331"/>
    <cellStyle name="Normal_NEHQ-ACT.XLS" xfId="1332"/>
    <cellStyle name="Normal_NS-A-CO.XLS" xfId="1333"/>
    <cellStyle name="Normal_NS_AT" xfId="1334"/>
    <cellStyle name="Normal_NS_CONS GROUP" xfId="1335"/>
    <cellStyle name="Normal_NSACTUAL.XLS" xfId="1336"/>
    <cellStyle name="Normal_NSACTUAL.XLS_1" xfId="1337"/>
    <cellStyle name="Normal_NSG1999" xfId="1338"/>
    <cellStyle name="Normal_NX00" xfId="1339"/>
    <cellStyle name="Normal_Op Cost Break" xfId="1340"/>
    <cellStyle name="Normal_OPSTAT" xfId="1341"/>
    <cellStyle name="Normal_OS-A-CO.XLS" xfId="1342"/>
    <cellStyle name="Normal_OSMOCPX" xfId="1343"/>
    <cellStyle name="Normal_Other Months" xfId="1344"/>
    <cellStyle name="Normal_Outlook" xfId="1345"/>
    <cellStyle name="Normal_Outlook_1" xfId="1346"/>
    <cellStyle name="Normal_OWN, AR, SNIPS" xfId="1347"/>
    <cellStyle name="Normal_Owners" xfId="1348"/>
    <cellStyle name="Normal_PAGE 1" xfId="1349"/>
    <cellStyle name="Normal_pbdefault" xfId="1350"/>
    <cellStyle name="Normal_pbdefault_1" xfId="1351"/>
    <cellStyle name="Normal_percentages" xfId="1352"/>
    <cellStyle name="Normal_PERSONAL" xfId="1353"/>
    <cellStyle name="Normal_PERSONAL_dimon" xfId="1354"/>
    <cellStyle name="Normal_PERSONAL_Locas" xfId="1355"/>
    <cellStyle name="Normal_PGL1999" xfId="1356"/>
    <cellStyle name="Normal_PGMKOCPX" xfId="1357"/>
    <cellStyle name="Normal_PGNW1" xfId="1358"/>
    <cellStyle name="Normal_PGNW2" xfId="1359"/>
    <cellStyle name="Normal_PGNWOCPX" xfId="1360"/>
    <cellStyle name="Normal_Picks" xfId="1361"/>
    <cellStyle name="Normal_PIG3" xfId="1362"/>
    <cellStyle name="Normal_Pink" xfId="1363"/>
    <cellStyle name="Normal_PLAN" xfId="1364"/>
    <cellStyle name="Normal_PLANT" xfId="1365"/>
    <cellStyle name="Normal_PLANTS" xfId="1366"/>
    <cellStyle name="Normal_Playoff Prelim (2)" xfId="1367"/>
    <cellStyle name="Normal_PLDT" xfId="1368"/>
    <cellStyle name="Normal_PLDT_1" xfId="1369"/>
    <cellStyle name="Normal_pldt_1_Calculations" xfId="1370"/>
    <cellStyle name="Normal_PLDT_1_dimon" xfId="1371"/>
    <cellStyle name="Normal_pldt_2" xfId="1372"/>
    <cellStyle name="Normal_pldt_2_Calculations" xfId="1373"/>
    <cellStyle name="Normal_PLDT_2_dimon" xfId="1374"/>
    <cellStyle name="Normal_pldt_2_dimon_1" xfId="1375"/>
    <cellStyle name="Normal_pldt_2_pldt" xfId="1376"/>
    <cellStyle name="Normal_pldt_3" xfId="1377"/>
    <cellStyle name="Normal_pldt_3_dimon" xfId="1378"/>
    <cellStyle name="Normal_pldt_4" xfId="1379"/>
    <cellStyle name="Normal_pldt_4_dimon" xfId="1380"/>
    <cellStyle name="Normal_PLDT_4_dimon_1" xfId="1381"/>
    <cellStyle name="Normal_pldt_5" xfId="1382"/>
    <cellStyle name="Normal_pldt_6" xfId="1383"/>
    <cellStyle name="Normal_pldt_Calculations" xfId="1384"/>
    <cellStyle name="Normal_PLDT_dimon" xfId="1385"/>
    <cellStyle name="Normal_PLDT_dimon_1" xfId="1386"/>
    <cellStyle name="Normal_pldt_pldt" xfId="1387"/>
    <cellStyle name="Normal_POW-Provision" xfId="1388"/>
    <cellStyle name="Normal_priccurv" xfId="1389"/>
    <cellStyle name="Normal_priccurv_1" xfId="1390"/>
    <cellStyle name="Normal_priccurv_2" xfId="1391"/>
    <cellStyle name="Normal_PriceSheet" xfId="1392"/>
    <cellStyle name="Normal_PriceSheet_1" xfId="1393"/>
    <cellStyle name="Normal_PrintBox (2)" xfId="1394"/>
    <cellStyle name="Normal_PROCDS&amp;G" xfId="1395"/>
    <cellStyle name="Normal_PROD SALES" xfId="1396"/>
    <cellStyle name="Normal_PROD SALES by Region Pg 2" xfId="1397"/>
    <cellStyle name="Normal_PRODUCT" xfId="1398"/>
    <cellStyle name="Normal_Production Payment model" xfId="1399"/>
    <cellStyle name="Normal_production tony" xfId="1400"/>
    <cellStyle name="Normal_PROFILE4" xfId="1401"/>
    <cellStyle name="Normal_PSTNOCFP" xfId="1402"/>
    <cellStyle name="Normal_Q08-95.XLS" xfId="1403"/>
    <cellStyle name="Normal_QMM-1" xfId="1404"/>
    <cellStyle name="Normal_Quarter End Months" xfId="1405"/>
    <cellStyle name="Normal_r1" xfId="1406"/>
    <cellStyle name="Normal_Real Opr Cf" xfId="1407"/>
    <cellStyle name="Normal_Real Rev per Staff (1)" xfId="1408"/>
    <cellStyle name="Normal_Real Rev per Staff (2)" xfId="1409"/>
    <cellStyle name="Normal_Region 2-C&amp;W" xfId="1410"/>
    <cellStyle name="Normal_REPORT-budget" xfId="1411"/>
    <cellStyle name="Normal_REPORT-plan" xfId="1412"/>
    <cellStyle name="Normal_Return on Rev" xfId="1413"/>
    <cellStyle name="Normal_Rev p line" xfId="1414"/>
    <cellStyle name="Normal_ROACE" xfId="1415"/>
    <cellStyle name="Normal_ROCF (Tot)" xfId="1416"/>
    <cellStyle name="Normal_Roster" xfId="1417"/>
    <cellStyle name="Normal_Rules" xfId="1418"/>
    <cellStyle name="Normal_Sales Order" xfId="1419"/>
    <cellStyle name="Normal_SALES, BGP, MOI" xfId="1420"/>
    <cellStyle name="Normal_SATOCPX" xfId="1421"/>
    <cellStyle name="Normal_SC COP" xfId="1422"/>
    <cellStyle name="Normal_Sheet1" xfId="1423"/>
    <cellStyle name="Normal_Sheet1 (2)" xfId="1424"/>
    <cellStyle name="Normal_Sheet1 (2)_dimon" xfId="1425"/>
    <cellStyle name="Normal_Sheet1 (2)_VERA" xfId="1426"/>
    <cellStyle name="Normal_Sheet1 (2)_VERA_1" xfId="1427"/>
    <cellStyle name="Normal_Sheet1_1" xfId="1428"/>
    <cellStyle name="Normal_Sheet1_dimon" xfId="1429"/>
    <cellStyle name="Normal_Sheet1_FUNDS" xfId="1430"/>
    <cellStyle name="Normal_Sheet1_FUNDS (2)" xfId="1431"/>
    <cellStyle name="Normal_Sheet1_laroux" xfId="1432"/>
    <cellStyle name="Normal_Sheet1_List" xfId="1433"/>
    <cellStyle name="Normal_Sheet1_PLDT" xfId="1434"/>
    <cellStyle name="Normal_Sheet1_VERA" xfId="1435"/>
    <cellStyle name="Normal_Sheet1_VERA_1" xfId="1436"/>
    <cellStyle name="Normal_Sheet2" xfId="1437"/>
    <cellStyle name="Normal_Sheet3" xfId="1438"/>
    <cellStyle name="Normal_SHENREPT" xfId="1439"/>
    <cellStyle name="Normal_SHENREPT_laroux" xfId="1440"/>
    <cellStyle name="Normal_SHENREPT_pldt" xfId="1441"/>
    <cellStyle name="Normal_solInv_suppldata_qry" xfId="1442"/>
    <cellStyle name="Normal_SOP" xfId="1443"/>
    <cellStyle name="Normal_sprint contr" xfId="1444"/>
    <cellStyle name="Normal_SS2" xfId="1445"/>
    <cellStyle name="Normal_Staff cost%rev" xfId="1446"/>
    <cellStyle name="Normal_Summary" xfId="1447"/>
    <cellStyle name="Normal_SUMPAGE" xfId="1448"/>
    <cellStyle name="Normal_SWI-C-CO.XLS" xfId="1449"/>
    <cellStyle name="Normal_Template" xfId="1450"/>
    <cellStyle name="Normal_TMSNW1" xfId="1451"/>
    <cellStyle name="Normal_TMSNW2" xfId="1452"/>
    <cellStyle name="Normal_TMSOCPX" xfId="1453"/>
    <cellStyle name="Normal_TOTAL MTH" xfId="1454"/>
    <cellStyle name="Normal_TOTAL NX CASH FLOW" xfId="1455"/>
    <cellStyle name="Normal_TOTAL YTD" xfId="1456"/>
    <cellStyle name="Normal_Total-Rev dist." xfId="1457"/>
    <cellStyle name="Normal_TRANSDSC.XLS" xfId="1458"/>
    <cellStyle name="Normal_TRANSFXA.XLS" xfId="1459"/>
    <cellStyle name="Normal_TRANSFXA.XLS_1" xfId="1460"/>
    <cellStyle name="Normal_TRANSFXA.XLS_2" xfId="1461"/>
    <cellStyle name="Normal_TRANSIME.XLS" xfId="1462"/>
    <cellStyle name="Normal_TRANSIME.XLS_1" xfId="1463"/>
    <cellStyle name="Normal_TRANSIME.XLS_TRANSDSC.XLS" xfId="1464"/>
    <cellStyle name="Normal_TRANSIME.XLS_TRANSFXA.XLS" xfId="1465"/>
    <cellStyle name="Normal_TRN-A-CO.XLS" xfId="1466"/>
    <cellStyle name="Normal_White" xfId="1467"/>
    <cellStyle name="Normal_WO Var. &amp; Tot. Exp." xfId="1468"/>
    <cellStyle name="Normal_WSP" xfId="1469"/>
    <cellStyle name="Normal_WSS ConEd" xfId="1470"/>
    <cellStyle name="Normal_yrcao" xfId="1471"/>
    <cellStyle name="Normal_YREND55" xfId="1472"/>
    <cellStyle name="Normal_YREND57" xfId="1473"/>
    <cellStyle name="Normal_YTDCUR" xfId="1474"/>
    <cellStyle name="Percent [2]" xfId="1475"/>
    <cellStyle name="Total" xfId="1476"/>
    <cellStyle name="Unprot" xfId="1477"/>
    <cellStyle name="Unprot$" xfId="1478"/>
    <cellStyle name="Unprotect" xfId="147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Load Duration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23915542122515"/>
          <c:y val="0.120253738106026"/>
          <c:w val="0.951683623515389"/>
          <c:h val="0.8386950611690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DailyAvg!$D$1</c:f>
              <c:strCache>
                <c:ptCount val="1"/>
                <c:pt idx="0">
                  <c:v>Peak</c:v>
                </c:pt>
              </c:strCache>
            </c:strRef>
          </c:tx>
          <c:spPr>
            <a:solidFill>
              <a:srgbClr val="333333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DailyAvg!$A$2:$A$366</c:f>
              <c:strCache>
                <c:ptCount val="365"/>
                <c:pt idx="0">
                  <c:v>213</c:v>
                </c:pt>
                <c:pt idx="1">
                  <c:v>193</c:v>
                </c:pt>
                <c:pt idx="2">
                  <c:v>215</c:v>
                </c:pt>
                <c:pt idx="3">
                  <c:v>214</c:v>
                </c:pt>
                <c:pt idx="4">
                  <c:v>179</c:v>
                </c:pt>
                <c:pt idx="5">
                  <c:v>224</c:v>
                </c:pt>
                <c:pt idx="6">
                  <c:v>237</c:v>
                </c:pt>
                <c:pt idx="7">
                  <c:v>228</c:v>
                </c:pt>
                <c:pt idx="8">
                  <c:v>236</c:v>
                </c:pt>
                <c:pt idx="9">
                  <c:v>194</c:v>
                </c:pt>
                <c:pt idx="10">
                  <c:v>235</c:v>
                </c:pt>
                <c:pt idx="11">
                  <c:v>238</c:v>
                </c:pt>
                <c:pt idx="12">
                  <c:v>225</c:v>
                </c:pt>
                <c:pt idx="13">
                  <c:v>208</c:v>
                </c:pt>
                <c:pt idx="14">
                  <c:v>180</c:v>
                </c:pt>
                <c:pt idx="15">
                  <c:v>207</c:v>
                </c:pt>
                <c:pt idx="16">
                  <c:v>229</c:v>
                </c:pt>
                <c:pt idx="17">
                  <c:v>217</c:v>
                </c:pt>
                <c:pt idx="18">
                  <c:v>165</c:v>
                </c:pt>
                <c:pt idx="19">
                  <c:v>239</c:v>
                </c:pt>
                <c:pt idx="20">
                  <c:v>196</c:v>
                </c:pt>
                <c:pt idx="21">
                  <c:v>181</c:v>
                </c:pt>
                <c:pt idx="22">
                  <c:v>223</c:v>
                </c:pt>
                <c:pt idx="23">
                  <c:v>227</c:v>
                </c:pt>
                <c:pt idx="24">
                  <c:v>195</c:v>
                </c:pt>
                <c:pt idx="25">
                  <c:v>209</c:v>
                </c:pt>
                <c:pt idx="26">
                  <c:v>201</c:v>
                </c:pt>
                <c:pt idx="27">
                  <c:v>206</c:v>
                </c:pt>
                <c:pt idx="28">
                  <c:v>256</c:v>
                </c:pt>
                <c:pt idx="29">
                  <c:v>263</c:v>
                </c:pt>
                <c:pt idx="30">
                  <c:v>240</c:v>
                </c:pt>
                <c:pt idx="31">
                  <c:v>230</c:v>
                </c:pt>
                <c:pt idx="32">
                  <c:v>241</c:v>
                </c:pt>
                <c:pt idx="33">
                  <c:v>222</c:v>
                </c:pt>
                <c:pt idx="34">
                  <c:v>257</c:v>
                </c:pt>
                <c:pt idx="35">
                  <c:v>210</c:v>
                </c:pt>
                <c:pt idx="36">
                  <c:v>202</c:v>
                </c:pt>
                <c:pt idx="37">
                  <c:v>243</c:v>
                </c:pt>
                <c:pt idx="38">
                  <c:v>251</c:v>
                </c:pt>
                <c:pt idx="39">
                  <c:v>244</c:v>
                </c:pt>
                <c:pt idx="40">
                  <c:v>166</c:v>
                </c:pt>
                <c:pt idx="41">
                  <c:v>218</c:v>
                </c:pt>
                <c:pt idx="42">
                  <c:v>200</c:v>
                </c:pt>
                <c:pt idx="43">
                  <c:v>258</c:v>
                </c:pt>
                <c:pt idx="44">
                  <c:v>231</c:v>
                </c:pt>
                <c:pt idx="45">
                  <c:v>199</c:v>
                </c:pt>
                <c:pt idx="46">
                  <c:v>197</c:v>
                </c:pt>
                <c:pt idx="47">
                  <c:v>172</c:v>
                </c:pt>
                <c:pt idx="48">
                  <c:v>198</c:v>
                </c:pt>
                <c:pt idx="49">
                  <c:v>182</c:v>
                </c:pt>
                <c:pt idx="50">
                  <c:v>188</c:v>
                </c:pt>
                <c:pt idx="51">
                  <c:v>203</c:v>
                </c:pt>
                <c:pt idx="52">
                  <c:v>245</c:v>
                </c:pt>
                <c:pt idx="53">
                  <c:v>250</c:v>
                </c:pt>
                <c:pt idx="54">
                  <c:v>259</c:v>
                </c:pt>
                <c:pt idx="55">
                  <c:v>189</c:v>
                </c:pt>
                <c:pt idx="56">
                  <c:v>173</c:v>
                </c:pt>
                <c:pt idx="57">
                  <c:v>234</c:v>
                </c:pt>
                <c:pt idx="58">
                  <c:v>167</c:v>
                </c:pt>
                <c:pt idx="59">
                  <c:v>178</c:v>
                </c:pt>
                <c:pt idx="60">
                  <c:v>220</c:v>
                </c:pt>
                <c:pt idx="61">
                  <c:v>226</c:v>
                </c:pt>
                <c:pt idx="62">
                  <c:v>221</c:v>
                </c:pt>
                <c:pt idx="63">
                  <c:v>174</c:v>
                </c:pt>
                <c:pt idx="64">
                  <c:v>168</c:v>
                </c:pt>
                <c:pt idx="65">
                  <c:v>264</c:v>
                </c:pt>
                <c:pt idx="66">
                  <c:v>187</c:v>
                </c:pt>
                <c:pt idx="67">
                  <c:v>270</c:v>
                </c:pt>
                <c:pt idx="68">
                  <c:v>252</c:v>
                </c:pt>
                <c:pt idx="69">
                  <c:v>216</c:v>
                </c:pt>
                <c:pt idx="70">
                  <c:v>232</c:v>
                </c:pt>
                <c:pt idx="71">
                  <c:v>262</c:v>
                </c:pt>
                <c:pt idx="72">
                  <c:v>190</c:v>
                </c:pt>
                <c:pt idx="73">
                  <c:v>204</c:v>
                </c:pt>
                <c:pt idx="74">
                  <c:v>151</c:v>
                </c:pt>
                <c:pt idx="75">
                  <c:v>246</c:v>
                </c:pt>
                <c:pt idx="76">
                  <c:v>260</c:v>
                </c:pt>
                <c:pt idx="77">
                  <c:v>242</c:v>
                </c:pt>
                <c:pt idx="78">
                  <c:v>211</c:v>
                </c:pt>
                <c:pt idx="79">
                  <c:v>191</c:v>
                </c:pt>
                <c:pt idx="80">
                  <c:v>233</c:v>
                </c:pt>
                <c:pt idx="81">
                  <c:v>144</c:v>
                </c:pt>
                <c:pt idx="82">
                  <c:v>255</c:v>
                </c:pt>
                <c:pt idx="83">
                  <c:v>265</c:v>
                </c:pt>
                <c:pt idx="84">
                  <c:v>273</c:v>
                </c:pt>
                <c:pt idx="85">
                  <c:v>175</c:v>
                </c:pt>
                <c:pt idx="86">
                  <c:v>272</c:v>
                </c:pt>
                <c:pt idx="87">
                  <c:v>249</c:v>
                </c:pt>
                <c:pt idx="88">
                  <c:v>145</c:v>
                </c:pt>
                <c:pt idx="89">
                  <c:v>277</c:v>
                </c:pt>
                <c:pt idx="90">
                  <c:v>192</c:v>
                </c:pt>
                <c:pt idx="91">
                  <c:v>247</c:v>
                </c:pt>
                <c:pt idx="92">
                  <c:v>271</c:v>
                </c:pt>
                <c:pt idx="93">
                  <c:v>169</c:v>
                </c:pt>
                <c:pt idx="94">
                  <c:v>284</c:v>
                </c:pt>
                <c:pt idx="95">
                  <c:v>253</c:v>
                </c:pt>
                <c:pt idx="96">
                  <c:v>219</c:v>
                </c:pt>
                <c:pt idx="97">
                  <c:v>266</c:v>
                </c:pt>
                <c:pt idx="98">
                  <c:v>347</c:v>
                </c:pt>
                <c:pt idx="99">
                  <c:v>176</c:v>
                </c:pt>
                <c:pt idx="100">
                  <c:v>293</c:v>
                </c:pt>
                <c:pt idx="101">
                  <c:v>291</c:v>
                </c:pt>
                <c:pt idx="102">
                  <c:v>298</c:v>
                </c:pt>
                <c:pt idx="103">
                  <c:v>248</c:v>
                </c:pt>
                <c:pt idx="104">
                  <c:v>158</c:v>
                </c:pt>
                <c:pt idx="105">
                  <c:v>186</c:v>
                </c:pt>
                <c:pt idx="106">
                  <c:v>279</c:v>
                </c:pt>
                <c:pt idx="107">
                  <c:v>183</c:v>
                </c:pt>
                <c:pt idx="108">
                  <c:v>280</c:v>
                </c:pt>
                <c:pt idx="109">
                  <c:v>294</c:v>
                </c:pt>
                <c:pt idx="110">
                  <c:v>278</c:v>
                </c:pt>
                <c:pt idx="111">
                  <c:v>340</c:v>
                </c:pt>
                <c:pt idx="112">
                  <c:v>205</c:v>
                </c:pt>
                <c:pt idx="113">
                  <c:v>286</c:v>
                </c:pt>
                <c:pt idx="114">
                  <c:v>274</c:v>
                </c:pt>
                <c:pt idx="115">
                  <c:v>254</c:v>
                </c:pt>
                <c:pt idx="116">
                  <c:v>354</c:v>
                </c:pt>
                <c:pt idx="117">
                  <c:v>212</c:v>
                </c:pt>
                <c:pt idx="118">
                  <c:v>285</c:v>
                </c:pt>
                <c:pt idx="119">
                  <c:v>343</c:v>
                </c:pt>
                <c:pt idx="120">
                  <c:v>341</c:v>
                </c:pt>
                <c:pt idx="121">
                  <c:v>333</c:v>
                </c:pt>
                <c:pt idx="122">
                  <c:v>319</c:v>
                </c:pt>
                <c:pt idx="123">
                  <c:v>292</c:v>
                </c:pt>
                <c:pt idx="124">
                  <c:v>355</c:v>
                </c:pt>
                <c:pt idx="125">
                  <c:v>342</c:v>
                </c:pt>
                <c:pt idx="126">
                  <c:v>24</c:v>
                </c:pt>
                <c:pt idx="127">
                  <c:v>356</c:v>
                </c:pt>
                <c:pt idx="128">
                  <c:v>326</c:v>
                </c:pt>
                <c:pt idx="129">
                  <c:v>143</c:v>
                </c:pt>
                <c:pt idx="130">
                  <c:v>171</c:v>
                </c:pt>
                <c:pt idx="131">
                  <c:v>344</c:v>
                </c:pt>
                <c:pt idx="132">
                  <c:v>350</c:v>
                </c:pt>
                <c:pt idx="133">
                  <c:v>147</c:v>
                </c:pt>
                <c:pt idx="134">
                  <c:v>287</c:v>
                </c:pt>
                <c:pt idx="135">
                  <c:v>66</c:v>
                </c:pt>
                <c:pt idx="136">
                  <c:v>3</c:v>
                </c:pt>
                <c:pt idx="137">
                  <c:v>31</c:v>
                </c:pt>
                <c:pt idx="138">
                  <c:v>17</c:v>
                </c:pt>
                <c:pt idx="139">
                  <c:v>305</c:v>
                </c:pt>
                <c:pt idx="140">
                  <c:v>267</c:v>
                </c:pt>
                <c:pt idx="141">
                  <c:v>153</c:v>
                </c:pt>
                <c:pt idx="142">
                  <c:v>349</c:v>
                </c:pt>
                <c:pt idx="143">
                  <c:v>299</c:v>
                </c:pt>
                <c:pt idx="144">
                  <c:v>10</c:v>
                </c:pt>
                <c:pt idx="145">
                  <c:v>152</c:v>
                </c:pt>
                <c:pt idx="146">
                  <c:v>348</c:v>
                </c:pt>
                <c:pt idx="147">
                  <c:v>87</c:v>
                </c:pt>
                <c:pt idx="148">
                  <c:v>281</c:v>
                </c:pt>
                <c:pt idx="149">
                  <c:v>5</c:v>
                </c:pt>
                <c:pt idx="150">
                  <c:v>41</c:v>
                </c:pt>
                <c:pt idx="151">
                  <c:v>335</c:v>
                </c:pt>
                <c:pt idx="152">
                  <c:v>312</c:v>
                </c:pt>
                <c:pt idx="153">
                  <c:v>67</c:v>
                </c:pt>
                <c:pt idx="154">
                  <c:v>6</c:v>
                </c:pt>
                <c:pt idx="155">
                  <c:v>320</c:v>
                </c:pt>
                <c:pt idx="156">
                  <c:v>123</c:v>
                </c:pt>
                <c:pt idx="157">
                  <c:v>336</c:v>
                </c:pt>
                <c:pt idx="158">
                  <c:v>59</c:v>
                </c:pt>
                <c:pt idx="159">
                  <c:v>351</c:v>
                </c:pt>
                <c:pt idx="160">
                  <c:v>12</c:v>
                </c:pt>
                <c:pt idx="161">
                  <c:v>11</c:v>
                </c:pt>
                <c:pt idx="162">
                  <c:v>4</c:v>
                </c:pt>
                <c:pt idx="163">
                  <c:v>154</c:v>
                </c:pt>
                <c:pt idx="164">
                  <c:v>68</c:v>
                </c:pt>
                <c:pt idx="165">
                  <c:v>300</c:v>
                </c:pt>
                <c:pt idx="166">
                  <c:v>7</c:v>
                </c:pt>
                <c:pt idx="167">
                  <c:v>13</c:v>
                </c:pt>
                <c:pt idx="168">
                  <c:v>159</c:v>
                </c:pt>
                <c:pt idx="169">
                  <c:v>334</c:v>
                </c:pt>
                <c:pt idx="170">
                  <c:v>102</c:v>
                </c:pt>
                <c:pt idx="171">
                  <c:v>357</c:v>
                </c:pt>
                <c:pt idx="172">
                  <c:v>38</c:v>
                </c:pt>
                <c:pt idx="173">
                  <c:v>80</c:v>
                </c:pt>
                <c:pt idx="174">
                  <c:v>140</c:v>
                </c:pt>
                <c:pt idx="175">
                  <c:v>146</c:v>
                </c:pt>
                <c:pt idx="176">
                  <c:v>45</c:v>
                </c:pt>
                <c:pt idx="177">
                  <c:v>47</c:v>
                </c:pt>
                <c:pt idx="178">
                  <c:v>14</c:v>
                </c:pt>
                <c:pt idx="179">
                  <c:v>164</c:v>
                </c:pt>
                <c:pt idx="180">
                  <c:v>40</c:v>
                </c:pt>
                <c:pt idx="181">
                  <c:v>306</c:v>
                </c:pt>
                <c:pt idx="182">
                  <c:v>116</c:v>
                </c:pt>
                <c:pt idx="183">
                  <c:v>314</c:v>
                </c:pt>
                <c:pt idx="184">
                  <c:v>307</c:v>
                </c:pt>
                <c:pt idx="185">
                  <c:v>308</c:v>
                </c:pt>
                <c:pt idx="186">
                  <c:v>117</c:v>
                </c:pt>
                <c:pt idx="187">
                  <c:v>327</c:v>
                </c:pt>
                <c:pt idx="188">
                  <c:v>26</c:v>
                </c:pt>
                <c:pt idx="189">
                  <c:v>42</c:v>
                </c:pt>
                <c:pt idx="190">
                  <c:v>95</c:v>
                </c:pt>
                <c:pt idx="191">
                  <c:v>25</c:v>
                </c:pt>
                <c:pt idx="192">
                  <c:v>185</c:v>
                </c:pt>
                <c:pt idx="193">
                  <c:v>321</c:v>
                </c:pt>
                <c:pt idx="194">
                  <c:v>301</c:v>
                </c:pt>
                <c:pt idx="195">
                  <c:v>53</c:v>
                </c:pt>
                <c:pt idx="196">
                  <c:v>54</c:v>
                </c:pt>
                <c:pt idx="197">
                  <c:v>27</c:v>
                </c:pt>
                <c:pt idx="198">
                  <c:v>322</c:v>
                </c:pt>
                <c:pt idx="199">
                  <c:v>33</c:v>
                </c:pt>
                <c:pt idx="200">
                  <c:v>313</c:v>
                </c:pt>
                <c:pt idx="201">
                  <c:v>109</c:v>
                </c:pt>
                <c:pt idx="202">
                  <c:v>73</c:v>
                </c:pt>
                <c:pt idx="203">
                  <c:v>55</c:v>
                </c:pt>
                <c:pt idx="204">
                  <c:v>28</c:v>
                </c:pt>
                <c:pt idx="205">
                  <c:v>177</c:v>
                </c:pt>
                <c:pt idx="206">
                  <c:v>19</c:v>
                </c:pt>
                <c:pt idx="207">
                  <c:v>161</c:v>
                </c:pt>
                <c:pt idx="208">
                  <c:v>315</c:v>
                </c:pt>
                <c:pt idx="209">
                  <c:v>148</c:v>
                </c:pt>
                <c:pt idx="210">
                  <c:v>74</c:v>
                </c:pt>
                <c:pt idx="211">
                  <c:v>69</c:v>
                </c:pt>
                <c:pt idx="212">
                  <c:v>282</c:v>
                </c:pt>
                <c:pt idx="213">
                  <c:v>269</c:v>
                </c:pt>
                <c:pt idx="214">
                  <c:v>160</c:v>
                </c:pt>
                <c:pt idx="215">
                  <c:v>137</c:v>
                </c:pt>
                <c:pt idx="216">
                  <c:v>34</c:v>
                </c:pt>
                <c:pt idx="217">
                  <c:v>32</c:v>
                </c:pt>
                <c:pt idx="218">
                  <c:v>170</c:v>
                </c:pt>
                <c:pt idx="219">
                  <c:v>130</c:v>
                </c:pt>
                <c:pt idx="220">
                  <c:v>76</c:v>
                </c:pt>
                <c:pt idx="221">
                  <c:v>118</c:v>
                </c:pt>
                <c:pt idx="222">
                  <c:v>261</c:v>
                </c:pt>
                <c:pt idx="223">
                  <c:v>125</c:v>
                </c:pt>
                <c:pt idx="224">
                  <c:v>39</c:v>
                </c:pt>
                <c:pt idx="225">
                  <c:v>75</c:v>
                </c:pt>
                <c:pt idx="226">
                  <c:v>124</c:v>
                </c:pt>
                <c:pt idx="227">
                  <c:v>62</c:v>
                </c:pt>
                <c:pt idx="228">
                  <c:v>77</c:v>
                </c:pt>
                <c:pt idx="229">
                  <c:v>60</c:v>
                </c:pt>
                <c:pt idx="230">
                  <c:v>328</c:v>
                </c:pt>
                <c:pt idx="231">
                  <c:v>83</c:v>
                </c:pt>
                <c:pt idx="232">
                  <c:v>90</c:v>
                </c:pt>
                <c:pt idx="233">
                  <c:v>49</c:v>
                </c:pt>
                <c:pt idx="234">
                  <c:v>18</c:v>
                </c:pt>
                <c:pt idx="235">
                  <c:v>141</c:v>
                </c:pt>
                <c:pt idx="236">
                  <c:v>276</c:v>
                </c:pt>
                <c:pt idx="237">
                  <c:v>82</c:v>
                </c:pt>
                <c:pt idx="238">
                  <c:v>81</c:v>
                </c:pt>
                <c:pt idx="239">
                  <c:v>20</c:v>
                </c:pt>
                <c:pt idx="240">
                  <c:v>268</c:v>
                </c:pt>
                <c:pt idx="241">
                  <c:v>61</c:v>
                </c:pt>
                <c:pt idx="242">
                  <c:v>295</c:v>
                </c:pt>
                <c:pt idx="243">
                  <c:v>63</c:v>
                </c:pt>
                <c:pt idx="244">
                  <c:v>111</c:v>
                </c:pt>
                <c:pt idx="245">
                  <c:v>35</c:v>
                </c:pt>
                <c:pt idx="246">
                  <c:v>56</c:v>
                </c:pt>
                <c:pt idx="247">
                  <c:v>132</c:v>
                </c:pt>
                <c:pt idx="248">
                  <c:v>84</c:v>
                </c:pt>
                <c:pt idx="249">
                  <c:v>361</c:v>
                </c:pt>
                <c:pt idx="250">
                  <c:v>126</c:v>
                </c:pt>
                <c:pt idx="251">
                  <c:v>48</c:v>
                </c:pt>
                <c:pt idx="252">
                  <c:v>88</c:v>
                </c:pt>
                <c:pt idx="253">
                  <c:v>70</c:v>
                </c:pt>
                <c:pt idx="254">
                  <c:v>103</c:v>
                </c:pt>
                <c:pt idx="255">
                  <c:v>138</c:v>
                </c:pt>
                <c:pt idx="256">
                  <c:v>89</c:v>
                </c:pt>
                <c:pt idx="257">
                  <c:v>337</c:v>
                </c:pt>
                <c:pt idx="258">
                  <c:v>157</c:v>
                </c:pt>
                <c:pt idx="259">
                  <c:v>119</c:v>
                </c:pt>
                <c:pt idx="260">
                  <c:v>133</c:v>
                </c:pt>
                <c:pt idx="261">
                  <c:v>21</c:v>
                </c:pt>
                <c:pt idx="262">
                  <c:v>91</c:v>
                </c:pt>
                <c:pt idx="263">
                  <c:v>362</c:v>
                </c:pt>
                <c:pt idx="264">
                  <c:v>288</c:v>
                </c:pt>
                <c:pt idx="265">
                  <c:v>104</c:v>
                </c:pt>
                <c:pt idx="266">
                  <c:v>131</c:v>
                </c:pt>
                <c:pt idx="267">
                  <c:v>363</c:v>
                </c:pt>
                <c:pt idx="268">
                  <c:v>96</c:v>
                </c:pt>
                <c:pt idx="269">
                  <c:v>323</c:v>
                </c:pt>
                <c:pt idx="270">
                  <c:v>155</c:v>
                </c:pt>
                <c:pt idx="271">
                  <c:v>302</c:v>
                </c:pt>
                <c:pt idx="272">
                  <c:v>345</c:v>
                </c:pt>
                <c:pt idx="273">
                  <c:v>46</c:v>
                </c:pt>
                <c:pt idx="274">
                  <c:v>105</c:v>
                </c:pt>
                <c:pt idx="275">
                  <c:v>97</c:v>
                </c:pt>
                <c:pt idx="276">
                  <c:v>110</c:v>
                </c:pt>
                <c:pt idx="277">
                  <c:v>364</c:v>
                </c:pt>
                <c:pt idx="278">
                  <c:v>316</c:v>
                </c:pt>
                <c:pt idx="279">
                  <c:v>52</c:v>
                </c:pt>
                <c:pt idx="280">
                  <c:v>98</c:v>
                </c:pt>
                <c:pt idx="281">
                  <c:v>296</c:v>
                </c:pt>
                <c:pt idx="282">
                  <c:v>162</c:v>
                </c:pt>
                <c:pt idx="283">
                  <c:v>309</c:v>
                </c:pt>
                <c:pt idx="284">
                  <c:v>112</c:v>
                </c:pt>
                <c:pt idx="285">
                  <c:v>122</c:v>
                </c:pt>
                <c:pt idx="286">
                  <c:v>139</c:v>
                </c:pt>
                <c:pt idx="287">
                  <c:v>339</c:v>
                </c:pt>
                <c:pt idx="288">
                  <c:v>275</c:v>
                </c:pt>
                <c:pt idx="289">
                  <c:v>352</c:v>
                </c:pt>
                <c:pt idx="290">
                  <c:v>297</c:v>
                </c:pt>
                <c:pt idx="291">
                  <c:v>338</c:v>
                </c:pt>
                <c:pt idx="292">
                  <c:v>283</c:v>
                </c:pt>
                <c:pt idx="293">
                  <c:v>290</c:v>
                </c:pt>
                <c:pt idx="294">
                  <c:v>318</c:v>
                </c:pt>
                <c:pt idx="295">
                  <c:v>8</c:v>
                </c:pt>
                <c:pt idx="296">
                  <c:v>43</c:v>
                </c:pt>
                <c:pt idx="297">
                  <c:v>325</c:v>
                </c:pt>
                <c:pt idx="298">
                  <c:v>289</c:v>
                </c:pt>
                <c:pt idx="299">
                  <c:v>120</c:v>
                </c:pt>
                <c:pt idx="300">
                  <c:v>127</c:v>
                </c:pt>
                <c:pt idx="301">
                  <c:v>303</c:v>
                </c:pt>
                <c:pt idx="302">
                  <c:v>15</c:v>
                </c:pt>
                <c:pt idx="303">
                  <c:v>106</c:v>
                </c:pt>
                <c:pt idx="304">
                  <c:v>78</c:v>
                </c:pt>
                <c:pt idx="305">
                  <c:v>94</c:v>
                </c:pt>
                <c:pt idx="306">
                  <c:v>311</c:v>
                </c:pt>
                <c:pt idx="307">
                  <c:v>163</c:v>
                </c:pt>
                <c:pt idx="308">
                  <c:v>332</c:v>
                </c:pt>
                <c:pt idx="309">
                  <c:v>29</c:v>
                </c:pt>
                <c:pt idx="310">
                  <c:v>64</c:v>
                </c:pt>
                <c:pt idx="311">
                  <c:v>36</c:v>
                </c:pt>
                <c:pt idx="312">
                  <c:v>304</c:v>
                </c:pt>
                <c:pt idx="313">
                  <c:v>57</c:v>
                </c:pt>
                <c:pt idx="314">
                  <c:v>22</c:v>
                </c:pt>
                <c:pt idx="315">
                  <c:v>317</c:v>
                </c:pt>
                <c:pt idx="316">
                  <c:v>324</c:v>
                </c:pt>
                <c:pt idx="317">
                  <c:v>99</c:v>
                </c:pt>
                <c:pt idx="318">
                  <c:v>50</c:v>
                </c:pt>
                <c:pt idx="319">
                  <c:v>134</c:v>
                </c:pt>
                <c:pt idx="320">
                  <c:v>310</c:v>
                </c:pt>
                <c:pt idx="321">
                  <c:v>329</c:v>
                </c:pt>
                <c:pt idx="322">
                  <c:v>71</c:v>
                </c:pt>
                <c:pt idx="323">
                  <c:v>92</c:v>
                </c:pt>
                <c:pt idx="324">
                  <c:v>101</c:v>
                </c:pt>
                <c:pt idx="325">
                  <c:v>129</c:v>
                </c:pt>
                <c:pt idx="326">
                  <c:v>113</c:v>
                </c:pt>
                <c:pt idx="327">
                  <c:v>358</c:v>
                </c:pt>
                <c:pt idx="328">
                  <c:v>156</c:v>
                </c:pt>
                <c:pt idx="329">
                  <c:v>85</c:v>
                </c:pt>
                <c:pt idx="330">
                  <c:v>142</c:v>
                </c:pt>
                <c:pt idx="331">
                  <c:v>136</c:v>
                </c:pt>
                <c:pt idx="332">
                  <c:v>184</c:v>
                </c:pt>
                <c:pt idx="333">
                  <c:v>115</c:v>
                </c:pt>
                <c:pt idx="334">
                  <c:v>108</c:v>
                </c:pt>
                <c:pt idx="335">
                  <c:v>107</c:v>
                </c:pt>
                <c:pt idx="336">
                  <c:v>365</c:v>
                </c:pt>
                <c:pt idx="337">
                  <c:v>149</c:v>
                </c:pt>
                <c:pt idx="338">
                  <c:v>121</c:v>
                </c:pt>
                <c:pt idx="339">
                  <c:v>353</c:v>
                </c:pt>
                <c:pt idx="340">
                  <c:v>128</c:v>
                </c:pt>
                <c:pt idx="341">
                  <c:v>330</c:v>
                </c:pt>
                <c:pt idx="342">
                  <c:v>346</c:v>
                </c:pt>
                <c:pt idx="343">
                  <c:v>93</c:v>
                </c:pt>
                <c:pt idx="344">
                  <c:v>51</c:v>
                </c:pt>
                <c:pt idx="345">
                  <c:v>114</c:v>
                </c:pt>
                <c:pt idx="346">
                  <c:v>9</c:v>
                </c:pt>
                <c:pt idx="347">
                  <c:v>135</c:v>
                </c:pt>
                <c:pt idx="348">
                  <c:v>37</c:v>
                </c:pt>
                <c:pt idx="349">
                  <c:v>79</c:v>
                </c:pt>
                <c:pt idx="350">
                  <c:v>100</c:v>
                </c:pt>
                <c:pt idx="351">
                  <c:v>65</c:v>
                </c:pt>
                <c:pt idx="352">
                  <c:v>30</c:v>
                </c:pt>
                <c:pt idx="353">
                  <c:v>359</c:v>
                </c:pt>
                <c:pt idx="354">
                  <c:v>23</c:v>
                </c:pt>
                <c:pt idx="355">
                  <c:v>72</c:v>
                </c:pt>
                <c:pt idx="356">
                  <c:v>331</c:v>
                </c:pt>
                <c:pt idx="357">
                  <c:v>44</c:v>
                </c:pt>
                <c:pt idx="358">
                  <c:v>16</c:v>
                </c:pt>
                <c:pt idx="359">
                  <c:v>58</c:v>
                </c:pt>
                <c:pt idx="360">
                  <c:v>360</c:v>
                </c:pt>
                <c:pt idx="361">
                  <c:v>150</c:v>
                </c:pt>
                <c:pt idx="362">
                  <c:v>86</c:v>
                </c:pt>
                <c:pt idx="363">
                  <c:v>1</c:v>
                </c:pt>
                <c:pt idx="364">
                  <c:v>2</c:v>
                </c:pt>
              </c:strCache>
            </c:strRef>
          </c:cat>
          <c:val>
            <c:numRef>
              <c:f>DailyAvg!$D$2:$D$366</c:f>
              <c:numCache>
                <c:formatCode>General</c:formatCode>
                <c:ptCount val="365"/>
                <c:pt idx="0">
                  <c:v>38213.1875</c:v>
                </c:pt>
                <c:pt idx="1">
                  <c:v>37020.1875</c:v>
                </c:pt>
                <c:pt idx="2">
                  <c:v>36956.59375</c:v>
                </c:pt>
                <c:pt idx="3">
                  <c:v>36494.59375</c:v>
                </c:pt>
                <c:pt idx="4">
                  <c:v>36290.59375</c:v>
                </c:pt>
                <c:pt idx="5">
                  <c:v>36201.0833333333</c:v>
                </c:pt>
                <c:pt idx="6">
                  <c:v>35559.0625</c:v>
                </c:pt>
                <c:pt idx="7">
                  <c:v>35448.8709677419</c:v>
                </c:pt>
                <c:pt idx="8">
                  <c:v>35370.0416666666</c:v>
                </c:pt>
                <c:pt idx="9">
                  <c:v>35281.375</c:v>
                </c:pt>
                <c:pt idx="10">
                  <c:v>35236.84375</c:v>
                </c:pt>
                <c:pt idx="11">
                  <c:v>35215.0833333333</c:v>
                </c:pt>
                <c:pt idx="12">
                  <c:v>35038.4791666666</c:v>
                </c:pt>
                <c:pt idx="13">
                  <c:v>34820.3916829427</c:v>
                </c:pt>
                <c:pt idx="14">
                  <c:v>34819.8958333333</c:v>
                </c:pt>
                <c:pt idx="15">
                  <c:v>34808.9375</c:v>
                </c:pt>
                <c:pt idx="16">
                  <c:v>34778.875</c:v>
                </c:pt>
                <c:pt idx="17">
                  <c:v>34651.9166666666</c:v>
                </c:pt>
                <c:pt idx="18">
                  <c:v>34610.25</c:v>
                </c:pt>
                <c:pt idx="19">
                  <c:v>34546.3541666666</c:v>
                </c:pt>
                <c:pt idx="20">
                  <c:v>34537.2916666666</c:v>
                </c:pt>
                <c:pt idx="21">
                  <c:v>34508.2765957446</c:v>
                </c:pt>
                <c:pt idx="22">
                  <c:v>34491.4375</c:v>
                </c:pt>
                <c:pt idx="23">
                  <c:v>34485.1875</c:v>
                </c:pt>
                <c:pt idx="24">
                  <c:v>34406.8125</c:v>
                </c:pt>
                <c:pt idx="25">
                  <c:v>34403.3125</c:v>
                </c:pt>
                <c:pt idx="26">
                  <c:v>34310.3541666666</c:v>
                </c:pt>
                <c:pt idx="27">
                  <c:v>34251.25</c:v>
                </c:pt>
                <c:pt idx="28">
                  <c:v>34175.3125</c:v>
                </c:pt>
                <c:pt idx="29">
                  <c:v>34151.46875</c:v>
                </c:pt>
                <c:pt idx="30">
                  <c:v>34131.96875</c:v>
                </c:pt>
                <c:pt idx="31">
                  <c:v>34059.5833333333</c:v>
                </c:pt>
                <c:pt idx="32">
                  <c:v>33915.75</c:v>
                </c:pt>
                <c:pt idx="33">
                  <c:v>33902.5833333333</c:v>
                </c:pt>
                <c:pt idx="34">
                  <c:v>33870.625</c:v>
                </c:pt>
                <c:pt idx="35">
                  <c:v>33834.25</c:v>
                </c:pt>
                <c:pt idx="36">
                  <c:v>33822.5625</c:v>
                </c:pt>
                <c:pt idx="37">
                  <c:v>33803.9166666666</c:v>
                </c:pt>
                <c:pt idx="38">
                  <c:v>33667.8125</c:v>
                </c:pt>
                <c:pt idx="39">
                  <c:v>33615.0625</c:v>
                </c:pt>
                <c:pt idx="40">
                  <c:v>33590.4583333333</c:v>
                </c:pt>
                <c:pt idx="41">
                  <c:v>33568.6458333333</c:v>
                </c:pt>
                <c:pt idx="42">
                  <c:v>33462.875</c:v>
                </c:pt>
                <c:pt idx="43">
                  <c:v>33453.0833333333</c:v>
                </c:pt>
                <c:pt idx="44">
                  <c:v>33409.5416666666</c:v>
                </c:pt>
                <c:pt idx="45">
                  <c:v>33358.5</c:v>
                </c:pt>
                <c:pt idx="46">
                  <c:v>33341.3541666666</c:v>
                </c:pt>
                <c:pt idx="47">
                  <c:v>33337.5</c:v>
                </c:pt>
                <c:pt idx="48">
                  <c:v>33256.625</c:v>
                </c:pt>
                <c:pt idx="49">
                  <c:v>33239.9583333333</c:v>
                </c:pt>
                <c:pt idx="50">
                  <c:v>33095.6896158854</c:v>
                </c:pt>
                <c:pt idx="51">
                  <c:v>33088.8333333333</c:v>
                </c:pt>
                <c:pt idx="52">
                  <c:v>33017.7291666666</c:v>
                </c:pt>
                <c:pt idx="53">
                  <c:v>32951.15625</c:v>
                </c:pt>
                <c:pt idx="54">
                  <c:v>32897.4583333333</c:v>
                </c:pt>
                <c:pt idx="55">
                  <c:v>32889.3958333333</c:v>
                </c:pt>
                <c:pt idx="56">
                  <c:v>32825.6875</c:v>
                </c:pt>
                <c:pt idx="57">
                  <c:v>32658.125</c:v>
                </c:pt>
                <c:pt idx="58">
                  <c:v>32656.5416666666</c:v>
                </c:pt>
                <c:pt idx="59">
                  <c:v>32634.71875</c:v>
                </c:pt>
                <c:pt idx="60">
                  <c:v>32539.3125</c:v>
                </c:pt>
                <c:pt idx="61">
                  <c:v>32529.46875</c:v>
                </c:pt>
                <c:pt idx="62">
                  <c:v>32528.3125</c:v>
                </c:pt>
                <c:pt idx="63">
                  <c:v>32496.0833333333</c:v>
                </c:pt>
                <c:pt idx="64">
                  <c:v>32355.125</c:v>
                </c:pt>
                <c:pt idx="65">
                  <c:v>32344.1458333333</c:v>
                </c:pt>
                <c:pt idx="66">
                  <c:v>32277.6041666666</c:v>
                </c:pt>
                <c:pt idx="67">
                  <c:v>32234.21875</c:v>
                </c:pt>
                <c:pt idx="68">
                  <c:v>32189.9375</c:v>
                </c:pt>
                <c:pt idx="69">
                  <c:v>32182.2916666666</c:v>
                </c:pt>
                <c:pt idx="70">
                  <c:v>31885.7916666666</c:v>
                </c:pt>
                <c:pt idx="71">
                  <c:v>31855.0625</c:v>
                </c:pt>
                <c:pt idx="72">
                  <c:v>31853.3333333333</c:v>
                </c:pt>
                <c:pt idx="73">
                  <c:v>31827.375</c:v>
                </c:pt>
                <c:pt idx="74">
                  <c:v>31787.9375</c:v>
                </c:pt>
                <c:pt idx="75">
                  <c:v>31779.8333333333</c:v>
                </c:pt>
                <c:pt idx="76">
                  <c:v>31740.3958333333</c:v>
                </c:pt>
                <c:pt idx="77">
                  <c:v>31697.375</c:v>
                </c:pt>
                <c:pt idx="78">
                  <c:v>31696.0833333333</c:v>
                </c:pt>
                <c:pt idx="79">
                  <c:v>31591.321899414</c:v>
                </c:pt>
                <c:pt idx="80">
                  <c:v>31507.59375</c:v>
                </c:pt>
                <c:pt idx="81">
                  <c:v>31494.15625</c:v>
                </c:pt>
                <c:pt idx="82">
                  <c:v>31458.5625</c:v>
                </c:pt>
                <c:pt idx="83">
                  <c:v>31372.7234042553</c:v>
                </c:pt>
                <c:pt idx="84">
                  <c:v>31313.4166666666</c:v>
                </c:pt>
                <c:pt idx="85">
                  <c:v>31300.4791666666</c:v>
                </c:pt>
                <c:pt idx="86">
                  <c:v>31213.3125</c:v>
                </c:pt>
                <c:pt idx="87">
                  <c:v>31030.25</c:v>
                </c:pt>
                <c:pt idx="88">
                  <c:v>30909.3125</c:v>
                </c:pt>
                <c:pt idx="89">
                  <c:v>30863.0625</c:v>
                </c:pt>
                <c:pt idx="90">
                  <c:v>30724.1875</c:v>
                </c:pt>
                <c:pt idx="91">
                  <c:v>30672.6875</c:v>
                </c:pt>
                <c:pt idx="92">
                  <c:v>30641.4583333333</c:v>
                </c:pt>
                <c:pt idx="93">
                  <c:v>30610.8958333333</c:v>
                </c:pt>
                <c:pt idx="94">
                  <c:v>30608.25</c:v>
                </c:pt>
                <c:pt idx="95">
                  <c:v>30578.7916666666</c:v>
                </c:pt>
                <c:pt idx="96">
                  <c:v>30487.375</c:v>
                </c:pt>
                <c:pt idx="97">
                  <c:v>30323.4166666666</c:v>
                </c:pt>
                <c:pt idx="98">
                  <c:v>30250.375</c:v>
                </c:pt>
                <c:pt idx="99">
                  <c:v>30237.7291666666</c:v>
                </c:pt>
                <c:pt idx="100">
                  <c:v>30157.0416666666</c:v>
                </c:pt>
                <c:pt idx="101">
                  <c:v>30153.40625</c:v>
                </c:pt>
                <c:pt idx="102">
                  <c:v>30124.71875</c:v>
                </c:pt>
                <c:pt idx="103">
                  <c:v>30039.875</c:v>
                </c:pt>
                <c:pt idx="104">
                  <c:v>30029.3125</c:v>
                </c:pt>
                <c:pt idx="105">
                  <c:v>30000</c:v>
                </c:pt>
                <c:pt idx="106">
                  <c:v>29936.4791666666</c:v>
                </c:pt>
                <c:pt idx="107">
                  <c:v>29895.6666666666</c:v>
                </c:pt>
                <c:pt idx="108">
                  <c:v>29858.7916666666</c:v>
                </c:pt>
                <c:pt idx="109">
                  <c:v>29821.3125</c:v>
                </c:pt>
                <c:pt idx="110">
                  <c:v>29799.4375</c:v>
                </c:pt>
                <c:pt idx="111">
                  <c:v>29798.8125</c:v>
                </c:pt>
                <c:pt idx="112">
                  <c:v>29791.75</c:v>
                </c:pt>
                <c:pt idx="113">
                  <c:v>29729.1666666666</c:v>
                </c:pt>
                <c:pt idx="114">
                  <c:v>29662.9375</c:v>
                </c:pt>
                <c:pt idx="115">
                  <c:v>29656.40625</c:v>
                </c:pt>
                <c:pt idx="116">
                  <c:v>29604.4375</c:v>
                </c:pt>
                <c:pt idx="117">
                  <c:v>29601.15625</c:v>
                </c:pt>
                <c:pt idx="118">
                  <c:v>29587.3541666666</c:v>
                </c:pt>
                <c:pt idx="119">
                  <c:v>29532.0625</c:v>
                </c:pt>
                <c:pt idx="120">
                  <c:v>29531.21875</c:v>
                </c:pt>
                <c:pt idx="121">
                  <c:v>29492.5</c:v>
                </c:pt>
                <c:pt idx="122">
                  <c:v>29437.90625</c:v>
                </c:pt>
                <c:pt idx="123">
                  <c:v>29407.8541666666</c:v>
                </c:pt>
                <c:pt idx="124">
                  <c:v>29404.78125</c:v>
                </c:pt>
                <c:pt idx="125">
                  <c:v>29377.5</c:v>
                </c:pt>
                <c:pt idx="126">
                  <c:v>29361.625</c:v>
                </c:pt>
                <c:pt idx="127">
                  <c:v>29349.8125</c:v>
                </c:pt>
                <c:pt idx="128">
                  <c:v>29317.90625</c:v>
                </c:pt>
                <c:pt idx="129">
                  <c:v>29310.5625</c:v>
                </c:pt>
                <c:pt idx="130">
                  <c:v>29272.53125</c:v>
                </c:pt>
                <c:pt idx="131">
                  <c:v>29242.1875</c:v>
                </c:pt>
                <c:pt idx="132">
                  <c:v>29235.6875</c:v>
                </c:pt>
                <c:pt idx="133">
                  <c:v>29223</c:v>
                </c:pt>
                <c:pt idx="134">
                  <c:v>29203.5416666666</c:v>
                </c:pt>
                <c:pt idx="135">
                  <c:v>29165.9375</c:v>
                </c:pt>
                <c:pt idx="136">
                  <c:v>29148.5</c:v>
                </c:pt>
                <c:pt idx="137">
                  <c:v>29049.5</c:v>
                </c:pt>
                <c:pt idx="138">
                  <c:v>29048.0625</c:v>
                </c:pt>
                <c:pt idx="139">
                  <c:v>29040.75</c:v>
                </c:pt>
                <c:pt idx="140">
                  <c:v>29029.3958333333</c:v>
                </c:pt>
                <c:pt idx="141">
                  <c:v>29016.2291666666</c:v>
                </c:pt>
                <c:pt idx="142">
                  <c:v>29012.125</c:v>
                </c:pt>
                <c:pt idx="143">
                  <c:v>28988.6666666666</c:v>
                </c:pt>
                <c:pt idx="144">
                  <c:v>28982.1875</c:v>
                </c:pt>
                <c:pt idx="145">
                  <c:v>28969.4375</c:v>
                </c:pt>
                <c:pt idx="146">
                  <c:v>28935.15625</c:v>
                </c:pt>
                <c:pt idx="147">
                  <c:v>28897.125</c:v>
                </c:pt>
                <c:pt idx="148">
                  <c:v>28895.625</c:v>
                </c:pt>
                <c:pt idx="149">
                  <c:v>28874.625</c:v>
                </c:pt>
                <c:pt idx="150">
                  <c:v>28842.46875</c:v>
                </c:pt>
                <c:pt idx="151">
                  <c:v>28841.9791666666</c:v>
                </c:pt>
                <c:pt idx="152">
                  <c:v>28836.6875</c:v>
                </c:pt>
                <c:pt idx="153">
                  <c:v>28832.6875</c:v>
                </c:pt>
                <c:pt idx="154">
                  <c:v>28825.25</c:v>
                </c:pt>
                <c:pt idx="155">
                  <c:v>28817.2083333333</c:v>
                </c:pt>
                <c:pt idx="156">
                  <c:v>28811.8125</c:v>
                </c:pt>
                <c:pt idx="157">
                  <c:v>28808.5625</c:v>
                </c:pt>
                <c:pt idx="158">
                  <c:v>28808.3125</c:v>
                </c:pt>
                <c:pt idx="159">
                  <c:v>28803.34375</c:v>
                </c:pt>
                <c:pt idx="160">
                  <c:v>28803.064516129</c:v>
                </c:pt>
                <c:pt idx="161">
                  <c:v>28761.4375</c:v>
                </c:pt>
                <c:pt idx="162">
                  <c:v>28716.8125</c:v>
                </c:pt>
                <c:pt idx="163">
                  <c:v>28699.5625</c:v>
                </c:pt>
                <c:pt idx="164">
                  <c:v>28694.625</c:v>
                </c:pt>
                <c:pt idx="165">
                  <c:v>28691.9111111111</c:v>
                </c:pt>
                <c:pt idx="166">
                  <c:v>28691.71875</c:v>
                </c:pt>
                <c:pt idx="167">
                  <c:v>28689.3125</c:v>
                </c:pt>
                <c:pt idx="168">
                  <c:v>28682.5416666666</c:v>
                </c:pt>
                <c:pt idx="169">
                  <c:v>28657.125</c:v>
                </c:pt>
                <c:pt idx="170">
                  <c:v>28643.90625</c:v>
                </c:pt>
                <c:pt idx="171">
                  <c:v>28638.625</c:v>
                </c:pt>
                <c:pt idx="172">
                  <c:v>28601.75</c:v>
                </c:pt>
                <c:pt idx="173">
                  <c:v>28601.0625</c:v>
                </c:pt>
                <c:pt idx="174">
                  <c:v>28577.9166666666</c:v>
                </c:pt>
                <c:pt idx="175">
                  <c:v>28575.8510638297</c:v>
                </c:pt>
                <c:pt idx="176">
                  <c:v>28562.3125</c:v>
                </c:pt>
                <c:pt idx="177">
                  <c:v>28556.28125</c:v>
                </c:pt>
                <c:pt idx="178">
                  <c:v>28554.84375</c:v>
                </c:pt>
                <c:pt idx="179">
                  <c:v>28551.375</c:v>
                </c:pt>
                <c:pt idx="180">
                  <c:v>28544.4375</c:v>
                </c:pt>
                <c:pt idx="181">
                  <c:v>28530.25</c:v>
                </c:pt>
                <c:pt idx="182">
                  <c:v>28524.84375</c:v>
                </c:pt>
                <c:pt idx="183">
                  <c:v>28518.0625</c:v>
                </c:pt>
                <c:pt idx="184">
                  <c:v>28514.1041666666</c:v>
                </c:pt>
                <c:pt idx="185">
                  <c:v>28509.5</c:v>
                </c:pt>
                <c:pt idx="186">
                  <c:v>28505.3958333333</c:v>
                </c:pt>
                <c:pt idx="187">
                  <c:v>28477.1458333333</c:v>
                </c:pt>
                <c:pt idx="188">
                  <c:v>28474.53125</c:v>
                </c:pt>
                <c:pt idx="189">
                  <c:v>28473.6875</c:v>
                </c:pt>
                <c:pt idx="190">
                  <c:v>28456.65625</c:v>
                </c:pt>
                <c:pt idx="191">
                  <c:v>28452.46875</c:v>
                </c:pt>
                <c:pt idx="192">
                  <c:v>28437.5625</c:v>
                </c:pt>
                <c:pt idx="193">
                  <c:v>28428.4791666666</c:v>
                </c:pt>
                <c:pt idx="194">
                  <c:v>28426.1666666666</c:v>
                </c:pt>
                <c:pt idx="195">
                  <c:v>28407.3125</c:v>
                </c:pt>
                <c:pt idx="196">
                  <c:v>28402.25</c:v>
                </c:pt>
                <c:pt idx="197">
                  <c:v>28376.59375</c:v>
                </c:pt>
                <c:pt idx="198">
                  <c:v>28374.4375</c:v>
                </c:pt>
                <c:pt idx="199">
                  <c:v>28367.75</c:v>
                </c:pt>
                <c:pt idx="200">
                  <c:v>28366.2708333333</c:v>
                </c:pt>
                <c:pt idx="201">
                  <c:v>28360.15625</c:v>
                </c:pt>
                <c:pt idx="202">
                  <c:v>28341.1875</c:v>
                </c:pt>
                <c:pt idx="203">
                  <c:v>28333.5</c:v>
                </c:pt>
                <c:pt idx="204">
                  <c:v>28324</c:v>
                </c:pt>
                <c:pt idx="205">
                  <c:v>28312.9375</c:v>
                </c:pt>
                <c:pt idx="206">
                  <c:v>28312.375</c:v>
                </c:pt>
                <c:pt idx="207">
                  <c:v>28310.4166666666</c:v>
                </c:pt>
                <c:pt idx="208">
                  <c:v>28299.3958333333</c:v>
                </c:pt>
                <c:pt idx="209">
                  <c:v>28296.8333333333</c:v>
                </c:pt>
                <c:pt idx="210">
                  <c:v>28289.46875</c:v>
                </c:pt>
                <c:pt idx="211">
                  <c:v>28287.53125</c:v>
                </c:pt>
                <c:pt idx="212">
                  <c:v>28278.8125</c:v>
                </c:pt>
                <c:pt idx="213">
                  <c:v>28277.84375</c:v>
                </c:pt>
                <c:pt idx="214">
                  <c:v>28242.3333333333</c:v>
                </c:pt>
                <c:pt idx="215">
                  <c:v>28240.71875</c:v>
                </c:pt>
                <c:pt idx="216">
                  <c:v>28234.90625</c:v>
                </c:pt>
                <c:pt idx="217">
                  <c:v>28234.15625</c:v>
                </c:pt>
                <c:pt idx="218">
                  <c:v>28228.1875</c:v>
                </c:pt>
                <c:pt idx="219">
                  <c:v>28227.875</c:v>
                </c:pt>
                <c:pt idx="220">
                  <c:v>28225.125</c:v>
                </c:pt>
                <c:pt idx="221">
                  <c:v>28197.125</c:v>
                </c:pt>
                <c:pt idx="222">
                  <c:v>28196.53125</c:v>
                </c:pt>
                <c:pt idx="223">
                  <c:v>28176.5541585286</c:v>
                </c:pt>
                <c:pt idx="224">
                  <c:v>28174.375</c:v>
                </c:pt>
                <c:pt idx="225">
                  <c:v>28168.125</c:v>
                </c:pt>
                <c:pt idx="226">
                  <c:v>28157.6458333333</c:v>
                </c:pt>
                <c:pt idx="227">
                  <c:v>28151.09375</c:v>
                </c:pt>
                <c:pt idx="228">
                  <c:v>28147.78125</c:v>
                </c:pt>
                <c:pt idx="229">
                  <c:v>28136.03125</c:v>
                </c:pt>
                <c:pt idx="230">
                  <c:v>28124.53125</c:v>
                </c:pt>
                <c:pt idx="231">
                  <c:v>28120.96875</c:v>
                </c:pt>
                <c:pt idx="232">
                  <c:v>28114.5</c:v>
                </c:pt>
                <c:pt idx="233">
                  <c:v>28106.09375</c:v>
                </c:pt>
                <c:pt idx="234">
                  <c:v>28104.53125</c:v>
                </c:pt>
                <c:pt idx="235">
                  <c:v>28072.5833333333</c:v>
                </c:pt>
                <c:pt idx="236">
                  <c:v>28057.78125</c:v>
                </c:pt>
                <c:pt idx="237">
                  <c:v>28040.78125</c:v>
                </c:pt>
                <c:pt idx="238">
                  <c:v>28039.46875</c:v>
                </c:pt>
                <c:pt idx="239">
                  <c:v>28029.28125</c:v>
                </c:pt>
                <c:pt idx="240">
                  <c:v>28023.9375</c:v>
                </c:pt>
                <c:pt idx="241">
                  <c:v>28019.40625</c:v>
                </c:pt>
                <c:pt idx="242">
                  <c:v>28018.3958333333</c:v>
                </c:pt>
                <c:pt idx="243">
                  <c:v>27991.03125</c:v>
                </c:pt>
                <c:pt idx="244">
                  <c:v>27986.4791666666</c:v>
                </c:pt>
                <c:pt idx="245">
                  <c:v>27978.875</c:v>
                </c:pt>
                <c:pt idx="246">
                  <c:v>27967.6875</c:v>
                </c:pt>
                <c:pt idx="247">
                  <c:v>27966.3541666666</c:v>
                </c:pt>
                <c:pt idx="248">
                  <c:v>27962.46875</c:v>
                </c:pt>
                <c:pt idx="249">
                  <c:v>27960.25</c:v>
                </c:pt>
                <c:pt idx="250">
                  <c:v>27951.5</c:v>
                </c:pt>
                <c:pt idx="251">
                  <c:v>27912.71875</c:v>
                </c:pt>
                <c:pt idx="252">
                  <c:v>27894.0625</c:v>
                </c:pt>
                <c:pt idx="253">
                  <c:v>27893.03125</c:v>
                </c:pt>
                <c:pt idx="254">
                  <c:v>27885.1041666666</c:v>
                </c:pt>
                <c:pt idx="255">
                  <c:v>27884.2916666666</c:v>
                </c:pt>
                <c:pt idx="256">
                  <c:v>27873.21875</c:v>
                </c:pt>
                <c:pt idx="257">
                  <c:v>27858.2291666666</c:v>
                </c:pt>
                <c:pt idx="258">
                  <c:v>27800.09375</c:v>
                </c:pt>
                <c:pt idx="259">
                  <c:v>27677.25</c:v>
                </c:pt>
                <c:pt idx="260">
                  <c:v>27665.806274414</c:v>
                </c:pt>
                <c:pt idx="261">
                  <c:v>27661.4375</c:v>
                </c:pt>
                <c:pt idx="262">
                  <c:v>27648.4166666666</c:v>
                </c:pt>
                <c:pt idx="263">
                  <c:v>27644.53125</c:v>
                </c:pt>
                <c:pt idx="264">
                  <c:v>27619.6875</c:v>
                </c:pt>
                <c:pt idx="265">
                  <c:v>27599.8541666666</c:v>
                </c:pt>
                <c:pt idx="266">
                  <c:v>27576.1875</c:v>
                </c:pt>
                <c:pt idx="267">
                  <c:v>27574.09375</c:v>
                </c:pt>
                <c:pt idx="268">
                  <c:v>27539.2708333333</c:v>
                </c:pt>
                <c:pt idx="269">
                  <c:v>27459.0625</c:v>
                </c:pt>
                <c:pt idx="270">
                  <c:v>27458.0833333333</c:v>
                </c:pt>
                <c:pt idx="271">
                  <c:v>27404.7083333333</c:v>
                </c:pt>
                <c:pt idx="272">
                  <c:v>27397.28125</c:v>
                </c:pt>
                <c:pt idx="273">
                  <c:v>27386.625</c:v>
                </c:pt>
                <c:pt idx="274">
                  <c:v>27381.9791666666</c:v>
                </c:pt>
                <c:pt idx="275">
                  <c:v>27372.6666666666</c:v>
                </c:pt>
                <c:pt idx="276">
                  <c:v>27346.7291666666</c:v>
                </c:pt>
                <c:pt idx="277">
                  <c:v>27317.21875</c:v>
                </c:pt>
                <c:pt idx="278">
                  <c:v>27305.3958333333</c:v>
                </c:pt>
                <c:pt idx="279">
                  <c:v>27244.5</c:v>
                </c:pt>
                <c:pt idx="280">
                  <c:v>27241.75</c:v>
                </c:pt>
                <c:pt idx="281">
                  <c:v>27215.25</c:v>
                </c:pt>
                <c:pt idx="282">
                  <c:v>27205.9375</c:v>
                </c:pt>
                <c:pt idx="283">
                  <c:v>27193.5416666666</c:v>
                </c:pt>
                <c:pt idx="284">
                  <c:v>27118.2083333333</c:v>
                </c:pt>
                <c:pt idx="285">
                  <c:v>27111.96875</c:v>
                </c:pt>
                <c:pt idx="286">
                  <c:v>27075.2291666666</c:v>
                </c:pt>
                <c:pt idx="287">
                  <c:v>27060.1851851851</c:v>
                </c:pt>
                <c:pt idx="288">
                  <c:v>27048.75</c:v>
                </c:pt>
                <c:pt idx="289">
                  <c:v>26974.78125</c:v>
                </c:pt>
                <c:pt idx="290">
                  <c:v>26904.6875</c:v>
                </c:pt>
                <c:pt idx="291">
                  <c:v>26860.09375</c:v>
                </c:pt>
                <c:pt idx="292">
                  <c:v>26807.09375</c:v>
                </c:pt>
                <c:pt idx="293">
                  <c:v>26780.5</c:v>
                </c:pt>
                <c:pt idx="294">
                  <c:v>26720.5625</c:v>
                </c:pt>
                <c:pt idx="295">
                  <c:v>26697.125</c:v>
                </c:pt>
                <c:pt idx="296">
                  <c:v>26665.40625</c:v>
                </c:pt>
                <c:pt idx="297">
                  <c:v>26645.84375</c:v>
                </c:pt>
                <c:pt idx="298">
                  <c:v>26595.96875</c:v>
                </c:pt>
                <c:pt idx="299">
                  <c:v>26517.6666666666</c:v>
                </c:pt>
                <c:pt idx="300">
                  <c:v>26469.8333333333</c:v>
                </c:pt>
                <c:pt idx="301">
                  <c:v>26468.625</c:v>
                </c:pt>
                <c:pt idx="302">
                  <c:v>26431</c:v>
                </c:pt>
                <c:pt idx="303">
                  <c:v>26429.3541666666</c:v>
                </c:pt>
                <c:pt idx="304">
                  <c:v>26363.59375</c:v>
                </c:pt>
                <c:pt idx="305">
                  <c:v>26361.25</c:v>
                </c:pt>
                <c:pt idx="306">
                  <c:v>26349.625</c:v>
                </c:pt>
                <c:pt idx="307">
                  <c:v>26344.65625</c:v>
                </c:pt>
                <c:pt idx="308">
                  <c:v>26337.25</c:v>
                </c:pt>
                <c:pt idx="309">
                  <c:v>26313.84375</c:v>
                </c:pt>
                <c:pt idx="310">
                  <c:v>26275.75</c:v>
                </c:pt>
                <c:pt idx="311">
                  <c:v>26269.0625</c:v>
                </c:pt>
                <c:pt idx="312">
                  <c:v>26204.28125</c:v>
                </c:pt>
                <c:pt idx="313">
                  <c:v>26185.3125</c:v>
                </c:pt>
                <c:pt idx="314">
                  <c:v>26079.78125</c:v>
                </c:pt>
                <c:pt idx="315">
                  <c:v>26073.4375</c:v>
                </c:pt>
                <c:pt idx="316">
                  <c:v>26064.625</c:v>
                </c:pt>
                <c:pt idx="317">
                  <c:v>26042.3541666666</c:v>
                </c:pt>
                <c:pt idx="318">
                  <c:v>26036.75</c:v>
                </c:pt>
                <c:pt idx="319">
                  <c:v>26010.8958333333</c:v>
                </c:pt>
                <c:pt idx="320">
                  <c:v>26007.78125</c:v>
                </c:pt>
                <c:pt idx="321">
                  <c:v>26001.5</c:v>
                </c:pt>
                <c:pt idx="322">
                  <c:v>25923.375</c:v>
                </c:pt>
                <c:pt idx="323">
                  <c:v>25911.0416666666</c:v>
                </c:pt>
                <c:pt idx="324">
                  <c:v>25845.96875</c:v>
                </c:pt>
                <c:pt idx="325">
                  <c:v>25738.03125</c:v>
                </c:pt>
                <c:pt idx="326">
                  <c:v>25736.6458333333</c:v>
                </c:pt>
                <c:pt idx="327">
                  <c:v>25732.625</c:v>
                </c:pt>
                <c:pt idx="328">
                  <c:v>25652.09375</c:v>
                </c:pt>
                <c:pt idx="329">
                  <c:v>25649.28125</c:v>
                </c:pt>
                <c:pt idx="330">
                  <c:v>25634.375</c:v>
                </c:pt>
                <c:pt idx="331">
                  <c:v>25617.6875</c:v>
                </c:pt>
                <c:pt idx="332">
                  <c:v>25599.46875</c:v>
                </c:pt>
                <c:pt idx="333">
                  <c:v>25448.1875</c:v>
                </c:pt>
                <c:pt idx="334">
                  <c:v>25394</c:v>
                </c:pt>
                <c:pt idx="335">
                  <c:v>25231.15625</c:v>
                </c:pt>
                <c:pt idx="336">
                  <c:v>25154.96875</c:v>
                </c:pt>
                <c:pt idx="337">
                  <c:v>25015.84375</c:v>
                </c:pt>
                <c:pt idx="338">
                  <c:v>25014.53125</c:v>
                </c:pt>
                <c:pt idx="339">
                  <c:v>24927.375</c:v>
                </c:pt>
                <c:pt idx="340">
                  <c:v>24914.1875</c:v>
                </c:pt>
                <c:pt idx="341">
                  <c:v>24887.03125</c:v>
                </c:pt>
                <c:pt idx="342">
                  <c:v>24877.9375</c:v>
                </c:pt>
                <c:pt idx="343">
                  <c:v>24825.0625</c:v>
                </c:pt>
                <c:pt idx="344">
                  <c:v>24695.5</c:v>
                </c:pt>
                <c:pt idx="345">
                  <c:v>24664.21875</c:v>
                </c:pt>
                <c:pt idx="346">
                  <c:v>24596.4375</c:v>
                </c:pt>
                <c:pt idx="347">
                  <c:v>24530.1875</c:v>
                </c:pt>
                <c:pt idx="348">
                  <c:v>24424.1875</c:v>
                </c:pt>
                <c:pt idx="349">
                  <c:v>24284.4375</c:v>
                </c:pt>
                <c:pt idx="350">
                  <c:v>24251.90625</c:v>
                </c:pt>
                <c:pt idx="351">
                  <c:v>24233.1875</c:v>
                </c:pt>
                <c:pt idx="352">
                  <c:v>24205.0625</c:v>
                </c:pt>
                <c:pt idx="353">
                  <c:v>24000</c:v>
                </c:pt>
                <c:pt idx="354">
                  <c:v>23995.4375</c:v>
                </c:pt>
                <c:pt idx="355">
                  <c:v>23956.3125</c:v>
                </c:pt>
                <c:pt idx="356">
                  <c:v>23778.3125</c:v>
                </c:pt>
                <c:pt idx="357">
                  <c:v>23735.6875</c:v>
                </c:pt>
                <c:pt idx="358">
                  <c:v>23731.5625</c:v>
                </c:pt>
                <c:pt idx="359">
                  <c:v>23602</c:v>
                </c:pt>
                <c:pt idx="360">
                  <c:v>23540</c:v>
                </c:pt>
                <c:pt idx="361">
                  <c:v>23424.125</c:v>
                </c:pt>
                <c:pt idx="362">
                  <c:v>23205.125</c:v>
                </c:pt>
                <c:pt idx="363">
                  <c:v>23150.9375</c:v>
                </c:pt>
                <c:pt idx="364">
                  <c:v>23150.9375</c:v>
                </c:pt>
              </c:numCache>
            </c:numRef>
          </c:val>
        </c:ser>
        <c:ser>
          <c:idx val="1"/>
          <c:order val="1"/>
          <c:tx>
            <c:strRef>
              <c:f>DailyAvg!$C$1</c:f>
              <c:strCache>
                <c:ptCount val="1"/>
                <c:pt idx="0">
                  <c:v>Off Peak</c:v>
                </c:pt>
              </c:strCache>
            </c:strRef>
          </c:tx>
          <c:spPr>
            <a:solidFill>
              <a:srgbClr val="ccffcc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DailyAvg!$A$2:$A$366</c:f>
              <c:strCache>
                <c:ptCount val="365"/>
                <c:pt idx="0">
                  <c:v>213</c:v>
                </c:pt>
                <c:pt idx="1">
                  <c:v>193</c:v>
                </c:pt>
                <c:pt idx="2">
                  <c:v>215</c:v>
                </c:pt>
                <c:pt idx="3">
                  <c:v>214</c:v>
                </c:pt>
                <c:pt idx="4">
                  <c:v>179</c:v>
                </c:pt>
                <c:pt idx="5">
                  <c:v>224</c:v>
                </c:pt>
                <c:pt idx="6">
                  <c:v>237</c:v>
                </c:pt>
                <c:pt idx="7">
                  <c:v>228</c:v>
                </c:pt>
                <c:pt idx="8">
                  <c:v>236</c:v>
                </c:pt>
                <c:pt idx="9">
                  <c:v>194</c:v>
                </c:pt>
                <c:pt idx="10">
                  <c:v>235</c:v>
                </c:pt>
                <c:pt idx="11">
                  <c:v>238</c:v>
                </c:pt>
                <c:pt idx="12">
                  <c:v>225</c:v>
                </c:pt>
                <c:pt idx="13">
                  <c:v>208</c:v>
                </c:pt>
                <c:pt idx="14">
                  <c:v>180</c:v>
                </c:pt>
                <c:pt idx="15">
                  <c:v>207</c:v>
                </c:pt>
                <c:pt idx="16">
                  <c:v>229</c:v>
                </c:pt>
                <c:pt idx="17">
                  <c:v>217</c:v>
                </c:pt>
                <c:pt idx="18">
                  <c:v>165</c:v>
                </c:pt>
                <c:pt idx="19">
                  <c:v>239</c:v>
                </c:pt>
                <c:pt idx="20">
                  <c:v>196</c:v>
                </c:pt>
                <c:pt idx="21">
                  <c:v>181</c:v>
                </c:pt>
                <c:pt idx="22">
                  <c:v>223</c:v>
                </c:pt>
                <c:pt idx="23">
                  <c:v>227</c:v>
                </c:pt>
                <c:pt idx="24">
                  <c:v>195</c:v>
                </c:pt>
                <c:pt idx="25">
                  <c:v>209</c:v>
                </c:pt>
                <c:pt idx="26">
                  <c:v>201</c:v>
                </c:pt>
                <c:pt idx="27">
                  <c:v>206</c:v>
                </c:pt>
                <c:pt idx="28">
                  <c:v>256</c:v>
                </c:pt>
                <c:pt idx="29">
                  <c:v>263</c:v>
                </c:pt>
                <c:pt idx="30">
                  <c:v>240</c:v>
                </c:pt>
                <c:pt idx="31">
                  <c:v>230</c:v>
                </c:pt>
                <c:pt idx="32">
                  <c:v>241</c:v>
                </c:pt>
                <c:pt idx="33">
                  <c:v>222</c:v>
                </c:pt>
                <c:pt idx="34">
                  <c:v>257</c:v>
                </c:pt>
                <c:pt idx="35">
                  <c:v>210</c:v>
                </c:pt>
                <c:pt idx="36">
                  <c:v>202</c:v>
                </c:pt>
                <c:pt idx="37">
                  <c:v>243</c:v>
                </c:pt>
                <c:pt idx="38">
                  <c:v>251</c:v>
                </c:pt>
                <c:pt idx="39">
                  <c:v>244</c:v>
                </c:pt>
                <c:pt idx="40">
                  <c:v>166</c:v>
                </c:pt>
                <c:pt idx="41">
                  <c:v>218</c:v>
                </c:pt>
                <c:pt idx="42">
                  <c:v>200</c:v>
                </c:pt>
                <c:pt idx="43">
                  <c:v>258</c:v>
                </c:pt>
                <c:pt idx="44">
                  <c:v>231</c:v>
                </c:pt>
                <c:pt idx="45">
                  <c:v>199</c:v>
                </c:pt>
                <c:pt idx="46">
                  <c:v>197</c:v>
                </c:pt>
                <c:pt idx="47">
                  <c:v>172</c:v>
                </c:pt>
                <c:pt idx="48">
                  <c:v>198</c:v>
                </c:pt>
                <c:pt idx="49">
                  <c:v>182</c:v>
                </c:pt>
                <c:pt idx="50">
                  <c:v>188</c:v>
                </c:pt>
                <c:pt idx="51">
                  <c:v>203</c:v>
                </c:pt>
                <c:pt idx="52">
                  <c:v>245</c:v>
                </c:pt>
                <c:pt idx="53">
                  <c:v>250</c:v>
                </c:pt>
                <c:pt idx="54">
                  <c:v>259</c:v>
                </c:pt>
                <c:pt idx="55">
                  <c:v>189</c:v>
                </c:pt>
                <c:pt idx="56">
                  <c:v>173</c:v>
                </c:pt>
                <c:pt idx="57">
                  <c:v>234</c:v>
                </c:pt>
                <c:pt idx="58">
                  <c:v>167</c:v>
                </c:pt>
                <c:pt idx="59">
                  <c:v>178</c:v>
                </c:pt>
                <c:pt idx="60">
                  <c:v>220</c:v>
                </c:pt>
                <c:pt idx="61">
                  <c:v>226</c:v>
                </c:pt>
                <c:pt idx="62">
                  <c:v>221</c:v>
                </c:pt>
                <c:pt idx="63">
                  <c:v>174</c:v>
                </c:pt>
                <c:pt idx="64">
                  <c:v>168</c:v>
                </c:pt>
                <c:pt idx="65">
                  <c:v>264</c:v>
                </c:pt>
                <c:pt idx="66">
                  <c:v>187</c:v>
                </c:pt>
                <c:pt idx="67">
                  <c:v>270</c:v>
                </c:pt>
                <c:pt idx="68">
                  <c:v>252</c:v>
                </c:pt>
                <c:pt idx="69">
                  <c:v>216</c:v>
                </c:pt>
                <c:pt idx="70">
                  <c:v>232</c:v>
                </c:pt>
                <c:pt idx="71">
                  <c:v>262</c:v>
                </c:pt>
                <c:pt idx="72">
                  <c:v>190</c:v>
                </c:pt>
                <c:pt idx="73">
                  <c:v>204</c:v>
                </c:pt>
                <c:pt idx="74">
                  <c:v>151</c:v>
                </c:pt>
                <c:pt idx="75">
                  <c:v>246</c:v>
                </c:pt>
                <c:pt idx="76">
                  <c:v>260</c:v>
                </c:pt>
                <c:pt idx="77">
                  <c:v>242</c:v>
                </c:pt>
                <c:pt idx="78">
                  <c:v>211</c:v>
                </c:pt>
                <c:pt idx="79">
                  <c:v>191</c:v>
                </c:pt>
                <c:pt idx="80">
                  <c:v>233</c:v>
                </c:pt>
                <c:pt idx="81">
                  <c:v>144</c:v>
                </c:pt>
                <c:pt idx="82">
                  <c:v>255</c:v>
                </c:pt>
                <c:pt idx="83">
                  <c:v>265</c:v>
                </c:pt>
                <c:pt idx="84">
                  <c:v>273</c:v>
                </c:pt>
                <c:pt idx="85">
                  <c:v>175</c:v>
                </c:pt>
                <c:pt idx="86">
                  <c:v>272</c:v>
                </c:pt>
                <c:pt idx="87">
                  <c:v>249</c:v>
                </c:pt>
                <c:pt idx="88">
                  <c:v>145</c:v>
                </c:pt>
                <c:pt idx="89">
                  <c:v>277</c:v>
                </c:pt>
                <c:pt idx="90">
                  <c:v>192</c:v>
                </c:pt>
                <c:pt idx="91">
                  <c:v>247</c:v>
                </c:pt>
                <c:pt idx="92">
                  <c:v>271</c:v>
                </c:pt>
                <c:pt idx="93">
                  <c:v>169</c:v>
                </c:pt>
                <c:pt idx="94">
                  <c:v>284</c:v>
                </c:pt>
                <c:pt idx="95">
                  <c:v>253</c:v>
                </c:pt>
                <c:pt idx="96">
                  <c:v>219</c:v>
                </c:pt>
                <c:pt idx="97">
                  <c:v>266</c:v>
                </c:pt>
                <c:pt idx="98">
                  <c:v>347</c:v>
                </c:pt>
                <c:pt idx="99">
                  <c:v>176</c:v>
                </c:pt>
                <c:pt idx="100">
                  <c:v>293</c:v>
                </c:pt>
                <c:pt idx="101">
                  <c:v>291</c:v>
                </c:pt>
                <c:pt idx="102">
                  <c:v>298</c:v>
                </c:pt>
                <c:pt idx="103">
                  <c:v>248</c:v>
                </c:pt>
                <c:pt idx="104">
                  <c:v>158</c:v>
                </c:pt>
                <c:pt idx="105">
                  <c:v>186</c:v>
                </c:pt>
                <c:pt idx="106">
                  <c:v>279</c:v>
                </c:pt>
                <c:pt idx="107">
                  <c:v>183</c:v>
                </c:pt>
                <c:pt idx="108">
                  <c:v>280</c:v>
                </c:pt>
                <c:pt idx="109">
                  <c:v>294</c:v>
                </c:pt>
                <c:pt idx="110">
                  <c:v>278</c:v>
                </c:pt>
                <c:pt idx="111">
                  <c:v>340</c:v>
                </c:pt>
                <c:pt idx="112">
                  <c:v>205</c:v>
                </c:pt>
                <c:pt idx="113">
                  <c:v>286</c:v>
                </c:pt>
                <c:pt idx="114">
                  <c:v>274</c:v>
                </c:pt>
                <c:pt idx="115">
                  <c:v>254</c:v>
                </c:pt>
                <c:pt idx="116">
                  <c:v>354</c:v>
                </c:pt>
                <c:pt idx="117">
                  <c:v>212</c:v>
                </c:pt>
                <c:pt idx="118">
                  <c:v>285</c:v>
                </c:pt>
                <c:pt idx="119">
                  <c:v>343</c:v>
                </c:pt>
                <c:pt idx="120">
                  <c:v>341</c:v>
                </c:pt>
                <c:pt idx="121">
                  <c:v>333</c:v>
                </c:pt>
                <c:pt idx="122">
                  <c:v>319</c:v>
                </c:pt>
                <c:pt idx="123">
                  <c:v>292</c:v>
                </c:pt>
                <c:pt idx="124">
                  <c:v>355</c:v>
                </c:pt>
                <c:pt idx="125">
                  <c:v>342</c:v>
                </c:pt>
                <c:pt idx="126">
                  <c:v>24</c:v>
                </c:pt>
                <c:pt idx="127">
                  <c:v>356</c:v>
                </c:pt>
                <c:pt idx="128">
                  <c:v>326</c:v>
                </c:pt>
                <c:pt idx="129">
                  <c:v>143</c:v>
                </c:pt>
                <c:pt idx="130">
                  <c:v>171</c:v>
                </c:pt>
                <c:pt idx="131">
                  <c:v>344</c:v>
                </c:pt>
                <c:pt idx="132">
                  <c:v>350</c:v>
                </c:pt>
                <c:pt idx="133">
                  <c:v>147</c:v>
                </c:pt>
                <c:pt idx="134">
                  <c:v>287</c:v>
                </c:pt>
                <c:pt idx="135">
                  <c:v>66</c:v>
                </c:pt>
                <c:pt idx="136">
                  <c:v>3</c:v>
                </c:pt>
                <c:pt idx="137">
                  <c:v>31</c:v>
                </c:pt>
                <c:pt idx="138">
                  <c:v>17</c:v>
                </c:pt>
                <c:pt idx="139">
                  <c:v>305</c:v>
                </c:pt>
                <c:pt idx="140">
                  <c:v>267</c:v>
                </c:pt>
                <c:pt idx="141">
                  <c:v>153</c:v>
                </c:pt>
                <c:pt idx="142">
                  <c:v>349</c:v>
                </c:pt>
                <c:pt idx="143">
                  <c:v>299</c:v>
                </c:pt>
                <c:pt idx="144">
                  <c:v>10</c:v>
                </c:pt>
                <c:pt idx="145">
                  <c:v>152</c:v>
                </c:pt>
                <c:pt idx="146">
                  <c:v>348</c:v>
                </c:pt>
                <c:pt idx="147">
                  <c:v>87</c:v>
                </c:pt>
                <c:pt idx="148">
                  <c:v>281</c:v>
                </c:pt>
                <c:pt idx="149">
                  <c:v>5</c:v>
                </c:pt>
                <c:pt idx="150">
                  <c:v>41</c:v>
                </c:pt>
                <c:pt idx="151">
                  <c:v>335</c:v>
                </c:pt>
                <c:pt idx="152">
                  <c:v>312</c:v>
                </c:pt>
                <c:pt idx="153">
                  <c:v>67</c:v>
                </c:pt>
                <c:pt idx="154">
                  <c:v>6</c:v>
                </c:pt>
                <c:pt idx="155">
                  <c:v>320</c:v>
                </c:pt>
                <c:pt idx="156">
                  <c:v>123</c:v>
                </c:pt>
                <c:pt idx="157">
                  <c:v>336</c:v>
                </c:pt>
                <c:pt idx="158">
                  <c:v>59</c:v>
                </c:pt>
                <c:pt idx="159">
                  <c:v>351</c:v>
                </c:pt>
                <c:pt idx="160">
                  <c:v>12</c:v>
                </c:pt>
                <c:pt idx="161">
                  <c:v>11</c:v>
                </c:pt>
                <c:pt idx="162">
                  <c:v>4</c:v>
                </c:pt>
                <c:pt idx="163">
                  <c:v>154</c:v>
                </c:pt>
                <c:pt idx="164">
                  <c:v>68</c:v>
                </c:pt>
                <c:pt idx="165">
                  <c:v>300</c:v>
                </c:pt>
                <c:pt idx="166">
                  <c:v>7</c:v>
                </c:pt>
                <c:pt idx="167">
                  <c:v>13</c:v>
                </c:pt>
                <c:pt idx="168">
                  <c:v>159</c:v>
                </c:pt>
                <c:pt idx="169">
                  <c:v>334</c:v>
                </c:pt>
                <c:pt idx="170">
                  <c:v>102</c:v>
                </c:pt>
                <c:pt idx="171">
                  <c:v>357</c:v>
                </c:pt>
                <c:pt idx="172">
                  <c:v>38</c:v>
                </c:pt>
                <c:pt idx="173">
                  <c:v>80</c:v>
                </c:pt>
                <c:pt idx="174">
                  <c:v>140</c:v>
                </c:pt>
                <c:pt idx="175">
                  <c:v>146</c:v>
                </c:pt>
                <c:pt idx="176">
                  <c:v>45</c:v>
                </c:pt>
                <c:pt idx="177">
                  <c:v>47</c:v>
                </c:pt>
                <c:pt idx="178">
                  <c:v>14</c:v>
                </c:pt>
                <c:pt idx="179">
                  <c:v>164</c:v>
                </c:pt>
                <c:pt idx="180">
                  <c:v>40</c:v>
                </c:pt>
                <c:pt idx="181">
                  <c:v>306</c:v>
                </c:pt>
                <c:pt idx="182">
                  <c:v>116</c:v>
                </c:pt>
                <c:pt idx="183">
                  <c:v>314</c:v>
                </c:pt>
                <c:pt idx="184">
                  <c:v>307</c:v>
                </c:pt>
                <c:pt idx="185">
                  <c:v>308</c:v>
                </c:pt>
                <c:pt idx="186">
                  <c:v>117</c:v>
                </c:pt>
                <c:pt idx="187">
                  <c:v>327</c:v>
                </c:pt>
                <c:pt idx="188">
                  <c:v>26</c:v>
                </c:pt>
                <c:pt idx="189">
                  <c:v>42</c:v>
                </c:pt>
                <c:pt idx="190">
                  <c:v>95</c:v>
                </c:pt>
                <c:pt idx="191">
                  <c:v>25</c:v>
                </c:pt>
                <c:pt idx="192">
                  <c:v>185</c:v>
                </c:pt>
                <c:pt idx="193">
                  <c:v>321</c:v>
                </c:pt>
                <c:pt idx="194">
                  <c:v>301</c:v>
                </c:pt>
                <c:pt idx="195">
                  <c:v>53</c:v>
                </c:pt>
                <c:pt idx="196">
                  <c:v>54</c:v>
                </c:pt>
                <c:pt idx="197">
                  <c:v>27</c:v>
                </c:pt>
                <c:pt idx="198">
                  <c:v>322</c:v>
                </c:pt>
                <c:pt idx="199">
                  <c:v>33</c:v>
                </c:pt>
                <c:pt idx="200">
                  <c:v>313</c:v>
                </c:pt>
                <c:pt idx="201">
                  <c:v>109</c:v>
                </c:pt>
                <c:pt idx="202">
                  <c:v>73</c:v>
                </c:pt>
                <c:pt idx="203">
                  <c:v>55</c:v>
                </c:pt>
                <c:pt idx="204">
                  <c:v>28</c:v>
                </c:pt>
                <c:pt idx="205">
                  <c:v>177</c:v>
                </c:pt>
                <c:pt idx="206">
                  <c:v>19</c:v>
                </c:pt>
                <c:pt idx="207">
                  <c:v>161</c:v>
                </c:pt>
                <c:pt idx="208">
                  <c:v>315</c:v>
                </c:pt>
                <c:pt idx="209">
                  <c:v>148</c:v>
                </c:pt>
                <c:pt idx="210">
                  <c:v>74</c:v>
                </c:pt>
                <c:pt idx="211">
                  <c:v>69</c:v>
                </c:pt>
                <c:pt idx="212">
                  <c:v>282</c:v>
                </c:pt>
                <c:pt idx="213">
                  <c:v>269</c:v>
                </c:pt>
                <c:pt idx="214">
                  <c:v>160</c:v>
                </c:pt>
                <c:pt idx="215">
                  <c:v>137</c:v>
                </c:pt>
                <c:pt idx="216">
                  <c:v>34</c:v>
                </c:pt>
                <c:pt idx="217">
                  <c:v>32</c:v>
                </c:pt>
                <c:pt idx="218">
                  <c:v>170</c:v>
                </c:pt>
                <c:pt idx="219">
                  <c:v>130</c:v>
                </c:pt>
                <c:pt idx="220">
                  <c:v>76</c:v>
                </c:pt>
                <c:pt idx="221">
                  <c:v>118</c:v>
                </c:pt>
                <c:pt idx="222">
                  <c:v>261</c:v>
                </c:pt>
                <c:pt idx="223">
                  <c:v>125</c:v>
                </c:pt>
                <c:pt idx="224">
                  <c:v>39</c:v>
                </c:pt>
                <c:pt idx="225">
                  <c:v>75</c:v>
                </c:pt>
                <c:pt idx="226">
                  <c:v>124</c:v>
                </c:pt>
                <c:pt idx="227">
                  <c:v>62</c:v>
                </c:pt>
                <c:pt idx="228">
                  <c:v>77</c:v>
                </c:pt>
                <c:pt idx="229">
                  <c:v>60</c:v>
                </c:pt>
                <c:pt idx="230">
                  <c:v>328</c:v>
                </c:pt>
                <c:pt idx="231">
                  <c:v>83</c:v>
                </c:pt>
                <c:pt idx="232">
                  <c:v>90</c:v>
                </c:pt>
                <c:pt idx="233">
                  <c:v>49</c:v>
                </c:pt>
                <c:pt idx="234">
                  <c:v>18</c:v>
                </c:pt>
                <c:pt idx="235">
                  <c:v>141</c:v>
                </c:pt>
                <c:pt idx="236">
                  <c:v>276</c:v>
                </c:pt>
                <c:pt idx="237">
                  <c:v>82</c:v>
                </c:pt>
                <c:pt idx="238">
                  <c:v>81</c:v>
                </c:pt>
                <c:pt idx="239">
                  <c:v>20</c:v>
                </c:pt>
                <c:pt idx="240">
                  <c:v>268</c:v>
                </c:pt>
                <c:pt idx="241">
                  <c:v>61</c:v>
                </c:pt>
                <c:pt idx="242">
                  <c:v>295</c:v>
                </c:pt>
                <c:pt idx="243">
                  <c:v>63</c:v>
                </c:pt>
                <c:pt idx="244">
                  <c:v>111</c:v>
                </c:pt>
                <c:pt idx="245">
                  <c:v>35</c:v>
                </c:pt>
                <c:pt idx="246">
                  <c:v>56</c:v>
                </c:pt>
                <c:pt idx="247">
                  <c:v>132</c:v>
                </c:pt>
                <c:pt idx="248">
                  <c:v>84</c:v>
                </c:pt>
                <c:pt idx="249">
                  <c:v>361</c:v>
                </c:pt>
                <c:pt idx="250">
                  <c:v>126</c:v>
                </c:pt>
                <c:pt idx="251">
                  <c:v>48</c:v>
                </c:pt>
                <c:pt idx="252">
                  <c:v>88</c:v>
                </c:pt>
                <c:pt idx="253">
                  <c:v>70</c:v>
                </c:pt>
                <c:pt idx="254">
                  <c:v>103</c:v>
                </c:pt>
                <c:pt idx="255">
                  <c:v>138</c:v>
                </c:pt>
                <c:pt idx="256">
                  <c:v>89</c:v>
                </c:pt>
                <c:pt idx="257">
                  <c:v>337</c:v>
                </c:pt>
                <c:pt idx="258">
                  <c:v>157</c:v>
                </c:pt>
                <c:pt idx="259">
                  <c:v>119</c:v>
                </c:pt>
                <c:pt idx="260">
                  <c:v>133</c:v>
                </c:pt>
                <c:pt idx="261">
                  <c:v>21</c:v>
                </c:pt>
                <c:pt idx="262">
                  <c:v>91</c:v>
                </c:pt>
                <c:pt idx="263">
                  <c:v>362</c:v>
                </c:pt>
                <c:pt idx="264">
                  <c:v>288</c:v>
                </c:pt>
                <c:pt idx="265">
                  <c:v>104</c:v>
                </c:pt>
                <c:pt idx="266">
                  <c:v>131</c:v>
                </c:pt>
                <c:pt idx="267">
                  <c:v>363</c:v>
                </c:pt>
                <c:pt idx="268">
                  <c:v>96</c:v>
                </c:pt>
                <c:pt idx="269">
                  <c:v>323</c:v>
                </c:pt>
                <c:pt idx="270">
                  <c:v>155</c:v>
                </c:pt>
                <c:pt idx="271">
                  <c:v>302</c:v>
                </c:pt>
                <c:pt idx="272">
                  <c:v>345</c:v>
                </c:pt>
                <c:pt idx="273">
                  <c:v>46</c:v>
                </c:pt>
                <c:pt idx="274">
                  <c:v>105</c:v>
                </c:pt>
                <c:pt idx="275">
                  <c:v>97</c:v>
                </c:pt>
                <c:pt idx="276">
                  <c:v>110</c:v>
                </c:pt>
                <c:pt idx="277">
                  <c:v>364</c:v>
                </c:pt>
                <c:pt idx="278">
                  <c:v>316</c:v>
                </c:pt>
                <c:pt idx="279">
                  <c:v>52</c:v>
                </c:pt>
                <c:pt idx="280">
                  <c:v>98</c:v>
                </c:pt>
                <c:pt idx="281">
                  <c:v>296</c:v>
                </c:pt>
                <c:pt idx="282">
                  <c:v>162</c:v>
                </c:pt>
                <c:pt idx="283">
                  <c:v>309</c:v>
                </c:pt>
                <c:pt idx="284">
                  <c:v>112</c:v>
                </c:pt>
                <c:pt idx="285">
                  <c:v>122</c:v>
                </c:pt>
                <c:pt idx="286">
                  <c:v>139</c:v>
                </c:pt>
                <c:pt idx="287">
                  <c:v>339</c:v>
                </c:pt>
                <c:pt idx="288">
                  <c:v>275</c:v>
                </c:pt>
                <c:pt idx="289">
                  <c:v>352</c:v>
                </c:pt>
                <c:pt idx="290">
                  <c:v>297</c:v>
                </c:pt>
                <c:pt idx="291">
                  <c:v>338</c:v>
                </c:pt>
                <c:pt idx="292">
                  <c:v>283</c:v>
                </c:pt>
                <c:pt idx="293">
                  <c:v>290</c:v>
                </c:pt>
                <c:pt idx="294">
                  <c:v>318</c:v>
                </c:pt>
                <c:pt idx="295">
                  <c:v>8</c:v>
                </c:pt>
                <c:pt idx="296">
                  <c:v>43</c:v>
                </c:pt>
                <c:pt idx="297">
                  <c:v>325</c:v>
                </c:pt>
                <c:pt idx="298">
                  <c:v>289</c:v>
                </c:pt>
                <c:pt idx="299">
                  <c:v>120</c:v>
                </c:pt>
                <c:pt idx="300">
                  <c:v>127</c:v>
                </c:pt>
                <c:pt idx="301">
                  <c:v>303</c:v>
                </c:pt>
                <c:pt idx="302">
                  <c:v>15</c:v>
                </c:pt>
                <c:pt idx="303">
                  <c:v>106</c:v>
                </c:pt>
                <c:pt idx="304">
                  <c:v>78</c:v>
                </c:pt>
                <c:pt idx="305">
                  <c:v>94</c:v>
                </c:pt>
                <c:pt idx="306">
                  <c:v>311</c:v>
                </c:pt>
                <c:pt idx="307">
                  <c:v>163</c:v>
                </c:pt>
                <c:pt idx="308">
                  <c:v>332</c:v>
                </c:pt>
                <c:pt idx="309">
                  <c:v>29</c:v>
                </c:pt>
                <c:pt idx="310">
                  <c:v>64</c:v>
                </c:pt>
                <c:pt idx="311">
                  <c:v>36</c:v>
                </c:pt>
                <c:pt idx="312">
                  <c:v>304</c:v>
                </c:pt>
                <c:pt idx="313">
                  <c:v>57</c:v>
                </c:pt>
                <c:pt idx="314">
                  <c:v>22</c:v>
                </c:pt>
                <c:pt idx="315">
                  <c:v>317</c:v>
                </c:pt>
                <c:pt idx="316">
                  <c:v>324</c:v>
                </c:pt>
                <c:pt idx="317">
                  <c:v>99</c:v>
                </c:pt>
                <c:pt idx="318">
                  <c:v>50</c:v>
                </c:pt>
                <c:pt idx="319">
                  <c:v>134</c:v>
                </c:pt>
                <c:pt idx="320">
                  <c:v>310</c:v>
                </c:pt>
                <c:pt idx="321">
                  <c:v>329</c:v>
                </c:pt>
                <c:pt idx="322">
                  <c:v>71</c:v>
                </c:pt>
                <c:pt idx="323">
                  <c:v>92</c:v>
                </c:pt>
                <c:pt idx="324">
                  <c:v>101</c:v>
                </c:pt>
                <c:pt idx="325">
                  <c:v>129</c:v>
                </c:pt>
                <c:pt idx="326">
                  <c:v>113</c:v>
                </c:pt>
                <c:pt idx="327">
                  <c:v>358</c:v>
                </c:pt>
                <c:pt idx="328">
                  <c:v>156</c:v>
                </c:pt>
                <c:pt idx="329">
                  <c:v>85</c:v>
                </c:pt>
                <c:pt idx="330">
                  <c:v>142</c:v>
                </c:pt>
                <c:pt idx="331">
                  <c:v>136</c:v>
                </c:pt>
                <c:pt idx="332">
                  <c:v>184</c:v>
                </c:pt>
                <c:pt idx="333">
                  <c:v>115</c:v>
                </c:pt>
                <c:pt idx="334">
                  <c:v>108</c:v>
                </c:pt>
                <c:pt idx="335">
                  <c:v>107</c:v>
                </c:pt>
                <c:pt idx="336">
                  <c:v>365</c:v>
                </c:pt>
                <c:pt idx="337">
                  <c:v>149</c:v>
                </c:pt>
                <c:pt idx="338">
                  <c:v>121</c:v>
                </c:pt>
                <c:pt idx="339">
                  <c:v>353</c:v>
                </c:pt>
                <c:pt idx="340">
                  <c:v>128</c:v>
                </c:pt>
                <c:pt idx="341">
                  <c:v>330</c:v>
                </c:pt>
                <c:pt idx="342">
                  <c:v>346</c:v>
                </c:pt>
                <c:pt idx="343">
                  <c:v>93</c:v>
                </c:pt>
                <c:pt idx="344">
                  <c:v>51</c:v>
                </c:pt>
                <c:pt idx="345">
                  <c:v>114</c:v>
                </c:pt>
                <c:pt idx="346">
                  <c:v>9</c:v>
                </c:pt>
                <c:pt idx="347">
                  <c:v>135</c:v>
                </c:pt>
                <c:pt idx="348">
                  <c:v>37</c:v>
                </c:pt>
                <c:pt idx="349">
                  <c:v>79</c:v>
                </c:pt>
                <c:pt idx="350">
                  <c:v>100</c:v>
                </c:pt>
                <c:pt idx="351">
                  <c:v>65</c:v>
                </c:pt>
                <c:pt idx="352">
                  <c:v>30</c:v>
                </c:pt>
                <c:pt idx="353">
                  <c:v>359</c:v>
                </c:pt>
                <c:pt idx="354">
                  <c:v>23</c:v>
                </c:pt>
                <c:pt idx="355">
                  <c:v>72</c:v>
                </c:pt>
                <c:pt idx="356">
                  <c:v>331</c:v>
                </c:pt>
                <c:pt idx="357">
                  <c:v>44</c:v>
                </c:pt>
                <c:pt idx="358">
                  <c:v>16</c:v>
                </c:pt>
                <c:pt idx="359">
                  <c:v>58</c:v>
                </c:pt>
                <c:pt idx="360">
                  <c:v>360</c:v>
                </c:pt>
                <c:pt idx="361">
                  <c:v>150</c:v>
                </c:pt>
                <c:pt idx="362">
                  <c:v>86</c:v>
                </c:pt>
                <c:pt idx="363">
                  <c:v>1</c:v>
                </c:pt>
                <c:pt idx="364">
                  <c:v>2</c:v>
                </c:pt>
              </c:strCache>
            </c:strRef>
          </c:cat>
          <c:val>
            <c:numRef>
              <c:f>DailyAvg!$C$2:$C$366</c:f>
              <c:numCache>
                <c:formatCode>General</c:formatCode>
                <c:ptCount val="365"/>
                <c:pt idx="0">
                  <c:v>24997.40625</c:v>
                </c:pt>
                <c:pt idx="1">
                  <c:v>25524.7999999999</c:v>
                </c:pt>
                <c:pt idx="2">
                  <c:v>25349.125</c:v>
                </c:pt>
                <c:pt idx="3">
                  <c:v>24762.5625</c:v>
                </c:pt>
                <c:pt idx="4">
                  <c:v>24188.325</c:v>
                </c:pt>
                <c:pt idx="5">
                  <c:v>24631.25</c:v>
                </c:pt>
                <c:pt idx="6">
                  <c:v>24294.8333333333</c:v>
                </c:pt>
                <c:pt idx="7">
                  <c:v>25664.325</c:v>
                </c:pt>
                <c:pt idx="8">
                  <c:v>23928.25</c:v>
                </c:pt>
                <c:pt idx="9">
                  <c:v>24363.9166666666</c:v>
                </c:pt>
                <c:pt idx="10">
                  <c:v>26185.4</c:v>
                </c:pt>
                <c:pt idx="11">
                  <c:v>24557.3333333333</c:v>
                </c:pt>
                <c:pt idx="12">
                  <c:v>24752.9166666666</c:v>
                </c:pt>
                <c:pt idx="13">
                  <c:v>24378.125</c:v>
                </c:pt>
                <c:pt idx="14">
                  <c:v>23747.625</c:v>
                </c:pt>
                <c:pt idx="15">
                  <c:v>26765.375</c:v>
                </c:pt>
                <c:pt idx="16">
                  <c:v>23890.2083333333</c:v>
                </c:pt>
                <c:pt idx="17">
                  <c:v>25244.9166666666</c:v>
                </c:pt>
                <c:pt idx="18">
                  <c:v>22511.7</c:v>
                </c:pt>
                <c:pt idx="19">
                  <c:v>24137.375</c:v>
                </c:pt>
                <c:pt idx="20">
                  <c:v>24159.0416666666</c:v>
                </c:pt>
                <c:pt idx="21">
                  <c:v>24049.4166666666</c:v>
                </c:pt>
                <c:pt idx="22">
                  <c:v>24279.875</c:v>
                </c:pt>
                <c:pt idx="23">
                  <c:v>24603.9749999999</c:v>
                </c:pt>
                <c:pt idx="24">
                  <c:v>24190.4583333333</c:v>
                </c:pt>
                <c:pt idx="25">
                  <c:v>24378.2608695652</c:v>
                </c:pt>
                <c:pt idx="26">
                  <c:v>23916.5</c:v>
                </c:pt>
                <c:pt idx="27">
                  <c:v>24662.525</c:v>
                </c:pt>
                <c:pt idx="28">
                  <c:v>24710.6749999999</c:v>
                </c:pt>
                <c:pt idx="29">
                  <c:v>22930</c:v>
                </c:pt>
                <c:pt idx="30">
                  <c:v>25792.525</c:v>
                </c:pt>
                <c:pt idx="31">
                  <c:v>23966.0833333333</c:v>
                </c:pt>
                <c:pt idx="32">
                  <c:v>25713.7</c:v>
                </c:pt>
                <c:pt idx="33">
                  <c:v>23954.3333333333</c:v>
                </c:pt>
                <c:pt idx="34">
                  <c:v>23295.7916666666</c:v>
                </c:pt>
                <c:pt idx="35">
                  <c:v>24136.875</c:v>
                </c:pt>
                <c:pt idx="36">
                  <c:v>23990.8333333333</c:v>
                </c:pt>
                <c:pt idx="37">
                  <c:v>23581.375</c:v>
                </c:pt>
                <c:pt idx="38">
                  <c:v>23035.5833333333</c:v>
                </c:pt>
                <c:pt idx="39">
                  <c:v>23905.4583333333</c:v>
                </c:pt>
                <c:pt idx="40">
                  <c:v>22911.2083333333</c:v>
                </c:pt>
                <c:pt idx="41">
                  <c:v>24353.4166666666</c:v>
                </c:pt>
                <c:pt idx="42">
                  <c:v>26747.15</c:v>
                </c:pt>
                <c:pt idx="43">
                  <c:v>23354.625</c:v>
                </c:pt>
                <c:pt idx="44">
                  <c:v>23656.9166666666</c:v>
                </c:pt>
                <c:pt idx="45">
                  <c:v>25186.9</c:v>
                </c:pt>
                <c:pt idx="46">
                  <c:v>24170.7916666666</c:v>
                </c:pt>
                <c:pt idx="47">
                  <c:v>22253.0499999999</c:v>
                </c:pt>
                <c:pt idx="48">
                  <c:v>24939.2999999999</c:v>
                </c:pt>
                <c:pt idx="49">
                  <c:v>23417.5833333333</c:v>
                </c:pt>
                <c:pt idx="50">
                  <c:v>23273.5</c:v>
                </c:pt>
                <c:pt idx="51">
                  <c:v>23865.375</c:v>
                </c:pt>
                <c:pt idx="52">
                  <c:v>23684.4166666666</c:v>
                </c:pt>
                <c:pt idx="53">
                  <c:v>26073.4</c:v>
                </c:pt>
                <c:pt idx="54">
                  <c:v>23054.5</c:v>
                </c:pt>
                <c:pt idx="55">
                  <c:v>23310.5416666666</c:v>
                </c:pt>
                <c:pt idx="56">
                  <c:v>22590.125</c:v>
                </c:pt>
                <c:pt idx="57">
                  <c:v>26024.9749999999</c:v>
                </c:pt>
                <c:pt idx="58">
                  <c:v>22972.2083333333</c:v>
                </c:pt>
                <c:pt idx="59">
                  <c:v>24141.25</c:v>
                </c:pt>
                <c:pt idx="60">
                  <c:v>23694.3499999999</c:v>
                </c:pt>
                <c:pt idx="61">
                  <c:v>26771.7249999999</c:v>
                </c:pt>
                <c:pt idx="62">
                  <c:v>25706.75</c:v>
                </c:pt>
                <c:pt idx="63">
                  <c:v>22780.5833333333</c:v>
                </c:pt>
                <c:pt idx="64">
                  <c:v>22738.9166666666</c:v>
                </c:pt>
                <c:pt idx="65">
                  <c:v>22658.5833333333</c:v>
                </c:pt>
                <c:pt idx="66">
                  <c:v>21835.1666666666</c:v>
                </c:pt>
                <c:pt idx="67">
                  <c:v>21819.575</c:v>
                </c:pt>
                <c:pt idx="68">
                  <c:v>22999.25</c:v>
                </c:pt>
                <c:pt idx="69">
                  <c:v>25570.6666666666</c:v>
                </c:pt>
                <c:pt idx="70">
                  <c:v>23243.1666666666</c:v>
                </c:pt>
                <c:pt idx="71">
                  <c:v>23039.2999999999</c:v>
                </c:pt>
                <c:pt idx="72">
                  <c:v>23104.4166666666</c:v>
                </c:pt>
                <c:pt idx="73">
                  <c:v>23473.375</c:v>
                </c:pt>
                <c:pt idx="74">
                  <c:v>21634.1071428571</c:v>
                </c:pt>
                <c:pt idx="75">
                  <c:v>23425.0833333333</c:v>
                </c:pt>
                <c:pt idx="76">
                  <c:v>22971</c:v>
                </c:pt>
                <c:pt idx="77">
                  <c:v>27570.4</c:v>
                </c:pt>
                <c:pt idx="78">
                  <c:v>23341.7083333333</c:v>
                </c:pt>
                <c:pt idx="79">
                  <c:v>24447.6749999999</c:v>
                </c:pt>
                <c:pt idx="80">
                  <c:v>25191.775</c:v>
                </c:pt>
                <c:pt idx="81">
                  <c:v>21185.3157894736</c:v>
                </c:pt>
                <c:pt idx="82">
                  <c:v>24025.7999999999</c:v>
                </c:pt>
                <c:pt idx="83">
                  <c:v>22712.409090909</c:v>
                </c:pt>
                <c:pt idx="84">
                  <c:v>22143.875</c:v>
                </c:pt>
                <c:pt idx="85">
                  <c:v>22584.0416666666</c:v>
                </c:pt>
                <c:pt idx="86">
                  <c:v>22016.9583333333</c:v>
                </c:pt>
                <c:pt idx="87">
                  <c:v>25944.3571428571</c:v>
                </c:pt>
                <c:pt idx="88">
                  <c:v>21313.5499999999</c:v>
                </c:pt>
                <c:pt idx="89">
                  <c:v>21504.7249999999</c:v>
                </c:pt>
                <c:pt idx="90">
                  <c:v>26826.625</c:v>
                </c:pt>
                <c:pt idx="91">
                  <c:v>23505.9749999999</c:v>
                </c:pt>
                <c:pt idx="92">
                  <c:v>21651.5416666666</c:v>
                </c:pt>
                <c:pt idx="93">
                  <c:v>22076.3333333333</c:v>
                </c:pt>
                <c:pt idx="94">
                  <c:v>21557.95</c:v>
                </c:pt>
                <c:pt idx="95">
                  <c:v>22384.0416666666</c:v>
                </c:pt>
                <c:pt idx="96">
                  <c:v>26264.7</c:v>
                </c:pt>
                <c:pt idx="97">
                  <c:v>22379.4166666666</c:v>
                </c:pt>
                <c:pt idx="98">
                  <c:v>22115.8125</c:v>
                </c:pt>
                <c:pt idx="99">
                  <c:v>22437.4166666666</c:v>
                </c:pt>
                <c:pt idx="100">
                  <c:v>21427.2083333333</c:v>
                </c:pt>
                <c:pt idx="101">
                  <c:v>21301.15</c:v>
                </c:pt>
                <c:pt idx="102">
                  <c:v>21461.625</c:v>
                </c:pt>
                <c:pt idx="103">
                  <c:v>24192.9107142857</c:v>
                </c:pt>
                <c:pt idx="104">
                  <c:v>20955.45</c:v>
                </c:pt>
                <c:pt idx="105">
                  <c:v>24507.4305555555</c:v>
                </c:pt>
                <c:pt idx="106">
                  <c:v>21558.875</c:v>
                </c:pt>
                <c:pt idx="107">
                  <c:v>23058.375</c:v>
                </c:pt>
                <c:pt idx="108">
                  <c:v>21662</c:v>
                </c:pt>
                <c:pt idx="109">
                  <c:v>21424.2916666666</c:v>
                </c:pt>
                <c:pt idx="110">
                  <c:v>21296.7083333333</c:v>
                </c:pt>
                <c:pt idx="111">
                  <c:v>22253.75</c:v>
                </c:pt>
                <c:pt idx="112">
                  <c:v>26417.825</c:v>
                </c:pt>
                <c:pt idx="113">
                  <c:v>21136.7083333333</c:v>
                </c:pt>
                <c:pt idx="114">
                  <c:v>21770.625</c:v>
                </c:pt>
                <c:pt idx="115">
                  <c:v>23982.625</c:v>
                </c:pt>
                <c:pt idx="116">
                  <c:v>22613.5</c:v>
                </c:pt>
                <c:pt idx="117">
                  <c:v>26589.25</c:v>
                </c:pt>
                <c:pt idx="118">
                  <c:v>20958.0416666666</c:v>
                </c:pt>
                <c:pt idx="119">
                  <c:v>21959.875</c:v>
                </c:pt>
                <c:pt idx="120">
                  <c:v>21619.1875</c:v>
                </c:pt>
                <c:pt idx="121">
                  <c:v>21305.0999999999</c:v>
                </c:pt>
                <c:pt idx="122">
                  <c:v>21188.1842105263</c:v>
                </c:pt>
                <c:pt idx="123">
                  <c:v>20953.375</c:v>
                </c:pt>
                <c:pt idx="124">
                  <c:v>21928.125</c:v>
                </c:pt>
                <c:pt idx="125">
                  <c:v>21994.5</c:v>
                </c:pt>
                <c:pt idx="126">
                  <c:v>21531.46875</c:v>
                </c:pt>
                <c:pt idx="127">
                  <c:v>22481.875</c:v>
                </c:pt>
                <c:pt idx="128">
                  <c:v>21379.25</c:v>
                </c:pt>
                <c:pt idx="129">
                  <c:v>21584.2999999999</c:v>
                </c:pt>
                <c:pt idx="130">
                  <c:v>23239.4749999999</c:v>
                </c:pt>
                <c:pt idx="131">
                  <c:v>22004.8125</c:v>
                </c:pt>
                <c:pt idx="132">
                  <c:v>21384.8125</c:v>
                </c:pt>
                <c:pt idx="133">
                  <c:v>21254.7083333333</c:v>
                </c:pt>
                <c:pt idx="134">
                  <c:v>21126.375</c:v>
                </c:pt>
                <c:pt idx="135">
                  <c:v>22072.8709677419</c:v>
                </c:pt>
                <c:pt idx="136">
                  <c:v>21448.65625</c:v>
                </c:pt>
                <c:pt idx="137">
                  <c:v>21392.625</c:v>
                </c:pt>
                <c:pt idx="138">
                  <c:v>21068.65625</c:v>
                </c:pt>
                <c:pt idx="139">
                  <c:v>21102.5499999999</c:v>
                </c:pt>
                <c:pt idx="140">
                  <c:v>21580.2916666666</c:v>
                </c:pt>
                <c:pt idx="141">
                  <c:v>21143.1666666666</c:v>
                </c:pt>
                <c:pt idx="142">
                  <c:v>21644.5</c:v>
                </c:pt>
                <c:pt idx="143">
                  <c:v>20988.375</c:v>
                </c:pt>
                <c:pt idx="144">
                  <c:v>22048.59375</c:v>
                </c:pt>
                <c:pt idx="145">
                  <c:v>20670.8333333333</c:v>
                </c:pt>
                <c:pt idx="146">
                  <c:v>21087.4375</c:v>
                </c:pt>
                <c:pt idx="147">
                  <c:v>21002.9375</c:v>
                </c:pt>
                <c:pt idx="148">
                  <c:v>21319.8333333333</c:v>
                </c:pt>
                <c:pt idx="149">
                  <c:v>21157.6875</c:v>
                </c:pt>
                <c:pt idx="150">
                  <c:v>21706.0625</c:v>
                </c:pt>
                <c:pt idx="151">
                  <c:v>21251.4166666666</c:v>
                </c:pt>
                <c:pt idx="152">
                  <c:v>21190.65</c:v>
                </c:pt>
                <c:pt idx="153">
                  <c:v>21201.5625</c:v>
                </c:pt>
                <c:pt idx="154">
                  <c:v>21207.6875</c:v>
                </c:pt>
                <c:pt idx="155">
                  <c:v>21100.7916666666</c:v>
                </c:pt>
                <c:pt idx="156">
                  <c:v>21110.7</c:v>
                </c:pt>
                <c:pt idx="157">
                  <c:v>21446</c:v>
                </c:pt>
                <c:pt idx="158">
                  <c:v>21463.5625</c:v>
                </c:pt>
                <c:pt idx="159">
                  <c:v>21289.5</c:v>
                </c:pt>
                <c:pt idx="160">
                  <c:v>21087.8571428571</c:v>
                </c:pt>
                <c:pt idx="161">
                  <c:v>21064.5625</c:v>
                </c:pt>
                <c:pt idx="162">
                  <c:v>20752.5333333333</c:v>
                </c:pt>
                <c:pt idx="163">
                  <c:v>21133</c:v>
                </c:pt>
                <c:pt idx="164">
                  <c:v>21799.875</c:v>
                </c:pt>
                <c:pt idx="165">
                  <c:v>20980.375</c:v>
                </c:pt>
                <c:pt idx="166">
                  <c:v>21497.25</c:v>
                </c:pt>
                <c:pt idx="167">
                  <c:v>21219.8666666666</c:v>
                </c:pt>
                <c:pt idx="168">
                  <c:v>20828.75</c:v>
                </c:pt>
                <c:pt idx="169">
                  <c:v>20790.0416666666</c:v>
                </c:pt>
                <c:pt idx="170">
                  <c:v>20247.125</c:v>
                </c:pt>
                <c:pt idx="171">
                  <c:v>22446.75</c:v>
                </c:pt>
                <c:pt idx="172">
                  <c:v>21755.2580645161</c:v>
                </c:pt>
                <c:pt idx="173">
                  <c:v>21139.4375</c:v>
                </c:pt>
                <c:pt idx="174">
                  <c:v>20843.4583333333</c:v>
                </c:pt>
                <c:pt idx="175">
                  <c:v>20905.4583333333</c:v>
                </c:pt>
                <c:pt idx="176">
                  <c:v>20956.1875</c:v>
                </c:pt>
                <c:pt idx="177">
                  <c:v>20810.9375</c:v>
                </c:pt>
                <c:pt idx="178">
                  <c:v>21223.75</c:v>
                </c:pt>
                <c:pt idx="179">
                  <c:v>22443.4249999999</c:v>
                </c:pt>
                <c:pt idx="180">
                  <c:v>20647.5625</c:v>
                </c:pt>
                <c:pt idx="181">
                  <c:v>20594.4166666666</c:v>
                </c:pt>
                <c:pt idx="182">
                  <c:v>20447.9749999999</c:v>
                </c:pt>
                <c:pt idx="183">
                  <c:v>21039.9583333333</c:v>
                </c:pt>
                <c:pt idx="184">
                  <c:v>20642.75</c:v>
                </c:pt>
                <c:pt idx="185">
                  <c:v>20784.75</c:v>
                </c:pt>
                <c:pt idx="186">
                  <c:v>20354.9583333333</c:v>
                </c:pt>
                <c:pt idx="187">
                  <c:v>21048.2916666666</c:v>
                </c:pt>
                <c:pt idx="188">
                  <c:v>20755.6666666666</c:v>
                </c:pt>
                <c:pt idx="189">
                  <c:v>21799.625</c:v>
                </c:pt>
                <c:pt idx="190">
                  <c:v>20463.875</c:v>
                </c:pt>
                <c:pt idx="191">
                  <c:v>20286.6875</c:v>
                </c:pt>
                <c:pt idx="192">
                  <c:v>22448.4285714285</c:v>
                </c:pt>
                <c:pt idx="193">
                  <c:v>21268.3333333333</c:v>
                </c:pt>
                <c:pt idx="194">
                  <c:v>21144</c:v>
                </c:pt>
                <c:pt idx="195">
                  <c:v>20658</c:v>
                </c:pt>
                <c:pt idx="196">
                  <c:v>21089</c:v>
                </c:pt>
                <c:pt idx="197">
                  <c:v>21143.125</c:v>
                </c:pt>
                <c:pt idx="198">
                  <c:v>21462.4583333333</c:v>
                </c:pt>
                <c:pt idx="199">
                  <c:v>20837.4375</c:v>
                </c:pt>
                <c:pt idx="200">
                  <c:v>20607.4583333333</c:v>
                </c:pt>
                <c:pt idx="201">
                  <c:v>20406.6052631578</c:v>
                </c:pt>
                <c:pt idx="202">
                  <c:v>22115.5625</c:v>
                </c:pt>
                <c:pt idx="203">
                  <c:v>21345</c:v>
                </c:pt>
                <c:pt idx="204">
                  <c:v>21246</c:v>
                </c:pt>
                <c:pt idx="205">
                  <c:v>25554.0499999999</c:v>
                </c:pt>
                <c:pt idx="206">
                  <c:v>20272.1875</c:v>
                </c:pt>
                <c:pt idx="207">
                  <c:v>21047</c:v>
                </c:pt>
                <c:pt idx="208">
                  <c:v>21107.2916666666</c:v>
                </c:pt>
                <c:pt idx="209">
                  <c:v>21140.875</c:v>
                </c:pt>
                <c:pt idx="210">
                  <c:v>20863.5625</c:v>
                </c:pt>
                <c:pt idx="211">
                  <c:v>21759.375</c:v>
                </c:pt>
                <c:pt idx="212">
                  <c:v>22533.2999999999</c:v>
                </c:pt>
                <c:pt idx="213">
                  <c:v>23412.325</c:v>
                </c:pt>
                <c:pt idx="214">
                  <c:v>20982.5</c:v>
                </c:pt>
                <c:pt idx="215">
                  <c:v>20529.9249999999</c:v>
                </c:pt>
                <c:pt idx="216">
                  <c:v>20811.5625</c:v>
                </c:pt>
                <c:pt idx="217">
                  <c:v>20520</c:v>
                </c:pt>
                <c:pt idx="218">
                  <c:v>23792.9249999999</c:v>
                </c:pt>
                <c:pt idx="219">
                  <c:v>20224.5</c:v>
                </c:pt>
                <c:pt idx="220">
                  <c:v>21238.5625</c:v>
                </c:pt>
                <c:pt idx="221">
                  <c:v>20581.5416666666</c:v>
                </c:pt>
                <c:pt idx="222">
                  <c:v>26117.5499999999</c:v>
                </c:pt>
                <c:pt idx="223">
                  <c:v>20707.375</c:v>
                </c:pt>
                <c:pt idx="224">
                  <c:v>20380.0625</c:v>
                </c:pt>
                <c:pt idx="225">
                  <c:v>21192.5</c:v>
                </c:pt>
                <c:pt idx="226">
                  <c:v>20573.0416666666</c:v>
                </c:pt>
                <c:pt idx="227">
                  <c:v>21223.5</c:v>
                </c:pt>
                <c:pt idx="228">
                  <c:v>21292</c:v>
                </c:pt>
                <c:pt idx="229">
                  <c:v>20846.3125</c:v>
                </c:pt>
                <c:pt idx="230">
                  <c:v>22004.9</c:v>
                </c:pt>
                <c:pt idx="231">
                  <c:v>20853.9375</c:v>
                </c:pt>
                <c:pt idx="232">
                  <c:v>20940.625</c:v>
                </c:pt>
                <c:pt idx="233">
                  <c:v>21154.7333333333</c:v>
                </c:pt>
                <c:pt idx="234">
                  <c:v>20030.75</c:v>
                </c:pt>
                <c:pt idx="235">
                  <c:v>20917.5</c:v>
                </c:pt>
                <c:pt idx="236">
                  <c:v>22699.1749999999</c:v>
                </c:pt>
                <c:pt idx="237">
                  <c:v>20755.3125</c:v>
                </c:pt>
                <c:pt idx="238">
                  <c:v>20747.375</c:v>
                </c:pt>
                <c:pt idx="239">
                  <c:v>20313.9375</c:v>
                </c:pt>
                <c:pt idx="240">
                  <c:v>23303.825</c:v>
                </c:pt>
                <c:pt idx="241">
                  <c:v>21176.1875</c:v>
                </c:pt>
                <c:pt idx="242">
                  <c:v>21100.0416666666</c:v>
                </c:pt>
                <c:pt idx="243">
                  <c:v>21503.5999999999</c:v>
                </c:pt>
                <c:pt idx="244">
                  <c:v>20313.875</c:v>
                </c:pt>
                <c:pt idx="245">
                  <c:v>20682.4375</c:v>
                </c:pt>
                <c:pt idx="246">
                  <c:v>21033.3125</c:v>
                </c:pt>
                <c:pt idx="247">
                  <c:v>20575.5833333333</c:v>
                </c:pt>
                <c:pt idx="248">
                  <c:v>20982.75</c:v>
                </c:pt>
                <c:pt idx="249">
                  <c:v>21574</c:v>
                </c:pt>
                <c:pt idx="250">
                  <c:v>20543.5</c:v>
                </c:pt>
                <c:pt idx="251">
                  <c:v>21153.6875</c:v>
                </c:pt>
                <c:pt idx="252">
                  <c:v>20625.9375</c:v>
                </c:pt>
                <c:pt idx="253">
                  <c:v>21700.1875</c:v>
                </c:pt>
                <c:pt idx="254">
                  <c:v>20570.25</c:v>
                </c:pt>
                <c:pt idx="255">
                  <c:v>20248.5416666666</c:v>
                </c:pt>
                <c:pt idx="256">
                  <c:v>20802.9375</c:v>
                </c:pt>
                <c:pt idx="257">
                  <c:v>21361.4583333333</c:v>
                </c:pt>
                <c:pt idx="258">
                  <c:v>21292.5499999999</c:v>
                </c:pt>
                <c:pt idx="259">
                  <c:v>20505.1666666666</c:v>
                </c:pt>
                <c:pt idx="260">
                  <c:v>20677.3333333333</c:v>
                </c:pt>
                <c:pt idx="261">
                  <c:v>20397</c:v>
                </c:pt>
                <c:pt idx="262">
                  <c:v>20985.1666666666</c:v>
                </c:pt>
                <c:pt idx="263">
                  <c:v>20568.5625</c:v>
                </c:pt>
                <c:pt idx="264">
                  <c:v>20867.2916666666</c:v>
                </c:pt>
                <c:pt idx="265">
                  <c:v>20668.5833333333</c:v>
                </c:pt>
                <c:pt idx="266">
                  <c:v>20137.2916666666</c:v>
                </c:pt>
                <c:pt idx="267">
                  <c:v>21004.125</c:v>
                </c:pt>
                <c:pt idx="268">
                  <c:v>20603.375</c:v>
                </c:pt>
                <c:pt idx="269">
                  <c:v>21167.8333333333</c:v>
                </c:pt>
                <c:pt idx="270">
                  <c:v>20805.3333333333</c:v>
                </c:pt>
                <c:pt idx="271">
                  <c:v>20937.5833333333</c:v>
                </c:pt>
                <c:pt idx="272">
                  <c:v>21706.8125</c:v>
                </c:pt>
                <c:pt idx="273">
                  <c:v>20430.8125</c:v>
                </c:pt>
                <c:pt idx="274">
                  <c:v>20657.9166666666</c:v>
                </c:pt>
                <c:pt idx="275">
                  <c:v>20828.5833333333</c:v>
                </c:pt>
                <c:pt idx="276">
                  <c:v>20101.5416666666</c:v>
                </c:pt>
                <c:pt idx="277">
                  <c:v>20862.375</c:v>
                </c:pt>
                <c:pt idx="278">
                  <c:v>20987.4583333333</c:v>
                </c:pt>
                <c:pt idx="279">
                  <c:v>21332.03125</c:v>
                </c:pt>
                <c:pt idx="280">
                  <c:v>20835.7083333333</c:v>
                </c:pt>
                <c:pt idx="281">
                  <c:v>22197.025</c:v>
                </c:pt>
                <c:pt idx="282">
                  <c:v>20938.2083333333</c:v>
                </c:pt>
                <c:pt idx="283">
                  <c:v>20686.9166666666</c:v>
                </c:pt>
                <c:pt idx="284">
                  <c:v>20232.5</c:v>
                </c:pt>
                <c:pt idx="285">
                  <c:v>20702.025</c:v>
                </c:pt>
                <c:pt idx="286">
                  <c:v>20561.0833333333</c:v>
                </c:pt>
                <c:pt idx="287">
                  <c:v>22545.2894736842</c:v>
                </c:pt>
                <c:pt idx="288">
                  <c:v>23723.375</c:v>
                </c:pt>
                <c:pt idx="289">
                  <c:v>20740.75</c:v>
                </c:pt>
                <c:pt idx="290">
                  <c:v>22377.775</c:v>
                </c:pt>
                <c:pt idx="291">
                  <c:v>23074.875</c:v>
                </c:pt>
                <c:pt idx="292">
                  <c:v>23676.4749999999</c:v>
                </c:pt>
                <c:pt idx="293">
                  <c:v>22267.2</c:v>
                </c:pt>
                <c:pt idx="294">
                  <c:v>21850.8378378378</c:v>
                </c:pt>
                <c:pt idx="295">
                  <c:v>21125.3125</c:v>
                </c:pt>
                <c:pt idx="296">
                  <c:v>21228.125</c:v>
                </c:pt>
                <c:pt idx="297">
                  <c:v>21741.0999999999</c:v>
                </c:pt>
                <c:pt idx="298">
                  <c:v>21815.9749999999</c:v>
                </c:pt>
                <c:pt idx="299">
                  <c:v>20271.25</c:v>
                </c:pt>
                <c:pt idx="300">
                  <c:v>20334.3333333333</c:v>
                </c:pt>
                <c:pt idx="301">
                  <c:v>22317.525</c:v>
                </c:pt>
                <c:pt idx="302">
                  <c:v>20403.125</c:v>
                </c:pt>
                <c:pt idx="303">
                  <c:v>20234.9166666666</c:v>
                </c:pt>
                <c:pt idx="304">
                  <c:v>20985.875</c:v>
                </c:pt>
                <c:pt idx="305">
                  <c:v>20307.641025641</c:v>
                </c:pt>
                <c:pt idx="306">
                  <c:v>21576.7999999999</c:v>
                </c:pt>
                <c:pt idx="307">
                  <c:v>22812.25</c:v>
                </c:pt>
                <c:pt idx="308">
                  <c:v>21498.4</c:v>
                </c:pt>
                <c:pt idx="309">
                  <c:v>20592.5</c:v>
                </c:pt>
                <c:pt idx="310">
                  <c:v>21161.2857142857</c:v>
                </c:pt>
                <c:pt idx="311">
                  <c:v>20505.8125</c:v>
                </c:pt>
                <c:pt idx="312">
                  <c:v>21794.775</c:v>
                </c:pt>
                <c:pt idx="313">
                  <c:v>20938.625</c:v>
                </c:pt>
                <c:pt idx="314">
                  <c:v>20121.125</c:v>
                </c:pt>
                <c:pt idx="315">
                  <c:v>22234.8499999999</c:v>
                </c:pt>
                <c:pt idx="316">
                  <c:v>22404.1749999999</c:v>
                </c:pt>
                <c:pt idx="317">
                  <c:v>20584.75</c:v>
                </c:pt>
                <c:pt idx="318">
                  <c:v>20695.3125</c:v>
                </c:pt>
                <c:pt idx="319">
                  <c:v>20114.9583333333</c:v>
                </c:pt>
                <c:pt idx="320">
                  <c:v>21721.325</c:v>
                </c:pt>
                <c:pt idx="321">
                  <c:v>21182.825</c:v>
                </c:pt>
                <c:pt idx="322">
                  <c:v>21023.125</c:v>
                </c:pt>
                <c:pt idx="323">
                  <c:v>20477.9166666666</c:v>
                </c:pt>
                <c:pt idx="324">
                  <c:v>21142.2249999999</c:v>
                </c:pt>
                <c:pt idx="325">
                  <c:v>20372.9749999999</c:v>
                </c:pt>
                <c:pt idx="326">
                  <c:v>19850.2916666666</c:v>
                </c:pt>
                <c:pt idx="327">
                  <c:v>21432.5625</c:v>
                </c:pt>
                <c:pt idx="328">
                  <c:v>23307.9249999999</c:v>
                </c:pt>
                <c:pt idx="329">
                  <c:v>20570.1875</c:v>
                </c:pt>
                <c:pt idx="330">
                  <c:v>24510.0100097656</c:v>
                </c:pt>
                <c:pt idx="331">
                  <c:v>20592.5499999999</c:v>
                </c:pt>
                <c:pt idx="332">
                  <c:v>23565.525</c:v>
                </c:pt>
                <c:pt idx="333">
                  <c:v>20402.4249999999</c:v>
                </c:pt>
                <c:pt idx="334">
                  <c:v>21016.0499999999</c:v>
                </c:pt>
                <c:pt idx="335">
                  <c:v>21492.0499999999</c:v>
                </c:pt>
                <c:pt idx="336">
                  <c:v>20026.125</c:v>
                </c:pt>
                <c:pt idx="337">
                  <c:v>24006.625</c:v>
                </c:pt>
                <c:pt idx="338">
                  <c:v>22075.825</c:v>
                </c:pt>
                <c:pt idx="339">
                  <c:v>22622.125</c:v>
                </c:pt>
                <c:pt idx="340">
                  <c:v>21644.075</c:v>
                </c:pt>
                <c:pt idx="341">
                  <c:v>20152.5999999999</c:v>
                </c:pt>
                <c:pt idx="342">
                  <c:v>23285</c:v>
                </c:pt>
                <c:pt idx="343">
                  <c:v>21494.3333333333</c:v>
                </c:pt>
                <c:pt idx="344">
                  <c:v>22151.84375</c:v>
                </c:pt>
                <c:pt idx="345">
                  <c:v>20630.875</c:v>
                </c:pt>
                <c:pt idx="346">
                  <c:v>22514.84375</c:v>
                </c:pt>
                <c:pt idx="347">
                  <c:v>21131.2249999999</c:v>
                </c:pt>
                <c:pt idx="348">
                  <c:v>21595.3333333333</c:v>
                </c:pt>
                <c:pt idx="349">
                  <c:v>21995</c:v>
                </c:pt>
                <c:pt idx="350">
                  <c:v>21714.025</c:v>
                </c:pt>
                <c:pt idx="351">
                  <c:v>23107.875</c:v>
                </c:pt>
                <c:pt idx="352">
                  <c:v>22205.2</c:v>
                </c:pt>
                <c:pt idx="353">
                  <c:v>21746.2916666666</c:v>
                </c:pt>
                <c:pt idx="354">
                  <c:v>22343.3125</c:v>
                </c:pt>
                <c:pt idx="355">
                  <c:v>21934.8125</c:v>
                </c:pt>
                <c:pt idx="356">
                  <c:v>21572.775</c:v>
                </c:pt>
                <c:pt idx="357">
                  <c:v>22613.90625</c:v>
                </c:pt>
                <c:pt idx="358">
                  <c:v>21995.53125</c:v>
                </c:pt>
                <c:pt idx="359">
                  <c:v>22313.8125</c:v>
                </c:pt>
                <c:pt idx="360">
                  <c:v>21760.46875</c:v>
                </c:pt>
                <c:pt idx="361">
                  <c:v>23049.375</c:v>
                </c:pt>
                <c:pt idx="362">
                  <c:v>21987.34375</c:v>
                </c:pt>
                <c:pt idx="363">
                  <c:v>21264.1276595744</c:v>
                </c:pt>
                <c:pt idx="364">
                  <c:v>21608.5</c:v>
                </c:pt>
              </c:numCache>
            </c:numRef>
          </c:val>
        </c:ser>
        <c:ser>
          <c:idx val="2"/>
          <c:order val="2"/>
          <c:tx>
            <c:strRef>
              <c:f>DailyAvg!$F$1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DailyAvg!$A$2:$A$366</c:f>
              <c:strCache>
                <c:ptCount val="365"/>
                <c:pt idx="0">
                  <c:v>213</c:v>
                </c:pt>
                <c:pt idx="1">
                  <c:v>193</c:v>
                </c:pt>
                <c:pt idx="2">
                  <c:v>215</c:v>
                </c:pt>
                <c:pt idx="3">
                  <c:v>214</c:v>
                </c:pt>
                <c:pt idx="4">
                  <c:v>179</c:v>
                </c:pt>
                <c:pt idx="5">
                  <c:v>224</c:v>
                </c:pt>
                <c:pt idx="6">
                  <c:v>237</c:v>
                </c:pt>
                <c:pt idx="7">
                  <c:v>228</c:v>
                </c:pt>
                <c:pt idx="8">
                  <c:v>236</c:v>
                </c:pt>
                <c:pt idx="9">
                  <c:v>194</c:v>
                </c:pt>
                <c:pt idx="10">
                  <c:v>235</c:v>
                </c:pt>
                <c:pt idx="11">
                  <c:v>238</c:v>
                </c:pt>
                <c:pt idx="12">
                  <c:v>225</c:v>
                </c:pt>
                <c:pt idx="13">
                  <c:v>208</c:v>
                </c:pt>
                <c:pt idx="14">
                  <c:v>180</c:v>
                </c:pt>
                <c:pt idx="15">
                  <c:v>207</c:v>
                </c:pt>
                <c:pt idx="16">
                  <c:v>229</c:v>
                </c:pt>
                <c:pt idx="17">
                  <c:v>217</c:v>
                </c:pt>
                <c:pt idx="18">
                  <c:v>165</c:v>
                </c:pt>
                <c:pt idx="19">
                  <c:v>239</c:v>
                </c:pt>
                <c:pt idx="20">
                  <c:v>196</c:v>
                </c:pt>
                <c:pt idx="21">
                  <c:v>181</c:v>
                </c:pt>
                <c:pt idx="22">
                  <c:v>223</c:v>
                </c:pt>
                <c:pt idx="23">
                  <c:v>227</c:v>
                </c:pt>
                <c:pt idx="24">
                  <c:v>195</c:v>
                </c:pt>
                <c:pt idx="25">
                  <c:v>209</c:v>
                </c:pt>
                <c:pt idx="26">
                  <c:v>201</c:v>
                </c:pt>
                <c:pt idx="27">
                  <c:v>206</c:v>
                </c:pt>
                <c:pt idx="28">
                  <c:v>256</c:v>
                </c:pt>
                <c:pt idx="29">
                  <c:v>263</c:v>
                </c:pt>
                <c:pt idx="30">
                  <c:v>240</c:v>
                </c:pt>
                <c:pt idx="31">
                  <c:v>230</c:v>
                </c:pt>
                <c:pt idx="32">
                  <c:v>241</c:v>
                </c:pt>
                <c:pt idx="33">
                  <c:v>222</c:v>
                </c:pt>
                <c:pt idx="34">
                  <c:v>257</c:v>
                </c:pt>
                <c:pt idx="35">
                  <c:v>210</c:v>
                </c:pt>
                <c:pt idx="36">
                  <c:v>202</c:v>
                </c:pt>
                <c:pt idx="37">
                  <c:v>243</c:v>
                </c:pt>
                <c:pt idx="38">
                  <c:v>251</c:v>
                </c:pt>
                <c:pt idx="39">
                  <c:v>244</c:v>
                </c:pt>
                <c:pt idx="40">
                  <c:v>166</c:v>
                </c:pt>
                <c:pt idx="41">
                  <c:v>218</c:v>
                </c:pt>
                <c:pt idx="42">
                  <c:v>200</c:v>
                </c:pt>
                <c:pt idx="43">
                  <c:v>258</c:v>
                </c:pt>
                <c:pt idx="44">
                  <c:v>231</c:v>
                </c:pt>
                <c:pt idx="45">
                  <c:v>199</c:v>
                </c:pt>
                <c:pt idx="46">
                  <c:v>197</c:v>
                </c:pt>
                <c:pt idx="47">
                  <c:v>172</c:v>
                </c:pt>
                <c:pt idx="48">
                  <c:v>198</c:v>
                </c:pt>
                <c:pt idx="49">
                  <c:v>182</c:v>
                </c:pt>
                <c:pt idx="50">
                  <c:v>188</c:v>
                </c:pt>
                <c:pt idx="51">
                  <c:v>203</c:v>
                </c:pt>
                <c:pt idx="52">
                  <c:v>245</c:v>
                </c:pt>
                <c:pt idx="53">
                  <c:v>250</c:v>
                </c:pt>
                <c:pt idx="54">
                  <c:v>259</c:v>
                </c:pt>
                <c:pt idx="55">
                  <c:v>189</c:v>
                </c:pt>
                <c:pt idx="56">
                  <c:v>173</c:v>
                </c:pt>
                <c:pt idx="57">
                  <c:v>234</c:v>
                </c:pt>
                <c:pt idx="58">
                  <c:v>167</c:v>
                </c:pt>
                <c:pt idx="59">
                  <c:v>178</c:v>
                </c:pt>
                <c:pt idx="60">
                  <c:v>220</c:v>
                </c:pt>
                <c:pt idx="61">
                  <c:v>226</c:v>
                </c:pt>
                <c:pt idx="62">
                  <c:v>221</c:v>
                </c:pt>
                <c:pt idx="63">
                  <c:v>174</c:v>
                </c:pt>
                <c:pt idx="64">
                  <c:v>168</c:v>
                </c:pt>
                <c:pt idx="65">
                  <c:v>264</c:v>
                </c:pt>
                <c:pt idx="66">
                  <c:v>187</c:v>
                </c:pt>
                <c:pt idx="67">
                  <c:v>270</c:v>
                </c:pt>
                <c:pt idx="68">
                  <c:v>252</c:v>
                </c:pt>
                <c:pt idx="69">
                  <c:v>216</c:v>
                </c:pt>
                <c:pt idx="70">
                  <c:v>232</c:v>
                </c:pt>
                <c:pt idx="71">
                  <c:v>262</c:v>
                </c:pt>
                <c:pt idx="72">
                  <c:v>190</c:v>
                </c:pt>
                <c:pt idx="73">
                  <c:v>204</c:v>
                </c:pt>
                <c:pt idx="74">
                  <c:v>151</c:v>
                </c:pt>
                <c:pt idx="75">
                  <c:v>246</c:v>
                </c:pt>
                <c:pt idx="76">
                  <c:v>260</c:v>
                </c:pt>
                <c:pt idx="77">
                  <c:v>242</c:v>
                </c:pt>
                <c:pt idx="78">
                  <c:v>211</c:v>
                </c:pt>
                <c:pt idx="79">
                  <c:v>191</c:v>
                </c:pt>
                <c:pt idx="80">
                  <c:v>233</c:v>
                </c:pt>
                <c:pt idx="81">
                  <c:v>144</c:v>
                </c:pt>
                <c:pt idx="82">
                  <c:v>255</c:v>
                </c:pt>
                <c:pt idx="83">
                  <c:v>265</c:v>
                </c:pt>
                <c:pt idx="84">
                  <c:v>273</c:v>
                </c:pt>
                <c:pt idx="85">
                  <c:v>175</c:v>
                </c:pt>
                <c:pt idx="86">
                  <c:v>272</c:v>
                </c:pt>
                <c:pt idx="87">
                  <c:v>249</c:v>
                </c:pt>
                <c:pt idx="88">
                  <c:v>145</c:v>
                </c:pt>
                <c:pt idx="89">
                  <c:v>277</c:v>
                </c:pt>
                <c:pt idx="90">
                  <c:v>192</c:v>
                </c:pt>
                <c:pt idx="91">
                  <c:v>247</c:v>
                </c:pt>
                <c:pt idx="92">
                  <c:v>271</c:v>
                </c:pt>
                <c:pt idx="93">
                  <c:v>169</c:v>
                </c:pt>
                <c:pt idx="94">
                  <c:v>284</c:v>
                </c:pt>
                <c:pt idx="95">
                  <c:v>253</c:v>
                </c:pt>
                <c:pt idx="96">
                  <c:v>219</c:v>
                </c:pt>
                <c:pt idx="97">
                  <c:v>266</c:v>
                </c:pt>
                <c:pt idx="98">
                  <c:v>347</c:v>
                </c:pt>
                <c:pt idx="99">
                  <c:v>176</c:v>
                </c:pt>
                <c:pt idx="100">
                  <c:v>293</c:v>
                </c:pt>
                <c:pt idx="101">
                  <c:v>291</c:v>
                </c:pt>
                <c:pt idx="102">
                  <c:v>298</c:v>
                </c:pt>
                <c:pt idx="103">
                  <c:v>248</c:v>
                </c:pt>
                <c:pt idx="104">
                  <c:v>158</c:v>
                </c:pt>
                <c:pt idx="105">
                  <c:v>186</c:v>
                </c:pt>
                <c:pt idx="106">
                  <c:v>279</c:v>
                </c:pt>
                <c:pt idx="107">
                  <c:v>183</c:v>
                </c:pt>
                <c:pt idx="108">
                  <c:v>280</c:v>
                </c:pt>
                <c:pt idx="109">
                  <c:v>294</c:v>
                </c:pt>
                <c:pt idx="110">
                  <c:v>278</c:v>
                </c:pt>
                <c:pt idx="111">
                  <c:v>340</c:v>
                </c:pt>
                <c:pt idx="112">
                  <c:v>205</c:v>
                </c:pt>
                <c:pt idx="113">
                  <c:v>286</c:v>
                </c:pt>
                <c:pt idx="114">
                  <c:v>274</c:v>
                </c:pt>
                <c:pt idx="115">
                  <c:v>254</c:v>
                </c:pt>
                <c:pt idx="116">
                  <c:v>354</c:v>
                </c:pt>
                <c:pt idx="117">
                  <c:v>212</c:v>
                </c:pt>
                <c:pt idx="118">
                  <c:v>285</c:v>
                </c:pt>
                <c:pt idx="119">
                  <c:v>343</c:v>
                </c:pt>
                <c:pt idx="120">
                  <c:v>341</c:v>
                </c:pt>
                <c:pt idx="121">
                  <c:v>333</c:v>
                </c:pt>
                <c:pt idx="122">
                  <c:v>319</c:v>
                </c:pt>
                <c:pt idx="123">
                  <c:v>292</c:v>
                </c:pt>
                <c:pt idx="124">
                  <c:v>355</c:v>
                </c:pt>
                <c:pt idx="125">
                  <c:v>342</c:v>
                </c:pt>
                <c:pt idx="126">
                  <c:v>24</c:v>
                </c:pt>
                <c:pt idx="127">
                  <c:v>356</c:v>
                </c:pt>
                <c:pt idx="128">
                  <c:v>326</c:v>
                </c:pt>
                <c:pt idx="129">
                  <c:v>143</c:v>
                </c:pt>
                <c:pt idx="130">
                  <c:v>171</c:v>
                </c:pt>
                <c:pt idx="131">
                  <c:v>344</c:v>
                </c:pt>
                <c:pt idx="132">
                  <c:v>350</c:v>
                </c:pt>
                <c:pt idx="133">
                  <c:v>147</c:v>
                </c:pt>
                <c:pt idx="134">
                  <c:v>287</c:v>
                </c:pt>
                <c:pt idx="135">
                  <c:v>66</c:v>
                </c:pt>
                <c:pt idx="136">
                  <c:v>3</c:v>
                </c:pt>
                <c:pt idx="137">
                  <c:v>31</c:v>
                </c:pt>
                <c:pt idx="138">
                  <c:v>17</c:v>
                </c:pt>
                <c:pt idx="139">
                  <c:v>305</c:v>
                </c:pt>
                <c:pt idx="140">
                  <c:v>267</c:v>
                </c:pt>
                <c:pt idx="141">
                  <c:v>153</c:v>
                </c:pt>
                <c:pt idx="142">
                  <c:v>349</c:v>
                </c:pt>
                <c:pt idx="143">
                  <c:v>299</c:v>
                </c:pt>
                <c:pt idx="144">
                  <c:v>10</c:v>
                </c:pt>
                <c:pt idx="145">
                  <c:v>152</c:v>
                </c:pt>
                <c:pt idx="146">
                  <c:v>348</c:v>
                </c:pt>
                <c:pt idx="147">
                  <c:v>87</c:v>
                </c:pt>
                <c:pt idx="148">
                  <c:v>281</c:v>
                </c:pt>
                <c:pt idx="149">
                  <c:v>5</c:v>
                </c:pt>
                <c:pt idx="150">
                  <c:v>41</c:v>
                </c:pt>
                <c:pt idx="151">
                  <c:v>335</c:v>
                </c:pt>
                <c:pt idx="152">
                  <c:v>312</c:v>
                </c:pt>
                <c:pt idx="153">
                  <c:v>67</c:v>
                </c:pt>
                <c:pt idx="154">
                  <c:v>6</c:v>
                </c:pt>
                <c:pt idx="155">
                  <c:v>320</c:v>
                </c:pt>
                <c:pt idx="156">
                  <c:v>123</c:v>
                </c:pt>
                <c:pt idx="157">
                  <c:v>336</c:v>
                </c:pt>
                <c:pt idx="158">
                  <c:v>59</c:v>
                </c:pt>
                <c:pt idx="159">
                  <c:v>351</c:v>
                </c:pt>
                <c:pt idx="160">
                  <c:v>12</c:v>
                </c:pt>
                <c:pt idx="161">
                  <c:v>11</c:v>
                </c:pt>
                <c:pt idx="162">
                  <c:v>4</c:v>
                </c:pt>
                <c:pt idx="163">
                  <c:v>154</c:v>
                </c:pt>
                <c:pt idx="164">
                  <c:v>68</c:v>
                </c:pt>
                <c:pt idx="165">
                  <c:v>300</c:v>
                </c:pt>
                <c:pt idx="166">
                  <c:v>7</c:v>
                </c:pt>
                <c:pt idx="167">
                  <c:v>13</c:v>
                </c:pt>
                <c:pt idx="168">
                  <c:v>159</c:v>
                </c:pt>
                <c:pt idx="169">
                  <c:v>334</c:v>
                </c:pt>
                <c:pt idx="170">
                  <c:v>102</c:v>
                </c:pt>
                <c:pt idx="171">
                  <c:v>357</c:v>
                </c:pt>
                <c:pt idx="172">
                  <c:v>38</c:v>
                </c:pt>
                <c:pt idx="173">
                  <c:v>80</c:v>
                </c:pt>
                <c:pt idx="174">
                  <c:v>140</c:v>
                </c:pt>
                <c:pt idx="175">
                  <c:v>146</c:v>
                </c:pt>
                <c:pt idx="176">
                  <c:v>45</c:v>
                </c:pt>
                <c:pt idx="177">
                  <c:v>47</c:v>
                </c:pt>
                <c:pt idx="178">
                  <c:v>14</c:v>
                </c:pt>
                <c:pt idx="179">
                  <c:v>164</c:v>
                </c:pt>
                <c:pt idx="180">
                  <c:v>40</c:v>
                </c:pt>
                <c:pt idx="181">
                  <c:v>306</c:v>
                </c:pt>
                <c:pt idx="182">
                  <c:v>116</c:v>
                </c:pt>
                <c:pt idx="183">
                  <c:v>314</c:v>
                </c:pt>
                <c:pt idx="184">
                  <c:v>307</c:v>
                </c:pt>
                <c:pt idx="185">
                  <c:v>308</c:v>
                </c:pt>
                <c:pt idx="186">
                  <c:v>117</c:v>
                </c:pt>
                <c:pt idx="187">
                  <c:v>327</c:v>
                </c:pt>
                <c:pt idx="188">
                  <c:v>26</c:v>
                </c:pt>
                <c:pt idx="189">
                  <c:v>42</c:v>
                </c:pt>
                <c:pt idx="190">
                  <c:v>95</c:v>
                </c:pt>
                <c:pt idx="191">
                  <c:v>25</c:v>
                </c:pt>
                <c:pt idx="192">
                  <c:v>185</c:v>
                </c:pt>
                <c:pt idx="193">
                  <c:v>321</c:v>
                </c:pt>
                <c:pt idx="194">
                  <c:v>301</c:v>
                </c:pt>
                <c:pt idx="195">
                  <c:v>53</c:v>
                </c:pt>
                <c:pt idx="196">
                  <c:v>54</c:v>
                </c:pt>
                <c:pt idx="197">
                  <c:v>27</c:v>
                </c:pt>
                <c:pt idx="198">
                  <c:v>322</c:v>
                </c:pt>
                <c:pt idx="199">
                  <c:v>33</c:v>
                </c:pt>
                <c:pt idx="200">
                  <c:v>313</c:v>
                </c:pt>
                <c:pt idx="201">
                  <c:v>109</c:v>
                </c:pt>
                <c:pt idx="202">
                  <c:v>73</c:v>
                </c:pt>
                <c:pt idx="203">
                  <c:v>55</c:v>
                </c:pt>
                <c:pt idx="204">
                  <c:v>28</c:v>
                </c:pt>
                <c:pt idx="205">
                  <c:v>177</c:v>
                </c:pt>
                <c:pt idx="206">
                  <c:v>19</c:v>
                </c:pt>
                <c:pt idx="207">
                  <c:v>161</c:v>
                </c:pt>
                <c:pt idx="208">
                  <c:v>315</c:v>
                </c:pt>
                <c:pt idx="209">
                  <c:v>148</c:v>
                </c:pt>
                <c:pt idx="210">
                  <c:v>74</c:v>
                </c:pt>
                <c:pt idx="211">
                  <c:v>69</c:v>
                </c:pt>
                <c:pt idx="212">
                  <c:v>282</c:v>
                </c:pt>
                <c:pt idx="213">
                  <c:v>269</c:v>
                </c:pt>
                <c:pt idx="214">
                  <c:v>160</c:v>
                </c:pt>
                <c:pt idx="215">
                  <c:v>137</c:v>
                </c:pt>
                <c:pt idx="216">
                  <c:v>34</c:v>
                </c:pt>
                <c:pt idx="217">
                  <c:v>32</c:v>
                </c:pt>
                <c:pt idx="218">
                  <c:v>170</c:v>
                </c:pt>
                <c:pt idx="219">
                  <c:v>130</c:v>
                </c:pt>
                <c:pt idx="220">
                  <c:v>76</c:v>
                </c:pt>
                <c:pt idx="221">
                  <c:v>118</c:v>
                </c:pt>
                <c:pt idx="222">
                  <c:v>261</c:v>
                </c:pt>
                <c:pt idx="223">
                  <c:v>125</c:v>
                </c:pt>
                <c:pt idx="224">
                  <c:v>39</c:v>
                </c:pt>
                <c:pt idx="225">
                  <c:v>75</c:v>
                </c:pt>
                <c:pt idx="226">
                  <c:v>124</c:v>
                </c:pt>
                <c:pt idx="227">
                  <c:v>62</c:v>
                </c:pt>
                <c:pt idx="228">
                  <c:v>77</c:v>
                </c:pt>
                <c:pt idx="229">
                  <c:v>60</c:v>
                </c:pt>
                <c:pt idx="230">
                  <c:v>328</c:v>
                </c:pt>
                <c:pt idx="231">
                  <c:v>83</c:v>
                </c:pt>
                <c:pt idx="232">
                  <c:v>90</c:v>
                </c:pt>
                <c:pt idx="233">
                  <c:v>49</c:v>
                </c:pt>
                <c:pt idx="234">
                  <c:v>18</c:v>
                </c:pt>
                <c:pt idx="235">
                  <c:v>141</c:v>
                </c:pt>
                <c:pt idx="236">
                  <c:v>276</c:v>
                </c:pt>
                <c:pt idx="237">
                  <c:v>82</c:v>
                </c:pt>
                <c:pt idx="238">
                  <c:v>81</c:v>
                </c:pt>
                <c:pt idx="239">
                  <c:v>20</c:v>
                </c:pt>
                <c:pt idx="240">
                  <c:v>268</c:v>
                </c:pt>
                <c:pt idx="241">
                  <c:v>61</c:v>
                </c:pt>
                <c:pt idx="242">
                  <c:v>295</c:v>
                </c:pt>
                <c:pt idx="243">
                  <c:v>63</c:v>
                </c:pt>
                <c:pt idx="244">
                  <c:v>111</c:v>
                </c:pt>
                <c:pt idx="245">
                  <c:v>35</c:v>
                </c:pt>
                <c:pt idx="246">
                  <c:v>56</c:v>
                </c:pt>
                <c:pt idx="247">
                  <c:v>132</c:v>
                </c:pt>
                <c:pt idx="248">
                  <c:v>84</c:v>
                </c:pt>
                <c:pt idx="249">
                  <c:v>361</c:v>
                </c:pt>
                <c:pt idx="250">
                  <c:v>126</c:v>
                </c:pt>
                <c:pt idx="251">
                  <c:v>48</c:v>
                </c:pt>
                <c:pt idx="252">
                  <c:v>88</c:v>
                </c:pt>
                <c:pt idx="253">
                  <c:v>70</c:v>
                </c:pt>
                <c:pt idx="254">
                  <c:v>103</c:v>
                </c:pt>
                <c:pt idx="255">
                  <c:v>138</c:v>
                </c:pt>
                <c:pt idx="256">
                  <c:v>89</c:v>
                </c:pt>
                <c:pt idx="257">
                  <c:v>337</c:v>
                </c:pt>
                <c:pt idx="258">
                  <c:v>157</c:v>
                </c:pt>
                <c:pt idx="259">
                  <c:v>119</c:v>
                </c:pt>
                <c:pt idx="260">
                  <c:v>133</c:v>
                </c:pt>
                <c:pt idx="261">
                  <c:v>21</c:v>
                </c:pt>
                <c:pt idx="262">
                  <c:v>91</c:v>
                </c:pt>
                <c:pt idx="263">
                  <c:v>362</c:v>
                </c:pt>
                <c:pt idx="264">
                  <c:v>288</c:v>
                </c:pt>
                <c:pt idx="265">
                  <c:v>104</c:v>
                </c:pt>
                <c:pt idx="266">
                  <c:v>131</c:v>
                </c:pt>
                <c:pt idx="267">
                  <c:v>363</c:v>
                </c:pt>
                <c:pt idx="268">
                  <c:v>96</c:v>
                </c:pt>
                <c:pt idx="269">
                  <c:v>323</c:v>
                </c:pt>
                <c:pt idx="270">
                  <c:v>155</c:v>
                </c:pt>
                <c:pt idx="271">
                  <c:v>302</c:v>
                </c:pt>
                <c:pt idx="272">
                  <c:v>345</c:v>
                </c:pt>
                <c:pt idx="273">
                  <c:v>46</c:v>
                </c:pt>
                <c:pt idx="274">
                  <c:v>105</c:v>
                </c:pt>
                <c:pt idx="275">
                  <c:v>97</c:v>
                </c:pt>
                <c:pt idx="276">
                  <c:v>110</c:v>
                </c:pt>
                <c:pt idx="277">
                  <c:v>364</c:v>
                </c:pt>
                <c:pt idx="278">
                  <c:v>316</c:v>
                </c:pt>
                <c:pt idx="279">
                  <c:v>52</c:v>
                </c:pt>
                <c:pt idx="280">
                  <c:v>98</c:v>
                </c:pt>
                <c:pt idx="281">
                  <c:v>296</c:v>
                </c:pt>
                <c:pt idx="282">
                  <c:v>162</c:v>
                </c:pt>
                <c:pt idx="283">
                  <c:v>309</c:v>
                </c:pt>
                <c:pt idx="284">
                  <c:v>112</c:v>
                </c:pt>
                <c:pt idx="285">
                  <c:v>122</c:v>
                </c:pt>
                <c:pt idx="286">
                  <c:v>139</c:v>
                </c:pt>
                <c:pt idx="287">
                  <c:v>339</c:v>
                </c:pt>
                <c:pt idx="288">
                  <c:v>275</c:v>
                </c:pt>
                <c:pt idx="289">
                  <c:v>352</c:v>
                </c:pt>
                <c:pt idx="290">
                  <c:v>297</c:v>
                </c:pt>
                <c:pt idx="291">
                  <c:v>338</c:v>
                </c:pt>
                <c:pt idx="292">
                  <c:v>283</c:v>
                </c:pt>
                <c:pt idx="293">
                  <c:v>290</c:v>
                </c:pt>
                <c:pt idx="294">
                  <c:v>318</c:v>
                </c:pt>
                <c:pt idx="295">
                  <c:v>8</c:v>
                </c:pt>
                <c:pt idx="296">
                  <c:v>43</c:v>
                </c:pt>
                <c:pt idx="297">
                  <c:v>325</c:v>
                </c:pt>
                <c:pt idx="298">
                  <c:v>289</c:v>
                </c:pt>
                <c:pt idx="299">
                  <c:v>120</c:v>
                </c:pt>
                <c:pt idx="300">
                  <c:v>127</c:v>
                </c:pt>
                <c:pt idx="301">
                  <c:v>303</c:v>
                </c:pt>
                <c:pt idx="302">
                  <c:v>15</c:v>
                </c:pt>
                <c:pt idx="303">
                  <c:v>106</c:v>
                </c:pt>
                <c:pt idx="304">
                  <c:v>78</c:v>
                </c:pt>
                <c:pt idx="305">
                  <c:v>94</c:v>
                </c:pt>
                <c:pt idx="306">
                  <c:v>311</c:v>
                </c:pt>
                <c:pt idx="307">
                  <c:v>163</c:v>
                </c:pt>
                <c:pt idx="308">
                  <c:v>332</c:v>
                </c:pt>
                <c:pt idx="309">
                  <c:v>29</c:v>
                </c:pt>
                <c:pt idx="310">
                  <c:v>64</c:v>
                </c:pt>
                <c:pt idx="311">
                  <c:v>36</c:v>
                </c:pt>
                <c:pt idx="312">
                  <c:v>304</c:v>
                </c:pt>
                <c:pt idx="313">
                  <c:v>57</c:v>
                </c:pt>
                <c:pt idx="314">
                  <c:v>22</c:v>
                </c:pt>
                <c:pt idx="315">
                  <c:v>317</c:v>
                </c:pt>
                <c:pt idx="316">
                  <c:v>324</c:v>
                </c:pt>
                <c:pt idx="317">
                  <c:v>99</c:v>
                </c:pt>
                <c:pt idx="318">
                  <c:v>50</c:v>
                </c:pt>
                <c:pt idx="319">
                  <c:v>134</c:v>
                </c:pt>
                <c:pt idx="320">
                  <c:v>310</c:v>
                </c:pt>
                <c:pt idx="321">
                  <c:v>329</c:v>
                </c:pt>
                <c:pt idx="322">
                  <c:v>71</c:v>
                </c:pt>
                <c:pt idx="323">
                  <c:v>92</c:v>
                </c:pt>
                <c:pt idx="324">
                  <c:v>101</c:v>
                </c:pt>
                <c:pt idx="325">
                  <c:v>129</c:v>
                </c:pt>
                <c:pt idx="326">
                  <c:v>113</c:v>
                </c:pt>
                <c:pt idx="327">
                  <c:v>358</c:v>
                </c:pt>
                <c:pt idx="328">
                  <c:v>156</c:v>
                </c:pt>
                <c:pt idx="329">
                  <c:v>85</c:v>
                </c:pt>
                <c:pt idx="330">
                  <c:v>142</c:v>
                </c:pt>
                <c:pt idx="331">
                  <c:v>136</c:v>
                </c:pt>
                <c:pt idx="332">
                  <c:v>184</c:v>
                </c:pt>
                <c:pt idx="333">
                  <c:v>115</c:v>
                </c:pt>
                <c:pt idx="334">
                  <c:v>108</c:v>
                </c:pt>
                <c:pt idx="335">
                  <c:v>107</c:v>
                </c:pt>
                <c:pt idx="336">
                  <c:v>365</c:v>
                </c:pt>
                <c:pt idx="337">
                  <c:v>149</c:v>
                </c:pt>
                <c:pt idx="338">
                  <c:v>121</c:v>
                </c:pt>
                <c:pt idx="339">
                  <c:v>353</c:v>
                </c:pt>
                <c:pt idx="340">
                  <c:v>128</c:v>
                </c:pt>
                <c:pt idx="341">
                  <c:v>330</c:v>
                </c:pt>
                <c:pt idx="342">
                  <c:v>346</c:v>
                </c:pt>
                <c:pt idx="343">
                  <c:v>93</c:v>
                </c:pt>
                <c:pt idx="344">
                  <c:v>51</c:v>
                </c:pt>
                <c:pt idx="345">
                  <c:v>114</c:v>
                </c:pt>
                <c:pt idx="346">
                  <c:v>9</c:v>
                </c:pt>
                <c:pt idx="347">
                  <c:v>135</c:v>
                </c:pt>
                <c:pt idx="348">
                  <c:v>37</c:v>
                </c:pt>
                <c:pt idx="349">
                  <c:v>79</c:v>
                </c:pt>
                <c:pt idx="350">
                  <c:v>100</c:v>
                </c:pt>
                <c:pt idx="351">
                  <c:v>65</c:v>
                </c:pt>
                <c:pt idx="352">
                  <c:v>30</c:v>
                </c:pt>
                <c:pt idx="353">
                  <c:v>359</c:v>
                </c:pt>
                <c:pt idx="354">
                  <c:v>23</c:v>
                </c:pt>
                <c:pt idx="355">
                  <c:v>72</c:v>
                </c:pt>
                <c:pt idx="356">
                  <c:v>331</c:v>
                </c:pt>
                <c:pt idx="357">
                  <c:v>44</c:v>
                </c:pt>
                <c:pt idx="358">
                  <c:v>16</c:v>
                </c:pt>
                <c:pt idx="359">
                  <c:v>58</c:v>
                </c:pt>
                <c:pt idx="360">
                  <c:v>360</c:v>
                </c:pt>
                <c:pt idx="361">
                  <c:v>150</c:v>
                </c:pt>
                <c:pt idx="362">
                  <c:v>86</c:v>
                </c:pt>
                <c:pt idx="363">
                  <c:v>1</c:v>
                </c:pt>
                <c:pt idx="364">
                  <c:v>2</c:v>
                </c:pt>
              </c:strCache>
            </c:strRef>
          </c:cat>
          <c:val>
            <c:numRef>
              <c:f>DailyAvg!$F$2:$F$366</c:f>
              <c:numCache>
                <c:formatCode>General</c:formatCode>
                <c:ptCount val="365"/>
                <c:pt idx="0">
                  <c:v>38213.1875</c:v>
                </c:pt>
                <c:pt idx="1">
                  <c:v>37020.1875</c:v>
                </c:pt>
                <c:pt idx="2">
                  <c:v>36956.59375</c:v>
                </c:pt>
                <c:pt idx="3">
                  <c:v>36494.59375</c:v>
                </c:pt>
                <c:pt idx="4">
                  <c:v>0</c:v>
                </c:pt>
                <c:pt idx="5">
                  <c:v>36201.0833333333</c:v>
                </c:pt>
                <c:pt idx="6">
                  <c:v>35559.0625</c:v>
                </c:pt>
                <c:pt idx="7">
                  <c:v>35448.8709677419</c:v>
                </c:pt>
                <c:pt idx="8">
                  <c:v>35370.0416666666</c:v>
                </c:pt>
                <c:pt idx="9">
                  <c:v>35281.375</c:v>
                </c:pt>
                <c:pt idx="10">
                  <c:v>35236.84375</c:v>
                </c:pt>
                <c:pt idx="11">
                  <c:v>35215.0833333333</c:v>
                </c:pt>
                <c:pt idx="12">
                  <c:v>35038.4791666666</c:v>
                </c:pt>
                <c:pt idx="13">
                  <c:v>34820.3916829427</c:v>
                </c:pt>
                <c:pt idx="14">
                  <c:v>0</c:v>
                </c:pt>
                <c:pt idx="15">
                  <c:v>34808.9375</c:v>
                </c:pt>
                <c:pt idx="16">
                  <c:v>34778.875</c:v>
                </c:pt>
                <c:pt idx="17">
                  <c:v>34651.9166666666</c:v>
                </c:pt>
                <c:pt idx="18">
                  <c:v>0</c:v>
                </c:pt>
                <c:pt idx="19">
                  <c:v>34546.3541666666</c:v>
                </c:pt>
                <c:pt idx="20">
                  <c:v>34537.2916666666</c:v>
                </c:pt>
                <c:pt idx="21">
                  <c:v>0</c:v>
                </c:pt>
                <c:pt idx="22">
                  <c:v>34491.4375</c:v>
                </c:pt>
                <c:pt idx="23">
                  <c:v>34485.1875</c:v>
                </c:pt>
                <c:pt idx="24">
                  <c:v>34406.8125</c:v>
                </c:pt>
                <c:pt idx="25">
                  <c:v>34403.3125</c:v>
                </c:pt>
                <c:pt idx="26">
                  <c:v>34310.3541666666</c:v>
                </c:pt>
                <c:pt idx="27">
                  <c:v>34251.25</c:v>
                </c:pt>
                <c:pt idx="28">
                  <c:v>34175.3125</c:v>
                </c:pt>
                <c:pt idx="29">
                  <c:v>34151.46875</c:v>
                </c:pt>
                <c:pt idx="30">
                  <c:v>34131.96875</c:v>
                </c:pt>
                <c:pt idx="31">
                  <c:v>34059.5833333333</c:v>
                </c:pt>
                <c:pt idx="32">
                  <c:v>33915.75</c:v>
                </c:pt>
                <c:pt idx="33">
                  <c:v>33902.5833333333</c:v>
                </c:pt>
                <c:pt idx="34">
                  <c:v>33870.625</c:v>
                </c:pt>
                <c:pt idx="35">
                  <c:v>33834.25</c:v>
                </c:pt>
                <c:pt idx="36">
                  <c:v>33822.5625</c:v>
                </c:pt>
                <c:pt idx="37">
                  <c:v>33803.9166666666</c:v>
                </c:pt>
                <c:pt idx="38">
                  <c:v>33667.8125</c:v>
                </c:pt>
                <c:pt idx="39">
                  <c:v>33615.0625</c:v>
                </c:pt>
                <c:pt idx="40">
                  <c:v>0</c:v>
                </c:pt>
                <c:pt idx="41">
                  <c:v>33568.6458333333</c:v>
                </c:pt>
                <c:pt idx="42">
                  <c:v>33462.875</c:v>
                </c:pt>
                <c:pt idx="43">
                  <c:v>33453.0833333333</c:v>
                </c:pt>
                <c:pt idx="44">
                  <c:v>33409.5416666666</c:v>
                </c:pt>
                <c:pt idx="45">
                  <c:v>33358.5</c:v>
                </c:pt>
                <c:pt idx="46">
                  <c:v>33341.3541666666</c:v>
                </c:pt>
                <c:pt idx="47">
                  <c:v>0</c:v>
                </c:pt>
                <c:pt idx="48">
                  <c:v>33256.625</c:v>
                </c:pt>
                <c:pt idx="49">
                  <c:v>33239.9583333333</c:v>
                </c:pt>
                <c:pt idx="50">
                  <c:v>33095.6896158854</c:v>
                </c:pt>
                <c:pt idx="51">
                  <c:v>33088.8333333333</c:v>
                </c:pt>
                <c:pt idx="52">
                  <c:v>33017.7291666666</c:v>
                </c:pt>
                <c:pt idx="53">
                  <c:v>32951.15625</c:v>
                </c:pt>
                <c:pt idx="54">
                  <c:v>32897.4583333333</c:v>
                </c:pt>
                <c:pt idx="55">
                  <c:v>32889.3958333333</c:v>
                </c:pt>
                <c:pt idx="56">
                  <c:v>0</c:v>
                </c:pt>
                <c:pt idx="57">
                  <c:v>32658.125</c:v>
                </c:pt>
                <c:pt idx="58">
                  <c:v>0</c:v>
                </c:pt>
                <c:pt idx="59">
                  <c:v>0</c:v>
                </c:pt>
                <c:pt idx="60">
                  <c:v>32539.3125</c:v>
                </c:pt>
                <c:pt idx="61">
                  <c:v>32529.46875</c:v>
                </c:pt>
                <c:pt idx="62">
                  <c:v>32528.3125</c:v>
                </c:pt>
                <c:pt idx="63">
                  <c:v>0</c:v>
                </c:pt>
                <c:pt idx="64">
                  <c:v>0</c:v>
                </c:pt>
                <c:pt idx="65">
                  <c:v>32344.1458333333</c:v>
                </c:pt>
                <c:pt idx="66">
                  <c:v>32277.6041666666</c:v>
                </c:pt>
                <c:pt idx="67">
                  <c:v>32234.21875</c:v>
                </c:pt>
                <c:pt idx="68">
                  <c:v>32189.9375</c:v>
                </c:pt>
                <c:pt idx="69">
                  <c:v>32182.2916666666</c:v>
                </c:pt>
                <c:pt idx="70">
                  <c:v>31885.7916666666</c:v>
                </c:pt>
                <c:pt idx="71">
                  <c:v>31855.0625</c:v>
                </c:pt>
                <c:pt idx="72">
                  <c:v>31853.3333333333</c:v>
                </c:pt>
                <c:pt idx="73">
                  <c:v>31827.375</c:v>
                </c:pt>
                <c:pt idx="74">
                  <c:v>0</c:v>
                </c:pt>
                <c:pt idx="75">
                  <c:v>31779.8333333333</c:v>
                </c:pt>
                <c:pt idx="76">
                  <c:v>31740.3958333333</c:v>
                </c:pt>
                <c:pt idx="77">
                  <c:v>31697.375</c:v>
                </c:pt>
                <c:pt idx="78">
                  <c:v>31696.0833333333</c:v>
                </c:pt>
                <c:pt idx="79">
                  <c:v>31591.321899414</c:v>
                </c:pt>
                <c:pt idx="80">
                  <c:v>31507.59375</c:v>
                </c:pt>
                <c:pt idx="81">
                  <c:v>0</c:v>
                </c:pt>
                <c:pt idx="82">
                  <c:v>31458.5625</c:v>
                </c:pt>
                <c:pt idx="83">
                  <c:v>31372.7234042553</c:v>
                </c:pt>
                <c:pt idx="84">
                  <c:v>31313.4166666666</c:v>
                </c:pt>
                <c:pt idx="85">
                  <c:v>0</c:v>
                </c:pt>
                <c:pt idx="86">
                  <c:v>31213.3125</c:v>
                </c:pt>
                <c:pt idx="87">
                  <c:v>31030.25</c:v>
                </c:pt>
                <c:pt idx="88">
                  <c:v>0</c:v>
                </c:pt>
                <c:pt idx="89">
                  <c:v>0</c:v>
                </c:pt>
                <c:pt idx="90">
                  <c:v>30724.1875</c:v>
                </c:pt>
                <c:pt idx="91">
                  <c:v>30672.6875</c:v>
                </c:pt>
                <c:pt idx="92">
                  <c:v>30641.4583333333</c:v>
                </c:pt>
                <c:pt idx="93">
                  <c:v>0</c:v>
                </c:pt>
                <c:pt idx="94">
                  <c:v>0</c:v>
                </c:pt>
                <c:pt idx="95">
                  <c:v>30578.7916666666</c:v>
                </c:pt>
                <c:pt idx="96">
                  <c:v>30487.375</c:v>
                </c:pt>
                <c:pt idx="97">
                  <c:v>30323.4166666666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30039.875</c:v>
                </c:pt>
                <c:pt idx="104">
                  <c:v>0</c:v>
                </c:pt>
                <c:pt idx="105">
                  <c:v>30000</c:v>
                </c:pt>
                <c:pt idx="106">
                  <c:v>0</c:v>
                </c:pt>
                <c:pt idx="107">
                  <c:v>29895.6666666666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29791.75</c:v>
                </c:pt>
                <c:pt idx="113">
                  <c:v>0</c:v>
                </c:pt>
                <c:pt idx="114">
                  <c:v>0</c:v>
                </c:pt>
                <c:pt idx="115">
                  <c:v>29656.40625</c:v>
                </c:pt>
                <c:pt idx="116">
                  <c:v>0</c:v>
                </c:pt>
                <c:pt idx="117">
                  <c:v>29601.15625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29029.3958333333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28437.5625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28277.84375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28196.53125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28023.9375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25599.46875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</c:numCache>
            </c:numRef>
          </c:val>
        </c:ser>
        <c:gapWidth val="150"/>
        <c:overlap val="0"/>
        <c:axId val="42431802"/>
        <c:axId val="51767597"/>
      </c:barChart>
      <c:catAx>
        <c:axId val="4243180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767597"/>
        <c:crossesAt val="0"/>
        <c:auto val="1"/>
        <c:lblAlgn val="ctr"/>
        <c:lblOffset val="100"/>
        <c:noMultiLvlLbl val="0"/>
      </c:catAx>
      <c:valAx>
        <c:axId val="5176759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43180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70903750372483"/>
          <c:y val="0.644676030811056"/>
          <c:w val="0.135158145672811"/>
          <c:h val="0.147077480743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Peak Load Served by Resources and Contracts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100" strike="noStrike" u="none">
                <a:uFillTx/>
                <a:latin typeface="Arial"/>
              </a:rPr>
              <a:t>Amount of Average Monthly Peak Load Served by Each in a Typical Year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08452701744433"/>
          <c:y val="0.153040207754992"/>
          <c:w val="0.91689122110339"/>
          <c:h val="0.8271693382287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PeakMonthlyAvg!$C$4</c:f>
              <c:strCache>
                <c:ptCount val="1"/>
                <c:pt idx="0">
                  <c:v>Utility-owned Resources</c:v>
                </c:pt>
              </c:strCache>
            </c:strRef>
          </c:tx>
          <c:spPr>
            <a:solidFill>
              <a:srgbClr val="80808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PeakMonthlyAvg!$C$5:$C$16</c:f>
              <c:numCache>
                <c:formatCode>#,##0</c:formatCode>
                <c:ptCount val="12"/>
                <c:pt idx="0">
                  <c:v>15000</c:v>
                </c:pt>
                <c:pt idx="1">
                  <c:v>15000</c:v>
                </c:pt>
                <c:pt idx="2">
                  <c:v>15000</c:v>
                </c:pt>
                <c:pt idx="3">
                  <c:v>15000</c:v>
                </c:pt>
                <c:pt idx="4">
                  <c:v>15000</c:v>
                </c:pt>
                <c:pt idx="5">
                  <c:v>15000</c:v>
                </c:pt>
                <c:pt idx="6">
                  <c:v>15000</c:v>
                </c:pt>
                <c:pt idx="7">
                  <c:v>15000</c:v>
                </c:pt>
                <c:pt idx="8">
                  <c:v>15000</c:v>
                </c:pt>
                <c:pt idx="9">
                  <c:v>15000</c:v>
                </c:pt>
                <c:pt idx="10">
                  <c:v>15000</c:v>
                </c:pt>
                <c:pt idx="11">
                  <c:v>15000</c:v>
                </c:pt>
              </c:numCache>
            </c:numRef>
          </c:val>
        </c:ser>
        <c:ser>
          <c:idx val="1"/>
          <c:order val="1"/>
          <c:tx>
            <c:strRef>
              <c:f>PeakMonthlyAvg!$D$4</c:f>
              <c:strCache>
                <c:ptCount val="1"/>
                <c:pt idx="0">
                  <c:v>10-Yr Fixed Price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00"/>
              </a:solidFill>
            </a:ln>
          </c:spPr>
          <c:invertIfNegative val="0"/>
          <c:dPt>
            <c:idx val="8"/>
            <c:invertIfNegative val="0"/>
            <c:spPr>
              <a:solidFill>
                <a:srgbClr val="0000ff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PeakMonthlyAvg!$D$5:$D$16</c:f>
              <c:numCache>
                <c:formatCode>#,##0</c:formatCode>
                <c:ptCount val="12"/>
                <c:pt idx="0">
                  <c:v>4418.75</c:v>
                </c:pt>
                <c:pt idx="1">
                  <c:v>4267.75</c:v>
                </c:pt>
                <c:pt idx="2">
                  <c:v>4335</c:v>
                </c:pt>
                <c:pt idx="3">
                  <c:v>4503.25</c:v>
                </c:pt>
                <c:pt idx="4">
                  <c:v>6130.25</c:v>
                </c:pt>
                <c:pt idx="5">
                  <c:v>7111.75</c:v>
                </c:pt>
                <c:pt idx="6">
                  <c:v>7643.5</c:v>
                </c:pt>
                <c:pt idx="7">
                  <c:v>7415.25</c:v>
                </c:pt>
                <c:pt idx="8">
                  <c:v>7310.75</c:v>
                </c:pt>
                <c:pt idx="9">
                  <c:v>5423</c:v>
                </c:pt>
                <c:pt idx="10">
                  <c:v>4545</c:v>
                </c:pt>
                <c:pt idx="11">
                  <c:v>4829.75</c:v>
                </c:pt>
              </c:numCache>
            </c:numRef>
          </c:val>
        </c:ser>
        <c:ser>
          <c:idx val="2"/>
          <c:order val="2"/>
          <c:tx>
            <c:strRef>
              <c:f>PeakMonthlyAvg!$E$4</c:f>
              <c:strCache>
                <c:ptCount val="1"/>
                <c:pt idx="0">
                  <c:v>5-Yr Fixed Price</c:v>
                </c:pt>
              </c:strCache>
            </c:strRef>
          </c:tx>
          <c:spPr>
            <a:solidFill>
              <a:srgbClr val="00cc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PeakMonthlyAvg!$E$5:$E$16</c:f>
              <c:numCache>
                <c:formatCode>#,##0</c:formatCode>
                <c:ptCount val="12"/>
                <c:pt idx="0">
                  <c:v>5302.5</c:v>
                </c:pt>
                <c:pt idx="1">
                  <c:v>5121.3</c:v>
                </c:pt>
                <c:pt idx="2">
                  <c:v>5202</c:v>
                </c:pt>
                <c:pt idx="3">
                  <c:v>5403.9</c:v>
                </c:pt>
                <c:pt idx="4">
                  <c:v>7356.3</c:v>
                </c:pt>
                <c:pt idx="5">
                  <c:v>8534.1</c:v>
                </c:pt>
                <c:pt idx="6">
                  <c:v>9172.2</c:v>
                </c:pt>
                <c:pt idx="7">
                  <c:v>8898.3</c:v>
                </c:pt>
                <c:pt idx="8">
                  <c:v>8772.9</c:v>
                </c:pt>
                <c:pt idx="9">
                  <c:v>6507.6</c:v>
                </c:pt>
                <c:pt idx="10">
                  <c:v>5454</c:v>
                </c:pt>
                <c:pt idx="11">
                  <c:v>5795.7</c:v>
                </c:pt>
              </c:numCache>
            </c:numRef>
          </c:val>
        </c:ser>
        <c:ser>
          <c:idx val="3"/>
          <c:order val="3"/>
          <c:tx>
            <c:strRef>
              <c:f>PeakMonthlyAvg!$F$4</c:f>
              <c:strCache>
                <c:ptCount val="1"/>
                <c:pt idx="0">
                  <c:v>1-Yr Fixed Price</c:v>
                </c:pt>
              </c:strCache>
            </c:strRef>
          </c:tx>
          <c:spPr>
            <a:solidFill>
              <a:srgbClr val="ccff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PeakMonthlyAvg!$F$5:$F$16</c:f>
              <c:numCache>
                <c:formatCode>#,##0</c:formatCode>
                <c:ptCount val="12"/>
                <c:pt idx="0">
                  <c:v>6186.25</c:v>
                </c:pt>
                <c:pt idx="1">
                  <c:v>5974.85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10700.9</c:v>
                </c:pt>
                <c:pt idx="7">
                  <c:v>10381.35</c:v>
                </c:pt>
                <c:pt idx="8">
                  <c:v>10235.05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PeakMonthlyAvg!$G$4</c:f>
              <c:strCache>
                <c:ptCount val="1"/>
                <c:pt idx="0">
                  <c:v>Monthly Price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PeakMonthlyAvg!$G$5:$G$16</c:f>
              <c:numCache>
                <c:formatCode>#,##0</c:formatCode>
                <c:ptCount val="12"/>
                <c:pt idx="0">
                  <c:v>1767.517675</c:v>
                </c:pt>
                <c:pt idx="1">
                  <c:v>1707.117071</c:v>
                </c:pt>
                <c:pt idx="2">
                  <c:v>7803.01734</c:v>
                </c:pt>
                <c:pt idx="3">
                  <c:v>8105.868013</c:v>
                </c:pt>
                <c:pt idx="4">
                  <c:v>11034.474521</c:v>
                </c:pt>
                <c:pt idx="5">
                  <c:v>12801.178447</c:v>
                </c:pt>
                <c:pt idx="6">
                  <c:v>3057.43057399999</c:v>
                </c:pt>
                <c:pt idx="7">
                  <c:v>2966.129661</c:v>
                </c:pt>
                <c:pt idx="8">
                  <c:v>2924.32924299999</c:v>
                </c:pt>
                <c:pt idx="9">
                  <c:v>9761.42169199999</c:v>
                </c:pt>
                <c:pt idx="10">
                  <c:v>8181.01818</c:v>
                </c:pt>
                <c:pt idx="11">
                  <c:v>8693.569319</c:v>
                </c:pt>
              </c:numCache>
            </c:numRef>
          </c:val>
        </c:ser>
        <c:gapWidth val="0"/>
        <c:overlap val="100"/>
        <c:axId val="23611928"/>
        <c:axId val="86828343"/>
      </c:barChart>
      <c:catAx>
        <c:axId val="23611928"/>
        <c:scaling>
          <c:orientation val="minMax"/>
        </c:scaling>
        <c:delete val="0"/>
        <c:axPos val="b"/>
        <c:numFmt formatCode="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828343"/>
        <c:crossesAt val="0"/>
        <c:auto val="1"/>
        <c:lblAlgn val="ctr"/>
        <c:lblOffset val="100"/>
        <c:noMultiLvlLbl val="0"/>
      </c:catAx>
      <c:valAx>
        <c:axId val="86828343"/>
        <c:scaling>
          <c:orientation val="minMax"/>
          <c:max val="50000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611928"/>
        <c:crossesAt val="1"/>
        <c:crossBetween val="midCat"/>
        <c:majorUnit val="10000"/>
        <c:minorUnit val="500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17009407649033"/>
          <c:y val="0.698217963642876"/>
          <c:w val="0.206779180258119"/>
          <c:h val="0.18635264618966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Average Price to Serve Peak Load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100" strike="noStrike" u="none">
                <a:uFillTx/>
                <a:latin typeface="Arial"/>
              </a:rPr>
              <a:t>Notional Prices for 2001-2005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11260814068926"/>
          <c:y val="0.129035126722988"/>
          <c:w val="0.906916276651066"/>
          <c:h val="0.855491329479769"/>
        </c:manualLayout>
      </c:layout>
      <c:lineChart>
        <c:grouping val="standard"/>
        <c:varyColors val="0"/>
        <c:ser>
          <c:idx val="0"/>
          <c:order val="0"/>
          <c:tx>
            <c:strRef>
              <c:f>PeakMonthlyAvg!$T$4</c:f>
              <c:strCache>
                <c:ptCount val="1"/>
                <c:pt idx="0">
                  <c:v>Weighted Avg</c:v>
                </c:pt>
              </c:strCache>
            </c:strRef>
          </c:tx>
          <c:spPr>
            <a:solidFill>
              <a:srgbClr val="008000"/>
            </a:solidFill>
            <a:ln w="37800">
              <a:solidFill>
                <a:srgbClr val="008000"/>
              </a:solidFill>
              <a:round/>
            </a:ln>
          </c:spPr>
          <c:marker>
            <c:symbol val="diamond"/>
            <c:size val="7"/>
            <c:spPr>
              <a:solidFill>
                <a:srgbClr val="008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PeakMonthlyAvg!$T$5:$T$64</c:f>
              <c:numCache>
                <c:formatCode>[$-409]#,##0.00_);[RED]\(#,##0.00\)</c:formatCode>
                <c:ptCount val="60"/>
                <c:pt idx="0">
                  <c:v>90.1342348414775</c:v>
                </c:pt>
                <c:pt idx="1">
                  <c:v>85.3407451581901</c:v>
                </c:pt>
                <c:pt idx="2">
                  <c:v>92.5891506151988</c:v>
                </c:pt>
                <c:pt idx="3">
                  <c:v>79.7665576771977</c:v>
                </c:pt>
                <c:pt idx="4">
                  <c:v>84.940444369805</c:v>
                </c:pt>
                <c:pt idx="5">
                  <c:v>95.5271833852576</c:v>
                </c:pt>
                <c:pt idx="6">
                  <c:v>95.1993496342509</c:v>
                </c:pt>
                <c:pt idx="7">
                  <c:v>95.8743899465382</c:v>
                </c:pt>
                <c:pt idx="8">
                  <c:v>94.516827242178</c:v>
                </c:pt>
                <c:pt idx="9">
                  <c:v>76.0369156615028</c:v>
                </c:pt>
                <c:pt idx="10">
                  <c:v>72.4130052589958</c:v>
                </c:pt>
                <c:pt idx="11">
                  <c:v>73.1739234713833</c:v>
                </c:pt>
                <c:pt idx="12">
                  <c:v>66.8345156891065</c:v>
                </c:pt>
                <c:pt idx="13">
                  <c:v>65.9797871781339</c:v>
                </c:pt>
                <c:pt idx="14">
                  <c:v>63.5148281207647</c:v>
                </c:pt>
                <c:pt idx="15">
                  <c:v>63.0701343020425</c:v>
                </c:pt>
                <c:pt idx="16">
                  <c:v>66.5128914641093</c:v>
                </c:pt>
                <c:pt idx="17">
                  <c:v>72.1033868852346</c:v>
                </c:pt>
                <c:pt idx="18">
                  <c:v>75.9636193436751</c:v>
                </c:pt>
                <c:pt idx="19">
                  <c:v>76.3334779711584</c:v>
                </c:pt>
                <c:pt idx="20">
                  <c:v>75.465861773258</c:v>
                </c:pt>
                <c:pt idx="21">
                  <c:v>69.918069621058</c:v>
                </c:pt>
                <c:pt idx="22">
                  <c:v>63.7832392463376</c:v>
                </c:pt>
                <c:pt idx="23">
                  <c:v>64.307845608829</c:v>
                </c:pt>
                <c:pt idx="24">
                  <c:v>61.7662516412976</c:v>
                </c:pt>
                <c:pt idx="25">
                  <c:v>61.325211978861</c:v>
                </c:pt>
                <c:pt idx="26">
                  <c:v>58.0860127172397</c:v>
                </c:pt>
                <c:pt idx="27">
                  <c:v>58.2821893635789</c:v>
                </c:pt>
                <c:pt idx="28">
                  <c:v>61.3475925435733</c:v>
                </c:pt>
                <c:pt idx="29">
                  <c:v>65.9159689418323</c:v>
                </c:pt>
                <c:pt idx="30">
                  <c:v>69.7618235990036</c:v>
                </c:pt>
                <c:pt idx="31">
                  <c:v>70.1606762736371</c:v>
                </c:pt>
                <c:pt idx="32">
                  <c:v>69.3556016099837</c:v>
                </c:pt>
                <c:pt idx="33">
                  <c:v>61.8039476978595</c:v>
                </c:pt>
                <c:pt idx="34">
                  <c:v>58.728662010352</c:v>
                </c:pt>
                <c:pt idx="35">
                  <c:v>58.9881988912964</c:v>
                </c:pt>
                <c:pt idx="36">
                  <c:v>59.5897089801766</c:v>
                </c:pt>
                <c:pt idx="37">
                  <c:v>59.1834568368037</c:v>
                </c:pt>
                <c:pt idx="38">
                  <c:v>56.1859273260059</c:v>
                </c:pt>
                <c:pt idx="39">
                  <c:v>56.1767212688442</c:v>
                </c:pt>
                <c:pt idx="40">
                  <c:v>58.9534066925682</c:v>
                </c:pt>
                <c:pt idx="41">
                  <c:v>63.3894399482764</c:v>
                </c:pt>
                <c:pt idx="42">
                  <c:v>66.6347974322399</c:v>
                </c:pt>
                <c:pt idx="43">
                  <c:v>67.0650127638215</c:v>
                </c:pt>
                <c:pt idx="44">
                  <c:v>66.2747288752263</c:v>
                </c:pt>
                <c:pt idx="45">
                  <c:v>59.6423988248763</c:v>
                </c:pt>
                <c:pt idx="46">
                  <c:v>56.7253234716992</c:v>
                </c:pt>
                <c:pt idx="47">
                  <c:v>56.9300022446321</c:v>
                </c:pt>
                <c:pt idx="48">
                  <c:v>58.3869038334425</c:v>
                </c:pt>
                <c:pt idx="49">
                  <c:v>57.9998760350453</c:v>
                </c:pt>
                <c:pt idx="50">
                  <c:v>55.1906445020263</c:v>
                </c:pt>
                <c:pt idx="51">
                  <c:v>55.0779492893763</c:v>
                </c:pt>
                <c:pt idx="52">
                  <c:v>57.7039627644926</c:v>
                </c:pt>
                <c:pt idx="53">
                  <c:v>62.0709306484323</c:v>
                </c:pt>
                <c:pt idx="54">
                  <c:v>64.7992582668132</c:v>
                </c:pt>
                <c:pt idx="55">
                  <c:v>65.2478832253344</c:v>
                </c:pt>
                <c:pt idx="56">
                  <c:v>64.466281402529</c:v>
                </c:pt>
                <c:pt idx="57">
                  <c:v>58.5649498481893</c:v>
                </c:pt>
                <c:pt idx="58">
                  <c:v>55.7267362616631</c:v>
                </c:pt>
                <c:pt idx="59">
                  <c:v>55.9040703776794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PeakMonthlyAvg!$S$4</c:f>
              <c:strCache>
                <c:ptCount val="1"/>
                <c:pt idx="0">
                  <c:v>Monthly Price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PeakMonthlyAvg!$S$5:$S$64</c:f>
              <c:numCache>
                <c:formatCode>[$-409]#,##0.00_);[RED]\(#,##0.00\)</c:formatCode>
                <c:ptCount val="60"/>
                <c:pt idx="0">
                  <c:v>277.5</c:v>
                </c:pt>
                <c:pt idx="1">
                  <c:v>202.5</c:v>
                </c:pt>
                <c:pt idx="2">
                  <c:v>200</c:v>
                </c:pt>
                <c:pt idx="3">
                  <c:v>144</c:v>
                </c:pt>
                <c:pt idx="4">
                  <c:v>143</c:v>
                </c:pt>
                <c:pt idx="5">
                  <c:v>170.5</c:v>
                </c:pt>
                <c:pt idx="6">
                  <c:v>173.5</c:v>
                </c:pt>
                <c:pt idx="7">
                  <c:v>192</c:v>
                </c:pt>
                <c:pt idx="8">
                  <c:v>175.5</c:v>
                </c:pt>
                <c:pt idx="9">
                  <c:v>117.5</c:v>
                </c:pt>
                <c:pt idx="10">
                  <c:v>113.5</c:v>
                </c:pt>
                <c:pt idx="11">
                  <c:v>113</c:v>
                </c:pt>
                <c:pt idx="12">
                  <c:v>91.5</c:v>
                </c:pt>
                <c:pt idx="13">
                  <c:v>83.5</c:v>
                </c:pt>
                <c:pt idx="14">
                  <c:v>79.5</c:v>
                </c:pt>
                <c:pt idx="15">
                  <c:v>76</c:v>
                </c:pt>
                <c:pt idx="16">
                  <c:v>77</c:v>
                </c:pt>
                <c:pt idx="17">
                  <c:v>91</c:v>
                </c:pt>
                <c:pt idx="18">
                  <c:v>131.5</c:v>
                </c:pt>
                <c:pt idx="19">
                  <c:v>142.5</c:v>
                </c:pt>
                <c:pt idx="20">
                  <c:v>132</c:v>
                </c:pt>
                <c:pt idx="21">
                  <c:v>94.5</c:v>
                </c:pt>
                <c:pt idx="22">
                  <c:v>78.5</c:v>
                </c:pt>
                <c:pt idx="23">
                  <c:v>78</c:v>
                </c:pt>
                <c:pt idx="24">
                  <c:v>59.75</c:v>
                </c:pt>
                <c:pt idx="25">
                  <c:v>58</c:v>
                </c:pt>
                <c:pt idx="26">
                  <c:v>57</c:v>
                </c:pt>
                <c:pt idx="27">
                  <c:v>56.5</c:v>
                </c:pt>
                <c:pt idx="28">
                  <c:v>58.5</c:v>
                </c:pt>
                <c:pt idx="29">
                  <c:v>70</c:v>
                </c:pt>
                <c:pt idx="30">
                  <c:v>101</c:v>
                </c:pt>
                <c:pt idx="31">
                  <c:v>111.5</c:v>
                </c:pt>
                <c:pt idx="32">
                  <c:v>101.5</c:v>
                </c:pt>
                <c:pt idx="33">
                  <c:v>64</c:v>
                </c:pt>
                <c:pt idx="34">
                  <c:v>58</c:v>
                </c:pt>
                <c:pt idx="35">
                  <c:v>57</c:v>
                </c:pt>
                <c:pt idx="36">
                  <c:v>51.875</c:v>
                </c:pt>
                <c:pt idx="37">
                  <c:v>50.125</c:v>
                </c:pt>
                <c:pt idx="38">
                  <c:v>49.125</c:v>
                </c:pt>
                <c:pt idx="39">
                  <c:v>47.925</c:v>
                </c:pt>
                <c:pt idx="40">
                  <c:v>49.925</c:v>
                </c:pt>
                <c:pt idx="41">
                  <c:v>61.425</c:v>
                </c:pt>
                <c:pt idx="42">
                  <c:v>86.75</c:v>
                </c:pt>
                <c:pt idx="43">
                  <c:v>97.25</c:v>
                </c:pt>
                <c:pt idx="44">
                  <c:v>87.25</c:v>
                </c:pt>
                <c:pt idx="45">
                  <c:v>55.875</c:v>
                </c:pt>
                <c:pt idx="46">
                  <c:v>49.875</c:v>
                </c:pt>
                <c:pt idx="47">
                  <c:v>48.875</c:v>
                </c:pt>
                <c:pt idx="48">
                  <c:v>47.75</c:v>
                </c:pt>
                <c:pt idx="49">
                  <c:v>46</c:v>
                </c:pt>
                <c:pt idx="50">
                  <c:v>45</c:v>
                </c:pt>
                <c:pt idx="51">
                  <c:v>43.45</c:v>
                </c:pt>
                <c:pt idx="52">
                  <c:v>45.45</c:v>
                </c:pt>
                <c:pt idx="53">
                  <c:v>56.95</c:v>
                </c:pt>
                <c:pt idx="54">
                  <c:v>77.5</c:v>
                </c:pt>
                <c:pt idx="55">
                  <c:v>88</c:v>
                </c:pt>
                <c:pt idx="56">
                  <c:v>78</c:v>
                </c:pt>
                <c:pt idx="57">
                  <c:v>51.825</c:v>
                </c:pt>
                <c:pt idx="58">
                  <c:v>45.825</c:v>
                </c:pt>
                <c:pt idx="59">
                  <c:v>44.825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PeakMonthlyAvg!$R$4</c:f>
              <c:strCache>
                <c:ptCount val="1"/>
                <c:pt idx="0">
                  <c:v>1-Yr Fixed Price</c:v>
                </c:pt>
              </c:strCache>
            </c:strRef>
          </c:tx>
          <c:spPr>
            <a:solidFill>
              <a:srgbClr val="ccffff"/>
            </a:solidFill>
            <a:ln w="25200">
              <a:solidFill>
                <a:srgbClr val="cc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PeakMonthlyAvg!$R$5:$R$64</c:f>
              <c:numCache>
                <c:formatCode>[$-409]#,##0.00_);[RED]\(#,##0.00\)</c:formatCode>
                <c:ptCount val="60"/>
                <c:pt idx="0">
                  <c:v>162.426845304588</c:v>
                </c:pt>
                <c:pt idx="1">
                  <c:v>162.426845304588</c:v>
                </c:pt>
                <c:pt idx="2">
                  <c:v>162.426845304588</c:v>
                </c:pt>
                <c:pt idx="3">
                  <c:v>162.426845304588</c:v>
                </c:pt>
                <c:pt idx="4">
                  <c:v>162.426845304588</c:v>
                </c:pt>
                <c:pt idx="5">
                  <c:v>162.426845304588</c:v>
                </c:pt>
                <c:pt idx="6">
                  <c:v>162.426845304588</c:v>
                </c:pt>
                <c:pt idx="7">
                  <c:v>162.426845304588</c:v>
                </c:pt>
                <c:pt idx="8">
                  <c:v>162.426845304588</c:v>
                </c:pt>
                <c:pt idx="9">
                  <c:v>162.426845304588</c:v>
                </c:pt>
                <c:pt idx="10">
                  <c:v>162.426845304588</c:v>
                </c:pt>
                <c:pt idx="11">
                  <c:v>162.426845304588</c:v>
                </c:pt>
                <c:pt idx="12">
                  <c:v>92.5040268356082</c:v>
                </c:pt>
                <c:pt idx="13">
                  <c:v>92.5040268356082</c:v>
                </c:pt>
                <c:pt idx="14">
                  <c:v>92.5040268356082</c:v>
                </c:pt>
                <c:pt idx="15">
                  <c:v>92.5040268356082</c:v>
                </c:pt>
                <c:pt idx="16">
                  <c:v>92.5040268356082</c:v>
                </c:pt>
                <c:pt idx="17">
                  <c:v>92.5040268356082</c:v>
                </c:pt>
                <c:pt idx="18">
                  <c:v>92.5040268356082</c:v>
                </c:pt>
                <c:pt idx="19">
                  <c:v>92.5040268356082</c:v>
                </c:pt>
                <c:pt idx="20">
                  <c:v>92.5040268356082</c:v>
                </c:pt>
                <c:pt idx="21">
                  <c:v>92.5040268356082</c:v>
                </c:pt>
                <c:pt idx="22">
                  <c:v>92.5040268356082</c:v>
                </c:pt>
                <c:pt idx="23">
                  <c:v>92.5040268356082</c:v>
                </c:pt>
                <c:pt idx="24">
                  <c:v>74.8056083137401</c:v>
                </c:pt>
                <c:pt idx="25">
                  <c:v>74.8056083137401</c:v>
                </c:pt>
                <c:pt idx="26">
                  <c:v>74.8056083137401</c:v>
                </c:pt>
                <c:pt idx="27">
                  <c:v>74.8056083137401</c:v>
                </c:pt>
                <c:pt idx="28">
                  <c:v>74.8056083137401</c:v>
                </c:pt>
                <c:pt idx="29">
                  <c:v>74.8056083137401</c:v>
                </c:pt>
                <c:pt idx="30">
                  <c:v>74.8056083137401</c:v>
                </c:pt>
                <c:pt idx="31">
                  <c:v>74.8056083137401</c:v>
                </c:pt>
                <c:pt idx="32">
                  <c:v>74.8056083137401</c:v>
                </c:pt>
                <c:pt idx="33">
                  <c:v>74.8056083137401</c:v>
                </c:pt>
                <c:pt idx="34">
                  <c:v>74.8056083137401</c:v>
                </c:pt>
                <c:pt idx="35">
                  <c:v>74.8056083137401</c:v>
                </c:pt>
                <c:pt idx="36">
                  <c:v>65.5594042706605</c:v>
                </c:pt>
                <c:pt idx="37">
                  <c:v>65.5594042706605</c:v>
                </c:pt>
                <c:pt idx="38">
                  <c:v>65.5594042706605</c:v>
                </c:pt>
                <c:pt idx="39">
                  <c:v>65.5594042706605</c:v>
                </c:pt>
                <c:pt idx="40">
                  <c:v>65.5594042706605</c:v>
                </c:pt>
                <c:pt idx="41">
                  <c:v>65.5594042706605</c:v>
                </c:pt>
                <c:pt idx="42">
                  <c:v>65.5594042706605</c:v>
                </c:pt>
                <c:pt idx="43">
                  <c:v>65.5594042706605</c:v>
                </c:pt>
                <c:pt idx="44">
                  <c:v>65.5594042706605</c:v>
                </c:pt>
                <c:pt idx="45">
                  <c:v>65.5594042706605</c:v>
                </c:pt>
                <c:pt idx="46">
                  <c:v>65.5594042706605</c:v>
                </c:pt>
                <c:pt idx="47">
                  <c:v>65.5594042706605</c:v>
                </c:pt>
                <c:pt idx="48">
                  <c:v>60.38492089864</c:v>
                </c:pt>
                <c:pt idx="49">
                  <c:v>60.38492089864</c:v>
                </c:pt>
                <c:pt idx="50">
                  <c:v>60.38492089864</c:v>
                </c:pt>
                <c:pt idx="51">
                  <c:v>60.38492089864</c:v>
                </c:pt>
                <c:pt idx="52">
                  <c:v>60.38492089864</c:v>
                </c:pt>
                <c:pt idx="53">
                  <c:v>60.38492089864</c:v>
                </c:pt>
                <c:pt idx="54">
                  <c:v>60.38492089864</c:v>
                </c:pt>
                <c:pt idx="55">
                  <c:v>60.38492089864</c:v>
                </c:pt>
                <c:pt idx="56">
                  <c:v>60.38492089864</c:v>
                </c:pt>
                <c:pt idx="57">
                  <c:v>60.38492089864</c:v>
                </c:pt>
                <c:pt idx="58">
                  <c:v>60.38492089864</c:v>
                </c:pt>
                <c:pt idx="59">
                  <c:v>60.38492089864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PeakMonthlyAvg!$Q$4</c:f>
              <c:strCache>
                <c:ptCount val="1"/>
                <c:pt idx="0">
                  <c:v>5-Yr Fixed Price</c:v>
                </c:pt>
              </c:strCache>
            </c:strRef>
          </c:tx>
          <c:spPr>
            <a:solidFill>
              <a:srgbClr val="00ccff"/>
            </a:solidFill>
            <a:ln w="25200">
              <a:solidFill>
                <a:srgbClr val="00cc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PeakMonthlyAvg!$Q$5:$Q$64</c:f>
              <c:numCache>
                <c:formatCode>[$-409]#,##0.00_);[RED]\(#,##0.00\)</c:formatCode>
                <c:ptCount val="60"/>
                <c:pt idx="0">
                  <c:v>94.0632044903593</c:v>
                </c:pt>
                <c:pt idx="1">
                  <c:v>94.0632044903593</c:v>
                </c:pt>
                <c:pt idx="2">
                  <c:v>94.0632044903593</c:v>
                </c:pt>
                <c:pt idx="3">
                  <c:v>94.0632044903593</c:v>
                </c:pt>
                <c:pt idx="4">
                  <c:v>94.0632044903593</c:v>
                </c:pt>
                <c:pt idx="5">
                  <c:v>94.0632044903593</c:v>
                </c:pt>
                <c:pt idx="6">
                  <c:v>94.0632044903593</c:v>
                </c:pt>
                <c:pt idx="7">
                  <c:v>94.0632044903593</c:v>
                </c:pt>
                <c:pt idx="8">
                  <c:v>94.0632044903593</c:v>
                </c:pt>
                <c:pt idx="9">
                  <c:v>94.0632044903593</c:v>
                </c:pt>
                <c:pt idx="10">
                  <c:v>94.0632044903593</c:v>
                </c:pt>
                <c:pt idx="11">
                  <c:v>94.0632044903593</c:v>
                </c:pt>
                <c:pt idx="12">
                  <c:v>94.0632044903593</c:v>
                </c:pt>
                <c:pt idx="13">
                  <c:v>94.0632044903593</c:v>
                </c:pt>
                <c:pt idx="14">
                  <c:v>94.0632044903593</c:v>
                </c:pt>
                <c:pt idx="15">
                  <c:v>94.0632044903593</c:v>
                </c:pt>
                <c:pt idx="16">
                  <c:v>94.0632044903593</c:v>
                </c:pt>
                <c:pt idx="17">
                  <c:v>94.0632044903593</c:v>
                </c:pt>
                <c:pt idx="18">
                  <c:v>94.0632044903593</c:v>
                </c:pt>
                <c:pt idx="19">
                  <c:v>94.0632044903593</c:v>
                </c:pt>
                <c:pt idx="20">
                  <c:v>94.0632044903593</c:v>
                </c:pt>
                <c:pt idx="21">
                  <c:v>94.0632044903593</c:v>
                </c:pt>
                <c:pt idx="22">
                  <c:v>94.0632044903593</c:v>
                </c:pt>
                <c:pt idx="23">
                  <c:v>94.0632044903593</c:v>
                </c:pt>
                <c:pt idx="24">
                  <c:v>94.0632044903593</c:v>
                </c:pt>
                <c:pt idx="25">
                  <c:v>94.0632044903593</c:v>
                </c:pt>
                <c:pt idx="26">
                  <c:v>94.0632044903593</c:v>
                </c:pt>
                <c:pt idx="27">
                  <c:v>94.0632044903593</c:v>
                </c:pt>
                <c:pt idx="28">
                  <c:v>94.0632044903593</c:v>
                </c:pt>
                <c:pt idx="29">
                  <c:v>94.0632044903593</c:v>
                </c:pt>
                <c:pt idx="30">
                  <c:v>94.0632044903593</c:v>
                </c:pt>
                <c:pt idx="31">
                  <c:v>94.0632044903593</c:v>
                </c:pt>
                <c:pt idx="32">
                  <c:v>94.0632044903593</c:v>
                </c:pt>
                <c:pt idx="33">
                  <c:v>94.0632044903593</c:v>
                </c:pt>
                <c:pt idx="34">
                  <c:v>94.0632044903593</c:v>
                </c:pt>
                <c:pt idx="35">
                  <c:v>94.0632044903593</c:v>
                </c:pt>
                <c:pt idx="36">
                  <c:v>94.0632044903593</c:v>
                </c:pt>
                <c:pt idx="37">
                  <c:v>94.0632044903593</c:v>
                </c:pt>
                <c:pt idx="38">
                  <c:v>94.0632044903593</c:v>
                </c:pt>
                <c:pt idx="39">
                  <c:v>94.0632044903593</c:v>
                </c:pt>
                <c:pt idx="40">
                  <c:v>94.0632044903593</c:v>
                </c:pt>
                <c:pt idx="41">
                  <c:v>94.0632044903593</c:v>
                </c:pt>
                <c:pt idx="42">
                  <c:v>94.0632044903593</c:v>
                </c:pt>
                <c:pt idx="43">
                  <c:v>94.0632044903593</c:v>
                </c:pt>
                <c:pt idx="44">
                  <c:v>94.0632044903593</c:v>
                </c:pt>
                <c:pt idx="45">
                  <c:v>94.0632044903593</c:v>
                </c:pt>
                <c:pt idx="46">
                  <c:v>94.0632044903593</c:v>
                </c:pt>
                <c:pt idx="47">
                  <c:v>94.0632044903593</c:v>
                </c:pt>
                <c:pt idx="48">
                  <c:v>94.0632044903593</c:v>
                </c:pt>
                <c:pt idx="49">
                  <c:v>94.0632044903593</c:v>
                </c:pt>
                <c:pt idx="50">
                  <c:v>94.0632044903593</c:v>
                </c:pt>
                <c:pt idx="51">
                  <c:v>94.0632044903593</c:v>
                </c:pt>
                <c:pt idx="52">
                  <c:v>94.0632044903593</c:v>
                </c:pt>
                <c:pt idx="53">
                  <c:v>94.0632044903593</c:v>
                </c:pt>
                <c:pt idx="54">
                  <c:v>94.0632044903593</c:v>
                </c:pt>
                <c:pt idx="55">
                  <c:v>94.0632044903593</c:v>
                </c:pt>
                <c:pt idx="56">
                  <c:v>94.0632044903593</c:v>
                </c:pt>
                <c:pt idx="57">
                  <c:v>94.0632044903593</c:v>
                </c:pt>
                <c:pt idx="58">
                  <c:v>94.0632044903593</c:v>
                </c:pt>
                <c:pt idx="59">
                  <c:v>94.0632044903593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PeakMonthlyAvg!$P$4</c:f>
              <c:strCache>
                <c:ptCount val="1"/>
                <c:pt idx="0">
                  <c:v>10-Yr Fixed Price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PeakMonthlyAvg!$P$5:$P$64</c:f>
              <c:numCache>
                <c:formatCode>[$-409]#,##0.00_);[RED]\(#,##0.00\)</c:formatCode>
                <c:ptCount val="60"/>
                <c:pt idx="0">
                  <c:v>79.4493363637098</c:v>
                </c:pt>
                <c:pt idx="1">
                  <c:v>79.4493363637098</c:v>
                </c:pt>
                <c:pt idx="2">
                  <c:v>79.4493363637098</c:v>
                </c:pt>
                <c:pt idx="3">
                  <c:v>79.4493363637098</c:v>
                </c:pt>
                <c:pt idx="4">
                  <c:v>79.4493363637098</c:v>
                </c:pt>
                <c:pt idx="5">
                  <c:v>79.4493363637098</c:v>
                </c:pt>
                <c:pt idx="6">
                  <c:v>79.4493363637098</c:v>
                </c:pt>
                <c:pt idx="7">
                  <c:v>79.4493363637098</c:v>
                </c:pt>
                <c:pt idx="8">
                  <c:v>79.4493363637098</c:v>
                </c:pt>
                <c:pt idx="9">
                  <c:v>79.4493363637098</c:v>
                </c:pt>
                <c:pt idx="10">
                  <c:v>79.4493363637098</c:v>
                </c:pt>
                <c:pt idx="11">
                  <c:v>79.4493363637098</c:v>
                </c:pt>
                <c:pt idx="12">
                  <c:v>79.4493363637098</c:v>
                </c:pt>
                <c:pt idx="13">
                  <c:v>79.4493363637098</c:v>
                </c:pt>
                <c:pt idx="14">
                  <c:v>79.4493363637098</c:v>
                </c:pt>
                <c:pt idx="15">
                  <c:v>79.4493363637098</c:v>
                </c:pt>
                <c:pt idx="16">
                  <c:v>79.4493363637098</c:v>
                </c:pt>
                <c:pt idx="17">
                  <c:v>79.4493363637098</c:v>
                </c:pt>
                <c:pt idx="18">
                  <c:v>79.4493363637098</c:v>
                </c:pt>
                <c:pt idx="19">
                  <c:v>79.4493363637098</c:v>
                </c:pt>
                <c:pt idx="20">
                  <c:v>79.4493363637098</c:v>
                </c:pt>
                <c:pt idx="21">
                  <c:v>79.4493363637098</c:v>
                </c:pt>
                <c:pt idx="22">
                  <c:v>79.4493363637098</c:v>
                </c:pt>
                <c:pt idx="23">
                  <c:v>79.4493363637098</c:v>
                </c:pt>
                <c:pt idx="24">
                  <c:v>79.4493363637098</c:v>
                </c:pt>
                <c:pt idx="25">
                  <c:v>79.4493363637098</c:v>
                </c:pt>
                <c:pt idx="26">
                  <c:v>79.4493363637098</c:v>
                </c:pt>
                <c:pt idx="27">
                  <c:v>79.4493363637098</c:v>
                </c:pt>
                <c:pt idx="28">
                  <c:v>79.4493363637098</c:v>
                </c:pt>
                <c:pt idx="29">
                  <c:v>79.4493363637098</c:v>
                </c:pt>
                <c:pt idx="30">
                  <c:v>79.4493363637098</c:v>
                </c:pt>
                <c:pt idx="31">
                  <c:v>79.4493363637098</c:v>
                </c:pt>
                <c:pt idx="32">
                  <c:v>79.4493363637098</c:v>
                </c:pt>
                <c:pt idx="33">
                  <c:v>79.4493363637098</c:v>
                </c:pt>
                <c:pt idx="34">
                  <c:v>79.4493363637098</c:v>
                </c:pt>
                <c:pt idx="35">
                  <c:v>79.4493363637098</c:v>
                </c:pt>
                <c:pt idx="36">
                  <c:v>79.4493363637098</c:v>
                </c:pt>
                <c:pt idx="37">
                  <c:v>79.4493363637098</c:v>
                </c:pt>
                <c:pt idx="38">
                  <c:v>79.4493363637098</c:v>
                </c:pt>
                <c:pt idx="39">
                  <c:v>79.4493363637098</c:v>
                </c:pt>
                <c:pt idx="40">
                  <c:v>79.4493363637098</c:v>
                </c:pt>
                <c:pt idx="41">
                  <c:v>79.4493363637098</c:v>
                </c:pt>
                <c:pt idx="42">
                  <c:v>79.4493363637098</c:v>
                </c:pt>
                <c:pt idx="43">
                  <c:v>79.4493363637098</c:v>
                </c:pt>
                <c:pt idx="44">
                  <c:v>79.4493363637098</c:v>
                </c:pt>
                <c:pt idx="45">
                  <c:v>79.4493363637098</c:v>
                </c:pt>
                <c:pt idx="46">
                  <c:v>79.4493363637098</c:v>
                </c:pt>
                <c:pt idx="47">
                  <c:v>79.4493363637098</c:v>
                </c:pt>
                <c:pt idx="48">
                  <c:v>79.4493363637098</c:v>
                </c:pt>
                <c:pt idx="49">
                  <c:v>79.4493363637098</c:v>
                </c:pt>
                <c:pt idx="50">
                  <c:v>79.4493363637098</c:v>
                </c:pt>
                <c:pt idx="51">
                  <c:v>79.4493363637098</c:v>
                </c:pt>
                <c:pt idx="52">
                  <c:v>79.4493363637098</c:v>
                </c:pt>
                <c:pt idx="53">
                  <c:v>79.4493363637098</c:v>
                </c:pt>
                <c:pt idx="54">
                  <c:v>79.4493363637098</c:v>
                </c:pt>
                <c:pt idx="55">
                  <c:v>79.4493363637098</c:v>
                </c:pt>
                <c:pt idx="56">
                  <c:v>79.4493363637098</c:v>
                </c:pt>
                <c:pt idx="57">
                  <c:v>79.4493363637098</c:v>
                </c:pt>
                <c:pt idx="58">
                  <c:v>79.4493363637098</c:v>
                </c:pt>
                <c:pt idx="59">
                  <c:v>79.4493363637098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928752"/>
        <c:axId val="89299704"/>
      </c:lineChart>
      <c:catAx>
        <c:axId val="58928752"/>
        <c:scaling>
          <c:orientation val="minMax"/>
        </c:scaling>
        <c:delete val="0"/>
        <c:axPos val="b"/>
        <c:numFmt formatCode="[$-409]mmm\-yy" sourceLinked="1"/>
        <c:majorTickMark val="out"/>
        <c:minorTickMark val="out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299704"/>
        <c:crossesAt val="0"/>
        <c:auto val="1"/>
        <c:lblAlgn val="ctr"/>
        <c:lblOffset val="100"/>
        <c:noMultiLvlLbl val="0"/>
      </c:catAx>
      <c:valAx>
        <c:axId val="8929970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.0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92875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15071148300478"/>
          <c:y val="0.20738105824811"/>
          <c:w val="0.200113459083818"/>
          <c:h val="0.19768786127167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Off Peak Load Served by Resources and Contracts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100" strike="noStrike" u="none">
                <a:uFillTx/>
                <a:latin typeface="Arial"/>
              </a:rPr>
              <a:t>Amount of Average Monthly Off Peak Load Served by Each in a Typical Year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05933600188368"/>
          <c:y val="0.152492406646418"/>
          <c:w val="0.917918530727573"/>
          <c:h val="0.8276755404681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OffPeakMonthlyAvg!$C$4</c:f>
              <c:strCache>
                <c:ptCount val="1"/>
                <c:pt idx="0">
                  <c:v>Utility-owned Resources</c:v>
                </c:pt>
              </c:strCache>
            </c:strRef>
          </c:tx>
          <c:spPr>
            <a:solidFill>
              <a:srgbClr val="80808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OffPeakMonthlyAvg!$C$5:$C$16</c:f>
              <c:numCache>
                <c:formatCode>#,##0</c:formatCode>
                <c:ptCount val="12"/>
                <c:pt idx="0">
                  <c:v>15000</c:v>
                </c:pt>
                <c:pt idx="1">
                  <c:v>15000</c:v>
                </c:pt>
                <c:pt idx="2">
                  <c:v>15000</c:v>
                </c:pt>
                <c:pt idx="3">
                  <c:v>15000</c:v>
                </c:pt>
                <c:pt idx="4">
                  <c:v>15000</c:v>
                </c:pt>
                <c:pt idx="5">
                  <c:v>15000</c:v>
                </c:pt>
                <c:pt idx="6">
                  <c:v>15000</c:v>
                </c:pt>
                <c:pt idx="7">
                  <c:v>15000</c:v>
                </c:pt>
                <c:pt idx="8">
                  <c:v>15000</c:v>
                </c:pt>
                <c:pt idx="9">
                  <c:v>15000</c:v>
                </c:pt>
                <c:pt idx="10">
                  <c:v>15000</c:v>
                </c:pt>
                <c:pt idx="11">
                  <c:v>15000</c:v>
                </c:pt>
              </c:numCache>
            </c:numRef>
          </c:val>
        </c:ser>
        <c:ser>
          <c:idx val="1"/>
          <c:order val="1"/>
          <c:tx>
            <c:strRef>
              <c:f>OffPeakMonthlyAvg!$D$4</c:f>
              <c:strCache>
                <c:ptCount val="1"/>
                <c:pt idx="0">
                  <c:v>10-Yr Fixed Price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00"/>
              </a:solidFill>
            </a:ln>
          </c:spPr>
          <c:invertIfNegative val="0"/>
          <c:dPt>
            <c:idx val="8"/>
            <c:invertIfNegative val="0"/>
            <c:spPr>
              <a:solidFill>
                <a:srgbClr val="0000ff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OffPeakMonthlyAvg!$D$5:$D$16</c:f>
              <c:numCache>
                <c:formatCode>#,##0</c:formatCode>
                <c:ptCount val="12"/>
                <c:pt idx="0">
                  <c:v>3549.25</c:v>
                </c:pt>
                <c:pt idx="1">
                  <c:v>3468.5</c:v>
                </c:pt>
                <c:pt idx="2">
                  <c:v>3723.25</c:v>
                </c:pt>
                <c:pt idx="3">
                  <c:v>3356.5</c:v>
                </c:pt>
                <c:pt idx="4">
                  <c:v>5109.25</c:v>
                </c:pt>
                <c:pt idx="5">
                  <c:v>5107.75</c:v>
                </c:pt>
                <c:pt idx="6">
                  <c:v>5771.75</c:v>
                </c:pt>
                <c:pt idx="7">
                  <c:v>6061.5</c:v>
                </c:pt>
                <c:pt idx="8">
                  <c:v>5657</c:v>
                </c:pt>
                <c:pt idx="9">
                  <c:v>4399</c:v>
                </c:pt>
                <c:pt idx="10">
                  <c:v>3655.25</c:v>
                </c:pt>
                <c:pt idx="11">
                  <c:v>3953.25</c:v>
                </c:pt>
              </c:numCache>
            </c:numRef>
          </c:val>
        </c:ser>
        <c:ser>
          <c:idx val="2"/>
          <c:order val="2"/>
          <c:tx>
            <c:strRef>
              <c:f>OffPeakMonthlyAvg!$E$4</c:f>
              <c:strCache>
                <c:ptCount val="1"/>
                <c:pt idx="0">
                  <c:v>5-Yr Fixed Price</c:v>
                </c:pt>
              </c:strCache>
            </c:strRef>
          </c:tx>
          <c:spPr>
            <a:solidFill>
              <a:srgbClr val="00cc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OffPeakMonthlyAvg!$E$5:$E$16</c:f>
              <c:numCache>
                <c:formatCode>#,##0</c:formatCode>
                <c:ptCount val="12"/>
                <c:pt idx="0">
                  <c:v>4259.1</c:v>
                </c:pt>
                <c:pt idx="1">
                  <c:v>4162.2</c:v>
                </c:pt>
                <c:pt idx="2">
                  <c:v>4467.9</c:v>
                </c:pt>
                <c:pt idx="3">
                  <c:v>4027.8</c:v>
                </c:pt>
                <c:pt idx="4">
                  <c:v>6131.1</c:v>
                </c:pt>
                <c:pt idx="5">
                  <c:v>6129.3</c:v>
                </c:pt>
                <c:pt idx="6">
                  <c:v>6926.1</c:v>
                </c:pt>
                <c:pt idx="7">
                  <c:v>7273.8</c:v>
                </c:pt>
                <c:pt idx="8">
                  <c:v>6788.4</c:v>
                </c:pt>
                <c:pt idx="9">
                  <c:v>5278.8</c:v>
                </c:pt>
                <c:pt idx="10">
                  <c:v>4386.3</c:v>
                </c:pt>
                <c:pt idx="11">
                  <c:v>4743.9</c:v>
                </c:pt>
              </c:numCache>
            </c:numRef>
          </c:val>
        </c:ser>
        <c:ser>
          <c:idx val="3"/>
          <c:order val="3"/>
          <c:tx>
            <c:strRef>
              <c:f>OffPeakMonthlyAvg!$F$4</c:f>
              <c:strCache>
                <c:ptCount val="1"/>
                <c:pt idx="0">
                  <c:v>1-Yr Fixed Price</c:v>
                </c:pt>
              </c:strCache>
            </c:strRef>
          </c:tx>
          <c:spPr>
            <a:solidFill>
              <a:srgbClr val="ccff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OffPeakMonthlyAvg!$F$5:$F$16</c:f>
              <c:numCache>
                <c:formatCode>#,##0</c:formatCode>
                <c:ptCount val="12"/>
                <c:pt idx="0">
                  <c:v>4968.95</c:v>
                </c:pt>
                <c:pt idx="1">
                  <c:v>4855.9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8080.45</c:v>
                </c:pt>
                <c:pt idx="7">
                  <c:v>8486.1</c:v>
                </c:pt>
                <c:pt idx="8">
                  <c:v>7919.8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OffPeakMonthlyAvg!$G$4</c:f>
              <c:strCache>
                <c:ptCount val="1"/>
                <c:pt idx="0">
                  <c:v>Monthly Price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OffPeakMonthlyAvg!$G$5:$G$16</c:f>
              <c:numCache>
                <c:formatCode>#,##0</c:formatCode>
                <c:ptCount val="12"/>
                <c:pt idx="0">
                  <c:v>1419.714197</c:v>
                </c:pt>
                <c:pt idx="1">
                  <c:v>1387.413874</c:v>
                </c:pt>
                <c:pt idx="2">
                  <c:v>6701.864893</c:v>
                </c:pt>
                <c:pt idx="3">
                  <c:v>6041.713426</c:v>
                </c:pt>
                <c:pt idx="4">
                  <c:v>9196.670437</c:v>
                </c:pt>
                <c:pt idx="5">
                  <c:v>9193.970431</c:v>
                </c:pt>
                <c:pt idx="6">
                  <c:v>2308.723087</c:v>
                </c:pt>
                <c:pt idx="7">
                  <c:v>2424.624246</c:v>
                </c:pt>
                <c:pt idx="8">
                  <c:v>2262.822628</c:v>
                </c:pt>
                <c:pt idx="9">
                  <c:v>7918.217596</c:v>
                </c:pt>
                <c:pt idx="10">
                  <c:v>6579.464621</c:v>
                </c:pt>
                <c:pt idx="11">
                  <c:v>7115.865813</c:v>
                </c:pt>
              </c:numCache>
            </c:numRef>
          </c:val>
        </c:ser>
        <c:gapWidth val="0"/>
        <c:overlap val="100"/>
        <c:axId val="93073691"/>
        <c:axId val="16734867"/>
      </c:barChart>
      <c:catAx>
        <c:axId val="93073691"/>
        <c:scaling>
          <c:orientation val="minMax"/>
        </c:scaling>
        <c:delete val="0"/>
        <c:axPos val="b"/>
        <c:numFmt formatCode="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734867"/>
        <c:crossesAt val="0"/>
        <c:auto val="1"/>
        <c:lblAlgn val="ctr"/>
        <c:lblOffset val="100"/>
        <c:noMultiLvlLbl val="0"/>
      </c:catAx>
      <c:valAx>
        <c:axId val="16734867"/>
        <c:scaling>
          <c:orientation val="minMax"/>
          <c:max val="50000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073691"/>
        <c:crossesAt val="1"/>
        <c:crossBetween val="midCat"/>
        <c:majorUnit val="10000"/>
        <c:minorUnit val="500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17000235460325"/>
          <c:y val="0.697069858852957"/>
          <c:w val="0.205980692253355"/>
          <c:h val="0.1859031624084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Average Price to Serve Off Peak Load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100" strike="noStrike" u="none">
                <a:uFillTx/>
                <a:latin typeface="Arial"/>
              </a:rPr>
              <a:t>Notional Prices for 2001-2005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76877796091359"/>
          <c:y val="0.129701916252661"/>
          <c:w val="0.910336708264657"/>
          <c:h val="0.854772888573456"/>
        </c:manualLayout>
      </c:layout>
      <c:lineChart>
        <c:grouping val="standard"/>
        <c:varyColors val="0"/>
        <c:ser>
          <c:idx val="0"/>
          <c:order val="0"/>
          <c:tx>
            <c:strRef>
              <c:f>OffPeakMonthlyAvg!$T$4</c:f>
              <c:strCache>
                <c:ptCount val="1"/>
                <c:pt idx="0">
                  <c:v>Weighted Avg</c:v>
                </c:pt>
              </c:strCache>
            </c:strRef>
          </c:tx>
          <c:spPr>
            <a:solidFill>
              <a:srgbClr val="008000"/>
            </a:solidFill>
            <a:ln w="37800">
              <a:solidFill>
                <a:srgbClr val="008000"/>
              </a:solidFill>
              <a:round/>
            </a:ln>
          </c:spPr>
          <c:marker>
            <c:symbol val="diamond"/>
            <c:size val="7"/>
            <c:spPr>
              <a:solidFill>
                <a:srgbClr val="008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OffPeakMonthlyAvg!$T$5:$T$64</c:f>
              <c:numCache>
                <c:formatCode>[$-409]#,##0.00_);[RED]\(#,##0.00\)</c:formatCode>
                <c:ptCount val="60"/>
                <c:pt idx="0">
                  <c:v>61.8505927291625</c:v>
                </c:pt>
                <c:pt idx="1">
                  <c:v>59.4533068964622</c:v>
                </c:pt>
                <c:pt idx="2">
                  <c:v>64.948343740145</c:v>
                </c:pt>
                <c:pt idx="3">
                  <c:v>51.5892482463583</c:v>
                </c:pt>
                <c:pt idx="4">
                  <c:v>53.4128145487724</c:v>
                </c:pt>
                <c:pt idx="5">
                  <c:v>53.6215292108336</c:v>
                </c:pt>
                <c:pt idx="6">
                  <c:v>62.4598169639277</c:v>
                </c:pt>
                <c:pt idx="7">
                  <c:v>62.8518964376374</c:v>
                </c:pt>
                <c:pt idx="8">
                  <c:v>62.2776414745844</c:v>
                </c:pt>
                <c:pt idx="9">
                  <c:v>53.3384001738062</c:v>
                </c:pt>
                <c:pt idx="10">
                  <c:v>51.8802293391464</c:v>
                </c:pt>
                <c:pt idx="11">
                  <c:v>52.1738700453528</c:v>
                </c:pt>
                <c:pt idx="12">
                  <c:v>46.6331759595117</c:v>
                </c:pt>
                <c:pt idx="13">
                  <c:v>46.1811111263384</c:v>
                </c:pt>
                <c:pt idx="14">
                  <c:v>45.3945511223364</c:v>
                </c:pt>
                <c:pt idx="15">
                  <c:v>45.2129940150208</c:v>
                </c:pt>
                <c:pt idx="16">
                  <c:v>46.2299236620411</c:v>
                </c:pt>
                <c:pt idx="17">
                  <c:v>45.4778855458825</c:v>
                </c:pt>
                <c:pt idx="18">
                  <c:v>48.163426280389</c:v>
                </c:pt>
                <c:pt idx="19">
                  <c:v>48.4560756439445</c:v>
                </c:pt>
                <c:pt idx="20">
                  <c:v>48.1271466750303</c:v>
                </c:pt>
                <c:pt idx="21">
                  <c:v>45.4043222581012</c:v>
                </c:pt>
                <c:pt idx="22">
                  <c:v>45.5312529231944</c:v>
                </c:pt>
                <c:pt idx="23">
                  <c:v>45.7113551738778</c:v>
                </c:pt>
                <c:pt idx="24">
                  <c:v>42.6283109999919</c:v>
                </c:pt>
                <c:pt idx="25">
                  <c:v>42.5491956823193</c:v>
                </c:pt>
                <c:pt idx="26">
                  <c:v>42.0985211692837</c:v>
                </c:pt>
                <c:pt idx="27">
                  <c:v>41.8831723608778</c:v>
                </c:pt>
                <c:pt idx="28">
                  <c:v>41.7803822794098</c:v>
                </c:pt>
                <c:pt idx="29">
                  <c:v>41.9099057139204</c:v>
                </c:pt>
                <c:pt idx="30">
                  <c:v>43.7614289067768</c:v>
                </c:pt>
                <c:pt idx="31">
                  <c:v>44.0189407137047</c:v>
                </c:pt>
                <c:pt idx="32">
                  <c:v>43.7616861307284</c:v>
                </c:pt>
                <c:pt idx="33">
                  <c:v>43.12400949418</c:v>
                </c:pt>
                <c:pt idx="34">
                  <c:v>41.9680518734253</c:v>
                </c:pt>
                <c:pt idx="35">
                  <c:v>42.0461594196811</c:v>
                </c:pt>
                <c:pt idx="36">
                  <c:v>41.8396247006886</c:v>
                </c:pt>
                <c:pt idx="37">
                  <c:v>41.7698310705993</c:v>
                </c:pt>
                <c:pt idx="38">
                  <c:v>41.2914187167095</c:v>
                </c:pt>
                <c:pt idx="39">
                  <c:v>41.1180218531173</c:v>
                </c:pt>
                <c:pt idx="40">
                  <c:v>40.8461041640727</c:v>
                </c:pt>
                <c:pt idx="41">
                  <c:v>40.9757437215521</c:v>
                </c:pt>
                <c:pt idx="42">
                  <c:v>42.7782406536447</c:v>
                </c:pt>
                <c:pt idx="43">
                  <c:v>43.0168878226662</c:v>
                </c:pt>
                <c:pt idx="44">
                  <c:v>42.7862901116229</c:v>
                </c:pt>
                <c:pt idx="45">
                  <c:v>42.2494977950267</c:v>
                </c:pt>
                <c:pt idx="46">
                  <c:v>41.1684140274512</c:v>
                </c:pt>
                <c:pt idx="47">
                  <c:v>41.2147857486072</c:v>
                </c:pt>
                <c:pt idx="48">
                  <c:v>41.4549743814242</c:v>
                </c:pt>
                <c:pt idx="49">
                  <c:v>41.3923698176727</c:v>
                </c:pt>
                <c:pt idx="50">
                  <c:v>40.9001982223367</c:v>
                </c:pt>
                <c:pt idx="51">
                  <c:v>40.7471363986612</c:v>
                </c:pt>
                <c:pt idx="52">
                  <c:v>40.393238799833</c:v>
                </c:pt>
                <c:pt idx="53">
                  <c:v>40.5229346446958</c:v>
                </c:pt>
                <c:pt idx="54">
                  <c:v>42.3020636957624</c:v>
                </c:pt>
                <c:pt idx="55">
                  <c:v>42.5315743582592</c:v>
                </c:pt>
                <c:pt idx="56">
                  <c:v>42.3138870823674</c:v>
                </c:pt>
                <c:pt idx="57">
                  <c:v>41.8256025408538</c:v>
                </c:pt>
                <c:pt idx="58">
                  <c:v>40.7808117937776</c:v>
                </c:pt>
                <c:pt idx="59">
                  <c:v>40.8118004552672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OffPeakMonthlyAvg!$S$4</c:f>
              <c:strCache>
                <c:ptCount val="1"/>
                <c:pt idx="0">
                  <c:v>Monthly Price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OffPeakMonthlyAvg!$S$5:$S$64</c:f>
              <c:numCache>
                <c:formatCode>[$-409]#,##0.00_);[RED]\(#,##0.00\)</c:formatCode>
                <c:ptCount val="60"/>
                <c:pt idx="0">
                  <c:v>190.766129032258</c:v>
                </c:pt>
                <c:pt idx="1">
                  <c:v>146.25</c:v>
                </c:pt>
                <c:pt idx="2">
                  <c:v>137.41935483871</c:v>
                </c:pt>
                <c:pt idx="3">
                  <c:v>80.6666666666667</c:v>
                </c:pt>
                <c:pt idx="4">
                  <c:v>77.8225806451613</c:v>
                </c:pt>
                <c:pt idx="5">
                  <c:v>78.6333333333333</c:v>
                </c:pt>
                <c:pt idx="6">
                  <c:v>111.91935483871</c:v>
                </c:pt>
                <c:pt idx="7">
                  <c:v>111.290322580645</c:v>
                </c:pt>
                <c:pt idx="8">
                  <c:v>111.85</c:v>
                </c:pt>
                <c:pt idx="9">
                  <c:v>81.0483870967742</c:v>
                </c:pt>
                <c:pt idx="10">
                  <c:v>79.625</c:v>
                </c:pt>
                <c:pt idx="11">
                  <c:v>78.8548387096774</c:v>
                </c:pt>
                <c:pt idx="12">
                  <c:v>63.1693548387097</c:v>
                </c:pt>
                <c:pt idx="13">
                  <c:v>55.3928571428571</c:v>
                </c:pt>
                <c:pt idx="14">
                  <c:v>50.2016129032258</c:v>
                </c:pt>
                <c:pt idx="15">
                  <c:v>50.6666666666667</c:v>
                </c:pt>
                <c:pt idx="16">
                  <c:v>50.1451612903226</c:v>
                </c:pt>
                <c:pt idx="17">
                  <c:v>47.25</c:v>
                </c:pt>
                <c:pt idx="18">
                  <c:v>61.4274193548387</c:v>
                </c:pt>
                <c:pt idx="19">
                  <c:v>63.6290322580645</c:v>
                </c:pt>
                <c:pt idx="20">
                  <c:v>61.9</c:v>
                </c:pt>
                <c:pt idx="21">
                  <c:v>48.3870967741936</c:v>
                </c:pt>
                <c:pt idx="22">
                  <c:v>51.0416666666667</c:v>
                </c:pt>
                <c:pt idx="23">
                  <c:v>50.8709677419355</c:v>
                </c:pt>
                <c:pt idx="24">
                  <c:v>37.5</c:v>
                </c:pt>
                <c:pt idx="25">
                  <c:v>36.5</c:v>
                </c:pt>
                <c:pt idx="26">
                  <c:v>35.5</c:v>
                </c:pt>
                <c:pt idx="27">
                  <c:v>35</c:v>
                </c:pt>
                <c:pt idx="28">
                  <c:v>33</c:v>
                </c:pt>
                <c:pt idx="29">
                  <c:v>33.5</c:v>
                </c:pt>
                <c:pt idx="30">
                  <c:v>45.5</c:v>
                </c:pt>
                <c:pt idx="31">
                  <c:v>48.5</c:v>
                </c:pt>
                <c:pt idx="32">
                  <c:v>46</c:v>
                </c:pt>
                <c:pt idx="33">
                  <c:v>39</c:v>
                </c:pt>
                <c:pt idx="34">
                  <c:v>35</c:v>
                </c:pt>
                <c:pt idx="35">
                  <c:v>35</c:v>
                </c:pt>
                <c:pt idx="36">
                  <c:v>33.9</c:v>
                </c:pt>
                <c:pt idx="37">
                  <c:v>32.9</c:v>
                </c:pt>
                <c:pt idx="38">
                  <c:v>31.9</c:v>
                </c:pt>
                <c:pt idx="39">
                  <c:v>31.4</c:v>
                </c:pt>
                <c:pt idx="40">
                  <c:v>29.4</c:v>
                </c:pt>
                <c:pt idx="41">
                  <c:v>29.9</c:v>
                </c:pt>
                <c:pt idx="42">
                  <c:v>41.9</c:v>
                </c:pt>
                <c:pt idx="43">
                  <c:v>44.9</c:v>
                </c:pt>
                <c:pt idx="44">
                  <c:v>42.4</c:v>
                </c:pt>
                <c:pt idx="45">
                  <c:v>35.4</c:v>
                </c:pt>
                <c:pt idx="46">
                  <c:v>31.4</c:v>
                </c:pt>
                <c:pt idx="47">
                  <c:v>31.4</c:v>
                </c:pt>
                <c:pt idx="48">
                  <c:v>32.1</c:v>
                </c:pt>
                <c:pt idx="49">
                  <c:v>31.155</c:v>
                </c:pt>
                <c:pt idx="50">
                  <c:v>30.155</c:v>
                </c:pt>
                <c:pt idx="51">
                  <c:v>29.655</c:v>
                </c:pt>
                <c:pt idx="52">
                  <c:v>27.655</c:v>
                </c:pt>
                <c:pt idx="53">
                  <c:v>28.155</c:v>
                </c:pt>
                <c:pt idx="54">
                  <c:v>40.155</c:v>
                </c:pt>
                <c:pt idx="55">
                  <c:v>43.155</c:v>
                </c:pt>
                <c:pt idx="56">
                  <c:v>40.655</c:v>
                </c:pt>
                <c:pt idx="57">
                  <c:v>33.655</c:v>
                </c:pt>
                <c:pt idx="58">
                  <c:v>29.655</c:v>
                </c:pt>
                <c:pt idx="59">
                  <c:v>29.655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OffPeakMonthlyAvg!$R$4</c:f>
              <c:strCache>
                <c:ptCount val="1"/>
                <c:pt idx="0">
                  <c:v>1-Yr Fixed Price</c:v>
                </c:pt>
              </c:strCache>
            </c:strRef>
          </c:tx>
          <c:spPr>
            <a:solidFill>
              <a:srgbClr val="ccffff"/>
            </a:solidFill>
            <a:ln w="25200">
              <a:solidFill>
                <a:srgbClr val="cc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OffPeakMonthlyAvg!$R$5:$R$64</c:f>
              <c:numCache>
                <c:formatCode>[$-409]#,##0.00_);[RED]\(#,##0.00\)</c:formatCode>
                <c:ptCount val="60"/>
                <c:pt idx="0">
                  <c:v>107.494841960467</c:v>
                </c:pt>
                <c:pt idx="1">
                  <c:v>107.494841960467</c:v>
                </c:pt>
                <c:pt idx="2">
                  <c:v>107.494841960467</c:v>
                </c:pt>
                <c:pt idx="3">
                  <c:v>107.494841960467</c:v>
                </c:pt>
                <c:pt idx="4">
                  <c:v>107.494841960467</c:v>
                </c:pt>
                <c:pt idx="5">
                  <c:v>107.494841960467</c:v>
                </c:pt>
                <c:pt idx="6">
                  <c:v>107.494841960467</c:v>
                </c:pt>
                <c:pt idx="7">
                  <c:v>107.494841960467</c:v>
                </c:pt>
                <c:pt idx="8">
                  <c:v>107.494841960467</c:v>
                </c:pt>
                <c:pt idx="9">
                  <c:v>107.494841960467</c:v>
                </c:pt>
                <c:pt idx="10">
                  <c:v>107.494841960467</c:v>
                </c:pt>
                <c:pt idx="11">
                  <c:v>107.494841960467</c:v>
                </c:pt>
                <c:pt idx="12">
                  <c:v>54.5355717706869</c:v>
                </c:pt>
                <c:pt idx="13">
                  <c:v>54.5355717706869</c:v>
                </c:pt>
                <c:pt idx="14">
                  <c:v>54.5355717706869</c:v>
                </c:pt>
                <c:pt idx="15">
                  <c:v>54.5355717706869</c:v>
                </c:pt>
                <c:pt idx="16">
                  <c:v>54.5355717706869</c:v>
                </c:pt>
                <c:pt idx="17">
                  <c:v>54.5355717706869</c:v>
                </c:pt>
                <c:pt idx="18">
                  <c:v>54.5355717706869</c:v>
                </c:pt>
                <c:pt idx="19">
                  <c:v>54.5355717706869</c:v>
                </c:pt>
                <c:pt idx="20">
                  <c:v>54.5355717706869</c:v>
                </c:pt>
                <c:pt idx="21">
                  <c:v>54.5355717706869</c:v>
                </c:pt>
                <c:pt idx="22">
                  <c:v>54.5355717706869</c:v>
                </c:pt>
                <c:pt idx="23">
                  <c:v>54.5355717706869</c:v>
                </c:pt>
                <c:pt idx="24">
                  <c:v>38.3376034412102</c:v>
                </c:pt>
                <c:pt idx="25">
                  <c:v>38.3376034412102</c:v>
                </c:pt>
                <c:pt idx="26">
                  <c:v>38.3376034412102</c:v>
                </c:pt>
                <c:pt idx="27">
                  <c:v>38.3376034412102</c:v>
                </c:pt>
                <c:pt idx="28">
                  <c:v>38.3376034412102</c:v>
                </c:pt>
                <c:pt idx="29">
                  <c:v>38.3376034412102</c:v>
                </c:pt>
                <c:pt idx="30">
                  <c:v>38.3376034412102</c:v>
                </c:pt>
                <c:pt idx="31">
                  <c:v>38.3376034412102</c:v>
                </c:pt>
                <c:pt idx="32">
                  <c:v>38.3376034412102</c:v>
                </c:pt>
                <c:pt idx="33">
                  <c:v>38.3376034412102</c:v>
                </c:pt>
                <c:pt idx="34">
                  <c:v>38.3376034412102</c:v>
                </c:pt>
                <c:pt idx="35">
                  <c:v>38.3376034412102</c:v>
                </c:pt>
                <c:pt idx="36">
                  <c:v>34.7319517901457</c:v>
                </c:pt>
                <c:pt idx="37">
                  <c:v>34.7319517901457</c:v>
                </c:pt>
                <c:pt idx="38">
                  <c:v>34.7319517901457</c:v>
                </c:pt>
                <c:pt idx="39">
                  <c:v>34.7319517901457</c:v>
                </c:pt>
                <c:pt idx="40">
                  <c:v>34.7319517901457</c:v>
                </c:pt>
                <c:pt idx="41">
                  <c:v>34.7319517901457</c:v>
                </c:pt>
                <c:pt idx="42">
                  <c:v>34.7319517901457</c:v>
                </c:pt>
                <c:pt idx="43">
                  <c:v>34.7319517901457</c:v>
                </c:pt>
                <c:pt idx="44">
                  <c:v>34.7319517901457</c:v>
                </c:pt>
                <c:pt idx="45">
                  <c:v>34.7319517901457</c:v>
                </c:pt>
                <c:pt idx="46">
                  <c:v>34.7319517901457</c:v>
                </c:pt>
                <c:pt idx="47">
                  <c:v>34.7319517901457</c:v>
                </c:pt>
                <c:pt idx="48">
                  <c:v>32.9860799627046</c:v>
                </c:pt>
                <c:pt idx="49">
                  <c:v>32.9860799627046</c:v>
                </c:pt>
                <c:pt idx="50">
                  <c:v>32.9860799627046</c:v>
                </c:pt>
                <c:pt idx="51">
                  <c:v>32.9860799627046</c:v>
                </c:pt>
                <c:pt idx="52">
                  <c:v>32.9860799627046</c:v>
                </c:pt>
                <c:pt idx="53">
                  <c:v>32.9860799627046</c:v>
                </c:pt>
                <c:pt idx="54">
                  <c:v>32.9860799627046</c:v>
                </c:pt>
                <c:pt idx="55">
                  <c:v>32.9860799627046</c:v>
                </c:pt>
                <c:pt idx="56">
                  <c:v>32.9860799627046</c:v>
                </c:pt>
                <c:pt idx="57">
                  <c:v>32.9860799627046</c:v>
                </c:pt>
                <c:pt idx="58">
                  <c:v>32.9860799627046</c:v>
                </c:pt>
                <c:pt idx="59">
                  <c:v>32.9860799627046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OffPeakMonthlyAvg!$Q$4</c:f>
              <c:strCache>
                <c:ptCount val="1"/>
                <c:pt idx="0">
                  <c:v>5-Yr Fixed Price</c:v>
                </c:pt>
              </c:strCache>
            </c:strRef>
          </c:tx>
          <c:spPr>
            <a:solidFill>
              <a:srgbClr val="00ccff"/>
            </a:solidFill>
            <a:ln w="25200">
              <a:solidFill>
                <a:srgbClr val="00cc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OffPeakMonthlyAvg!$Q$5:$Q$64</c:f>
              <c:numCache>
                <c:formatCode>[$-409]#,##0.00_);[RED]\(#,##0.00\)</c:formatCode>
                <c:ptCount val="60"/>
                <c:pt idx="0">
                  <c:v>55.7592914399295</c:v>
                </c:pt>
                <c:pt idx="1">
                  <c:v>55.7592914399295</c:v>
                </c:pt>
                <c:pt idx="2">
                  <c:v>55.7592914399295</c:v>
                </c:pt>
                <c:pt idx="3">
                  <c:v>55.7592914399295</c:v>
                </c:pt>
                <c:pt idx="4">
                  <c:v>55.7592914399295</c:v>
                </c:pt>
                <c:pt idx="5">
                  <c:v>55.7592914399295</c:v>
                </c:pt>
                <c:pt idx="6">
                  <c:v>55.7592914399295</c:v>
                </c:pt>
                <c:pt idx="7">
                  <c:v>55.7592914399295</c:v>
                </c:pt>
                <c:pt idx="8">
                  <c:v>55.7592914399295</c:v>
                </c:pt>
                <c:pt idx="9">
                  <c:v>55.7592914399295</c:v>
                </c:pt>
                <c:pt idx="10">
                  <c:v>55.7592914399295</c:v>
                </c:pt>
                <c:pt idx="11">
                  <c:v>55.7592914399295</c:v>
                </c:pt>
                <c:pt idx="12">
                  <c:v>55.7592914399295</c:v>
                </c:pt>
                <c:pt idx="13">
                  <c:v>55.7592914399295</c:v>
                </c:pt>
                <c:pt idx="14">
                  <c:v>55.7592914399295</c:v>
                </c:pt>
                <c:pt idx="15">
                  <c:v>55.7592914399295</c:v>
                </c:pt>
                <c:pt idx="16">
                  <c:v>55.7592914399295</c:v>
                </c:pt>
                <c:pt idx="17">
                  <c:v>55.7592914399295</c:v>
                </c:pt>
                <c:pt idx="18">
                  <c:v>55.7592914399295</c:v>
                </c:pt>
                <c:pt idx="19">
                  <c:v>55.7592914399295</c:v>
                </c:pt>
                <c:pt idx="20">
                  <c:v>55.7592914399295</c:v>
                </c:pt>
                <c:pt idx="21">
                  <c:v>55.7592914399295</c:v>
                </c:pt>
                <c:pt idx="22">
                  <c:v>55.7592914399295</c:v>
                </c:pt>
                <c:pt idx="23">
                  <c:v>55.7592914399295</c:v>
                </c:pt>
                <c:pt idx="24">
                  <c:v>55.7592914399295</c:v>
                </c:pt>
                <c:pt idx="25">
                  <c:v>55.7592914399295</c:v>
                </c:pt>
                <c:pt idx="26">
                  <c:v>55.7592914399295</c:v>
                </c:pt>
                <c:pt idx="27">
                  <c:v>55.7592914399295</c:v>
                </c:pt>
                <c:pt idx="28">
                  <c:v>55.7592914399295</c:v>
                </c:pt>
                <c:pt idx="29">
                  <c:v>55.7592914399295</c:v>
                </c:pt>
                <c:pt idx="30">
                  <c:v>55.7592914399295</c:v>
                </c:pt>
                <c:pt idx="31">
                  <c:v>55.7592914399295</c:v>
                </c:pt>
                <c:pt idx="32">
                  <c:v>55.7592914399295</c:v>
                </c:pt>
                <c:pt idx="33">
                  <c:v>55.7592914399295</c:v>
                </c:pt>
                <c:pt idx="34">
                  <c:v>55.7592914399295</c:v>
                </c:pt>
                <c:pt idx="35">
                  <c:v>55.7592914399295</c:v>
                </c:pt>
                <c:pt idx="36">
                  <c:v>55.7592914399295</c:v>
                </c:pt>
                <c:pt idx="37">
                  <c:v>55.7592914399295</c:v>
                </c:pt>
                <c:pt idx="38">
                  <c:v>55.7592914399295</c:v>
                </c:pt>
                <c:pt idx="39">
                  <c:v>55.7592914399295</c:v>
                </c:pt>
                <c:pt idx="40">
                  <c:v>55.7592914399295</c:v>
                </c:pt>
                <c:pt idx="41">
                  <c:v>55.7592914399295</c:v>
                </c:pt>
                <c:pt idx="42">
                  <c:v>55.7592914399295</c:v>
                </c:pt>
                <c:pt idx="43">
                  <c:v>55.7592914399295</c:v>
                </c:pt>
                <c:pt idx="44">
                  <c:v>55.7592914399295</c:v>
                </c:pt>
                <c:pt idx="45">
                  <c:v>55.7592914399295</c:v>
                </c:pt>
                <c:pt idx="46">
                  <c:v>55.7592914399295</c:v>
                </c:pt>
                <c:pt idx="47">
                  <c:v>55.7592914399295</c:v>
                </c:pt>
                <c:pt idx="48">
                  <c:v>55.7592914399295</c:v>
                </c:pt>
                <c:pt idx="49">
                  <c:v>55.7592914399295</c:v>
                </c:pt>
                <c:pt idx="50">
                  <c:v>55.7592914399295</c:v>
                </c:pt>
                <c:pt idx="51">
                  <c:v>55.7592914399295</c:v>
                </c:pt>
                <c:pt idx="52">
                  <c:v>55.7592914399295</c:v>
                </c:pt>
                <c:pt idx="53">
                  <c:v>55.7592914399295</c:v>
                </c:pt>
                <c:pt idx="54">
                  <c:v>55.7592914399295</c:v>
                </c:pt>
                <c:pt idx="55">
                  <c:v>55.7592914399295</c:v>
                </c:pt>
                <c:pt idx="56">
                  <c:v>55.7592914399295</c:v>
                </c:pt>
                <c:pt idx="57">
                  <c:v>55.7592914399295</c:v>
                </c:pt>
                <c:pt idx="58">
                  <c:v>55.7592914399295</c:v>
                </c:pt>
                <c:pt idx="59">
                  <c:v>55.7592914399295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OffPeakMonthlyAvg!$E$5</c:f>
              <c:strCache>
                <c:ptCount val="1"/>
                <c:pt idx="0">
                  <c:v>4,259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OffPeakMonthlyAvg!$P$5:$P$64</c:f>
              <c:numCache>
                <c:formatCode>[$-409]#,##0.00_);[RED]\(#,##0.00\)</c:formatCode>
                <c:ptCount val="60"/>
                <c:pt idx="0">
                  <c:v>46.0371856274589</c:v>
                </c:pt>
                <c:pt idx="1">
                  <c:v>46.0371856274589</c:v>
                </c:pt>
                <c:pt idx="2">
                  <c:v>46.0371856274589</c:v>
                </c:pt>
                <c:pt idx="3">
                  <c:v>46.0371856274589</c:v>
                </c:pt>
                <c:pt idx="4">
                  <c:v>46.0371856274589</c:v>
                </c:pt>
                <c:pt idx="5">
                  <c:v>46.0371856274589</c:v>
                </c:pt>
                <c:pt idx="6">
                  <c:v>46.0371856274589</c:v>
                </c:pt>
                <c:pt idx="7">
                  <c:v>46.0371856274589</c:v>
                </c:pt>
                <c:pt idx="8">
                  <c:v>46.0371856274589</c:v>
                </c:pt>
                <c:pt idx="9">
                  <c:v>46.0371856274589</c:v>
                </c:pt>
                <c:pt idx="10">
                  <c:v>46.0371856274589</c:v>
                </c:pt>
                <c:pt idx="11">
                  <c:v>46.0371856274589</c:v>
                </c:pt>
                <c:pt idx="12">
                  <c:v>46.0371856274589</c:v>
                </c:pt>
                <c:pt idx="13">
                  <c:v>46.0371856274589</c:v>
                </c:pt>
                <c:pt idx="14">
                  <c:v>46.0371856274589</c:v>
                </c:pt>
                <c:pt idx="15">
                  <c:v>46.0371856274589</c:v>
                </c:pt>
                <c:pt idx="16">
                  <c:v>46.0371856274589</c:v>
                </c:pt>
                <c:pt idx="17">
                  <c:v>46.0371856274589</c:v>
                </c:pt>
                <c:pt idx="18">
                  <c:v>46.0371856274589</c:v>
                </c:pt>
                <c:pt idx="19">
                  <c:v>46.0371856274589</c:v>
                </c:pt>
                <c:pt idx="20">
                  <c:v>46.0371856274589</c:v>
                </c:pt>
                <c:pt idx="21">
                  <c:v>46.0371856274589</c:v>
                </c:pt>
                <c:pt idx="22">
                  <c:v>46.0371856274589</c:v>
                </c:pt>
                <c:pt idx="23">
                  <c:v>46.0371856274589</c:v>
                </c:pt>
                <c:pt idx="24">
                  <c:v>46.0371856274589</c:v>
                </c:pt>
                <c:pt idx="25">
                  <c:v>46.0371856274589</c:v>
                </c:pt>
                <c:pt idx="26">
                  <c:v>46.0371856274589</c:v>
                </c:pt>
                <c:pt idx="27">
                  <c:v>46.0371856274589</c:v>
                </c:pt>
                <c:pt idx="28">
                  <c:v>46.0371856274589</c:v>
                </c:pt>
                <c:pt idx="29">
                  <c:v>46.0371856274589</c:v>
                </c:pt>
                <c:pt idx="30">
                  <c:v>46.0371856274589</c:v>
                </c:pt>
                <c:pt idx="31">
                  <c:v>46.0371856274589</c:v>
                </c:pt>
                <c:pt idx="32">
                  <c:v>46.0371856274589</c:v>
                </c:pt>
                <c:pt idx="33">
                  <c:v>46.0371856274589</c:v>
                </c:pt>
                <c:pt idx="34">
                  <c:v>46.0371856274589</c:v>
                </c:pt>
                <c:pt idx="35">
                  <c:v>46.0371856274589</c:v>
                </c:pt>
                <c:pt idx="36">
                  <c:v>46.0371856274589</c:v>
                </c:pt>
                <c:pt idx="37">
                  <c:v>46.0371856274589</c:v>
                </c:pt>
                <c:pt idx="38">
                  <c:v>46.0371856274589</c:v>
                </c:pt>
                <c:pt idx="39">
                  <c:v>46.0371856274589</c:v>
                </c:pt>
                <c:pt idx="40">
                  <c:v>46.0371856274589</c:v>
                </c:pt>
                <c:pt idx="41">
                  <c:v>46.0371856274589</c:v>
                </c:pt>
                <c:pt idx="42">
                  <c:v>46.0371856274589</c:v>
                </c:pt>
                <c:pt idx="43">
                  <c:v>46.0371856274589</c:v>
                </c:pt>
                <c:pt idx="44">
                  <c:v>46.0371856274589</c:v>
                </c:pt>
                <c:pt idx="45">
                  <c:v>46.0371856274589</c:v>
                </c:pt>
                <c:pt idx="46">
                  <c:v>46.0371856274589</c:v>
                </c:pt>
                <c:pt idx="47">
                  <c:v>46.0371856274589</c:v>
                </c:pt>
                <c:pt idx="48">
                  <c:v>46.0371856274589</c:v>
                </c:pt>
                <c:pt idx="49">
                  <c:v>46.0371856274589</c:v>
                </c:pt>
                <c:pt idx="50">
                  <c:v>46.0371856274589</c:v>
                </c:pt>
                <c:pt idx="51">
                  <c:v>46.0371856274589</c:v>
                </c:pt>
                <c:pt idx="52">
                  <c:v>46.0371856274589</c:v>
                </c:pt>
                <c:pt idx="53">
                  <c:v>46.0371856274589</c:v>
                </c:pt>
                <c:pt idx="54">
                  <c:v>46.0371856274589</c:v>
                </c:pt>
                <c:pt idx="55">
                  <c:v>46.0371856274589</c:v>
                </c:pt>
                <c:pt idx="56">
                  <c:v>46.0371856274589</c:v>
                </c:pt>
                <c:pt idx="57">
                  <c:v>46.0371856274589</c:v>
                </c:pt>
                <c:pt idx="58">
                  <c:v>46.0371856274589</c:v>
                </c:pt>
                <c:pt idx="59">
                  <c:v>46.0371856274589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37154"/>
        <c:axId val="68516806"/>
      </c:lineChart>
      <c:catAx>
        <c:axId val="6037154"/>
        <c:scaling>
          <c:orientation val="minMax"/>
        </c:scaling>
        <c:delete val="0"/>
        <c:axPos val="b"/>
        <c:numFmt formatCode="[$-409]mmm\-yy" sourceLinked="1"/>
        <c:majorTickMark val="out"/>
        <c:minorTickMark val="out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516806"/>
        <c:crossesAt val="0"/>
        <c:auto val="1"/>
        <c:lblAlgn val="ctr"/>
        <c:lblOffset val="100"/>
        <c:noMultiLvlLbl val="0"/>
      </c:catAx>
      <c:valAx>
        <c:axId val="68516806"/>
        <c:scaling>
          <c:orientation val="minMax"/>
          <c:max val="300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.0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3715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08476571697669"/>
          <c:y val="0.208037615330021"/>
          <c:w val="0.199340711090181"/>
          <c:h val="0.19721433640880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3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109800</xdr:colOff>
      <xdr:row>2</xdr:row>
      <xdr:rowOff>9360</xdr:rowOff>
    </xdr:from>
    <xdr:to>
      <xdr:col>13</xdr:col>
      <xdr:colOff>270000</xdr:colOff>
      <xdr:row>26</xdr:row>
      <xdr:rowOff>95400</xdr:rowOff>
    </xdr:to>
    <xdr:graphicFrame>
      <xdr:nvGraphicFramePr>
        <xdr:cNvPr id="0" name="Chart 2"/>
        <xdr:cNvGraphicFramePr/>
      </xdr:nvGraphicFramePr>
      <xdr:xfrm>
        <a:off x="109800" y="333360"/>
        <a:ext cx="8456400" cy="3972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9720</xdr:colOff>
          <xdr:row>1</xdr:row>
          <xdr:rowOff>0</xdr:rowOff>
        </xdr:from>
        <xdr:to>
          <xdr:col>13</xdr:col>
          <xdr:colOff>-9360</xdr:colOff>
          <xdr:row>2</xdr:row>
          <xdr:rowOff>152280</xdr:rowOff>
        </xdr:to>
        <xdr:sp>
          <xdr:nvSpPr>
            <xdr:cNvPr id="1001" name="Button 1" descr="SOL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SOLVE</a:t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9720</xdr:colOff>
          <xdr:row>1</xdr:row>
          <xdr:rowOff>0</xdr:rowOff>
        </xdr:from>
        <xdr:to>
          <xdr:col>13</xdr:col>
          <xdr:colOff>-9360</xdr:colOff>
          <xdr:row>2</xdr:row>
          <xdr:rowOff>152280</xdr:rowOff>
        </xdr:to>
        <xdr:sp>
          <xdr:nvSpPr>
            <xdr:cNvPr id="1001" name="Button 1" descr="SOL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SOLVE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29880</xdr:colOff>
      <xdr:row>0</xdr:row>
      <xdr:rowOff>75960</xdr:rowOff>
    </xdr:from>
    <xdr:to>
      <xdr:col>12</xdr:col>
      <xdr:colOff>609120</xdr:colOff>
      <xdr:row>25</xdr:row>
      <xdr:rowOff>47520</xdr:rowOff>
    </xdr:to>
    <xdr:graphicFrame>
      <xdr:nvGraphicFramePr>
        <xdr:cNvPr id="1" name="Chart 1"/>
        <xdr:cNvGraphicFramePr/>
      </xdr:nvGraphicFramePr>
      <xdr:xfrm>
        <a:off x="945720" y="75960"/>
        <a:ext cx="7614720" cy="401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29880</xdr:colOff>
      <xdr:row>26</xdr:row>
      <xdr:rowOff>142920</xdr:rowOff>
    </xdr:from>
    <xdr:to>
      <xdr:col>12</xdr:col>
      <xdr:colOff>609120</xdr:colOff>
      <xdr:row>51</xdr:row>
      <xdr:rowOff>142920</xdr:rowOff>
    </xdr:to>
    <xdr:graphicFrame>
      <xdr:nvGraphicFramePr>
        <xdr:cNvPr id="2" name="Chart 6"/>
        <xdr:cNvGraphicFramePr/>
      </xdr:nvGraphicFramePr>
      <xdr:xfrm>
        <a:off x="945720" y="4353120"/>
        <a:ext cx="7614720" cy="4047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150480</xdr:colOff>
      <xdr:row>15</xdr:row>
      <xdr:rowOff>37800</xdr:rowOff>
    </xdr:from>
    <xdr:to>
      <xdr:col>9</xdr:col>
      <xdr:colOff>409680</xdr:colOff>
      <xdr:row>16</xdr:row>
      <xdr:rowOff>114480</xdr:rowOff>
    </xdr:to>
    <xdr:sp>
      <xdr:nvSpPr>
        <xdr:cNvPr id="3" name="Text 8"/>
        <xdr:cNvSpPr/>
      </xdr:nvSpPr>
      <xdr:spPr>
        <a:xfrm>
          <a:off x="4895280" y="2466720"/>
          <a:ext cx="1551240" cy="238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25%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150480</xdr:colOff>
      <xdr:row>12</xdr:row>
      <xdr:rowOff>75600</xdr:rowOff>
    </xdr:from>
    <xdr:to>
      <xdr:col>9</xdr:col>
      <xdr:colOff>409680</xdr:colOff>
      <xdr:row>13</xdr:row>
      <xdr:rowOff>152640</xdr:rowOff>
    </xdr:to>
    <xdr:sp>
      <xdr:nvSpPr>
        <xdr:cNvPr id="4" name="Text 9"/>
        <xdr:cNvSpPr/>
      </xdr:nvSpPr>
      <xdr:spPr>
        <a:xfrm>
          <a:off x="4895280" y="2018880"/>
          <a:ext cx="1551240" cy="238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30%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492840</xdr:colOff>
      <xdr:row>8</xdr:row>
      <xdr:rowOff>114480</xdr:rowOff>
    </xdr:from>
    <xdr:to>
      <xdr:col>9</xdr:col>
      <xdr:colOff>110520</xdr:colOff>
      <xdr:row>11</xdr:row>
      <xdr:rowOff>28440</xdr:rowOff>
    </xdr:to>
    <xdr:sp>
      <xdr:nvSpPr>
        <xdr:cNvPr id="5" name="Text 10"/>
        <xdr:cNvSpPr/>
      </xdr:nvSpPr>
      <xdr:spPr>
        <a:xfrm>
          <a:off x="5237640" y="1409760"/>
          <a:ext cx="90972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Arial"/>
            </a:rPr>
            <a:t>0-35%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458640</xdr:colOff>
      <xdr:row>9</xdr:row>
      <xdr:rowOff>0</xdr:rowOff>
    </xdr:from>
    <xdr:to>
      <xdr:col>7</xdr:col>
      <xdr:colOff>61200</xdr:colOff>
      <xdr:row>11</xdr:row>
      <xdr:rowOff>75960</xdr:rowOff>
    </xdr:to>
    <xdr:sp>
      <xdr:nvSpPr>
        <xdr:cNvPr id="6" name="Text 11"/>
        <xdr:cNvSpPr/>
      </xdr:nvSpPr>
      <xdr:spPr>
        <a:xfrm>
          <a:off x="3926880" y="1457280"/>
          <a:ext cx="87912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Arial"/>
            </a:rPr>
            <a:t>10-45%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159480</xdr:colOff>
      <xdr:row>47</xdr:row>
      <xdr:rowOff>142920</xdr:rowOff>
    </xdr:from>
    <xdr:to>
      <xdr:col>11</xdr:col>
      <xdr:colOff>419400</xdr:colOff>
      <xdr:row>48</xdr:row>
      <xdr:rowOff>162000</xdr:rowOff>
    </xdr:to>
    <xdr:sp>
      <xdr:nvSpPr>
        <xdr:cNvPr id="7" name="Text 13"/>
        <xdr:cNvSpPr/>
      </xdr:nvSpPr>
      <xdr:spPr>
        <a:xfrm>
          <a:off x="2351520" y="7753320"/>
          <a:ext cx="5381280" cy="181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r>
            <a:rPr b="1" lang="en-US" sz="800" strike="noStrike" u="none">
              <a:effectLst/>
              <a:uFillTx/>
              <a:latin typeface="Arial"/>
            </a:rPr>
            <a:t>Note:</a:t>
          </a:r>
          <a:r>
            <a:rPr b="0" lang="en-US" sz="800" strike="noStrike" u="none">
              <a:effectLst/>
              <a:uFillTx/>
              <a:latin typeface="Arial"/>
            </a:rPr>
            <a:t> Weighted average price includes utility-owned resources at an assumed cost to generate of $40/Mwh.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80640</xdr:colOff>
          <xdr:row>1</xdr:row>
          <xdr:rowOff>28440</xdr:rowOff>
        </xdr:from>
        <xdr:to>
          <xdr:col>1</xdr:col>
          <xdr:colOff>-79920</xdr:colOff>
          <xdr:row>3</xdr:row>
          <xdr:rowOff>86040</xdr:rowOff>
        </xdr:to>
        <xdr:sp>
          <xdr:nvSpPr>
            <xdr:cNvPr id="1001" name="Button 14" descr="PRINT GRAPH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GRAPHS</a:t>
              </a:r>
            </a:p>
          </xdr:txBody>
        </xdr:sp>
        <xdr:clientData/>
      </xdr:twoCellAnchor>
    </mc:Choice>
  </mc:AlternateContent>
  <xdr:twoCellAnchor editAs="oneCell">
    <xdr:from>
      <xdr:col>14</xdr:col>
      <xdr:colOff>0</xdr:colOff>
      <xdr:row>0</xdr:row>
      <xdr:rowOff>66240</xdr:rowOff>
    </xdr:from>
    <xdr:to>
      <xdr:col>25</xdr:col>
      <xdr:colOff>599040</xdr:colOff>
      <xdr:row>25</xdr:row>
      <xdr:rowOff>47520</xdr:rowOff>
    </xdr:to>
    <xdr:graphicFrame>
      <xdr:nvGraphicFramePr>
        <xdr:cNvPr id="8" name="Chart 15"/>
        <xdr:cNvGraphicFramePr/>
      </xdr:nvGraphicFramePr>
      <xdr:xfrm>
        <a:off x="9227880" y="66240"/>
        <a:ext cx="7644240" cy="402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14</xdr:col>
      <xdr:colOff>0</xdr:colOff>
      <xdr:row>26</xdr:row>
      <xdr:rowOff>133200</xdr:rowOff>
    </xdr:from>
    <xdr:to>
      <xdr:col>25</xdr:col>
      <xdr:colOff>599040</xdr:colOff>
      <xdr:row>51</xdr:row>
      <xdr:rowOff>142920</xdr:rowOff>
    </xdr:to>
    <xdr:graphicFrame>
      <xdr:nvGraphicFramePr>
        <xdr:cNvPr id="9" name="Chart 16"/>
        <xdr:cNvGraphicFramePr/>
      </xdr:nvGraphicFramePr>
      <xdr:xfrm>
        <a:off x="9227880" y="4343400"/>
        <a:ext cx="7644240" cy="4057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20</xdr:col>
      <xdr:colOff>139680</xdr:colOff>
      <xdr:row>15</xdr:row>
      <xdr:rowOff>123840</xdr:rowOff>
    </xdr:from>
    <xdr:to>
      <xdr:col>22</xdr:col>
      <xdr:colOff>389520</xdr:colOff>
      <xdr:row>17</xdr:row>
      <xdr:rowOff>38160</xdr:rowOff>
    </xdr:to>
    <xdr:sp>
      <xdr:nvSpPr>
        <xdr:cNvPr id="10" name="Text 17"/>
        <xdr:cNvSpPr/>
      </xdr:nvSpPr>
      <xdr:spPr>
        <a:xfrm>
          <a:off x="13196520" y="2552760"/>
          <a:ext cx="1551600" cy="237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25%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20</xdr:col>
      <xdr:colOff>139680</xdr:colOff>
      <xdr:row>13</xdr:row>
      <xdr:rowOff>75960</xdr:rowOff>
    </xdr:from>
    <xdr:to>
      <xdr:col>22</xdr:col>
      <xdr:colOff>389520</xdr:colOff>
      <xdr:row>14</xdr:row>
      <xdr:rowOff>152640</xdr:rowOff>
    </xdr:to>
    <xdr:sp>
      <xdr:nvSpPr>
        <xdr:cNvPr id="11" name="Text 18"/>
        <xdr:cNvSpPr/>
      </xdr:nvSpPr>
      <xdr:spPr>
        <a:xfrm>
          <a:off x="13196520" y="2180880"/>
          <a:ext cx="1551600" cy="238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30%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20</xdr:col>
      <xdr:colOff>478800</xdr:colOff>
      <xdr:row>10</xdr:row>
      <xdr:rowOff>9360</xdr:rowOff>
    </xdr:from>
    <xdr:to>
      <xdr:col>22</xdr:col>
      <xdr:colOff>90360</xdr:colOff>
      <xdr:row>12</xdr:row>
      <xdr:rowOff>85680</xdr:rowOff>
    </xdr:to>
    <xdr:sp>
      <xdr:nvSpPr>
        <xdr:cNvPr id="12" name="Text 19"/>
        <xdr:cNvSpPr/>
      </xdr:nvSpPr>
      <xdr:spPr>
        <a:xfrm>
          <a:off x="13535640" y="1628640"/>
          <a:ext cx="913320" cy="400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Arial"/>
            </a:rPr>
            <a:t>0-35%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18</xdr:col>
      <xdr:colOff>448560</xdr:colOff>
      <xdr:row>10</xdr:row>
      <xdr:rowOff>56880</xdr:rowOff>
    </xdr:from>
    <xdr:to>
      <xdr:col>20</xdr:col>
      <xdr:colOff>50400</xdr:colOff>
      <xdr:row>12</xdr:row>
      <xdr:rowOff>133200</xdr:rowOff>
    </xdr:to>
    <xdr:sp>
      <xdr:nvSpPr>
        <xdr:cNvPr id="13" name="Text 20"/>
        <xdr:cNvSpPr/>
      </xdr:nvSpPr>
      <xdr:spPr>
        <a:xfrm>
          <a:off x="12229200" y="1676160"/>
          <a:ext cx="878040" cy="400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Arial"/>
            </a:rPr>
            <a:t>10-45%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3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32" min="1" style="1" width="10.71"/>
    <col collapsed="false" customWidth="false" hidden="false" outlineLevel="0" max="257" min="33" style="1" width="9.14"/>
  </cols>
  <sheetData>
    <row r="1" customFormat="false" ht="12.75" hidden="false" customHeight="false" outlineLevel="0" collapsed="false">
      <c r="A1" s="2"/>
      <c r="B1" s="3"/>
      <c r="E1" s="0"/>
    </row>
    <row r="2" customFormat="false" ht="12.75" hidden="false" customHeight="false" outlineLevel="0" collapsed="false">
      <c r="A2" s="4" t="s">
        <v>0</v>
      </c>
      <c r="B2" s="4" t="s">
        <v>1</v>
      </c>
      <c r="C2" s="4" t="s">
        <v>2</v>
      </c>
      <c r="D2" s="1" t="s">
        <v>3</v>
      </c>
      <c r="E2" s="4" t="s">
        <v>4</v>
      </c>
      <c r="F2" s="4" t="s">
        <v>5</v>
      </c>
      <c r="X2" s="4" t="s">
        <v>6</v>
      </c>
      <c r="AH2" s="1" t="n">
        <f aca="false">AH8/C8</f>
        <v>68.7801404499067</v>
      </c>
      <c r="AI2" s="1" t="n">
        <f aca="false">AI8/C8</f>
        <v>289.085448439511</v>
      </c>
    </row>
    <row r="3" customFormat="false" ht="12.75" hidden="false" customHeight="false" outlineLevel="0" collapsed="false">
      <c r="A3" s="5" t="n">
        <v>36892</v>
      </c>
      <c r="B3" s="5" t="n">
        <v>40513</v>
      </c>
      <c r="C3" s="6" t="n">
        <f aca="true">TODAY()</f>
        <v>45926</v>
      </c>
      <c r="D3" s="6" t="n">
        <f aca="true">IF(WEEKDAY(TODAY())=2,TODAY()-3,TODAY()-1)</f>
        <v>45925</v>
      </c>
      <c r="E3" s="7" t="str">
        <f aca="false">CONCATENATE(INT(U8/12)," Y - ",U8-INT(U8/12)*12," M")</f>
        <v>10 Y - 0 M</v>
      </c>
      <c r="F3" s="8" t="n">
        <v>1</v>
      </c>
      <c r="G3" s="9"/>
      <c r="H3" s="9"/>
      <c r="I3" s="9"/>
      <c r="J3" s="9"/>
      <c r="S3" s="8" t="s">
        <v>7</v>
      </c>
      <c r="X3" s="8" t="n">
        <v>1</v>
      </c>
      <c r="AA3" s="10"/>
      <c r="AB3" s="10"/>
      <c r="AC3" s="11" t="s">
        <v>8</v>
      </c>
      <c r="AD3" s="11"/>
      <c r="AI3" s="1" t="n">
        <f aca="false">AI8/D8</f>
        <v>71.1987096894328</v>
      </c>
    </row>
    <row r="4" customFormat="false" ht="12.75" hidden="false" customHeight="false" outlineLevel="0" collapsed="false">
      <c r="A4" s="12"/>
      <c r="B4" s="13" t="s">
        <v>9</v>
      </c>
      <c r="C4" s="13" t="s">
        <v>9</v>
      </c>
      <c r="D4" s="13" t="s">
        <v>10</v>
      </c>
      <c r="E4" s="13"/>
      <c r="F4" s="13"/>
      <c r="G4" s="13"/>
      <c r="H4" s="13"/>
      <c r="I4" s="13"/>
      <c r="J4" s="13"/>
      <c r="P4" s="14"/>
      <c r="Q4" s="14"/>
      <c r="R4" s="14" t="s">
        <v>11</v>
      </c>
      <c r="S4" s="15"/>
      <c r="T4" s="14"/>
      <c r="U4" s="14"/>
      <c r="V4" s="14"/>
      <c r="X4" s="16"/>
      <c r="Y4" s="17" t="s">
        <v>12</v>
      </c>
      <c r="AA4" s="18" t="n">
        <f aca="false">E4</f>
        <v>0</v>
      </c>
      <c r="AB4" s="18" t="n">
        <f aca="false">F4</f>
        <v>0</v>
      </c>
      <c r="AC4" s="18" t="n">
        <f aca="false">G4</f>
        <v>0</v>
      </c>
      <c r="AD4" s="18" t="n">
        <f aca="false">H4</f>
        <v>0</v>
      </c>
      <c r="AE4" s="18" t="n">
        <f aca="false">I4</f>
        <v>0</v>
      </c>
      <c r="AF4" s="18" t="n">
        <f aca="false">J4</f>
        <v>0</v>
      </c>
    </row>
    <row r="5" customFormat="false" ht="12.75" hidden="false" customHeight="false" outlineLevel="0" collapsed="false">
      <c r="A5" s="19" t="s">
        <v>13</v>
      </c>
      <c r="B5" s="20" t="s">
        <v>14</v>
      </c>
      <c r="C5" s="20" t="s">
        <v>15</v>
      </c>
      <c r="D5" s="20" t="s">
        <v>15</v>
      </c>
      <c r="E5" s="20" t="s">
        <v>16</v>
      </c>
      <c r="F5" s="20" t="s">
        <v>17</v>
      </c>
      <c r="G5" s="20" t="s">
        <v>18</v>
      </c>
      <c r="H5" s="20" t="s">
        <v>18</v>
      </c>
      <c r="I5" s="20" t="s">
        <v>19</v>
      </c>
      <c r="J5" s="20" t="s">
        <v>19</v>
      </c>
      <c r="P5" s="21" t="s">
        <v>20</v>
      </c>
      <c r="Q5" s="21" t="s">
        <v>21</v>
      </c>
      <c r="R5" s="21" t="s">
        <v>21</v>
      </c>
      <c r="S5" s="22" t="s">
        <v>22</v>
      </c>
      <c r="T5" s="21" t="s">
        <v>21</v>
      </c>
      <c r="U5" s="21" t="s">
        <v>23</v>
      </c>
      <c r="V5" s="21" t="s">
        <v>23</v>
      </c>
      <c r="X5" s="23" t="s">
        <v>24</v>
      </c>
      <c r="Y5" s="23" t="s">
        <v>25</v>
      </c>
      <c r="AA5" s="24" t="str">
        <f aca="false">E5</f>
        <v>PEAK</v>
      </c>
      <c r="AB5" s="24" t="str">
        <f aca="false">F5</f>
        <v>OFF PEAK</v>
      </c>
      <c r="AC5" s="24" t="str">
        <f aca="false">G5</f>
        <v>Peak</v>
      </c>
      <c r="AD5" s="24" t="str">
        <f aca="false">H5</f>
        <v>Peak</v>
      </c>
      <c r="AE5" s="24" t="str">
        <f aca="false">I5</f>
        <v>Off Peak</v>
      </c>
      <c r="AF5" s="24" t="str">
        <f aca="false">J5</f>
        <v>Off Peak</v>
      </c>
      <c r="AH5" s="1" t="s">
        <v>26</v>
      </c>
      <c r="AI5" s="1" t="s">
        <v>10</v>
      </c>
    </row>
    <row r="6" customFormat="false" ht="12.75" hidden="false" customHeight="false" outlineLevel="0" collapsed="false">
      <c r="A6" s="25" t="s">
        <v>27</v>
      </c>
      <c r="B6" s="26" t="s">
        <v>28</v>
      </c>
      <c r="C6" s="26" t="s">
        <v>28</v>
      </c>
      <c r="D6" s="26" t="s">
        <v>28</v>
      </c>
      <c r="E6" s="26" t="s">
        <v>29</v>
      </c>
      <c r="F6" s="26" t="s">
        <v>29</v>
      </c>
      <c r="G6" s="26" t="s">
        <v>30</v>
      </c>
      <c r="H6" s="26" t="s">
        <v>31</v>
      </c>
      <c r="I6" s="26" t="s">
        <v>30</v>
      </c>
      <c r="J6" s="26" t="s">
        <v>31</v>
      </c>
      <c r="P6" s="27" t="s">
        <v>32</v>
      </c>
      <c r="Q6" s="27" t="s">
        <v>33</v>
      </c>
      <c r="R6" s="27" t="s">
        <v>32</v>
      </c>
      <c r="S6" s="28" t="s">
        <v>34</v>
      </c>
      <c r="T6" s="27" t="s">
        <v>35</v>
      </c>
      <c r="U6" s="27" t="s">
        <v>36</v>
      </c>
      <c r="V6" s="27" t="s">
        <v>32</v>
      </c>
      <c r="X6" s="29" t="s">
        <v>37</v>
      </c>
      <c r="Y6" s="29" t="s">
        <v>28</v>
      </c>
      <c r="AA6" s="30" t="str">
        <f aca="false">E6</f>
        <v>Avg</v>
      </c>
      <c r="AB6" s="30" t="str">
        <f aca="false">F6</f>
        <v>Avg</v>
      </c>
      <c r="AC6" s="30" t="str">
        <f aca="false">G6</f>
        <v>SP</v>
      </c>
      <c r="AD6" s="30" t="str">
        <f aca="false">H6</f>
        <v>NP</v>
      </c>
      <c r="AE6" s="30" t="str">
        <f aca="false">I6</f>
        <v>SP</v>
      </c>
      <c r="AF6" s="30" t="str">
        <f aca="false">J6</f>
        <v>NP</v>
      </c>
      <c r="AH6" s="1" t="s">
        <v>38</v>
      </c>
      <c r="AI6" s="1" t="s">
        <v>38</v>
      </c>
    </row>
    <row r="7" customFormat="false" ht="12.75" hidden="false" customHeight="false" outlineLevel="0" collapsed="false">
      <c r="A7" s="8"/>
      <c r="B7" s="8"/>
      <c r="R7" s="31"/>
    </row>
    <row r="8" customFormat="false" ht="12.75" hidden="false" customHeight="false" outlineLevel="0" collapsed="false">
      <c r="B8" s="32" t="n">
        <f aca="false">C8/V8</f>
        <v>1</v>
      </c>
      <c r="C8" s="32" t="n">
        <f aca="false">SUM(C10:C369)</f>
        <v>3652</v>
      </c>
      <c r="D8" s="32" t="n">
        <f aca="false">SUM(D10:D369)</f>
        <v>14828.0785186446</v>
      </c>
      <c r="E8" s="33" t="n">
        <f aca="false">AA8/$D8</f>
        <v>75.4114580938244</v>
      </c>
      <c r="F8" s="33" t="n">
        <f aca="false">AB8/$D8</f>
        <v>44.6062483370413</v>
      </c>
      <c r="G8" s="33" t="n">
        <f aca="false">AC8/$D8</f>
        <v>75.5994751703722</v>
      </c>
      <c r="H8" s="33" t="n">
        <f aca="false">AD8/$D8</f>
        <v>75.2234410172766</v>
      </c>
      <c r="I8" s="33" t="n">
        <f aca="false">AE8/$D8</f>
        <v>42.4388067449732</v>
      </c>
      <c r="J8" s="33" t="n">
        <f aca="false">AF8/$D8</f>
        <v>46.7736899291093</v>
      </c>
      <c r="M8" s="4" t="s">
        <v>18</v>
      </c>
      <c r="N8" s="4" t="s">
        <v>19</v>
      </c>
      <c r="O8" s="4"/>
      <c r="S8" s="34"/>
      <c r="T8" s="3"/>
      <c r="U8" s="35" t="n">
        <f aca="false">SUM(U10:U369)</f>
        <v>120</v>
      </c>
      <c r="V8" s="35" t="n">
        <f aca="false">SUM(V10:V369)</f>
        <v>3652</v>
      </c>
      <c r="X8" s="36" t="n">
        <v>0.03</v>
      </c>
      <c r="Y8" s="32" t="n">
        <f aca="false">SUM(Y10:Y369)</f>
        <v>16775.6354104138</v>
      </c>
      <c r="AA8" s="32" t="n">
        <f aca="false">SUM(AA10:AA369)</f>
        <v>1118207.02182071</v>
      </c>
      <c r="AB8" s="32" t="n">
        <f aca="false">SUM(AB10:AB369)</f>
        <v>661424.952763809</v>
      </c>
      <c r="AC8" s="32" t="n">
        <f aca="false">SUM(AC10:AC369)</f>
        <v>1120994.9537946</v>
      </c>
      <c r="AD8" s="32" t="n">
        <f aca="false">SUM(AD10:AD369)</f>
        <v>1115419.08984681</v>
      </c>
      <c r="AE8" s="32" t="n">
        <f aca="false">SUM(AE10:AE369)</f>
        <v>629285.958652048</v>
      </c>
      <c r="AF8" s="32" t="n">
        <f aca="false">SUM(AF10:AF369)</f>
        <v>693563.94687557</v>
      </c>
      <c r="AH8" s="32" t="n">
        <f aca="false">SUM(AH10:AH369)</f>
        <v>251185.072923059</v>
      </c>
      <c r="AI8" s="32" t="n">
        <f aca="false">SUM(AI10:AI369)</f>
        <v>1055740.05770109</v>
      </c>
    </row>
    <row r="9" customFormat="false" ht="12.75" hidden="false" customHeight="false" outlineLevel="0" collapsed="false">
      <c r="B9" s="32"/>
      <c r="C9" s="32"/>
      <c r="D9" s="32"/>
      <c r="E9" s="33"/>
      <c r="F9" s="33"/>
      <c r="G9" s="33"/>
      <c r="H9" s="33"/>
      <c r="I9" s="33"/>
      <c r="J9" s="33"/>
      <c r="L9" s="1" t="s">
        <v>39</v>
      </c>
      <c r="M9" s="37" t="n">
        <f aca="false">M20</f>
        <v>162.426845304588</v>
      </c>
      <c r="N9" s="37" t="n">
        <f aca="false">N20</f>
        <v>107.494841960467</v>
      </c>
      <c r="O9" s="1" t="n">
        <f aca="false">SUMPRODUCT($D10:$D21,G10:G21)/SUM($D10:$D21)</f>
        <v>170.351184505089</v>
      </c>
      <c r="T9" s="3"/>
    </row>
    <row r="10" customFormat="false" ht="12.75" hidden="false" customHeight="false" outlineLevel="0" collapsed="false">
      <c r="A10" s="38" t="n">
        <v>36892</v>
      </c>
      <c r="B10" s="39" t="n">
        <v>1</v>
      </c>
      <c r="C10" s="32" t="n">
        <f aca="false">IF(U10=1,B10*P10,0)</f>
        <v>31</v>
      </c>
      <c r="D10" s="32" t="n">
        <f aca="false">C10*T10</f>
        <v>134.638076278625</v>
      </c>
      <c r="E10" s="40" t="n">
        <f aca="false">AVERAGE(G10:H10)</f>
        <v>277.5</v>
      </c>
      <c r="F10" s="33" t="n">
        <f aca="false">AVERAGE(I10:J10)</f>
        <v>190.766129032258</v>
      </c>
      <c r="G10" s="40" t="n">
        <v>270</v>
      </c>
      <c r="H10" s="40" t="n">
        <v>285</v>
      </c>
      <c r="I10" s="33" t="n">
        <v>126.451612903226</v>
      </c>
      <c r="J10" s="33" t="n">
        <v>255.08064516129</v>
      </c>
      <c r="K10" s="32"/>
      <c r="L10" s="32" t="s">
        <v>40</v>
      </c>
      <c r="M10" s="37" t="n">
        <f aca="false">M21</f>
        <v>92.5040268356082</v>
      </c>
      <c r="N10" s="37" t="n">
        <f aca="false">N21</f>
        <v>54.5355717706869</v>
      </c>
      <c r="O10" s="1" t="n">
        <f aca="false">SUMPRODUCT($D22:$D33,G22:G33)/SUM($D22:$D33)</f>
        <v>95.7537270338371</v>
      </c>
      <c r="P10" s="1" t="n">
        <f aca="false">A11-A10</f>
        <v>31</v>
      </c>
      <c r="Q10" s="41" t="n">
        <f aca="false">CHOOSE(F$3,A11+24,A10)</f>
        <v>36947</v>
      </c>
      <c r="R10" s="1" t="n">
        <f aca="false">Q10-C$3</f>
        <v>-8979</v>
      </c>
      <c r="S10" s="40" t="n">
        <v>0.060029543775562</v>
      </c>
      <c r="T10" s="42" t="n">
        <f aca="false">1/(1+CHOOSE(F$3,S11/2,S10/2))^(2*R10/365.25)</f>
        <v>4.3431637509234</v>
      </c>
      <c r="U10" s="4" t="n">
        <f aca="false">IF(AND(mthbeg&lt;=A10,mthend&gt;=A10),1,0)</f>
        <v>1</v>
      </c>
      <c r="V10" s="4" t="n">
        <f aca="false">P10*U10</f>
        <v>31</v>
      </c>
      <c r="X10" s="42" t="n">
        <v>1</v>
      </c>
      <c r="Y10" s="32" t="n">
        <f aca="false">D10*X10</f>
        <v>134.638076278625</v>
      </c>
      <c r="AA10" s="32" t="n">
        <f aca="false">$D10*E10</f>
        <v>37362.0661673186</v>
      </c>
      <c r="AB10" s="32" t="n">
        <f aca="false">$D10*F10</f>
        <v>25684.3846320233</v>
      </c>
      <c r="AC10" s="32" t="n">
        <f aca="false">$D10*G10</f>
        <v>36352.2805952289</v>
      </c>
      <c r="AD10" s="32" t="n">
        <f aca="false">$D10*H10</f>
        <v>38371.8517394083</v>
      </c>
      <c r="AE10" s="32" t="n">
        <f aca="false">$D10*I10</f>
        <v>17025.2019036197</v>
      </c>
      <c r="AF10" s="32" t="n">
        <f aca="false">$D10*J10</f>
        <v>34343.5673604268</v>
      </c>
    </row>
    <row r="11" customFormat="false" ht="12.75" hidden="false" customHeight="false" outlineLevel="0" collapsed="false">
      <c r="A11" s="43" t="n">
        <f aca="false">EDATE(A10,1)</f>
        <v>36923</v>
      </c>
      <c r="B11" s="32" t="n">
        <f aca="false">B10</f>
        <v>1</v>
      </c>
      <c r="C11" s="32" t="n">
        <f aca="false">IF(U11=1,B11*P11,0)</f>
        <v>28</v>
      </c>
      <c r="D11" s="32" t="n">
        <f aca="false">C11*T11</f>
        <v>123.974804702686</v>
      </c>
      <c r="E11" s="40" t="n">
        <f aca="false">AVERAGE(G11:H11)</f>
        <v>202.5</v>
      </c>
      <c r="F11" s="33" t="n">
        <f aca="false">AVERAGE(I11:J11)</f>
        <v>146.25</v>
      </c>
      <c r="G11" s="40" t="n">
        <v>200</v>
      </c>
      <c r="H11" s="40" t="n">
        <v>205</v>
      </c>
      <c r="I11" s="33" t="n">
        <v>130.714285714286</v>
      </c>
      <c r="J11" s="33" t="n">
        <v>161.785714285714</v>
      </c>
      <c r="K11" s="32"/>
      <c r="L11" s="1" t="s">
        <v>41</v>
      </c>
      <c r="M11" s="37" t="n">
        <f aca="false">M22</f>
        <v>74.8056083137401</v>
      </c>
      <c r="N11" s="37" t="n">
        <f aca="false">N22</f>
        <v>38.3376034412102</v>
      </c>
      <c r="O11" s="1" t="n">
        <f aca="false">SUMPRODUCT($D34:$D45,G34:G45)/SUM($D34:$D45)</f>
        <v>71.5005703367377</v>
      </c>
      <c r="P11" s="1" t="n">
        <f aca="false">A12-A11</f>
        <v>28</v>
      </c>
      <c r="Q11" s="41" t="n">
        <f aca="false">CHOOSE(F$3,A12+24,A11)</f>
        <v>36975</v>
      </c>
      <c r="R11" s="1" t="n">
        <f aca="false">Q11-C$3</f>
        <v>-8951</v>
      </c>
      <c r="S11" s="40" t="n">
        <v>0.060641374459038</v>
      </c>
      <c r="T11" s="42" t="n">
        <f aca="false">1/(1+CHOOSE(F$3,S12/2,S11/2))^(2*R11/365.25)</f>
        <v>4.42767159652451</v>
      </c>
      <c r="U11" s="4" t="n">
        <f aca="false">IF(AND(mthbeg&lt;=A11,mthend&gt;=A11),1,0)</f>
        <v>1</v>
      </c>
      <c r="V11" s="4" t="n">
        <f aca="false">P11*U11</f>
        <v>28</v>
      </c>
      <c r="X11" s="42" t="n">
        <f aca="false">IF(AND(CHOOSE(X$3,MONTH(A11)=MONTH(mthbeg),MONTH(A11)=1),YEAR(A11)&gt;YEAR(mthbeg)),X10*(1+escalator),X10)</f>
        <v>1</v>
      </c>
      <c r="Y11" s="32" t="n">
        <f aca="false">D11*X11</f>
        <v>123.974804702686</v>
      </c>
      <c r="AA11" s="32" t="n">
        <f aca="false">$D11*E11</f>
        <v>25104.897952294</v>
      </c>
      <c r="AB11" s="32" t="n">
        <f aca="false">$D11*F11</f>
        <v>18131.3151877679</v>
      </c>
      <c r="AC11" s="32" t="n">
        <f aca="false">$D11*G11</f>
        <v>24794.9609405373</v>
      </c>
      <c r="AD11" s="32" t="n">
        <f aca="false">$D11*H11</f>
        <v>25414.8349640507</v>
      </c>
      <c r="AE11" s="32" t="n">
        <f aca="false">$D11*I11</f>
        <v>16205.2780432797</v>
      </c>
      <c r="AF11" s="32" t="n">
        <f aca="false">$D11*J11</f>
        <v>20057.352332256</v>
      </c>
    </row>
    <row r="12" customFormat="false" ht="12.75" hidden="false" customHeight="false" outlineLevel="0" collapsed="false">
      <c r="A12" s="43" t="n">
        <f aca="false">EDATE(A11,1)</f>
        <v>36951</v>
      </c>
      <c r="B12" s="32" t="n">
        <f aca="false">B11</f>
        <v>1</v>
      </c>
      <c r="C12" s="32" t="n">
        <f aca="false">IF(U12=1,B12*P12,0)</f>
        <v>31</v>
      </c>
      <c r="D12" s="32" t="n">
        <f aca="false">C12*T12</f>
        <v>139.754769669442</v>
      </c>
      <c r="E12" s="40" t="n">
        <f aca="false">AVERAGE(G12:H12)</f>
        <v>200</v>
      </c>
      <c r="F12" s="33" t="n">
        <f aca="false">AVERAGE(I12:J12)</f>
        <v>137.41935483871</v>
      </c>
      <c r="G12" s="40" t="n">
        <v>200</v>
      </c>
      <c r="H12" s="40" t="n">
        <v>200</v>
      </c>
      <c r="I12" s="33" t="n">
        <v>118.548387096774</v>
      </c>
      <c r="J12" s="33" t="n">
        <v>156.290322580645</v>
      </c>
      <c r="K12" s="32"/>
      <c r="L12" s="32" t="s">
        <v>42</v>
      </c>
      <c r="M12" s="37" t="n">
        <f aca="false">M23</f>
        <v>65.5594042706605</v>
      </c>
      <c r="N12" s="37" t="n">
        <f aca="false">N23</f>
        <v>34.7319517901457</v>
      </c>
      <c r="O12" s="1" t="n">
        <f aca="false">SUMPRODUCT($D46:$D57,G46:G57)/SUM($D46:$D57)</f>
        <v>61.2082258942081</v>
      </c>
      <c r="P12" s="1" t="n">
        <f aca="false">A13-A12</f>
        <v>31</v>
      </c>
      <c r="Q12" s="41" t="n">
        <f aca="false">CHOOSE(F$3,A13+24,A12)</f>
        <v>37006</v>
      </c>
      <c r="R12" s="1" t="n">
        <f aca="false">Q12-C$3</f>
        <v>-8920</v>
      </c>
      <c r="S12" s="40" t="n">
        <v>0.061644357448209</v>
      </c>
      <c r="T12" s="42" t="n">
        <f aca="false">1/(1+CHOOSE(F$3,S13/2,S12/2))^(2*R12/365.25)</f>
        <v>4.50821837643363</v>
      </c>
      <c r="U12" s="4" t="n">
        <f aca="false">IF(AND(mthbeg&lt;=A12,mthend&gt;=A12),1,0)</f>
        <v>1</v>
      </c>
      <c r="V12" s="4" t="n">
        <f aca="false">P12*U12</f>
        <v>31</v>
      </c>
      <c r="X12" s="42" t="n">
        <f aca="false">IF(AND(CHOOSE(X$3,MONTH(A12)=MONTH(mthbeg),MONTH(A12)=1),YEAR(A12)&gt;YEAR(mthbeg)),X11*(1+escalator),X11)</f>
        <v>1</v>
      </c>
      <c r="Y12" s="32" t="n">
        <f aca="false">D12*X12</f>
        <v>139.754769669442</v>
      </c>
      <c r="AA12" s="32" t="n">
        <f aca="false">$D12*E12</f>
        <v>27950.9539338885</v>
      </c>
      <c r="AB12" s="32" t="n">
        <f aca="false">$D12*F12</f>
        <v>19205.0102836072</v>
      </c>
      <c r="AC12" s="32" t="n">
        <f aca="false">$D12*G12</f>
        <v>27950.9539338885</v>
      </c>
      <c r="AD12" s="32" t="n">
        <f aca="false">$D12*H12</f>
        <v>27950.9539338885</v>
      </c>
      <c r="AE12" s="32" t="n">
        <f aca="false">$D12*I12</f>
        <v>16567.7025333936</v>
      </c>
      <c r="AF12" s="32" t="n">
        <f aca="false">$D12*J12</f>
        <v>21842.3180338209</v>
      </c>
      <c r="AH12" s="1" t="n">
        <f aca="false">C12*E12</f>
        <v>6200</v>
      </c>
      <c r="AI12" s="1" t="n">
        <f aca="false">AH12*T12</f>
        <v>27950.9539338885</v>
      </c>
    </row>
    <row r="13" customFormat="false" ht="12.75" hidden="false" customHeight="false" outlineLevel="0" collapsed="false">
      <c r="A13" s="43" t="n">
        <f aca="false">EDATE(A12,1)</f>
        <v>36982</v>
      </c>
      <c r="B13" s="32" t="n">
        <f aca="false">B12</f>
        <v>1</v>
      </c>
      <c r="C13" s="32" t="n">
        <f aca="false">IF(U13=1,B13*P13,0)</f>
        <v>30</v>
      </c>
      <c r="D13" s="32" t="n">
        <f aca="false">C13*T13</f>
        <v>137.177010436031</v>
      </c>
      <c r="E13" s="40" t="n">
        <f aca="false">AVERAGE(G13:H13)</f>
        <v>144</v>
      </c>
      <c r="F13" s="33" t="n">
        <f aca="false">AVERAGE(I13:J13)</f>
        <v>80.6666666666667</v>
      </c>
      <c r="G13" s="40" t="n">
        <v>148</v>
      </c>
      <c r="H13" s="40" t="n">
        <v>140</v>
      </c>
      <c r="I13" s="33" t="n">
        <v>69.6666666666667</v>
      </c>
      <c r="J13" s="33" t="n">
        <v>91.6666666666667</v>
      </c>
      <c r="K13" s="32"/>
      <c r="L13" s="1" t="s">
        <v>43</v>
      </c>
      <c r="M13" s="37" t="n">
        <f aca="false">M24</f>
        <v>60.38492089864</v>
      </c>
      <c r="N13" s="37" t="n">
        <f aca="false">N24</f>
        <v>32.9860799627046</v>
      </c>
      <c r="O13" s="1" t="n">
        <f aca="false">SUMPRODUCT($D58:$D69,G58:G69)/SUM($D58:$D69)</f>
        <v>55.1835790643617</v>
      </c>
      <c r="P13" s="1" t="n">
        <f aca="false">A14-A13</f>
        <v>30</v>
      </c>
      <c r="Q13" s="41" t="n">
        <f aca="false">CHOOSE(F$3,A14+24,A13)</f>
        <v>37036</v>
      </c>
      <c r="R13" s="1" t="n">
        <f aca="false">Q13-C$3</f>
        <v>-8890</v>
      </c>
      <c r="S13" s="40" t="n">
        <v>0.062623051726057</v>
      </c>
      <c r="T13" s="42" t="n">
        <f aca="false">1/(1+CHOOSE(F$3,S14/2,S13/2))^(2*R13/365.25)</f>
        <v>4.57256701453438</v>
      </c>
      <c r="U13" s="4" t="n">
        <f aca="false">IF(AND(mthbeg&lt;=A13,mthend&gt;=A13),1,0)</f>
        <v>1</v>
      </c>
      <c r="V13" s="4" t="n">
        <f aca="false">P13*U13</f>
        <v>30</v>
      </c>
      <c r="X13" s="42" t="n">
        <f aca="false">IF(AND(CHOOSE(X$3,MONTH(A13)=MONTH(mthbeg),MONTH(A13)=1),YEAR(A13)&gt;YEAR(mthbeg)),X12*(1+escalator),X12)</f>
        <v>1</v>
      </c>
      <c r="Y13" s="32" t="n">
        <f aca="false">D13*X13</f>
        <v>137.177010436031</v>
      </c>
      <c r="AA13" s="32" t="n">
        <f aca="false">$D13*E13</f>
        <v>19753.4895027885</v>
      </c>
      <c r="AB13" s="32" t="n">
        <f aca="false">$D13*F13</f>
        <v>11065.6121751732</v>
      </c>
      <c r="AC13" s="32" t="n">
        <f aca="false">$D13*G13</f>
        <v>20302.1975445326</v>
      </c>
      <c r="AD13" s="32" t="n">
        <f aca="false">$D13*H13</f>
        <v>19204.7814610444</v>
      </c>
      <c r="AE13" s="32" t="n">
        <f aca="false">$D13*I13</f>
        <v>9556.66506037685</v>
      </c>
      <c r="AF13" s="32" t="n">
        <f aca="false">$D13*J13</f>
        <v>12574.5592899695</v>
      </c>
      <c r="AH13" s="1" t="n">
        <f aca="false">C13*E13</f>
        <v>4320</v>
      </c>
      <c r="AI13" s="1" t="n">
        <f aca="false">AH13*T13</f>
        <v>19753.4895027885</v>
      </c>
    </row>
    <row r="14" customFormat="false" ht="12.75" hidden="false" customHeight="false" outlineLevel="0" collapsed="false">
      <c r="A14" s="43" t="n">
        <f aca="false">EDATE(A13,1)</f>
        <v>37012</v>
      </c>
      <c r="B14" s="32" t="n">
        <f aca="false">B13</f>
        <v>1</v>
      </c>
      <c r="C14" s="32" t="n">
        <f aca="false">IF(U14=1,B14*P14,0)</f>
        <v>31</v>
      </c>
      <c r="D14" s="32" t="n">
        <f aca="false">C14*T14</f>
        <v>143.128750941905</v>
      </c>
      <c r="E14" s="40" t="n">
        <f aca="false">AVERAGE(G14:H14)</f>
        <v>143</v>
      </c>
      <c r="F14" s="33" t="n">
        <f aca="false">AVERAGE(I14:J14)</f>
        <v>77.8225806451613</v>
      </c>
      <c r="G14" s="40" t="n">
        <v>148</v>
      </c>
      <c r="H14" s="40" t="n">
        <v>138</v>
      </c>
      <c r="I14" s="33" t="n">
        <v>70</v>
      </c>
      <c r="J14" s="33" t="n">
        <v>85.6451612903226</v>
      </c>
      <c r="K14" s="32"/>
      <c r="L14" s="32" t="s">
        <v>44</v>
      </c>
      <c r="M14" s="37" t="n">
        <f aca="false">M25</f>
        <v>94.0632044903593</v>
      </c>
      <c r="N14" s="37" t="n">
        <f aca="false">N25</f>
        <v>55.7592914399295</v>
      </c>
      <c r="O14" s="1" t="n">
        <f aca="false">SUMPRODUCT($D10:$D69,G10:G69)/SUM($D10:$D69)</f>
        <v>91.4687460129655</v>
      </c>
      <c r="P14" s="1" t="n">
        <f aca="false">A15-A14</f>
        <v>31</v>
      </c>
      <c r="Q14" s="41" t="n">
        <f aca="false">CHOOSE(F$3,A15+24,A14)</f>
        <v>37067</v>
      </c>
      <c r="R14" s="1" t="n">
        <f aca="false">Q14-C$3</f>
        <v>-8859</v>
      </c>
      <c r="S14" s="40" t="n">
        <v>0.063438339301639</v>
      </c>
      <c r="T14" s="42" t="n">
        <f aca="false">1/(1+CHOOSE(F$3,S15/2,S14/2))^(2*R14/365.25)</f>
        <v>4.61705648199694</v>
      </c>
      <c r="U14" s="4" t="n">
        <f aca="false">IF(AND(mthbeg&lt;=A14,mthend&gt;=A14),1,0)</f>
        <v>1</v>
      </c>
      <c r="V14" s="4" t="n">
        <f aca="false">P14*U14</f>
        <v>31</v>
      </c>
      <c r="X14" s="42" t="n">
        <f aca="false">IF(AND(CHOOSE(X$3,MONTH(A14)=MONTH(mthbeg),MONTH(A14)=1),YEAR(A14)&gt;YEAR(mthbeg)),X13*(1+escalator),X13)</f>
        <v>1</v>
      </c>
      <c r="Y14" s="32" t="n">
        <f aca="false">D14*X14</f>
        <v>143.128750941905</v>
      </c>
      <c r="AA14" s="32" t="n">
        <f aca="false">$D14*E14</f>
        <v>20467.4113846925</v>
      </c>
      <c r="AB14" s="32" t="n">
        <f aca="false">$D14*F14</f>
        <v>11138.6487628176</v>
      </c>
      <c r="AC14" s="32" t="n">
        <f aca="false">$D14*G14</f>
        <v>21183.055139402</v>
      </c>
      <c r="AD14" s="32" t="n">
        <f aca="false">$D14*H14</f>
        <v>19751.7676299829</v>
      </c>
      <c r="AE14" s="32" t="n">
        <f aca="false">$D14*I14</f>
        <v>10019.0125659334</v>
      </c>
      <c r="AF14" s="32" t="n">
        <f aca="false">$D14*J14</f>
        <v>12258.2849597019</v>
      </c>
      <c r="AH14" s="1" t="n">
        <f aca="false">C14*E14</f>
        <v>4433</v>
      </c>
      <c r="AI14" s="1" t="n">
        <f aca="false">AH14*T14</f>
        <v>20467.4113846925</v>
      </c>
    </row>
    <row r="15" customFormat="false" ht="12.75" hidden="false" customHeight="false" outlineLevel="0" collapsed="false">
      <c r="A15" s="43" t="n">
        <f aca="false">EDATE(A14,1)</f>
        <v>37043</v>
      </c>
      <c r="B15" s="32" t="n">
        <f aca="false">B14</f>
        <v>1</v>
      </c>
      <c r="C15" s="32" t="n">
        <f aca="false">IF(U15=1,B15*P15,0)</f>
        <v>30</v>
      </c>
      <c r="D15" s="32" t="n">
        <f aca="false">C15*T15</f>
        <v>139.86844185665</v>
      </c>
      <c r="E15" s="40" t="n">
        <f aca="false">AVERAGE(G15:H15)</f>
        <v>170.5</v>
      </c>
      <c r="F15" s="33" t="n">
        <f aca="false">AVERAGE(I15:J15)</f>
        <v>78.6333333333333</v>
      </c>
      <c r="G15" s="40" t="n">
        <v>181</v>
      </c>
      <c r="H15" s="40" t="n">
        <v>160</v>
      </c>
      <c r="I15" s="33" t="n">
        <v>65.1333333333333</v>
      </c>
      <c r="J15" s="33" t="n">
        <v>92.1333333333333</v>
      </c>
      <c r="K15" s="32"/>
      <c r="L15" s="32" t="s">
        <v>45</v>
      </c>
      <c r="M15" s="37" t="n">
        <f aca="false">M26</f>
        <v>79.4493363637098</v>
      </c>
      <c r="N15" s="37" t="n">
        <f aca="false">N26</f>
        <v>46.0371856274589</v>
      </c>
      <c r="O15" s="1" t="n">
        <f aca="false">SUMPRODUCT($D10:$D129,G10:G129)/SUM($D10:$D129)</f>
        <v>75.5994751703722</v>
      </c>
      <c r="P15" s="1" t="n">
        <f aca="false">A16-A15</f>
        <v>30</v>
      </c>
      <c r="Q15" s="41" t="n">
        <f aca="false">CHOOSE(F$3,A16+24,A15)</f>
        <v>37097</v>
      </c>
      <c r="R15" s="1" t="n">
        <f aca="false">Q15-C$3</f>
        <v>-8829</v>
      </c>
      <c r="S15" s="40" t="n">
        <v>0.064075779123802</v>
      </c>
      <c r="T15" s="42" t="n">
        <f aca="false">1/(1+CHOOSE(F$3,S16/2,S15/2))^(2*R15/365.25)</f>
        <v>4.66228139522165</v>
      </c>
      <c r="U15" s="4" t="n">
        <f aca="false">IF(AND(mthbeg&lt;=A15,mthend&gt;=A15),1,0)</f>
        <v>1</v>
      </c>
      <c r="V15" s="4" t="n">
        <f aca="false">P15*U15</f>
        <v>30</v>
      </c>
      <c r="X15" s="42" t="n">
        <f aca="false">IF(AND(CHOOSE(X$3,MONTH(A15)=MONTH(mthbeg),MONTH(A15)=1),YEAR(A15)&gt;YEAR(mthbeg)),X14*(1+escalator),X14)</f>
        <v>1</v>
      </c>
      <c r="Y15" s="32" t="n">
        <f aca="false">D15*X15</f>
        <v>139.86844185665</v>
      </c>
      <c r="AA15" s="32" t="n">
        <f aca="false">$D15*E15</f>
        <v>23847.5693365588</v>
      </c>
      <c r="AB15" s="32" t="n">
        <f aca="false">$D15*F15</f>
        <v>10998.3218113279</v>
      </c>
      <c r="AC15" s="32" t="n">
        <f aca="false">$D15*G15</f>
        <v>25316.1879760536</v>
      </c>
      <c r="AD15" s="32" t="n">
        <f aca="false">$D15*H15</f>
        <v>22378.9506970639</v>
      </c>
      <c r="AE15" s="32" t="n">
        <f aca="false">$D15*I15</f>
        <v>9110.09784626311</v>
      </c>
      <c r="AF15" s="32" t="n">
        <f aca="false">$D15*J15</f>
        <v>12886.5457763926</v>
      </c>
      <c r="AH15" s="1" t="n">
        <f aca="false">C15*E15</f>
        <v>5115</v>
      </c>
      <c r="AI15" s="1" t="n">
        <f aca="false">AH15*T15</f>
        <v>23847.5693365588</v>
      </c>
    </row>
    <row r="16" customFormat="false" ht="12.75" hidden="false" customHeight="false" outlineLevel="0" collapsed="false">
      <c r="A16" s="43" t="n">
        <f aca="false">EDATE(A15,1)</f>
        <v>37073</v>
      </c>
      <c r="B16" s="32" t="n">
        <f aca="false">B15</f>
        <v>1</v>
      </c>
      <c r="C16" s="32" t="n">
        <f aca="false">IF(U16=1,B16*P16,0)</f>
        <v>31</v>
      </c>
      <c r="D16" s="32" t="n">
        <f aca="false">C16*T16</f>
        <v>145.756904391675</v>
      </c>
      <c r="E16" s="40" t="n">
        <f aca="false">AVERAGE(G16:H16)</f>
        <v>173.5</v>
      </c>
      <c r="F16" s="33" t="n">
        <f aca="false">AVERAGE(I16:J16)</f>
        <v>111.91935483871</v>
      </c>
      <c r="G16" s="40" t="n">
        <v>185</v>
      </c>
      <c r="H16" s="40" t="n">
        <v>162</v>
      </c>
      <c r="I16" s="33" t="n">
        <v>103.032258064516</v>
      </c>
      <c r="J16" s="33" t="n">
        <v>120.806451612903</v>
      </c>
      <c r="K16" s="32"/>
      <c r="P16" s="1" t="n">
        <f aca="false">A17-A16</f>
        <v>31</v>
      </c>
      <c r="Q16" s="41" t="n">
        <f aca="false">CHOOSE(F$3,A17+24,A16)</f>
        <v>37128</v>
      </c>
      <c r="R16" s="1" t="n">
        <f aca="false">Q16-C$3</f>
        <v>-8798</v>
      </c>
      <c r="S16" s="40" t="n">
        <v>0.064713219080706</v>
      </c>
      <c r="T16" s="42" t="n">
        <f aca="false">1/(1+CHOOSE(F$3,S17/2,S16/2))^(2*R16/365.25)</f>
        <v>4.70183562553792</v>
      </c>
      <c r="U16" s="4" t="n">
        <f aca="false">IF(AND(mthbeg&lt;=A16,mthend&gt;=A16),1,0)</f>
        <v>1</v>
      </c>
      <c r="V16" s="4" t="n">
        <f aca="false">P16*U16</f>
        <v>31</v>
      </c>
      <c r="X16" s="42" t="n">
        <f aca="false">IF(AND(CHOOSE(X$3,MONTH(A16)=MONTH(mthbeg),MONTH(A16)=1),YEAR(A16)&gt;YEAR(mthbeg)),X15*(1+escalator),X15)</f>
        <v>1</v>
      </c>
      <c r="Y16" s="32" t="n">
        <f aca="false">D16*X16</f>
        <v>145.756904391675</v>
      </c>
      <c r="AA16" s="32" t="n">
        <f aca="false">$D16*E16</f>
        <v>25288.8229119557</v>
      </c>
      <c r="AB16" s="32" t="n">
        <f aca="false">$D16*F16</f>
        <v>16313.0187028038</v>
      </c>
      <c r="AC16" s="32" t="n">
        <f aca="false">$D16*G16</f>
        <v>26965.02731246</v>
      </c>
      <c r="AD16" s="32" t="n">
        <f aca="false">$D16*H16</f>
        <v>23612.6185114514</v>
      </c>
      <c r="AE16" s="32" t="n">
        <f aca="false">$D16*I16</f>
        <v>15017.6629879681</v>
      </c>
      <c r="AF16" s="32" t="n">
        <f aca="false">$D16*J16</f>
        <v>17608.3744176395</v>
      </c>
      <c r="AH16" s="1" t="n">
        <f aca="false">C16*E16</f>
        <v>5378.5</v>
      </c>
      <c r="AI16" s="1" t="n">
        <f aca="false">AH16*T16</f>
        <v>25288.8229119557</v>
      </c>
    </row>
    <row r="17" customFormat="false" ht="12.75" hidden="false" customHeight="false" outlineLevel="0" collapsed="false">
      <c r="A17" s="43" t="n">
        <f aca="false">EDATE(A16,1)</f>
        <v>37104</v>
      </c>
      <c r="B17" s="32" t="n">
        <f aca="false">B16</f>
        <v>1</v>
      </c>
      <c r="C17" s="32" t="n">
        <f aca="false">IF(U17=1,B17*P17,0)</f>
        <v>31</v>
      </c>
      <c r="D17" s="32" t="n">
        <f aca="false">C17*T17</f>
        <v>146.900246804575</v>
      </c>
      <c r="E17" s="40" t="n">
        <f aca="false">AVERAGE(G17:H17)</f>
        <v>192</v>
      </c>
      <c r="F17" s="33" t="n">
        <f aca="false">AVERAGE(I17:J17)</f>
        <v>111.290322580645</v>
      </c>
      <c r="G17" s="40" t="n">
        <v>205</v>
      </c>
      <c r="H17" s="40" t="n">
        <v>179</v>
      </c>
      <c r="I17" s="33" t="n">
        <v>102.483870967742</v>
      </c>
      <c r="J17" s="33" t="n">
        <v>120.096774193548</v>
      </c>
      <c r="K17" s="32"/>
      <c r="L17" s="32"/>
      <c r="M17" s="32"/>
      <c r="N17" s="32"/>
      <c r="O17" s="32"/>
      <c r="P17" s="1" t="n">
        <f aca="false">A18-A17</f>
        <v>31</v>
      </c>
      <c r="Q17" s="41" t="n">
        <f aca="false">CHOOSE(F$3,A18+24,A17)</f>
        <v>37159</v>
      </c>
      <c r="R17" s="1" t="n">
        <f aca="false">Q17-C$3</f>
        <v>-8767</v>
      </c>
      <c r="S17" s="40" t="n">
        <v>0.065307044899252</v>
      </c>
      <c r="T17" s="42" t="n">
        <f aca="false">1/(1+CHOOSE(F$3,S18/2,S17/2))^(2*R17/365.25)</f>
        <v>4.73871763885725</v>
      </c>
      <c r="U17" s="4" t="n">
        <f aca="false">IF(AND(mthbeg&lt;=A17,mthend&gt;=A17),1,0)</f>
        <v>1</v>
      </c>
      <c r="V17" s="4" t="n">
        <f aca="false">P17*U17</f>
        <v>31</v>
      </c>
      <c r="X17" s="42" t="n">
        <f aca="false">IF(AND(CHOOSE(X$3,MONTH(A17)=MONTH(mthbeg),MONTH(A17)=1),YEAR(A17)&gt;YEAR(mthbeg)),X16*(1+escalator),X16)</f>
        <v>1</v>
      </c>
      <c r="Y17" s="32" t="n">
        <f aca="false">D17*X17</f>
        <v>146.900246804575</v>
      </c>
      <c r="AA17" s="32" t="n">
        <f aca="false">$D17*E17</f>
        <v>28204.8473864783</v>
      </c>
      <c r="AB17" s="32" t="n">
        <f aca="false">$D17*F17</f>
        <v>16348.5758540575</v>
      </c>
      <c r="AC17" s="32" t="n">
        <f aca="false">$D17*G17</f>
        <v>30114.5505949378</v>
      </c>
      <c r="AD17" s="32" t="n">
        <f aca="false">$D17*H17</f>
        <v>26295.1441780189</v>
      </c>
      <c r="AE17" s="32" t="n">
        <f aca="false">$D17*I17</f>
        <v>15054.9059386495</v>
      </c>
      <c r="AF17" s="32" t="n">
        <f aca="false">$D17*J17</f>
        <v>17642.2457694655</v>
      </c>
      <c r="AH17" s="1" t="n">
        <f aca="false">C17*E17</f>
        <v>5952</v>
      </c>
      <c r="AI17" s="1" t="n">
        <f aca="false">AH17*T17</f>
        <v>28204.8473864783</v>
      </c>
    </row>
    <row r="18" customFormat="false" ht="12.75" hidden="false" customHeight="false" outlineLevel="0" collapsed="false">
      <c r="A18" s="43" t="n">
        <f aca="false">EDATE(A17,1)</f>
        <v>37135</v>
      </c>
      <c r="B18" s="32" t="n">
        <f aca="false">B17</f>
        <v>1</v>
      </c>
      <c r="C18" s="32" t="n">
        <f aca="false">IF(U18=1,B18*P18,0)</f>
        <v>30</v>
      </c>
      <c r="D18" s="32" t="n">
        <f aca="false">C18*T18</f>
        <v>143.227266223571</v>
      </c>
      <c r="E18" s="40" t="n">
        <f aca="false">AVERAGE(G18:H18)</f>
        <v>175.5</v>
      </c>
      <c r="F18" s="33" t="n">
        <f aca="false">AVERAGE(I18:J18)</f>
        <v>111.85</v>
      </c>
      <c r="G18" s="40" t="n">
        <v>180</v>
      </c>
      <c r="H18" s="40" t="n">
        <v>171</v>
      </c>
      <c r="I18" s="33" t="n">
        <v>104.2</v>
      </c>
      <c r="J18" s="33" t="n">
        <v>119.5</v>
      </c>
      <c r="K18" s="32"/>
      <c r="L18" s="32" t="s">
        <v>46</v>
      </c>
      <c r="M18" s="32"/>
      <c r="N18" s="32"/>
      <c r="O18" s="32"/>
      <c r="P18" s="1" t="n">
        <f aca="false">A19-A18</f>
        <v>30</v>
      </c>
      <c r="Q18" s="41" t="n">
        <f aca="false">CHOOSE(F$3,A19+24,A18)</f>
        <v>37189</v>
      </c>
      <c r="R18" s="1" t="n">
        <f aca="false">Q18-C$3</f>
        <v>-8737</v>
      </c>
      <c r="S18" s="40" t="n">
        <v>0.065877936365913</v>
      </c>
      <c r="T18" s="42" t="n">
        <f aca="false">1/(1+CHOOSE(F$3,S19/2,S18/2))^(2*R18/365.25)</f>
        <v>4.77424220745238</v>
      </c>
      <c r="U18" s="4" t="n">
        <f aca="false">IF(AND(mthbeg&lt;=A18,mthend&gt;=A18),1,0)</f>
        <v>1</v>
      </c>
      <c r="V18" s="4" t="n">
        <f aca="false">P18*U18</f>
        <v>30</v>
      </c>
      <c r="X18" s="42" t="n">
        <f aca="false">IF(AND(CHOOSE(X$3,MONTH(A18)=MONTH(mthbeg),MONTH(A18)=1),YEAR(A18)&gt;YEAR(mthbeg)),X17*(1+escalator),X17)</f>
        <v>1</v>
      </c>
      <c r="Y18" s="32" t="n">
        <f aca="false">D18*X18</f>
        <v>143.227266223571</v>
      </c>
      <c r="AA18" s="32" t="n">
        <f aca="false">$D18*E18</f>
        <v>25136.3852222368</v>
      </c>
      <c r="AB18" s="32" t="n">
        <f aca="false">$D18*F18</f>
        <v>16019.9697271065</v>
      </c>
      <c r="AC18" s="32" t="n">
        <f aca="false">$D18*G18</f>
        <v>25780.9079202429</v>
      </c>
      <c r="AD18" s="32" t="n">
        <f aca="false">$D18*H18</f>
        <v>24491.8625242307</v>
      </c>
      <c r="AE18" s="32" t="n">
        <f aca="false">$D18*I18</f>
        <v>14924.2811404961</v>
      </c>
      <c r="AF18" s="32" t="n">
        <f aca="false">$D18*J18</f>
        <v>17115.6583137168</v>
      </c>
      <c r="AH18" s="1" t="n">
        <f aca="false">C18*E18</f>
        <v>5265</v>
      </c>
      <c r="AI18" s="1" t="n">
        <f aca="false">AH18*T18</f>
        <v>25136.3852222368</v>
      </c>
    </row>
    <row r="19" customFormat="false" ht="12.75" hidden="false" customHeight="false" outlineLevel="0" collapsed="false">
      <c r="A19" s="43" t="n">
        <f aca="false">EDATE(A18,1)</f>
        <v>37165</v>
      </c>
      <c r="B19" s="32" t="n">
        <f aca="false">B18</f>
        <v>1</v>
      </c>
      <c r="C19" s="32" t="n">
        <f aca="false">IF(U19=1,B19*P19,0)</f>
        <v>31</v>
      </c>
      <c r="D19" s="32" t="n">
        <f aca="false">C19*T19</f>
        <v>149.045628891139</v>
      </c>
      <c r="E19" s="40" t="n">
        <f aca="false">AVERAGE(G19:H19)</f>
        <v>117.5</v>
      </c>
      <c r="F19" s="33" t="n">
        <f aca="false">AVERAGE(I19:J19)</f>
        <v>81.0483870967742</v>
      </c>
      <c r="G19" s="40" t="n">
        <v>123</v>
      </c>
      <c r="H19" s="40" t="n">
        <v>112</v>
      </c>
      <c r="I19" s="33" t="n">
        <v>70.5483870967742</v>
      </c>
      <c r="J19" s="33" t="n">
        <v>91.5483870967742</v>
      </c>
      <c r="K19" s="32"/>
      <c r="L19" s="32"/>
      <c r="M19" s="32" t="s">
        <v>47</v>
      </c>
      <c r="N19" s="32" t="s">
        <v>48</v>
      </c>
      <c r="O19" s="32" t="s">
        <v>49</v>
      </c>
      <c r="P19" s="1" t="n">
        <f aca="false">A20-A19</f>
        <v>31</v>
      </c>
      <c r="Q19" s="41" t="n">
        <f aca="false">CHOOSE(F$3,A20+24,A19)</f>
        <v>37220</v>
      </c>
      <c r="R19" s="1" t="n">
        <f aca="false">Q19-C$3</f>
        <v>-8706</v>
      </c>
      <c r="S19" s="40" t="n">
        <v>0.066430412081624</v>
      </c>
      <c r="T19" s="42" t="n">
        <f aca="false">1/(1+CHOOSE(F$3,S20/2,S19/2))^(2*R19/365.25)</f>
        <v>4.80792351261739</v>
      </c>
      <c r="U19" s="4" t="n">
        <f aca="false">IF(AND(mthbeg&lt;=A19,mthend&gt;=A19),1,0)</f>
        <v>1</v>
      </c>
      <c r="V19" s="4" t="n">
        <f aca="false">P19*U19</f>
        <v>31</v>
      </c>
      <c r="X19" s="42" t="n">
        <f aca="false">IF(AND(CHOOSE(X$3,MONTH(A19)=MONTH(mthbeg),MONTH(A19)=1),YEAR(A19)&gt;YEAR(mthbeg)),X18*(1+escalator),X18)</f>
        <v>1</v>
      </c>
      <c r="Y19" s="32" t="n">
        <f aca="false">D19*X19</f>
        <v>149.045628891139</v>
      </c>
      <c r="AA19" s="32" t="n">
        <f aca="false">$D19*E19</f>
        <v>17512.8613947089</v>
      </c>
      <c r="AB19" s="32" t="n">
        <f aca="false">$D19*F19</f>
        <v>12079.9078254512</v>
      </c>
      <c r="AC19" s="32" t="n">
        <f aca="false">$D19*G19</f>
        <v>18332.6123536101</v>
      </c>
      <c r="AD19" s="32" t="n">
        <f aca="false">$D19*H19</f>
        <v>16693.1104358076</v>
      </c>
      <c r="AE19" s="32" t="n">
        <f aca="false">$D19*I19</f>
        <v>10514.9287220942</v>
      </c>
      <c r="AF19" s="32" t="n">
        <f aca="false">$D19*J19</f>
        <v>13644.8869288082</v>
      </c>
      <c r="AH19" s="1" t="n">
        <f aca="false">C19*E19</f>
        <v>3642.5</v>
      </c>
      <c r="AI19" s="1" t="n">
        <f aca="false">AH19*T19</f>
        <v>17512.8613947089</v>
      </c>
    </row>
    <row r="20" customFormat="false" ht="12.75" hidden="false" customHeight="false" outlineLevel="0" collapsed="false">
      <c r="A20" s="43" t="n">
        <f aca="false">EDATE(A19,1)</f>
        <v>37196</v>
      </c>
      <c r="B20" s="32" t="n">
        <f aca="false">B19</f>
        <v>1</v>
      </c>
      <c r="C20" s="32" t="n">
        <f aca="false">IF(U20=1,B20*P20,0)</f>
        <v>30</v>
      </c>
      <c r="D20" s="32" t="n">
        <f aca="false">C20*T20</f>
        <v>145.132648533765</v>
      </c>
      <c r="E20" s="40" t="n">
        <f aca="false">AVERAGE(G20:H20)</f>
        <v>113.5</v>
      </c>
      <c r="F20" s="33" t="n">
        <f aca="false">AVERAGE(I20:J20)</f>
        <v>79.625</v>
      </c>
      <c r="G20" s="40" t="n">
        <v>111</v>
      </c>
      <c r="H20" s="40" t="n">
        <v>116</v>
      </c>
      <c r="I20" s="33" t="n">
        <v>72.25</v>
      </c>
      <c r="J20" s="33" t="n">
        <v>87</v>
      </c>
      <c r="K20" s="32"/>
      <c r="L20" s="32" t="n">
        <v>2001</v>
      </c>
      <c r="M20" s="37" t="n">
        <v>162.426845304588</v>
      </c>
      <c r="N20" s="37" t="n">
        <v>107.494841960467</v>
      </c>
      <c r="O20" s="37" t="n">
        <v>144.116177523214</v>
      </c>
      <c r="P20" s="1" t="n">
        <f aca="false">A21-A20</f>
        <v>30</v>
      </c>
      <c r="Q20" s="41" t="n">
        <f aca="false">CHOOSE(F$3,A21+24,A20)</f>
        <v>37250</v>
      </c>
      <c r="R20" s="1" t="n">
        <f aca="false">Q20-C$3</f>
        <v>-8676</v>
      </c>
      <c r="S20" s="40" t="n">
        <v>0.066975645475392</v>
      </c>
      <c r="T20" s="42" t="n">
        <f aca="false">1/(1+CHOOSE(F$3,S21/2,S20/2))^(2*R20/365.25)</f>
        <v>4.83775495112549</v>
      </c>
      <c r="U20" s="4" t="n">
        <f aca="false">IF(AND(mthbeg&lt;=A20,mthend&gt;=A20),1,0)</f>
        <v>1</v>
      </c>
      <c r="V20" s="4" t="n">
        <f aca="false">P20*U20</f>
        <v>30</v>
      </c>
      <c r="X20" s="42" t="n">
        <f aca="false">IF(AND(CHOOSE(X$3,MONTH(A20)=MONTH(mthbeg),MONTH(A20)=1),YEAR(A20)&gt;YEAR(mthbeg)),X19*(1+escalator),X19)</f>
        <v>1</v>
      </c>
      <c r="Y20" s="32" t="n">
        <f aca="false">D20*X20</f>
        <v>145.132648533765</v>
      </c>
      <c r="AA20" s="32" t="n">
        <f aca="false">$D20*E20</f>
        <v>16472.5556085823</v>
      </c>
      <c r="AB20" s="32" t="n">
        <f aca="false">$D20*F20</f>
        <v>11556.187139501</v>
      </c>
      <c r="AC20" s="32" t="n">
        <f aca="false">$D20*G20</f>
        <v>16109.7239872479</v>
      </c>
      <c r="AD20" s="32" t="n">
        <f aca="false">$D20*H20</f>
        <v>16835.3872299167</v>
      </c>
      <c r="AE20" s="32" t="n">
        <f aca="false">$D20*I20</f>
        <v>10485.8338565645</v>
      </c>
      <c r="AF20" s="32" t="n">
        <f aca="false">$D20*J20</f>
        <v>12626.5404224375</v>
      </c>
      <c r="AH20" s="1" t="n">
        <f aca="false">C20*E20</f>
        <v>3405</v>
      </c>
      <c r="AI20" s="1" t="n">
        <f aca="false">AH20*T20</f>
        <v>16472.5556085823</v>
      </c>
    </row>
    <row r="21" customFormat="false" ht="12.75" hidden="false" customHeight="false" outlineLevel="0" collapsed="false">
      <c r="A21" s="43" t="n">
        <f aca="false">EDATE(A20,1)</f>
        <v>37226</v>
      </c>
      <c r="B21" s="32" t="n">
        <f aca="false">B20</f>
        <v>1</v>
      </c>
      <c r="C21" s="32" t="n">
        <f aca="false">IF(U21=1,B21*P21,0)</f>
        <v>31</v>
      </c>
      <c r="D21" s="32" t="n">
        <f aca="false">C21*T21</f>
        <v>150.692230894801</v>
      </c>
      <c r="E21" s="40" t="n">
        <f aca="false">AVERAGE(G21:H21)</f>
        <v>113</v>
      </c>
      <c r="F21" s="33" t="n">
        <f aca="false">AVERAGE(I21:J21)</f>
        <v>78.8548387096774</v>
      </c>
      <c r="G21" s="40" t="n">
        <v>108</v>
      </c>
      <c r="H21" s="40" t="n">
        <v>118</v>
      </c>
      <c r="I21" s="33" t="n">
        <v>72.6774193548387</v>
      </c>
      <c r="J21" s="33" t="n">
        <v>85.0322580645161</v>
      </c>
      <c r="K21" s="32"/>
      <c r="L21" s="32" t="n">
        <v>2002</v>
      </c>
      <c r="M21" s="37" t="n">
        <v>92.5040268356082</v>
      </c>
      <c r="N21" s="37" t="n">
        <v>54.5355717706869</v>
      </c>
      <c r="O21" s="37" t="n">
        <v>79.8478751473011</v>
      </c>
      <c r="P21" s="1" t="n">
        <f aca="false">A22-A21</f>
        <v>31</v>
      </c>
      <c r="Q21" s="41" t="n">
        <f aca="false">CHOOSE(F$3,A22+24,A21)</f>
        <v>37281</v>
      </c>
      <c r="R21" s="1" t="n">
        <f aca="false">Q21-C$3</f>
        <v>-8645</v>
      </c>
      <c r="S21" s="40" t="n">
        <v>0.067480253342248</v>
      </c>
      <c r="T21" s="42" t="n">
        <f aca="false">1/(1+CHOOSE(F$3,S22/2,S21/2))^(2*R21/365.25)</f>
        <v>4.86103970628391</v>
      </c>
      <c r="U21" s="4" t="n">
        <f aca="false">IF(AND(mthbeg&lt;=A21,mthend&gt;=A21),1,0)</f>
        <v>1</v>
      </c>
      <c r="V21" s="4" t="n">
        <f aca="false">P21*U21</f>
        <v>31</v>
      </c>
      <c r="X21" s="42" t="n">
        <f aca="false">IF(AND(CHOOSE(X$3,MONTH(A21)=MONTH(mthbeg),MONTH(A21)=1),YEAR(A21)&gt;YEAR(mthbeg)),X20*(1+escalator),X20)</f>
        <v>1</v>
      </c>
      <c r="Y21" s="32" t="n">
        <f aca="false">D21*X21</f>
        <v>150.692230894801</v>
      </c>
      <c r="AA21" s="32" t="n">
        <f aca="false">$D21*E21</f>
        <v>17028.2220911125</v>
      </c>
      <c r="AB21" s="32" t="n">
        <f aca="false">$D21*F21</f>
        <v>11882.811562011</v>
      </c>
      <c r="AC21" s="32" t="n">
        <f aca="false">$D21*G21</f>
        <v>16274.7609366385</v>
      </c>
      <c r="AD21" s="32" t="n">
        <f aca="false">$D21*H21</f>
        <v>17781.6832455865</v>
      </c>
      <c r="AE21" s="32" t="n">
        <f aca="false">$D21*I21</f>
        <v>10951.9224582576</v>
      </c>
      <c r="AF21" s="32" t="n">
        <f aca="false">$D21*J21</f>
        <v>12813.7006657644</v>
      </c>
      <c r="AH21" s="1" t="n">
        <f aca="false">C21*E21</f>
        <v>3503</v>
      </c>
      <c r="AI21" s="1" t="n">
        <f aca="false">AH21*T21</f>
        <v>17028.2220911125</v>
      </c>
    </row>
    <row r="22" customFormat="false" ht="12.75" hidden="false" customHeight="false" outlineLevel="0" collapsed="false">
      <c r="A22" s="43" t="n">
        <f aca="false">EDATE(A21,1)</f>
        <v>37257</v>
      </c>
      <c r="B22" s="32" t="n">
        <f aca="false">B21</f>
        <v>1</v>
      </c>
      <c r="C22" s="32" t="n">
        <f aca="false">IF(U22=1,B22*P22,0)</f>
        <v>31</v>
      </c>
      <c r="D22" s="32" t="n">
        <f aca="false">C22*T22</f>
        <v>151.408641358113</v>
      </c>
      <c r="E22" s="40" t="n">
        <f aca="false">AVERAGE(G22:H22)</f>
        <v>91.5</v>
      </c>
      <c r="F22" s="33" t="n">
        <f aca="false">AVERAGE(I22:J22)</f>
        <v>63.1693548387097</v>
      </c>
      <c r="G22" s="40" t="n">
        <v>88</v>
      </c>
      <c r="H22" s="40" t="n">
        <v>95</v>
      </c>
      <c r="I22" s="33" t="n">
        <v>59.3870967741935</v>
      </c>
      <c r="J22" s="33" t="n">
        <v>66.9516129032258</v>
      </c>
      <c r="K22" s="32"/>
      <c r="L22" s="32" t="n">
        <v>2003</v>
      </c>
      <c r="M22" s="37" t="n">
        <v>74.8056083137401</v>
      </c>
      <c r="N22" s="37" t="n">
        <v>38.3376034412102</v>
      </c>
      <c r="O22" s="37" t="n">
        <v>62.6496066895635</v>
      </c>
      <c r="P22" s="1" t="n">
        <f aca="false">A23-A22</f>
        <v>31</v>
      </c>
      <c r="Q22" s="41" t="n">
        <f aca="false">CHOOSE(F$3,A23+24,A22)</f>
        <v>37312</v>
      </c>
      <c r="R22" s="1" t="n">
        <f aca="false">Q22-C$3</f>
        <v>-8614</v>
      </c>
      <c r="S22" s="40" t="n">
        <v>0.067936028262189</v>
      </c>
      <c r="T22" s="42" t="n">
        <f aca="false">1/(1+CHOOSE(F$3,S23/2,S22/2))^(2*R22/365.25)</f>
        <v>4.88414972122945</v>
      </c>
      <c r="U22" s="4" t="n">
        <f aca="false">IF(AND(mthbeg&lt;=A22,mthend&gt;=A22),1,0)</f>
        <v>1</v>
      </c>
      <c r="V22" s="4" t="n">
        <f aca="false">P22*U22</f>
        <v>31</v>
      </c>
      <c r="X22" s="42" t="n">
        <f aca="false">IF(AND(CHOOSE(X$3,MONTH(A22)=MONTH(mthbeg),MONTH(A22)=1),YEAR(A22)&gt;YEAR(mthbeg)),X21*(1+escalator),X21)</f>
        <v>1.03</v>
      </c>
      <c r="Y22" s="32" t="n">
        <f aca="false">D22*X22</f>
        <v>155.950900598856</v>
      </c>
      <c r="AA22" s="32" t="n">
        <f aca="false">$D22*E22</f>
        <v>13853.8906842673</v>
      </c>
      <c r="AB22" s="32" t="n">
        <f aca="false">$D22*F22</f>
        <v>9564.38619159758</v>
      </c>
      <c r="AC22" s="32" t="n">
        <f aca="false">$D22*G22</f>
        <v>13323.960439514</v>
      </c>
      <c r="AD22" s="32" t="n">
        <f aca="false">$D22*H22</f>
        <v>14383.8209290207</v>
      </c>
      <c r="AE22" s="32" t="n">
        <f aca="false">$D22*I22</f>
        <v>8991.71963678342</v>
      </c>
      <c r="AF22" s="32" t="n">
        <f aca="false">$D22*J22</f>
        <v>10137.0527464117</v>
      </c>
      <c r="AH22" s="1" t="n">
        <f aca="false">C22*E22</f>
        <v>2836.5</v>
      </c>
      <c r="AI22" s="1" t="n">
        <f aca="false">AH22*T22</f>
        <v>13853.8906842673</v>
      </c>
    </row>
    <row r="23" customFormat="false" ht="12.75" hidden="false" customHeight="false" outlineLevel="0" collapsed="false">
      <c r="A23" s="43" t="n">
        <f aca="false">EDATE(A22,1)</f>
        <v>37288</v>
      </c>
      <c r="B23" s="32" t="n">
        <f aca="false">B22</f>
        <v>1</v>
      </c>
      <c r="C23" s="32" t="n">
        <f aca="false">IF(U23=1,B23*P23,0)</f>
        <v>28</v>
      </c>
      <c r="D23" s="32" t="n">
        <f aca="false">C23*T23</f>
        <v>137.161313304733</v>
      </c>
      <c r="E23" s="40" t="n">
        <f aca="false">AVERAGE(G23:H23)</f>
        <v>83.5</v>
      </c>
      <c r="F23" s="33" t="n">
        <f aca="false">AVERAGE(I23:J23)</f>
        <v>55.3928571428571</v>
      </c>
      <c r="G23" s="40" t="n">
        <v>80</v>
      </c>
      <c r="H23" s="40" t="n">
        <v>87</v>
      </c>
      <c r="I23" s="33" t="n">
        <v>48.4285714285714</v>
      </c>
      <c r="J23" s="33" t="n">
        <v>62.3571428571429</v>
      </c>
      <c r="K23" s="32"/>
      <c r="L23" s="32" t="n">
        <v>2004</v>
      </c>
      <c r="M23" s="37" t="n">
        <v>65.5594042706605</v>
      </c>
      <c r="N23" s="37" t="n">
        <v>34.7319517901457</v>
      </c>
      <c r="O23" s="37" t="n">
        <v>55.2835867771555</v>
      </c>
      <c r="P23" s="1" t="n">
        <f aca="false">A24-A23</f>
        <v>28</v>
      </c>
      <c r="Q23" s="41" t="n">
        <f aca="false">CHOOSE(F$3,A24+24,A23)</f>
        <v>37340</v>
      </c>
      <c r="R23" s="1" t="n">
        <f aca="false">Q23-C$3</f>
        <v>-8586</v>
      </c>
      <c r="S23" s="40" t="n">
        <v>0.068392610175034</v>
      </c>
      <c r="T23" s="42" t="n">
        <f aca="false">1/(1+CHOOSE(F$3,S24/2,S23/2))^(2*R23/365.25)</f>
        <v>4.89861833231191</v>
      </c>
      <c r="U23" s="4" t="n">
        <f aca="false">IF(AND(mthbeg&lt;=A23,mthend&gt;=A23),1,0)</f>
        <v>1</v>
      </c>
      <c r="V23" s="4" t="n">
        <f aca="false">P23*U23</f>
        <v>28</v>
      </c>
      <c r="X23" s="42" t="n">
        <f aca="false">IF(AND(CHOOSE(X$3,MONTH(A23)=MONTH(mthbeg),MONTH(A23)=1),YEAR(A23)&gt;YEAR(mthbeg)),X22*(1+escalator),X22)</f>
        <v>1.03</v>
      </c>
      <c r="Y23" s="32" t="n">
        <f aca="false">D23*X23</f>
        <v>141.276152703875</v>
      </c>
      <c r="AA23" s="32" t="n">
        <f aca="false">$D23*E23</f>
        <v>11452.9696609452</v>
      </c>
      <c r="AB23" s="32" t="n">
        <f aca="false">$D23*F23</f>
        <v>7597.75703341576</v>
      </c>
      <c r="AC23" s="32" t="n">
        <f aca="false">$D23*G23</f>
        <v>10972.9050643787</v>
      </c>
      <c r="AD23" s="32" t="n">
        <f aca="false">$D23*H23</f>
        <v>11933.0342575118</v>
      </c>
      <c r="AE23" s="32" t="n">
        <f aca="false">$D23*I23</f>
        <v>6642.52645861494</v>
      </c>
      <c r="AF23" s="32" t="n">
        <f aca="false">$D23*J23</f>
        <v>8552.98760821659</v>
      </c>
      <c r="AH23" s="1" t="n">
        <f aca="false">C23*E23</f>
        <v>2338</v>
      </c>
      <c r="AI23" s="1" t="n">
        <f aca="false">AH23*T23</f>
        <v>11452.9696609452</v>
      </c>
    </row>
    <row r="24" customFormat="false" ht="12.75" hidden="false" customHeight="false" outlineLevel="0" collapsed="false">
      <c r="A24" s="43" t="n">
        <f aca="false">EDATE(A23,1)</f>
        <v>37316</v>
      </c>
      <c r="B24" s="32" t="n">
        <f aca="false">B23</f>
        <v>1</v>
      </c>
      <c r="C24" s="32" t="n">
        <f aca="false">IF(U24=1,B24*P24,0)</f>
        <v>31</v>
      </c>
      <c r="D24" s="32" t="n">
        <f aca="false">C24*T24</f>
        <v>152.254800856332</v>
      </c>
      <c r="E24" s="40" t="n">
        <f aca="false">AVERAGE(G24:H24)</f>
        <v>79.5</v>
      </c>
      <c r="F24" s="33" t="n">
        <f aca="false">AVERAGE(I24:J24)</f>
        <v>50.2016129032258</v>
      </c>
      <c r="G24" s="40" t="n">
        <v>78</v>
      </c>
      <c r="H24" s="40" t="n">
        <v>81</v>
      </c>
      <c r="I24" s="33" t="n">
        <v>48.5806451612903</v>
      </c>
      <c r="J24" s="33" t="n">
        <v>51.8225806451613</v>
      </c>
      <c r="K24" s="32"/>
      <c r="L24" s="32" t="n">
        <v>2005</v>
      </c>
      <c r="M24" s="37" t="n">
        <v>60.38492089864</v>
      </c>
      <c r="N24" s="37" t="n">
        <v>32.9860799627046</v>
      </c>
      <c r="O24" s="37" t="n">
        <v>51.2519739199949</v>
      </c>
      <c r="P24" s="1" t="n">
        <f aca="false">A25-A24</f>
        <v>31</v>
      </c>
      <c r="Q24" s="41" t="n">
        <f aca="false">CHOOSE(F$3,A25+24,A24)</f>
        <v>37371</v>
      </c>
      <c r="R24" s="1" t="n">
        <f aca="false">Q24-C$3</f>
        <v>-8555</v>
      </c>
      <c r="S24" s="40" t="n">
        <v>0.068749584527792</v>
      </c>
      <c r="T24" s="42" t="n">
        <f aca="false">1/(1+CHOOSE(F$3,S25/2,S24/2))^(2*R24/365.25)</f>
        <v>4.91144518891392</v>
      </c>
      <c r="U24" s="4" t="n">
        <f aca="false">IF(AND(mthbeg&lt;=A24,mthend&gt;=A24),1,0)</f>
        <v>1</v>
      </c>
      <c r="V24" s="4" t="n">
        <f aca="false">P24*U24</f>
        <v>31</v>
      </c>
      <c r="X24" s="42" t="n">
        <f aca="false">IF(AND(CHOOSE(X$3,MONTH(A24)=MONTH(mthbeg),MONTH(A24)=1),YEAR(A24)&gt;YEAR(mthbeg)),X23*(1+escalator),X23)</f>
        <v>1.03</v>
      </c>
      <c r="Y24" s="32" t="n">
        <f aca="false">D24*X24</f>
        <v>156.822444882022</v>
      </c>
      <c r="AA24" s="32" t="n">
        <f aca="false">$D24*E24</f>
        <v>12104.2566680784</v>
      </c>
      <c r="AB24" s="32" t="n">
        <f aca="false">$D24*F24</f>
        <v>7643.43657524729</v>
      </c>
      <c r="AC24" s="32" t="n">
        <f aca="false">$D24*G24</f>
        <v>11875.8744667939</v>
      </c>
      <c r="AD24" s="32" t="n">
        <f aca="false">$D24*H24</f>
        <v>12332.6388693629</v>
      </c>
      <c r="AE24" s="32" t="n">
        <f aca="false">$D24*I24</f>
        <v>7396.63645450437</v>
      </c>
      <c r="AF24" s="32" t="n">
        <f aca="false">$D24*J24</f>
        <v>7890.23669599022</v>
      </c>
      <c r="AH24" s="1" t="n">
        <f aca="false">C24*E24</f>
        <v>2464.5</v>
      </c>
      <c r="AI24" s="1" t="n">
        <f aca="false">AH24*T24</f>
        <v>12104.2566680784</v>
      </c>
    </row>
    <row r="25" customFormat="false" ht="12.75" hidden="false" customHeight="false" outlineLevel="0" collapsed="false">
      <c r="A25" s="43" t="n">
        <f aca="false">EDATE(A24,1)</f>
        <v>37347</v>
      </c>
      <c r="B25" s="32" t="n">
        <f aca="false">B24</f>
        <v>1</v>
      </c>
      <c r="C25" s="32" t="n">
        <f aca="false">IF(U25=1,B25*P25,0)</f>
        <v>30</v>
      </c>
      <c r="D25" s="32" t="n">
        <f aca="false">C25*T25</f>
        <v>147.628147374524</v>
      </c>
      <c r="E25" s="40" t="n">
        <f aca="false">AVERAGE(G25:H25)</f>
        <v>76</v>
      </c>
      <c r="F25" s="33" t="n">
        <f aca="false">AVERAGE(I25:J25)</f>
        <v>50.6666666666667</v>
      </c>
      <c r="G25" s="40" t="n">
        <v>72</v>
      </c>
      <c r="H25" s="40" t="n">
        <v>80</v>
      </c>
      <c r="I25" s="33" t="n">
        <v>50.2</v>
      </c>
      <c r="J25" s="33" t="n">
        <v>51.1333333333333</v>
      </c>
      <c r="K25" s="32"/>
      <c r="L25" s="32" t="s">
        <v>50</v>
      </c>
      <c r="M25" s="37" t="n">
        <v>94.0632044903593</v>
      </c>
      <c r="N25" s="37" t="n">
        <v>55.7592914399295</v>
      </c>
      <c r="O25" s="37" t="n">
        <v>81.2952334735494</v>
      </c>
      <c r="P25" s="1" t="n">
        <f aca="false">A26-A25</f>
        <v>30</v>
      </c>
      <c r="Q25" s="41" t="n">
        <f aca="false">CHOOSE(F$3,A26+24,A25)</f>
        <v>37401</v>
      </c>
      <c r="R25" s="1" t="n">
        <f aca="false">Q25-C$3</f>
        <v>-8525</v>
      </c>
      <c r="S25" s="40" t="n">
        <v>0.069118458069934</v>
      </c>
      <c r="T25" s="42" t="n">
        <f aca="false">1/(1+CHOOSE(F$3,S26/2,S25/2))^(2*R25/365.25)</f>
        <v>4.92093824581748</v>
      </c>
      <c r="U25" s="4" t="n">
        <f aca="false">IF(AND(mthbeg&lt;=A25,mthend&gt;=A25),1,0)</f>
        <v>1</v>
      </c>
      <c r="V25" s="4" t="n">
        <f aca="false">P25*U25</f>
        <v>30</v>
      </c>
      <c r="X25" s="42" t="n">
        <f aca="false">IF(AND(CHOOSE(X$3,MONTH(A25)=MONTH(mthbeg),MONTH(A25)=1),YEAR(A25)&gt;YEAR(mthbeg)),X24*(1+escalator),X24)</f>
        <v>1.03</v>
      </c>
      <c r="Y25" s="32" t="n">
        <f aca="false">D25*X25</f>
        <v>152.05699179576</v>
      </c>
      <c r="AA25" s="32" t="n">
        <f aca="false">$D25*E25</f>
        <v>11219.7392004639</v>
      </c>
      <c r="AB25" s="32" t="n">
        <f aca="false">$D25*F25</f>
        <v>7479.82613364257</v>
      </c>
      <c r="AC25" s="32" t="n">
        <f aca="false">$D25*G25</f>
        <v>10629.2266109658</v>
      </c>
      <c r="AD25" s="32" t="n">
        <f aca="false">$D25*H25</f>
        <v>11810.2517899619</v>
      </c>
      <c r="AE25" s="32" t="n">
        <f aca="false">$D25*I25</f>
        <v>7410.93299820112</v>
      </c>
      <c r="AF25" s="32" t="n">
        <f aca="false">$D25*J25</f>
        <v>7548.71926908401</v>
      </c>
      <c r="AH25" s="1" t="n">
        <f aca="false">C25*E25</f>
        <v>2280</v>
      </c>
      <c r="AI25" s="1" t="n">
        <f aca="false">AH25*T25</f>
        <v>11219.7392004639</v>
      </c>
    </row>
    <row r="26" customFormat="false" ht="12.75" hidden="false" customHeight="false" outlineLevel="0" collapsed="false">
      <c r="A26" s="43" t="n">
        <f aca="false">EDATE(A25,1)</f>
        <v>37377</v>
      </c>
      <c r="B26" s="32" t="n">
        <f aca="false">B25</f>
        <v>1</v>
      </c>
      <c r="C26" s="32" t="n">
        <f aca="false">IF(U26=1,B26*P26,0)</f>
        <v>31</v>
      </c>
      <c r="D26" s="32" t="n">
        <f aca="false">C26*T26</f>
        <v>152.689433721242</v>
      </c>
      <c r="E26" s="40" t="n">
        <f aca="false">AVERAGE(G26:H26)</f>
        <v>77</v>
      </c>
      <c r="F26" s="33" t="n">
        <f aca="false">AVERAGE(I26:J26)</f>
        <v>50.1451612903226</v>
      </c>
      <c r="G26" s="40" t="n">
        <v>74</v>
      </c>
      <c r="H26" s="40" t="n">
        <v>80</v>
      </c>
      <c r="I26" s="33" t="n">
        <v>49.5483870967742</v>
      </c>
      <c r="J26" s="33" t="n">
        <v>50.741935483871</v>
      </c>
      <c r="K26" s="32"/>
      <c r="L26" s="32" t="s">
        <v>51</v>
      </c>
      <c r="M26" s="37" t="n">
        <v>79.4493363637098</v>
      </c>
      <c r="N26" s="37" t="n">
        <v>46.0371856274589</v>
      </c>
      <c r="O26" s="37" t="n">
        <v>68.3119527849595</v>
      </c>
      <c r="P26" s="1" t="n">
        <f aca="false">A27-A26</f>
        <v>31</v>
      </c>
      <c r="Q26" s="41" t="n">
        <f aca="false">CHOOSE(F$3,A27+24,A26)</f>
        <v>37432</v>
      </c>
      <c r="R26" s="1" t="n">
        <f aca="false">Q26-C$3</f>
        <v>-8494</v>
      </c>
      <c r="S26" s="40" t="n">
        <v>0.069451463433759</v>
      </c>
      <c r="T26" s="42" t="n">
        <f aca="false">1/(1+CHOOSE(F$3,S27/2,S26/2))^(2*R26/365.25)</f>
        <v>4.92546560391102</v>
      </c>
      <c r="U26" s="4" t="n">
        <f aca="false">IF(AND(mthbeg&lt;=A26,mthend&gt;=A26),1,0)</f>
        <v>1</v>
      </c>
      <c r="V26" s="4" t="n">
        <f aca="false">P26*U26</f>
        <v>31</v>
      </c>
      <c r="X26" s="42" t="n">
        <f aca="false">IF(AND(CHOOSE(X$3,MONTH(A26)=MONTH(mthbeg),MONTH(A26)=1),YEAR(A26)&gt;YEAR(mthbeg)),X25*(1+escalator),X25)</f>
        <v>1.03</v>
      </c>
      <c r="Y26" s="32" t="n">
        <f aca="false">D26*X26</f>
        <v>157.270116732879</v>
      </c>
      <c r="AA26" s="32" t="n">
        <f aca="false">$D26*E26</f>
        <v>11757.0863965356</v>
      </c>
      <c r="AB26" s="32" t="n">
        <f aca="false">$D26*F26</f>
        <v>7656.63628127968</v>
      </c>
      <c r="AC26" s="32" t="n">
        <f aca="false">$D26*G26</f>
        <v>11299.0180953719</v>
      </c>
      <c r="AD26" s="32" t="n">
        <f aca="false">$D26*H26</f>
        <v>12215.1546976993</v>
      </c>
      <c r="AE26" s="32" t="n">
        <f aca="false">$D26*I26</f>
        <v>7565.51516760733</v>
      </c>
      <c r="AF26" s="32" t="n">
        <f aca="false">$D26*J26</f>
        <v>7747.75739495204</v>
      </c>
      <c r="AH26" s="1" t="n">
        <f aca="false">C26*E26</f>
        <v>2387</v>
      </c>
      <c r="AI26" s="1" t="n">
        <f aca="false">AH26*T26</f>
        <v>11757.0863965356</v>
      </c>
    </row>
    <row r="27" customFormat="false" ht="12.75" hidden="false" customHeight="false" outlineLevel="0" collapsed="false">
      <c r="A27" s="43" t="n">
        <f aca="false">EDATE(A26,1)</f>
        <v>37408</v>
      </c>
      <c r="B27" s="32" t="n">
        <f aca="false">B26</f>
        <v>1</v>
      </c>
      <c r="C27" s="32" t="n">
        <f aca="false">IF(U27=1,B27*P27,0)</f>
        <v>30</v>
      </c>
      <c r="D27" s="32" t="n">
        <f aca="false">C27*T27</f>
        <v>147.920403563361</v>
      </c>
      <c r="E27" s="40" t="n">
        <f aca="false">AVERAGE(G27:H27)</f>
        <v>91</v>
      </c>
      <c r="F27" s="33" t="n">
        <f aca="false">AVERAGE(I27:J27)</f>
        <v>47.25</v>
      </c>
      <c r="G27" s="40" t="n">
        <v>98</v>
      </c>
      <c r="H27" s="40" t="n">
        <v>84</v>
      </c>
      <c r="I27" s="33" t="n">
        <v>40.8333333333333</v>
      </c>
      <c r="J27" s="33" t="n">
        <v>53.6666666666667</v>
      </c>
      <c r="K27" s="32"/>
      <c r="L27" s="32"/>
      <c r="M27" s="32"/>
      <c r="N27" s="32"/>
      <c r="O27" s="32"/>
      <c r="P27" s="1" t="n">
        <f aca="false">A28-A27</f>
        <v>30</v>
      </c>
      <c r="Q27" s="41" t="n">
        <f aca="false">CHOOSE(F$3,A28+24,A27)</f>
        <v>37462</v>
      </c>
      <c r="R27" s="1" t="n">
        <f aca="false">Q27-C$3</f>
        <v>-8464</v>
      </c>
      <c r="S27" s="40" t="n">
        <v>0.06975022510986</v>
      </c>
      <c r="T27" s="42" t="n">
        <f aca="false">1/(1+CHOOSE(F$3,S28/2,S27/2))^(2*R27/365.25)</f>
        <v>4.93068011877871</v>
      </c>
      <c r="U27" s="4" t="n">
        <f aca="false">IF(AND(mthbeg&lt;=A27,mthend&gt;=A27),1,0)</f>
        <v>1</v>
      </c>
      <c r="V27" s="4" t="n">
        <f aca="false">P27*U27</f>
        <v>30</v>
      </c>
      <c r="X27" s="42" t="n">
        <f aca="false">IF(AND(CHOOSE(X$3,MONTH(A27)=MONTH(mthbeg),MONTH(A27)=1),YEAR(A27)&gt;YEAR(mthbeg)),X26*(1+escalator),X26)</f>
        <v>1.03</v>
      </c>
      <c r="Y27" s="32" t="n">
        <f aca="false">D27*X27</f>
        <v>152.358015670262</v>
      </c>
      <c r="AA27" s="32" t="n">
        <f aca="false">$D27*E27</f>
        <v>13460.7567242659</v>
      </c>
      <c r="AB27" s="32" t="n">
        <f aca="false">$D27*F27</f>
        <v>6989.23906836881</v>
      </c>
      <c r="AC27" s="32" t="n">
        <f aca="false">$D27*G27</f>
        <v>14496.1995492094</v>
      </c>
      <c r="AD27" s="32" t="n">
        <f aca="false">$D27*H27</f>
        <v>12425.3138993223</v>
      </c>
      <c r="AE27" s="32" t="n">
        <f aca="false">$D27*I27</f>
        <v>6040.08314550391</v>
      </c>
      <c r="AF27" s="32" t="n">
        <f aca="false">$D27*J27</f>
        <v>7938.39499123371</v>
      </c>
      <c r="AH27" s="1" t="n">
        <f aca="false">C27*E27</f>
        <v>2730</v>
      </c>
      <c r="AI27" s="1" t="n">
        <f aca="false">AH27*T27</f>
        <v>13460.7567242659</v>
      </c>
    </row>
    <row r="28" customFormat="false" ht="12.75" hidden="false" customHeight="false" outlineLevel="0" collapsed="false">
      <c r="A28" s="43" t="n">
        <f aca="false">EDATE(A27,1)</f>
        <v>37438</v>
      </c>
      <c r="B28" s="32" t="n">
        <f aca="false">B27</f>
        <v>1</v>
      </c>
      <c r="C28" s="32" t="n">
        <f aca="false">IF(U28=1,B28*P28,0)</f>
        <v>31</v>
      </c>
      <c r="D28" s="32" t="n">
        <f aca="false">C28*T28</f>
        <v>152.860417532757</v>
      </c>
      <c r="E28" s="40" t="n">
        <f aca="false">AVERAGE(G28:H28)</f>
        <v>131.5</v>
      </c>
      <c r="F28" s="33" t="n">
        <f aca="false">AVERAGE(I28:J28)</f>
        <v>61.4274193548387</v>
      </c>
      <c r="G28" s="40" t="n">
        <v>136</v>
      </c>
      <c r="H28" s="40" t="n">
        <v>127</v>
      </c>
      <c r="I28" s="33" t="n">
        <v>57.0322580645161</v>
      </c>
      <c r="J28" s="33" t="n">
        <v>65.8225806451613</v>
      </c>
      <c r="K28" s="32"/>
      <c r="L28" s="32"/>
      <c r="M28" s="32"/>
      <c r="N28" s="32"/>
      <c r="O28" s="32"/>
      <c r="P28" s="1" t="n">
        <f aca="false">A29-A28</f>
        <v>31</v>
      </c>
      <c r="Q28" s="41" t="n">
        <f aca="false">CHOOSE(F$3,A29+24,A28)</f>
        <v>37493</v>
      </c>
      <c r="R28" s="1" t="n">
        <f aca="false">Q28-C$3</f>
        <v>-8433</v>
      </c>
      <c r="S28" s="40" t="n">
        <v>0.070048986815479</v>
      </c>
      <c r="T28" s="42" t="n">
        <f aca="false">1/(1+CHOOSE(F$3,S29/2,S28/2))^(2*R28/365.25)</f>
        <v>4.93098121073409</v>
      </c>
      <c r="U28" s="4" t="n">
        <f aca="false">IF(AND(mthbeg&lt;=A28,mthend&gt;=A28),1,0)</f>
        <v>1</v>
      </c>
      <c r="V28" s="4" t="n">
        <f aca="false">P28*U28</f>
        <v>31</v>
      </c>
      <c r="X28" s="42" t="n">
        <f aca="false">IF(AND(CHOOSE(X$3,MONTH(A28)=MONTH(mthbeg),MONTH(A28)=1),YEAR(A28)&gt;YEAR(mthbeg)),X27*(1+escalator),X27)</f>
        <v>1.03</v>
      </c>
      <c r="Y28" s="32" t="n">
        <f aca="false">D28*X28</f>
        <v>157.44623005874</v>
      </c>
      <c r="AA28" s="32" t="n">
        <f aca="false">$D28*E28</f>
        <v>20101.1449055575</v>
      </c>
      <c r="AB28" s="32" t="n">
        <f aca="false">$D28*F28</f>
        <v>9389.82097054039</v>
      </c>
      <c r="AC28" s="32" t="n">
        <f aca="false">$D28*G28</f>
        <v>20789.0167844549</v>
      </c>
      <c r="AD28" s="32" t="n">
        <f aca="false">$D28*H28</f>
        <v>19413.2730266601</v>
      </c>
      <c r="AE28" s="32" t="n">
        <f aca="false">$D28*I28</f>
        <v>8717.97478057787</v>
      </c>
      <c r="AF28" s="32" t="n">
        <f aca="false">$D28*J28</f>
        <v>10061.6671605029</v>
      </c>
      <c r="AH28" s="1" t="n">
        <f aca="false">C28*E28</f>
        <v>4076.5</v>
      </c>
      <c r="AI28" s="1" t="n">
        <f aca="false">AH28*T28</f>
        <v>20101.1449055575</v>
      </c>
    </row>
    <row r="29" customFormat="false" ht="12.75" hidden="false" customHeight="false" outlineLevel="0" collapsed="false">
      <c r="A29" s="43" t="n">
        <f aca="false">EDATE(A28,1)</f>
        <v>37469</v>
      </c>
      <c r="B29" s="32" t="n">
        <f aca="false">B28</f>
        <v>1</v>
      </c>
      <c r="C29" s="32" t="n">
        <f aca="false">IF(U29=1,B29*P29,0)</f>
        <v>31</v>
      </c>
      <c r="D29" s="32" t="n">
        <f aca="false">C29*T29</f>
        <v>152.756704286854</v>
      </c>
      <c r="E29" s="40" t="n">
        <f aca="false">AVERAGE(G29:H29)</f>
        <v>142.5</v>
      </c>
      <c r="F29" s="33" t="n">
        <f aca="false">AVERAGE(I29:J29)</f>
        <v>63.6290322580645</v>
      </c>
      <c r="G29" s="40" t="n">
        <v>141</v>
      </c>
      <c r="H29" s="40" t="n">
        <v>144</v>
      </c>
      <c r="I29" s="33" t="n">
        <v>58.258064516129</v>
      </c>
      <c r="J29" s="33" t="n">
        <v>69</v>
      </c>
      <c r="K29" s="32"/>
      <c r="L29" s="32"/>
      <c r="M29" s="32"/>
      <c r="N29" s="32"/>
      <c r="O29" s="32"/>
      <c r="P29" s="1" t="n">
        <f aca="false">A30-A29</f>
        <v>31</v>
      </c>
      <c r="Q29" s="41" t="n">
        <f aca="false">CHOOSE(F$3,A30+24,A29)</f>
        <v>37524</v>
      </c>
      <c r="R29" s="1" t="n">
        <f aca="false">Q29-C$3</f>
        <v>-8402</v>
      </c>
      <c r="S29" s="40" t="n">
        <v>0.070313701341215</v>
      </c>
      <c r="T29" s="42" t="n">
        <f aca="false">1/(1+CHOOSE(F$3,S30/2,S29/2))^(2*R29/365.25)</f>
        <v>4.92763562215657</v>
      </c>
      <c r="U29" s="4" t="n">
        <f aca="false">IF(AND(mthbeg&lt;=A29,mthend&gt;=A29),1,0)</f>
        <v>1</v>
      </c>
      <c r="V29" s="4" t="n">
        <f aca="false">P29*U29</f>
        <v>31</v>
      </c>
      <c r="X29" s="42" t="n">
        <f aca="false">IF(AND(CHOOSE(X$3,MONTH(A29)=MONTH(mthbeg),MONTH(A29)=1),YEAR(A29)&gt;YEAR(mthbeg)),X28*(1+escalator),X28)</f>
        <v>1.03</v>
      </c>
      <c r="Y29" s="32" t="n">
        <f aca="false">D29*X29</f>
        <v>157.339405415459</v>
      </c>
      <c r="AA29" s="32" t="n">
        <f aca="false">$D29*E29</f>
        <v>21767.8303608767</v>
      </c>
      <c r="AB29" s="32" t="n">
        <f aca="false">$D29*F29</f>
        <v>9719.76126470384</v>
      </c>
      <c r="AC29" s="32" t="n">
        <f aca="false">$D29*G29</f>
        <v>21538.6953044464</v>
      </c>
      <c r="AD29" s="32" t="n">
        <f aca="false">$D29*H29</f>
        <v>21996.9654173069</v>
      </c>
      <c r="AE29" s="32" t="n">
        <f aca="false">$D29*I29</f>
        <v>8899.30993361477</v>
      </c>
      <c r="AF29" s="32" t="n">
        <f aca="false">$D29*J29</f>
        <v>10540.2125957929</v>
      </c>
      <c r="AH29" s="1" t="n">
        <f aca="false">C29*E29</f>
        <v>4417.5</v>
      </c>
      <c r="AI29" s="1" t="n">
        <f aca="false">AH29*T29</f>
        <v>21767.8303608767</v>
      </c>
    </row>
    <row r="30" customFormat="false" ht="12.75" hidden="false" customHeight="false" outlineLevel="0" collapsed="false">
      <c r="A30" s="43" t="n">
        <f aca="false">EDATE(A29,1)</f>
        <v>37500</v>
      </c>
      <c r="B30" s="32" t="n">
        <f aca="false">B29</f>
        <v>1</v>
      </c>
      <c r="C30" s="32" t="n">
        <f aca="false">IF(U30=1,B30*P30,0)</f>
        <v>30</v>
      </c>
      <c r="D30" s="32" t="n">
        <f aca="false">C30*T30</f>
        <v>147.726538299175</v>
      </c>
      <c r="E30" s="40" t="n">
        <f aca="false">AVERAGE(G30:H30)</f>
        <v>132</v>
      </c>
      <c r="F30" s="33" t="n">
        <f aca="false">AVERAGE(I30:J30)</f>
        <v>61.9</v>
      </c>
      <c r="G30" s="40" t="n">
        <v>134</v>
      </c>
      <c r="H30" s="40" t="n">
        <v>130</v>
      </c>
      <c r="I30" s="33" t="n">
        <v>55</v>
      </c>
      <c r="J30" s="33" t="n">
        <v>68.8</v>
      </c>
      <c r="K30" s="32"/>
      <c r="L30" s="32"/>
      <c r="M30" s="32"/>
      <c r="N30" s="32"/>
      <c r="O30" s="32"/>
      <c r="P30" s="1" t="n">
        <f aca="false">A31-A30</f>
        <v>30</v>
      </c>
      <c r="Q30" s="41" t="n">
        <f aca="false">CHOOSE(F$3,A31+24,A30)</f>
        <v>37554</v>
      </c>
      <c r="R30" s="1" t="n">
        <f aca="false">Q30-C$3</f>
        <v>-8372</v>
      </c>
      <c r="S30" s="40" t="n">
        <v>0.070547109408428</v>
      </c>
      <c r="T30" s="42" t="n">
        <f aca="false">1/(1+CHOOSE(F$3,S31/2,S30/2))^(2*R30/365.25)</f>
        <v>4.92421794330583</v>
      </c>
      <c r="U30" s="4" t="n">
        <f aca="false">IF(AND(mthbeg&lt;=A30,mthend&gt;=A30),1,0)</f>
        <v>1</v>
      </c>
      <c r="V30" s="4" t="n">
        <f aca="false">P30*U30</f>
        <v>30</v>
      </c>
      <c r="X30" s="42" t="n">
        <f aca="false">IF(AND(CHOOSE(X$3,MONTH(A30)=MONTH(mthbeg),MONTH(A30)=1),YEAR(A30)&gt;YEAR(mthbeg)),X29*(1+escalator),X29)</f>
        <v>1.03</v>
      </c>
      <c r="Y30" s="32" t="n">
        <f aca="false">D30*X30</f>
        <v>152.15833444815</v>
      </c>
      <c r="AA30" s="32" t="n">
        <f aca="false">$D30*E30</f>
        <v>19499.9030554911</v>
      </c>
      <c r="AB30" s="32" t="n">
        <f aca="false">$D30*F30</f>
        <v>9144.27272071893</v>
      </c>
      <c r="AC30" s="32" t="n">
        <f aca="false">$D30*G30</f>
        <v>19795.3561320894</v>
      </c>
      <c r="AD30" s="32" t="n">
        <f aca="false">$D30*H30</f>
        <v>19204.4499788927</v>
      </c>
      <c r="AE30" s="32" t="n">
        <f aca="false">$D30*I30</f>
        <v>8124.95960645462</v>
      </c>
      <c r="AF30" s="32" t="n">
        <f aca="false">$D30*J30</f>
        <v>10163.5858349832</v>
      </c>
      <c r="AH30" s="1" t="n">
        <f aca="false">C30*E30</f>
        <v>3960</v>
      </c>
      <c r="AI30" s="1" t="n">
        <f aca="false">AH30*T30</f>
        <v>19499.9030554911</v>
      </c>
    </row>
    <row r="31" customFormat="false" ht="12.75" hidden="false" customHeight="false" outlineLevel="0" collapsed="false">
      <c r="A31" s="43" t="n">
        <f aca="false">EDATE(A30,1)</f>
        <v>37530</v>
      </c>
      <c r="B31" s="32" t="n">
        <f aca="false">B30</f>
        <v>1</v>
      </c>
      <c r="C31" s="32" t="n">
        <f aca="false">IF(U31=1,B31*P31,0)</f>
        <v>31</v>
      </c>
      <c r="D31" s="32" t="n">
        <f aca="false">C31*T31</f>
        <v>152.48857756314</v>
      </c>
      <c r="E31" s="40" t="n">
        <f aca="false">AVERAGE(G31:H31)</f>
        <v>94.5</v>
      </c>
      <c r="F31" s="33" t="n">
        <f aca="false">AVERAGE(I31:J31)</f>
        <v>48.3870967741936</v>
      </c>
      <c r="G31" s="40" t="n">
        <v>96</v>
      </c>
      <c r="H31" s="40" t="n">
        <v>93</v>
      </c>
      <c r="I31" s="33" t="n">
        <v>41.8064516129032</v>
      </c>
      <c r="J31" s="33" t="n">
        <v>54.9677419354839</v>
      </c>
      <c r="K31" s="32"/>
      <c r="L31" s="32"/>
      <c r="M31" s="32"/>
      <c r="N31" s="32"/>
      <c r="O31" s="32"/>
      <c r="P31" s="1" t="n">
        <f aca="false">A32-A31</f>
        <v>31</v>
      </c>
      <c r="Q31" s="41" t="n">
        <f aca="false">CHOOSE(F$3,A32+24,A31)</f>
        <v>37585</v>
      </c>
      <c r="R31" s="1" t="n">
        <f aca="false">Q31-C$3</f>
        <v>-8341</v>
      </c>
      <c r="S31" s="40" t="n">
        <v>0.070772988200299</v>
      </c>
      <c r="T31" s="42" t="n">
        <f aca="false">1/(1+CHOOSE(F$3,S32/2,S31/2))^(2*R31/365.25)</f>
        <v>4.91898637300452</v>
      </c>
      <c r="U31" s="4" t="n">
        <f aca="false">IF(AND(mthbeg&lt;=A31,mthend&gt;=A31),1,0)</f>
        <v>1</v>
      </c>
      <c r="V31" s="4" t="n">
        <f aca="false">P31*U31</f>
        <v>31</v>
      </c>
      <c r="X31" s="42" t="n">
        <f aca="false">IF(AND(CHOOSE(X$3,MONTH(A31)=MONTH(mthbeg),MONTH(A31)=1),YEAR(A31)&gt;YEAR(mthbeg)),X30*(1+escalator),X30)</f>
        <v>1.03</v>
      </c>
      <c r="Y31" s="32" t="n">
        <f aca="false">D31*X31</f>
        <v>157.063234890034</v>
      </c>
      <c r="AA31" s="32" t="n">
        <f aca="false">$D31*E31</f>
        <v>14410.1705797167</v>
      </c>
      <c r="AB31" s="32" t="n">
        <f aca="false">$D31*F31</f>
        <v>7378.47955950678</v>
      </c>
      <c r="AC31" s="32" t="n">
        <f aca="false">$D31*G31</f>
        <v>14638.9034460615</v>
      </c>
      <c r="AD31" s="32" t="n">
        <f aca="false">$D31*H31</f>
        <v>14181.437713372</v>
      </c>
      <c r="AE31" s="32" t="n">
        <f aca="false">$D31*I31</f>
        <v>6375.00633941386</v>
      </c>
      <c r="AF31" s="32" t="n">
        <f aca="false">$D31*J31</f>
        <v>8381.9527795997</v>
      </c>
      <c r="AH31" s="1" t="n">
        <f aca="false">C31*E31</f>
        <v>2929.5</v>
      </c>
      <c r="AI31" s="1" t="n">
        <f aca="false">AH31*T31</f>
        <v>14410.1705797167</v>
      </c>
    </row>
    <row r="32" customFormat="false" ht="12.75" hidden="false" customHeight="false" outlineLevel="0" collapsed="false">
      <c r="A32" s="43" t="n">
        <f aca="false">EDATE(A31,1)</f>
        <v>37561</v>
      </c>
      <c r="B32" s="32" t="n">
        <f aca="false">B31</f>
        <v>1</v>
      </c>
      <c r="C32" s="32" t="n">
        <f aca="false">IF(U32=1,B32*P32,0)</f>
        <v>30</v>
      </c>
      <c r="D32" s="32" t="n">
        <f aca="false">C32*T32</f>
        <v>147.373081792711</v>
      </c>
      <c r="E32" s="40" t="n">
        <f aca="false">AVERAGE(G32:H32)</f>
        <v>78.5</v>
      </c>
      <c r="F32" s="33" t="n">
        <f aca="false">AVERAGE(I32:J32)</f>
        <v>51.0416666666667</v>
      </c>
      <c r="G32" s="40" t="n">
        <v>76</v>
      </c>
      <c r="H32" s="40" t="n">
        <v>81</v>
      </c>
      <c r="I32" s="33" t="n">
        <v>45</v>
      </c>
      <c r="J32" s="33" t="n">
        <v>57.0833333333333</v>
      </c>
      <c r="K32" s="32"/>
      <c r="L32" s="32"/>
      <c r="M32" s="32"/>
      <c r="N32" s="32"/>
      <c r="O32" s="32"/>
      <c r="P32" s="1" t="n">
        <f aca="false">A33-A32</f>
        <v>30</v>
      </c>
      <c r="Q32" s="41" t="n">
        <f aca="false">CHOOSE(F$3,A33+24,A32)</f>
        <v>37615</v>
      </c>
      <c r="R32" s="1" t="n">
        <f aca="false">Q32-C$3</f>
        <v>-8311</v>
      </c>
      <c r="S32" s="40" t="n">
        <v>0.070992438523763</v>
      </c>
      <c r="T32" s="42" t="n">
        <f aca="false">1/(1+CHOOSE(F$3,S33/2,S32/2))^(2*R32/365.25)</f>
        <v>4.91243605975705</v>
      </c>
      <c r="U32" s="4" t="n">
        <f aca="false">IF(AND(mthbeg&lt;=A32,mthend&gt;=A32),1,0)</f>
        <v>1</v>
      </c>
      <c r="V32" s="4" t="n">
        <f aca="false">P32*U32</f>
        <v>30</v>
      </c>
      <c r="X32" s="42" t="n">
        <f aca="false">IF(AND(CHOOSE(X$3,MONTH(A32)=MONTH(mthbeg),MONTH(A32)=1),YEAR(A32)&gt;YEAR(mthbeg)),X31*(1+escalator),X31)</f>
        <v>1.03</v>
      </c>
      <c r="Y32" s="32" t="n">
        <f aca="false">D32*X32</f>
        <v>151.794274246493</v>
      </c>
      <c r="AA32" s="32" t="n">
        <f aca="false">$D32*E32</f>
        <v>11568.7869207279</v>
      </c>
      <c r="AB32" s="32" t="n">
        <f aca="false">$D32*F32</f>
        <v>7522.16771650298</v>
      </c>
      <c r="AC32" s="32" t="n">
        <f aca="false">$D32*G32</f>
        <v>11200.3542162461</v>
      </c>
      <c r="AD32" s="32" t="n">
        <f aca="false">$D32*H32</f>
        <v>11937.2196252096</v>
      </c>
      <c r="AE32" s="32" t="n">
        <f aca="false">$D32*I32</f>
        <v>6631.78868067202</v>
      </c>
      <c r="AF32" s="32" t="n">
        <f aca="false">$D32*J32</f>
        <v>8412.54675233395</v>
      </c>
      <c r="AH32" s="1" t="n">
        <f aca="false">C32*E32</f>
        <v>2355</v>
      </c>
      <c r="AI32" s="1" t="n">
        <f aca="false">AH32*T32</f>
        <v>11568.7869207279</v>
      </c>
    </row>
    <row r="33" customFormat="false" ht="12.75" hidden="false" customHeight="false" outlineLevel="0" collapsed="false">
      <c r="A33" s="43" t="n">
        <f aca="false">EDATE(A32,1)</f>
        <v>37591</v>
      </c>
      <c r="B33" s="32" t="n">
        <f aca="false">B32</f>
        <v>1</v>
      </c>
      <c r="C33" s="32" t="n">
        <f aca="false">IF(U33=1,B33*P33,0)</f>
        <v>31</v>
      </c>
      <c r="D33" s="32" t="n">
        <f aca="false">C33*T33</f>
        <v>151.984191214316</v>
      </c>
      <c r="E33" s="40" t="n">
        <f aca="false">AVERAGE(G33:H33)</f>
        <v>78</v>
      </c>
      <c r="F33" s="33" t="n">
        <f aca="false">AVERAGE(I33:J33)</f>
        <v>50.8709677419355</v>
      </c>
      <c r="G33" s="40" t="n">
        <v>74</v>
      </c>
      <c r="H33" s="40" t="n">
        <v>82</v>
      </c>
      <c r="I33" s="33" t="n">
        <v>45.0967741935484</v>
      </c>
      <c r="J33" s="33" t="n">
        <v>56.6451612903226</v>
      </c>
      <c r="K33" s="32"/>
      <c r="L33" s="32"/>
      <c r="M33" s="32"/>
      <c r="N33" s="32"/>
      <c r="O33" s="32"/>
      <c r="P33" s="1" t="n">
        <f aca="false">A34-A33</f>
        <v>31</v>
      </c>
      <c r="Q33" s="41" t="n">
        <f aca="false">CHOOSE(F$3,A34+24,A33)</f>
        <v>37646</v>
      </c>
      <c r="R33" s="1" t="n">
        <f aca="false">Q33-C$3</f>
        <v>-8280</v>
      </c>
      <c r="S33" s="40" t="n">
        <v>0.071192562706055</v>
      </c>
      <c r="T33" s="42" t="n">
        <f aca="false">1/(1+CHOOSE(F$3,S34/2,S33/2))^(2*R33/365.25)</f>
        <v>4.90271584562309</v>
      </c>
      <c r="U33" s="4" t="n">
        <f aca="false">IF(AND(mthbeg&lt;=A33,mthend&gt;=A33),1,0)</f>
        <v>1</v>
      </c>
      <c r="V33" s="4" t="n">
        <f aca="false">P33*U33</f>
        <v>31</v>
      </c>
      <c r="X33" s="42" t="n">
        <f aca="false">IF(AND(CHOOSE(X$3,MONTH(A33)=MONTH(mthbeg),MONTH(A33)=1),YEAR(A33)&gt;YEAR(mthbeg)),X32*(1+escalator),X32)</f>
        <v>1.03</v>
      </c>
      <c r="Y33" s="32" t="n">
        <f aca="false">D33*X33</f>
        <v>156.543716950745</v>
      </c>
      <c r="AA33" s="32" t="n">
        <f aca="false">$D33*E33</f>
        <v>11854.7669147166</v>
      </c>
      <c r="AB33" s="32" t="n">
        <f aca="false">$D33*F33</f>
        <v>7731.58288854761</v>
      </c>
      <c r="AC33" s="32" t="n">
        <f aca="false">$D33*G33</f>
        <v>11246.8301498594</v>
      </c>
      <c r="AD33" s="32" t="n">
        <f aca="false">$D33*H33</f>
        <v>12462.7036795739</v>
      </c>
      <c r="AE33" s="32" t="n">
        <f aca="false">$D33*I33</f>
        <v>6853.99675218108</v>
      </c>
      <c r="AF33" s="32" t="n">
        <f aca="false">$D33*J33</f>
        <v>8609.16902491414</v>
      </c>
      <c r="AH33" s="1" t="n">
        <f aca="false">C33*E33</f>
        <v>2418</v>
      </c>
      <c r="AI33" s="1" t="n">
        <f aca="false">AH33*T33</f>
        <v>11854.7669147166</v>
      </c>
    </row>
    <row r="34" customFormat="false" ht="12.75" hidden="false" customHeight="false" outlineLevel="0" collapsed="false">
      <c r="A34" s="43" t="n">
        <f aca="false">EDATE(A33,1)</f>
        <v>37622</v>
      </c>
      <c r="B34" s="32" t="n">
        <f aca="false">B33</f>
        <v>1</v>
      </c>
      <c r="C34" s="32" t="n">
        <f aca="false">IF(U34=1,B34*P34,0)</f>
        <v>31</v>
      </c>
      <c r="D34" s="32" t="n">
        <f aca="false">C34*T34</f>
        <v>151.658988708107</v>
      </c>
      <c r="E34" s="40" t="n">
        <f aca="false">AVERAGE(G34:H34)</f>
        <v>59.75</v>
      </c>
      <c r="F34" s="33" t="n">
        <f aca="false">AVERAGE(I34:J34)</f>
        <v>37.5</v>
      </c>
      <c r="G34" s="40" t="n">
        <v>58.5</v>
      </c>
      <c r="H34" s="40" t="n">
        <v>61</v>
      </c>
      <c r="I34" s="33" t="n">
        <v>36</v>
      </c>
      <c r="J34" s="33" t="n">
        <v>39</v>
      </c>
      <c r="K34" s="32"/>
      <c r="L34" s="32"/>
      <c r="M34" s="32"/>
      <c r="N34" s="32"/>
      <c r="O34" s="32"/>
      <c r="P34" s="1" t="n">
        <f aca="false">A35-A34</f>
        <v>31</v>
      </c>
      <c r="Q34" s="41" t="n">
        <f aca="false">CHOOSE(F$3,A35+24,A34)</f>
        <v>37677</v>
      </c>
      <c r="R34" s="1" t="n">
        <f aca="false">Q34-C$3</f>
        <v>-8249</v>
      </c>
      <c r="S34" s="40" t="n">
        <v>0.071373320043372</v>
      </c>
      <c r="T34" s="42" t="n">
        <f aca="false">1/(1+CHOOSE(F$3,S35/2,S34/2))^(2*R34/365.25)</f>
        <v>4.89222544219701</v>
      </c>
      <c r="U34" s="4" t="n">
        <f aca="false">IF(AND(mthbeg&lt;=A34,mthend&gt;=A34),1,0)</f>
        <v>1</v>
      </c>
      <c r="V34" s="4" t="n">
        <f aca="false">P34*U34</f>
        <v>31</v>
      </c>
      <c r="X34" s="42" t="n">
        <f aca="false">IF(AND(CHOOSE(X$3,MONTH(A34)=MONTH(mthbeg),MONTH(A34)=1),YEAR(A34)&gt;YEAR(mthbeg)),X33*(1+escalator),X33)</f>
        <v>1.0609</v>
      </c>
      <c r="Y34" s="32" t="n">
        <f aca="false">D34*X34</f>
        <v>160.895021120431</v>
      </c>
      <c r="AA34" s="32" t="n">
        <f aca="false">$D34*E34</f>
        <v>9061.62457530942</v>
      </c>
      <c r="AB34" s="32" t="n">
        <f aca="false">$D34*F34</f>
        <v>5687.21207655403</v>
      </c>
      <c r="AC34" s="32" t="n">
        <f aca="false">$D34*G34</f>
        <v>8872.05083942428</v>
      </c>
      <c r="AD34" s="32" t="n">
        <f aca="false">$D34*H34</f>
        <v>9251.19831119455</v>
      </c>
      <c r="AE34" s="32" t="n">
        <f aca="false">$D34*I34</f>
        <v>5459.72359349187</v>
      </c>
      <c r="AF34" s="32" t="n">
        <f aca="false">$D34*J34</f>
        <v>5914.70055961619</v>
      </c>
      <c r="AH34" s="1" t="n">
        <f aca="false">C34*E34</f>
        <v>1852.25</v>
      </c>
      <c r="AI34" s="1" t="n">
        <f aca="false">AH34*T34</f>
        <v>9061.62457530942</v>
      </c>
    </row>
    <row r="35" customFormat="false" ht="12.75" hidden="false" customHeight="false" outlineLevel="0" collapsed="false">
      <c r="A35" s="43" t="n">
        <f aca="false">EDATE(A34,1)</f>
        <v>37653</v>
      </c>
      <c r="B35" s="32" t="n">
        <f aca="false">B34</f>
        <v>1</v>
      </c>
      <c r="C35" s="32" t="n">
        <f aca="false">IF(U35=1,B35*P35,0)</f>
        <v>28</v>
      </c>
      <c r="D35" s="32" t="n">
        <f aca="false">C35*T35</f>
        <v>136.636573674416</v>
      </c>
      <c r="E35" s="40" t="n">
        <f aca="false">AVERAGE(G35:H35)</f>
        <v>58</v>
      </c>
      <c r="F35" s="33" t="n">
        <f aca="false">AVERAGE(I35:J35)</f>
        <v>36.5</v>
      </c>
      <c r="G35" s="40" t="n">
        <v>57</v>
      </c>
      <c r="H35" s="40" t="n">
        <v>59</v>
      </c>
      <c r="I35" s="33" t="n">
        <v>35</v>
      </c>
      <c r="J35" s="33" t="n">
        <v>38</v>
      </c>
      <c r="K35" s="32"/>
      <c r="L35" s="32"/>
      <c r="M35" s="32"/>
      <c r="N35" s="32"/>
      <c r="O35" s="32"/>
      <c r="P35" s="1" t="n">
        <f aca="false">A36-A35</f>
        <v>28</v>
      </c>
      <c r="Q35" s="41" t="n">
        <f aca="false">CHOOSE(F$3,A36+24,A35)</f>
        <v>37705</v>
      </c>
      <c r="R35" s="1" t="n">
        <f aca="false">Q35-C$3</f>
        <v>-8221</v>
      </c>
      <c r="S35" s="40" t="n">
        <v>0.071548052069703</v>
      </c>
      <c r="T35" s="42" t="n">
        <f aca="false">1/(1+CHOOSE(F$3,S36/2,S35/2))^(2*R35/365.25)</f>
        <v>4.87987763122916</v>
      </c>
      <c r="U35" s="4" t="n">
        <f aca="false">IF(AND(mthbeg&lt;=A35,mthend&gt;=A35),1,0)</f>
        <v>1</v>
      </c>
      <c r="V35" s="4" t="n">
        <f aca="false">P35*U35</f>
        <v>28</v>
      </c>
      <c r="X35" s="42" t="n">
        <f aca="false">IF(AND(CHOOSE(X$3,MONTH(A35)=MONTH(mthbeg),MONTH(A35)=1),YEAR(A35)&gt;YEAR(mthbeg)),X34*(1+escalator),X34)</f>
        <v>1.0609</v>
      </c>
      <c r="Y35" s="32" t="n">
        <f aca="false">D35*X35</f>
        <v>144.957741011188</v>
      </c>
      <c r="AA35" s="32" t="n">
        <f aca="false">$D35*E35</f>
        <v>7924.92127311615</v>
      </c>
      <c r="AB35" s="32" t="n">
        <f aca="false">$D35*F35</f>
        <v>4987.2349391162</v>
      </c>
      <c r="AC35" s="32" t="n">
        <f aca="false">$D35*G35</f>
        <v>7788.28469944173</v>
      </c>
      <c r="AD35" s="32" t="n">
        <f aca="false">$D35*H35</f>
        <v>8061.55784679057</v>
      </c>
      <c r="AE35" s="32" t="n">
        <f aca="false">$D35*I35</f>
        <v>4782.28007860457</v>
      </c>
      <c r="AF35" s="32" t="n">
        <f aca="false">$D35*J35</f>
        <v>5192.18979962782</v>
      </c>
      <c r="AH35" s="1" t="n">
        <f aca="false">C35*E35</f>
        <v>1624</v>
      </c>
      <c r="AI35" s="1" t="n">
        <f aca="false">AH35*T35</f>
        <v>7924.92127311615</v>
      </c>
    </row>
    <row r="36" customFormat="false" ht="12.75" hidden="false" customHeight="false" outlineLevel="0" collapsed="false">
      <c r="A36" s="43" t="n">
        <f aca="false">EDATE(A35,1)</f>
        <v>37681</v>
      </c>
      <c r="B36" s="32" t="n">
        <f aca="false">B35</f>
        <v>1</v>
      </c>
      <c r="C36" s="32" t="n">
        <f aca="false">IF(U36=1,B36*P36,0)</f>
        <v>31</v>
      </c>
      <c r="D36" s="32" t="n">
        <f aca="false">C36*T36</f>
        <v>150.818338776987</v>
      </c>
      <c r="E36" s="40" t="n">
        <f aca="false">AVERAGE(G36:H36)</f>
        <v>57</v>
      </c>
      <c r="F36" s="33" t="n">
        <f aca="false">AVERAGE(I36:J36)</f>
        <v>35.5</v>
      </c>
      <c r="G36" s="40" t="n">
        <v>56</v>
      </c>
      <c r="H36" s="40" t="n">
        <v>58</v>
      </c>
      <c r="I36" s="33" t="n">
        <v>35</v>
      </c>
      <c r="J36" s="33" t="n">
        <v>36</v>
      </c>
      <c r="K36" s="32"/>
      <c r="L36" s="32"/>
      <c r="M36" s="32"/>
      <c r="N36" s="32"/>
      <c r="O36" s="32"/>
      <c r="P36" s="1" t="n">
        <f aca="false">A37-A36</f>
        <v>31</v>
      </c>
      <c r="Q36" s="41" t="n">
        <f aca="false">CHOOSE(F$3,A37+24,A36)</f>
        <v>37736</v>
      </c>
      <c r="R36" s="1" t="n">
        <f aca="false">Q36-C$3</f>
        <v>-8190</v>
      </c>
      <c r="S36" s="40" t="n">
        <v>0.071679754898904</v>
      </c>
      <c r="T36" s="42" t="n">
        <f aca="false">1/(1+CHOOSE(F$3,S37/2,S36/2))^(2*R36/365.25)</f>
        <v>4.86510770248344</v>
      </c>
      <c r="U36" s="4" t="n">
        <f aca="false">IF(AND(mthbeg&lt;=A36,mthend&gt;=A36),1,0)</f>
        <v>1</v>
      </c>
      <c r="V36" s="4" t="n">
        <f aca="false">P36*U36</f>
        <v>31</v>
      </c>
      <c r="X36" s="42" t="n">
        <f aca="false">IF(AND(CHOOSE(X$3,MONTH(A36)=MONTH(mthbeg),MONTH(A36)=1),YEAR(A36)&gt;YEAR(mthbeg)),X35*(1+escalator),X35)</f>
        <v>1.0609</v>
      </c>
      <c r="Y36" s="32" t="n">
        <f aca="false">D36*X36</f>
        <v>160.003175608505</v>
      </c>
      <c r="AA36" s="32" t="n">
        <f aca="false">$D36*E36</f>
        <v>8596.64531028824</v>
      </c>
      <c r="AB36" s="32" t="n">
        <f aca="false">$D36*F36</f>
        <v>5354.05102658302</v>
      </c>
      <c r="AC36" s="32" t="n">
        <f aca="false">$D36*G36</f>
        <v>8445.82697151125</v>
      </c>
      <c r="AD36" s="32" t="n">
        <f aca="false">$D36*H36</f>
        <v>8747.46364906522</v>
      </c>
      <c r="AE36" s="32" t="n">
        <f aca="false">$D36*I36</f>
        <v>5278.64185719453</v>
      </c>
      <c r="AF36" s="32" t="n">
        <f aca="false">$D36*J36</f>
        <v>5429.46019597152</v>
      </c>
      <c r="AH36" s="1" t="n">
        <f aca="false">C36*E36</f>
        <v>1767</v>
      </c>
      <c r="AI36" s="1" t="n">
        <f aca="false">AH36*T36</f>
        <v>8596.64531028824</v>
      </c>
    </row>
    <row r="37" customFormat="false" ht="12.75" hidden="false" customHeight="false" outlineLevel="0" collapsed="false">
      <c r="A37" s="43" t="n">
        <f aca="false">EDATE(A36,1)</f>
        <v>37712</v>
      </c>
      <c r="B37" s="32" t="n">
        <f aca="false">B36</f>
        <v>1</v>
      </c>
      <c r="C37" s="32" t="n">
        <f aca="false">IF(U37=1,B37*P37,0)</f>
        <v>30</v>
      </c>
      <c r="D37" s="32" t="n">
        <f aca="false">C37*T37</f>
        <v>145.485997807408</v>
      </c>
      <c r="E37" s="40" t="n">
        <f aca="false">AVERAGE(G37:H37)</f>
        <v>56.5</v>
      </c>
      <c r="F37" s="33" t="n">
        <f aca="false">AVERAGE(I37:J37)</f>
        <v>35</v>
      </c>
      <c r="G37" s="40" t="n">
        <v>56</v>
      </c>
      <c r="H37" s="40" t="n">
        <v>57</v>
      </c>
      <c r="I37" s="33" t="n">
        <v>34</v>
      </c>
      <c r="J37" s="33" t="n">
        <v>36</v>
      </c>
      <c r="K37" s="32"/>
      <c r="L37" s="32"/>
      <c r="M37" s="32"/>
      <c r="N37" s="32"/>
      <c r="O37" s="32"/>
      <c r="P37" s="1" t="n">
        <f aca="false">A38-A37</f>
        <v>30</v>
      </c>
      <c r="Q37" s="41" t="n">
        <f aca="false">CHOOSE(F$3,A38+24,A37)</f>
        <v>37766</v>
      </c>
      <c r="R37" s="1" t="n">
        <f aca="false">Q37-C$3</f>
        <v>-8160</v>
      </c>
      <c r="S37" s="40" t="n">
        <v>0.071815847828433</v>
      </c>
      <c r="T37" s="42" t="n">
        <f aca="false">1/(1+CHOOSE(F$3,S38/2,S37/2))^(2*R37/365.25)</f>
        <v>4.84953326024693</v>
      </c>
      <c r="U37" s="4" t="n">
        <f aca="false">IF(AND(mthbeg&lt;=A37,mthend&gt;=A37),1,0)</f>
        <v>1</v>
      </c>
      <c r="V37" s="4" t="n">
        <f aca="false">P37*U37</f>
        <v>30</v>
      </c>
      <c r="X37" s="42" t="n">
        <f aca="false">IF(AND(CHOOSE(X$3,MONTH(A37)=MONTH(mthbeg),MONTH(A37)=1),YEAR(A37)&gt;YEAR(mthbeg)),X36*(1+escalator),X36)</f>
        <v>1.0609</v>
      </c>
      <c r="Y37" s="32" t="n">
        <f aca="false">D37*X37</f>
        <v>154.346095073879</v>
      </c>
      <c r="AA37" s="32" t="n">
        <f aca="false">$D37*E37</f>
        <v>8219.95887611855</v>
      </c>
      <c r="AB37" s="32" t="n">
        <f aca="false">$D37*F37</f>
        <v>5092.00992325928</v>
      </c>
      <c r="AC37" s="32" t="n">
        <f aca="false">$D37*G37</f>
        <v>8147.21587721485</v>
      </c>
      <c r="AD37" s="32" t="n">
        <f aca="false">$D37*H37</f>
        <v>8292.70187502225</v>
      </c>
      <c r="AE37" s="32" t="n">
        <f aca="false">$D37*I37</f>
        <v>4946.52392545187</v>
      </c>
      <c r="AF37" s="32" t="n">
        <f aca="false">$D37*J37</f>
        <v>5237.49592106669</v>
      </c>
      <c r="AH37" s="1" t="n">
        <f aca="false">C37*E37</f>
        <v>1695</v>
      </c>
      <c r="AI37" s="1" t="n">
        <f aca="false">AH37*T37</f>
        <v>8219.95887611855</v>
      </c>
    </row>
    <row r="38" customFormat="false" ht="12.75" hidden="false" customHeight="false" outlineLevel="0" collapsed="false">
      <c r="A38" s="43" t="n">
        <f aca="false">EDATE(A37,1)</f>
        <v>37742</v>
      </c>
      <c r="B38" s="32" t="n">
        <f aca="false">B37</f>
        <v>1</v>
      </c>
      <c r="C38" s="32" t="n">
        <f aca="false">IF(U38=1,B38*P38,0)</f>
        <v>31</v>
      </c>
      <c r="D38" s="32" t="n">
        <f aca="false">C38*T38</f>
        <v>149.773347408221</v>
      </c>
      <c r="E38" s="40" t="n">
        <f aca="false">AVERAGE(G38:H38)</f>
        <v>58.5</v>
      </c>
      <c r="F38" s="33" t="n">
        <f aca="false">AVERAGE(I38:J38)</f>
        <v>33</v>
      </c>
      <c r="G38" s="40" t="n">
        <v>58</v>
      </c>
      <c r="H38" s="40" t="n">
        <v>59</v>
      </c>
      <c r="I38" s="33" t="n">
        <v>34</v>
      </c>
      <c r="J38" s="33" t="n">
        <v>32</v>
      </c>
      <c r="K38" s="32"/>
      <c r="L38" s="32"/>
      <c r="M38" s="32"/>
      <c r="N38" s="32"/>
      <c r="O38" s="32"/>
      <c r="P38" s="1" t="n">
        <f aca="false">A39-A38</f>
        <v>31</v>
      </c>
      <c r="Q38" s="41" t="n">
        <f aca="false">CHOOSE(F$3,A39+24,A38)</f>
        <v>37797</v>
      </c>
      <c r="R38" s="1" t="n">
        <f aca="false">Q38-C$3</f>
        <v>-8129</v>
      </c>
      <c r="S38" s="40" t="n">
        <v>0.071935889989625</v>
      </c>
      <c r="T38" s="42" t="n">
        <f aca="false">1/(1+CHOOSE(F$3,S39/2,S38/2))^(2*R38/365.25)</f>
        <v>4.831398303491</v>
      </c>
      <c r="U38" s="4" t="n">
        <f aca="false">IF(AND(mthbeg&lt;=A38,mthend&gt;=A38),1,0)</f>
        <v>1</v>
      </c>
      <c r="V38" s="4" t="n">
        <f aca="false">P38*U38</f>
        <v>31</v>
      </c>
      <c r="X38" s="42" t="n">
        <f aca="false">IF(AND(CHOOSE(X$3,MONTH(A38)=MONTH(mthbeg),MONTH(A38)=1),YEAR(A38)&gt;YEAR(mthbeg)),X37*(1+escalator),X37)</f>
        <v>1.0609</v>
      </c>
      <c r="Y38" s="32" t="n">
        <f aca="false">D38*X38</f>
        <v>158.894544265382</v>
      </c>
      <c r="AA38" s="32" t="n">
        <f aca="false">$D38*E38</f>
        <v>8761.74082338093</v>
      </c>
      <c r="AB38" s="32" t="n">
        <f aca="false">$D38*F38</f>
        <v>4942.52046447129</v>
      </c>
      <c r="AC38" s="32" t="n">
        <f aca="false">$D38*G38</f>
        <v>8686.85414967682</v>
      </c>
      <c r="AD38" s="32" t="n">
        <f aca="false">$D38*H38</f>
        <v>8836.62749708504</v>
      </c>
      <c r="AE38" s="32" t="n">
        <f aca="false">$D38*I38</f>
        <v>5092.29381187952</v>
      </c>
      <c r="AF38" s="32" t="n">
        <f aca="false">$D38*J38</f>
        <v>4792.74711706307</v>
      </c>
      <c r="AH38" s="1" t="n">
        <f aca="false">C38*E38</f>
        <v>1813.5</v>
      </c>
      <c r="AI38" s="1" t="n">
        <f aca="false">AH38*T38</f>
        <v>8761.74082338093</v>
      </c>
    </row>
    <row r="39" customFormat="false" ht="12.75" hidden="false" customHeight="false" outlineLevel="0" collapsed="false">
      <c r="A39" s="43" t="n">
        <f aca="false">EDATE(A38,1)</f>
        <v>37773</v>
      </c>
      <c r="B39" s="32" t="n">
        <f aca="false">B38</f>
        <v>1</v>
      </c>
      <c r="C39" s="32" t="n">
        <f aca="false">IF(U39=1,B39*P39,0)</f>
        <v>30</v>
      </c>
      <c r="D39" s="32" t="n">
        <f aca="false">C39*T39</f>
        <v>144.425460923458</v>
      </c>
      <c r="E39" s="40" t="n">
        <f aca="false">AVERAGE(G39:H39)</f>
        <v>70</v>
      </c>
      <c r="F39" s="33" t="n">
        <f aca="false">AVERAGE(I39:J39)</f>
        <v>33.5</v>
      </c>
      <c r="G39" s="40" t="n">
        <v>74</v>
      </c>
      <c r="H39" s="40" t="n">
        <v>66</v>
      </c>
      <c r="I39" s="33" t="n">
        <v>32</v>
      </c>
      <c r="J39" s="33" t="n">
        <v>35</v>
      </c>
      <c r="K39" s="32"/>
      <c r="L39" s="32"/>
      <c r="M39" s="32"/>
      <c r="N39" s="32"/>
      <c r="O39" s="32"/>
      <c r="P39" s="1" t="n">
        <f aca="false">A40-A39</f>
        <v>30</v>
      </c>
      <c r="Q39" s="41" t="n">
        <f aca="false">CHOOSE(F$3,A40+24,A39)</f>
        <v>37827</v>
      </c>
      <c r="R39" s="1" t="n">
        <f aca="false">Q39-C$3</f>
        <v>-8099</v>
      </c>
      <c r="S39" s="40" t="n">
        <v>0.072040702974983</v>
      </c>
      <c r="T39" s="42" t="n">
        <f aca="false">1/(1+CHOOSE(F$3,S40/2,S39/2))^(2*R39/365.25)</f>
        <v>4.81418203078193</v>
      </c>
      <c r="U39" s="4" t="n">
        <f aca="false">IF(AND(mthbeg&lt;=A39,mthend&gt;=A39),1,0)</f>
        <v>1</v>
      </c>
      <c r="V39" s="4" t="n">
        <f aca="false">P39*U39</f>
        <v>30</v>
      </c>
      <c r="X39" s="42" t="n">
        <f aca="false">IF(AND(CHOOSE(X$3,MONTH(A39)=MONTH(mthbeg),MONTH(A39)=1),YEAR(A39)&gt;YEAR(mthbeg)),X38*(1+escalator),X38)</f>
        <v>1.0609</v>
      </c>
      <c r="Y39" s="32" t="n">
        <f aca="false">D39*X39</f>
        <v>153.220971493697</v>
      </c>
      <c r="AA39" s="32" t="n">
        <f aca="false">$D39*E39</f>
        <v>10109.7822646421</v>
      </c>
      <c r="AB39" s="32" t="n">
        <f aca="false">$D39*F39</f>
        <v>4838.25294093584</v>
      </c>
      <c r="AC39" s="32" t="n">
        <f aca="false">$D39*G39</f>
        <v>10687.4841083359</v>
      </c>
      <c r="AD39" s="32" t="n">
        <f aca="false">$D39*H39</f>
        <v>9532.08042094823</v>
      </c>
      <c r="AE39" s="32" t="n">
        <f aca="false">$D39*I39</f>
        <v>4621.61474955066</v>
      </c>
      <c r="AF39" s="32" t="n">
        <f aca="false">$D39*J39</f>
        <v>5054.89113232103</v>
      </c>
      <c r="AH39" s="1" t="n">
        <f aca="false">C39*E39</f>
        <v>2100</v>
      </c>
      <c r="AI39" s="1" t="n">
        <f aca="false">AH39*T39</f>
        <v>10109.7822646421</v>
      </c>
    </row>
    <row r="40" customFormat="false" ht="12.75" hidden="false" customHeight="false" outlineLevel="0" collapsed="false">
      <c r="A40" s="43" t="n">
        <f aca="false">EDATE(A39,1)</f>
        <v>37803</v>
      </c>
      <c r="B40" s="32" t="n">
        <f aca="false">B39</f>
        <v>1</v>
      </c>
      <c r="C40" s="32" t="n">
        <f aca="false">IF(U40=1,B40*P40,0)</f>
        <v>31</v>
      </c>
      <c r="D40" s="32" t="n">
        <f aca="false">C40*T40</f>
        <v>148.636301071655</v>
      </c>
      <c r="E40" s="40" t="n">
        <f aca="false">AVERAGE(G40:H40)</f>
        <v>101</v>
      </c>
      <c r="F40" s="33" t="n">
        <f aca="false">AVERAGE(I40:J40)</f>
        <v>45.5</v>
      </c>
      <c r="G40" s="40" t="n">
        <v>104</v>
      </c>
      <c r="H40" s="40" t="n">
        <v>98</v>
      </c>
      <c r="I40" s="33" t="n">
        <v>46</v>
      </c>
      <c r="J40" s="33" t="n">
        <v>45</v>
      </c>
      <c r="K40" s="32"/>
      <c r="L40" s="32"/>
      <c r="M40" s="32"/>
      <c r="N40" s="32"/>
      <c r="O40" s="32"/>
      <c r="P40" s="1" t="n">
        <f aca="false">A41-A40</f>
        <v>31</v>
      </c>
      <c r="Q40" s="41" t="n">
        <f aca="false">CHOOSE(F$3,A41+24,A40)</f>
        <v>37858</v>
      </c>
      <c r="R40" s="1" t="n">
        <f aca="false">Q40-C$3</f>
        <v>-8068</v>
      </c>
      <c r="S40" s="40" t="n">
        <v>0.07214551596397</v>
      </c>
      <c r="T40" s="42" t="n">
        <f aca="false">1/(1+CHOOSE(F$3,S41/2,S40/2))^(2*R40/365.25)</f>
        <v>4.79471938940822</v>
      </c>
      <c r="U40" s="4" t="n">
        <f aca="false">IF(AND(mthbeg&lt;=A40,mthend&gt;=A40),1,0)</f>
        <v>1</v>
      </c>
      <c r="V40" s="4" t="n">
        <f aca="false">P40*U40</f>
        <v>31</v>
      </c>
      <c r="X40" s="42" t="n">
        <f aca="false">IF(AND(CHOOSE(X$3,MONTH(A40)=MONTH(mthbeg),MONTH(A40)=1),YEAR(A40)&gt;YEAR(mthbeg)),X39*(1+escalator),X39)</f>
        <v>1.0609</v>
      </c>
      <c r="Y40" s="32" t="n">
        <f aca="false">D40*X40</f>
        <v>157.688251806919</v>
      </c>
      <c r="AA40" s="32" t="n">
        <f aca="false">$D40*E40</f>
        <v>15012.2664082372</v>
      </c>
      <c r="AB40" s="32" t="n">
        <f aca="false">$D40*F40</f>
        <v>6762.9516987603</v>
      </c>
      <c r="AC40" s="32" t="n">
        <f aca="false">$D40*G40</f>
        <v>15458.1753114521</v>
      </c>
      <c r="AD40" s="32" t="n">
        <f aca="false">$D40*H40</f>
        <v>14566.3575050222</v>
      </c>
      <c r="AE40" s="32" t="n">
        <f aca="false">$D40*I40</f>
        <v>6837.26984929613</v>
      </c>
      <c r="AF40" s="32" t="n">
        <f aca="false">$D40*J40</f>
        <v>6688.63354822447</v>
      </c>
      <c r="AH40" s="1" t="n">
        <f aca="false">C40*E40</f>
        <v>3131</v>
      </c>
      <c r="AI40" s="1" t="n">
        <f aca="false">AH40*T40</f>
        <v>15012.2664082372</v>
      </c>
    </row>
    <row r="41" customFormat="false" ht="12.75" hidden="false" customHeight="false" outlineLevel="0" collapsed="false">
      <c r="A41" s="43" t="n">
        <f aca="false">EDATE(A40,1)</f>
        <v>37834</v>
      </c>
      <c r="B41" s="32" t="n">
        <f aca="false">B40</f>
        <v>1</v>
      </c>
      <c r="C41" s="32" t="n">
        <f aca="false">IF(U41=1,B41*P41,0)</f>
        <v>31</v>
      </c>
      <c r="D41" s="32" t="n">
        <f aca="false">C41*T41</f>
        <v>148.000837819735</v>
      </c>
      <c r="E41" s="40" t="n">
        <f aca="false">AVERAGE(G41:H41)</f>
        <v>111.5</v>
      </c>
      <c r="F41" s="33" t="n">
        <f aca="false">AVERAGE(I41:J41)</f>
        <v>48.5</v>
      </c>
      <c r="G41" s="40" t="n">
        <v>112</v>
      </c>
      <c r="H41" s="40" t="n">
        <v>111</v>
      </c>
      <c r="I41" s="33" t="n">
        <v>50</v>
      </c>
      <c r="J41" s="33" t="n">
        <v>47</v>
      </c>
      <c r="K41" s="32"/>
      <c r="L41" s="32"/>
      <c r="M41" s="32"/>
      <c r="N41" s="32"/>
      <c r="O41" s="32"/>
      <c r="P41" s="1" t="n">
        <f aca="false">A42-A41</f>
        <v>31</v>
      </c>
      <c r="Q41" s="41" t="n">
        <f aca="false">CHOOSE(F$3,A42+24,A41)</f>
        <v>37889</v>
      </c>
      <c r="R41" s="1" t="n">
        <f aca="false">Q41-C$3</f>
        <v>-8037</v>
      </c>
      <c r="S41" s="40" t="n">
        <v>0.07223765780192</v>
      </c>
      <c r="T41" s="42" t="n">
        <f aca="false">1/(1+CHOOSE(F$3,S42/2,S41/2))^(2*R41/365.25)</f>
        <v>4.77422057483015</v>
      </c>
      <c r="U41" s="4" t="n">
        <f aca="false">IF(AND(mthbeg&lt;=A41,mthend&gt;=A41),1,0)</f>
        <v>1</v>
      </c>
      <c r="V41" s="4" t="n">
        <f aca="false">P41*U41</f>
        <v>31</v>
      </c>
      <c r="X41" s="42" t="n">
        <f aca="false">IF(AND(CHOOSE(X$3,MONTH(A41)=MONTH(mthbeg),MONTH(A41)=1),YEAR(A41)&gt;YEAR(mthbeg)),X40*(1+escalator),X40)</f>
        <v>1.0609</v>
      </c>
      <c r="Y41" s="32" t="n">
        <f aca="false">D41*X41</f>
        <v>157.014088842957</v>
      </c>
      <c r="AA41" s="32" t="n">
        <f aca="false">$D41*E41</f>
        <v>16502.0934169004</v>
      </c>
      <c r="AB41" s="32" t="n">
        <f aca="false">$D41*F41</f>
        <v>7178.04063425713</v>
      </c>
      <c r="AC41" s="32" t="n">
        <f aca="false">$D41*G41</f>
        <v>16576.0938358103</v>
      </c>
      <c r="AD41" s="32" t="n">
        <f aca="false">$D41*H41</f>
        <v>16428.0929979906</v>
      </c>
      <c r="AE41" s="32" t="n">
        <f aca="false">$D41*I41</f>
        <v>7400.04189098674</v>
      </c>
      <c r="AF41" s="32" t="n">
        <f aca="false">$D41*J41</f>
        <v>6956.03937752753</v>
      </c>
      <c r="AH41" s="1" t="n">
        <f aca="false">C41*E41</f>
        <v>3456.5</v>
      </c>
      <c r="AI41" s="1" t="n">
        <f aca="false">AH41*T41</f>
        <v>16502.0934169004</v>
      </c>
    </row>
    <row r="42" customFormat="false" ht="12.75" hidden="false" customHeight="false" outlineLevel="0" collapsed="false">
      <c r="A42" s="43" t="n">
        <f aca="false">EDATE(A41,1)</f>
        <v>37865</v>
      </c>
      <c r="B42" s="32" t="n">
        <f aca="false">B41</f>
        <v>1</v>
      </c>
      <c r="C42" s="32" t="n">
        <f aca="false">IF(U42=1,B42*P42,0)</f>
        <v>30</v>
      </c>
      <c r="D42" s="32" t="n">
        <f aca="false">C42*T42</f>
        <v>142.632163194876</v>
      </c>
      <c r="E42" s="40" t="n">
        <f aca="false">AVERAGE(G42:H42)</f>
        <v>101.5</v>
      </c>
      <c r="F42" s="33" t="n">
        <f aca="false">AVERAGE(I42:J42)</f>
        <v>46</v>
      </c>
      <c r="G42" s="40" t="n">
        <v>104</v>
      </c>
      <c r="H42" s="40" t="n">
        <v>99</v>
      </c>
      <c r="I42" s="33" t="n">
        <v>47</v>
      </c>
      <c r="J42" s="33" t="n">
        <v>45</v>
      </c>
      <c r="K42" s="32"/>
      <c r="L42" s="32"/>
      <c r="M42" s="32"/>
      <c r="N42" s="32"/>
      <c r="O42" s="32"/>
      <c r="P42" s="1" t="n">
        <f aca="false">A43-A42</f>
        <v>30</v>
      </c>
      <c r="Q42" s="41" t="n">
        <f aca="false">CHOOSE(F$3,A43+24,A42)</f>
        <v>37919</v>
      </c>
      <c r="R42" s="1" t="n">
        <f aca="false">Q42-C$3</f>
        <v>-8007</v>
      </c>
      <c r="S42" s="40" t="n">
        <v>0.072319519733633</v>
      </c>
      <c r="T42" s="42" t="n">
        <f aca="false">1/(1+CHOOSE(F$3,S43/2,S42/2))^(2*R42/365.25)</f>
        <v>4.7544054398292</v>
      </c>
      <c r="U42" s="4" t="n">
        <f aca="false">IF(AND(mthbeg&lt;=A42,mthend&gt;=A42),1,0)</f>
        <v>1</v>
      </c>
      <c r="V42" s="4" t="n">
        <f aca="false">P42*U42</f>
        <v>30</v>
      </c>
      <c r="X42" s="42" t="n">
        <f aca="false">IF(AND(CHOOSE(X$3,MONTH(A42)=MONTH(mthbeg),MONTH(A42)=1),YEAR(A42)&gt;YEAR(mthbeg)),X41*(1+escalator),X41)</f>
        <v>1.0609</v>
      </c>
      <c r="Y42" s="32" t="n">
        <f aca="false">D42*X42</f>
        <v>151.318461933444</v>
      </c>
      <c r="AA42" s="32" t="n">
        <f aca="false">$D42*E42</f>
        <v>14477.1645642799</v>
      </c>
      <c r="AB42" s="32" t="n">
        <f aca="false">$D42*F42</f>
        <v>6561.07950696429</v>
      </c>
      <c r="AC42" s="32" t="n">
        <f aca="false">$D42*G42</f>
        <v>14833.7449722671</v>
      </c>
      <c r="AD42" s="32" t="n">
        <f aca="false">$D42*H42</f>
        <v>14120.5841562927</v>
      </c>
      <c r="AE42" s="32" t="n">
        <f aca="false">$D42*I42</f>
        <v>6703.71167015917</v>
      </c>
      <c r="AF42" s="32" t="n">
        <f aca="false">$D42*J42</f>
        <v>6418.44734376942</v>
      </c>
      <c r="AH42" s="1" t="n">
        <f aca="false">C42*E42</f>
        <v>3045</v>
      </c>
      <c r="AI42" s="1" t="n">
        <f aca="false">AH42*T42</f>
        <v>14477.1645642799</v>
      </c>
    </row>
    <row r="43" customFormat="false" ht="12.75" hidden="false" customHeight="false" outlineLevel="0" collapsed="false">
      <c r="A43" s="43" t="n">
        <f aca="false">EDATE(A42,1)</f>
        <v>37895</v>
      </c>
      <c r="B43" s="32" t="n">
        <f aca="false">B42</f>
        <v>1</v>
      </c>
      <c r="C43" s="32" t="n">
        <f aca="false">IF(U43=1,B43*P43,0)</f>
        <v>31</v>
      </c>
      <c r="D43" s="32" t="n">
        <f aca="false">C43*T43</f>
        <v>146.750084020955</v>
      </c>
      <c r="E43" s="40" t="n">
        <f aca="false">AVERAGE(G43:H43)</f>
        <v>64</v>
      </c>
      <c r="F43" s="33" t="n">
        <f aca="false">AVERAGE(I43:J43)</f>
        <v>39</v>
      </c>
      <c r="G43" s="40" t="n">
        <v>67</v>
      </c>
      <c r="H43" s="40" t="n">
        <v>61</v>
      </c>
      <c r="I43" s="33" t="n">
        <v>40</v>
      </c>
      <c r="J43" s="33" t="n">
        <v>38</v>
      </c>
      <c r="K43" s="32"/>
      <c r="L43" s="32"/>
      <c r="M43" s="32"/>
      <c r="N43" s="32"/>
      <c r="O43" s="32"/>
      <c r="P43" s="1" t="n">
        <f aca="false">A44-A43</f>
        <v>31</v>
      </c>
      <c r="Q43" s="41" t="n">
        <f aca="false">CHOOSE(F$3,A44+24,A43)</f>
        <v>37950</v>
      </c>
      <c r="R43" s="1" t="n">
        <f aca="false">Q43-C$3</f>
        <v>-7976</v>
      </c>
      <c r="S43" s="40" t="n">
        <v>0.072398740959978</v>
      </c>
      <c r="T43" s="42" t="n">
        <f aca="false">1/(1+CHOOSE(F$3,S44/2,S43/2))^(2*R43/365.25)</f>
        <v>4.73387367809531</v>
      </c>
      <c r="U43" s="4" t="n">
        <f aca="false">IF(AND(mthbeg&lt;=A43,mthend&gt;=A43),1,0)</f>
        <v>1</v>
      </c>
      <c r="V43" s="4" t="n">
        <f aca="false">P43*U43</f>
        <v>31</v>
      </c>
      <c r="X43" s="42" t="n">
        <f aca="false">IF(AND(CHOOSE(X$3,MONTH(A43)=MONTH(mthbeg),MONTH(A43)=1),YEAR(A43)&gt;YEAR(mthbeg)),X42*(1+escalator),X42)</f>
        <v>1.0609</v>
      </c>
      <c r="Y43" s="32" t="n">
        <f aca="false">D43*X43</f>
        <v>155.687164137831</v>
      </c>
      <c r="AA43" s="32" t="n">
        <f aca="false">$D43*E43</f>
        <v>9392.0053773411</v>
      </c>
      <c r="AB43" s="32" t="n">
        <f aca="false">$D43*F43</f>
        <v>5723.25327681723</v>
      </c>
      <c r="AC43" s="32" t="n">
        <f aca="false">$D43*G43</f>
        <v>9832.25562940396</v>
      </c>
      <c r="AD43" s="32" t="n">
        <f aca="false">$D43*H43</f>
        <v>8951.75512527823</v>
      </c>
      <c r="AE43" s="32" t="n">
        <f aca="false">$D43*I43</f>
        <v>5870.00336083819</v>
      </c>
      <c r="AF43" s="32" t="n">
        <f aca="false">$D43*J43</f>
        <v>5576.50319279628</v>
      </c>
      <c r="AH43" s="1" t="n">
        <f aca="false">C43*E43</f>
        <v>1984</v>
      </c>
      <c r="AI43" s="1" t="n">
        <f aca="false">AH43*T43</f>
        <v>9392.0053773411</v>
      </c>
    </row>
    <row r="44" customFormat="false" ht="12.75" hidden="false" customHeight="false" outlineLevel="0" collapsed="false">
      <c r="A44" s="43" t="n">
        <f aca="false">EDATE(A43,1)</f>
        <v>37926</v>
      </c>
      <c r="B44" s="32" t="n">
        <f aca="false">B43</f>
        <v>1</v>
      </c>
      <c r="C44" s="32" t="n">
        <f aca="false">IF(U44=1,B44*P44,0)</f>
        <v>30</v>
      </c>
      <c r="D44" s="32" t="n">
        <f aca="false">C44*T44</f>
        <v>141.425744618747</v>
      </c>
      <c r="E44" s="40" t="n">
        <f aca="false">AVERAGE(G44:H44)</f>
        <v>58</v>
      </c>
      <c r="F44" s="33" t="n">
        <f aca="false">AVERAGE(I44:J44)</f>
        <v>35</v>
      </c>
      <c r="G44" s="40" t="n">
        <v>56</v>
      </c>
      <c r="H44" s="40" t="n">
        <v>60</v>
      </c>
      <c r="I44" s="33" t="n">
        <v>35</v>
      </c>
      <c r="J44" s="33" t="n">
        <v>35</v>
      </c>
      <c r="K44" s="32"/>
      <c r="L44" s="32"/>
      <c r="M44" s="32"/>
      <c r="N44" s="32"/>
      <c r="O44" s="32"/>
      <c r="P44" s="1" t="n">
        <f aca="false">A45-A44</f>
        <v>30</v>
      </c>
      <c r="Q44" s="41" t="n">
        <f aca="false">CHOOSE(F$3,A45+24,A44)</f>
        <v>37980</v>
      </c>
      <c r="R44" s="1" t="n">
        <f aca="false">Q44-C$3</f>
        <v>-7946</v>
      </c>
      <c r="S44" s="40" t="n">
        <v>0.072479803586877</v>
      </c>
      <c r="T44" s="42" t="n">
        <f aca="false">1/(1+CHOOSE(F$3,S45/2,S44/2))^(2*R44/365.25)</f>
        <v>4.71419148729158</v>
      </c>
      <c r="U44" s="4" t="n">
        <f aca="false">IF(AND(mthbeg&lt;=A44,mthend&gt;=A44),1,0)</f>
        <v>1</v>
      </c>
      <c r="V44" s="4" t="n">
        <f aca="false">P44*U44</f>
        <v>30</v>
      </c>
      <c r="X44" s="42" t="n">
        <f aca="false">IF(AND(CHOOSE(X$3,MONTH(A44)=MONTH(mthbeg),MONTH(A44)=1),YEAR(A44)&gt;YEAR(mthbeg)),X43*(1+escalator),X43)</f>
        <v>1.0609</v>
      </c>
      <c r="Y44" s="32" t="n">
        <f aca="false">D44*X44</f>
        <v>150.038572466029</v>
      </c>
      <c r="AA44" s="32" t="n">
        <f aca="false">$D44*E44</f>
        <v>8202.69318788734</v>
      </c>
      <c r="AB44" s="32" t="n">
        <f aca="false">$D44*F44</f>
        <v>4949.90106165615</v>
      </c>
      <c r="AC44" s="32" t="n">
        <f aca="false">$D44*G44</f>
        <v>7919.84169864985</v>
      </c>
      <c r="AD44" s="32" t="n">
        <f aca="false">$D44*H44</f>
        <v>8485.54467712484</v>
      </c>
      <c r="AE44" s="32" t="n">
        <f aca="false">$D44*I44</f>
        <v>4949.90106165615</v>
      </c>
      <c r="AF44" s="32" t="n">
        <f aca="false">$D44*J44</f>
        <v>4949.90106165615</v>
      </c>
      <c r="AH44" s="1" t="n">
        <f aca="false">C44*E44</f>
        <v>1740</v>
      </c>
      <c r="AI44" s="1" t="n">
        <f aca="false">AH44*T44</f>
        <v>8202.69318788734</v>
      </c>
    </row>
    <row r="45" customFormat="false" ht="12.75" hidden="false" customHeight="false" outlineLevel="0" collapsed="false">
      <c r="A45" s="43" t="n">
        <f aca="false">EDATE(A44,1)</f>
        <v>37956</v>
      </c>
      <c r="B45" s="32" t="n">
        <f aca="false">B44</f>
        <v>1</v>
      </c>
      <c r="C45" s="32" t="n">
        <f aca="false">IF(U45=1,B45*P45,0)</f>
        <v>31</v>
      </c>
      <c r="D45" s="32" t="n">
        <f aca="false">C45*T45</f>
        <v>145.478460778817</v>
      </c>
      <c r="E45" s="40" t="n">
        <f aca="false">AVERAGE(G45:H45)</f>
        <v>57</v>
      </c>
      <c r="F45" s="33" t="n">
        <f aca="false">AVERAGE(I45:J45)</f>
        <v>35</v>
      </c>
      <c r="G45" s="40" t="n">
        <v>55</v>
      </c>
      <c r="H45" s="40" t="n">
        <v>59</v>
      </c>
      <c r="I45" s="33" t="n">
        <v>35</v>
      </c>
      <c r="J45" s="33" t="n">
        <v>35</v>
      </c>
      <c r="K45" s="32"/>
      <c r="L45" s="32"/>
      <c r="M45" s="32"/>
      <c r="N45" s="32"/>
      <c r="O45" s="32"/>
      <c r="P45" s="1" t="n">
        <f aca="false">A46-A45</f>
        <v>31</v>
      </c>
      <c r="Q45" s="41" t="n">
        <f aca="false">CHOOSE(F$3,A46+24,A45)</f>
        <v>38011</v>
      </c>
      <c r="R45" s="1" t="n">
        <f aca="false">Q45-C$3</f>
        <v>-7915</v>
      </c>
      <c r="S45" s="40" t="n">
        <v>0.072559895626214</v>
      </c>
      <c r="T45" s="42" t="n">
        <f aca="false">1/(1+CHOOSE(F$3,S46/2,S45/2))^(2*R45/365.25)</f>
        <v>4.69285357351021</v>
      </c>
      <c r="U45" s="4" t="n">
        <f aca="false">IF(AND(mthbeg&lt;=A45,mthend&gt;=A45),1,0)</f>
        <v>1</v>
      </c>
      <c r="V45" s="4" t="n">
        <f aca="false">P45*U45</f>
        <v>31</v>
      </c>
      <c r="X45" s="42" t="n">
        <f aca="false">IF(AND(CHOOSE(X$3,MONTH(A45)=MONTH(mthbeg),MONTH(A45)=1),YEAR(A45)&gt;YEAR(mthbeg)),X44*(1+escalator),X44)</f>
        <v>1.0609</v>
      </c>
      <c r="Y45" s="32" t="n">
        <f aca="false">D45*X45</f>
        <v>154.338099040246</v>
      </c>
      <c r="AA45" s="32" t="n">
        <f aca="false">$D45*E45</f>
        <v>8292.27226439254</v>
      </c>
      <c r="AB45" s="32" t="n">
        <f aca="false">$D45*F45</f>
        <v>5091.74612725858</v>
      </c>
      <c r="AC45" s="32" t="n">
        <f aca="false">$D45*G45</f>
        <v>8001.31534283491</v>
      </c>
      <c r="AD45" s="32" t="n">
        <f aca="false">$D45*H45</f>
        <v>8583.22918595018</v>
      </c>
      <c r="AE45" s="32" t="n">
        <f aca="false">$D45*I45</f>
        <v>5091.74612725858</v>
      </c>
      <c r="AF45" s="32" t="n">
        <f aca="false">$D45*J45</f>
        <v>5091.74612725858</v>
      </c>
      <c r="AH45" s="1" t="n">
        <f aca="false">C45*E45</f>
        <v>1767</v>
      </c>
      <c r="AI45" s="1" t="n">
        <f aca="false">AH45*T45</f>
        <v>8292.27226439254</v>
      </c>
    </row>
    <row r="46" customFormat="false" ht="12.75" hidden="false" customHeight="false" outlineLevel="0" collapsed="false">
      <c r="A46" s="43" t="n">
        <f aca="false">EDATE(A45,1)</f>
        <v>37987</v>
      </c>
      <c r="B46" s="32" t="n">
        <f aca="false">B45</f>
        <v>1</v>
      </c>
      <c r="C46" s="32" t="n">
        <f aca="false">IF(U46=1,B46*P46,0)</f>
        <v>31</v>
      </c>
      <c r="D46" s="32" t="n">
        <f aca="false">C46*T46</f>
        <v>144.803542219788</v>
      </c>
      <c r="E46" s="40" t="n">
        <f aca="false">AVERAGE(G46:H46)</f>
        <v>51.875</v>
      </c>
      <c r="F46" s="33" t="n">
        <f aca="false">AVERAGE(I46:J46)</f>
        <v>33.9</v>
      </c>
      <c r="G46" s="40" t="n">
        <v>50</v>
      </c>
      <c r="H46" s="40" t="n">
        <v>53.75</v>
      </c>
      <c r="I46" s="33" t="n">
        <v>31.75</v>
      </c>
      <c r="J46" s="33" t="n">
        <v>36.05</v>
      </c>
      <c r="K46" s="32"/>
      <c r="L46" s="32"/>
      <c r="M46" s="32"/>
      <c r="N46" s="32"/>
      <c r="O46" s="32"/>
      <c r="P46" s="1" t="n">
        <f aca="false">A47-A46</f>
        <v>31</v>
      </c>
      <c r="Q46" s="41" t="n">
        <f aca="false">CHOOSE(F$3,A47+24,A46)</f>
        <v>38042</v>
      </c>
      <c r="R46" s="1" t="n">
        <f aca="false">Q46-C$3</f>
        <v>-7884</v>
      </c>
      <c r="S46" s="40" t="n">
        <v>0.072632236824855</v>
      </c>
      <c r="T46" s="42" t="n">
        <f aca="false">1/(1+CHOOSE(F$3,S47/2,S46/2))^(2*R46/365.25)</f>
        <v>4.67108200708993</v>
      </c>
      <c r="U46" s="4" t="n">
        <f aca="false">IF(AND(mthbeg&lt;=A46,mthend&gt;=A46),1,0)</f>
        <v>1</v>
      </c>
      <c r="V46" s="4" t="n">
        <f aca="false">P46*U46</f>
        <v>31</v>
      </c>
      <c r="X46" s="42" t="n">
        <f aca="false">IF(AND(CHOOSE(X$3,MONTH(A46)=MONTH(mthbeg),MONTH(A46)=1),YEAR(A46)&gt;YEAR(mthbeg)),X45*(1+escalator),X45)</f>
        <v>1.092727</v>
      </c>
      <c r="Y46" s="32" t="n">
        <f aca="false">D46*X46</f>
        <v>158.230740279202</v>
      </c>
      <c r="AA46" s="32" t="n">
        <f aca="false">$D46*E46</f>
        <v>7511.68375265149</v>
      </c>
      <c r="AB46" s="32" t="n">
        <f aca="false">$D46*F46</f>
        <v>4908.8400812508</v>
      </c>
      <c r="AC46" s="32" t="n">
        <f aca="false">$D46*G46</f>
        <v>7240.17711098939</v>
      </c>
      <c r="AD46" s="32" t="n">
        <f aca="false">$D46*H46</f>
        <v>7783.19039431359</v>
      </c>
      <c r="AE46" s="32" t="n">
        <f aca="false">$D46*I46</f>
        <v>4597.51246547826</v>
      </c>
      <c r="AF46" s="32" t="n">
        <f aca="false">$D46*J46</f>
        <v>5220.16769702335</v>
      </c>
      <c r="AH46" s="1" t="n">
        <f aca="false">C46*E46</f>
        <v>1608.125</v>
      </c>
      <c r="AI46" s="1" t="n">
        <f aca="false">AH46*T46</f>
        <v>7511.68375265149</v>
      </c>
    </row>
    <row r="47" customFormat="false" ht="12.75" hidden="false" customHeight="false" outlineLevel="0" collapsed="false">
      <c r="A47" s="43" t="n">
        <f aca="false">EDATE(A46,1)</f>
        <v>38018</v>
      </c>
      <c r="B47" s="32" t="n">
        <f aca="false">B46</f>
        <v>1</v>
      </c>
      <c r="C47" s="32" t="n">
        <f aca="false">IF(U47=1,B47*P47,0)</f>
        <v>29</v>
      </c>
      <c r="D47" s="32" t="n">
        <f aca="false">C47*T47</f>
        <v>134.832099216681</v>
      </c>
      <c r="E47" s="40" t="n">
        <f aca="false">AVERAGE(G47:H47)</f>
        <v>50.125</v>
      </c>
      <c r="F47" s="33" t="n">
        <f aca="false">AVERAGE(I47:J47)</f>
        <v>32.9</v>
      </c>
      <c r="G47" s="40" t="n">
        <v>48.5</v>
      </c>
      <c r="H47" s="40" t="n">
        <v>51.75</v>
      </c>
      <c r="I47" s="33" t="n">
        <v>30.75</v>
      </c>
      <c r="J47" s="33" t="n">
        <v>35.05</v>
      </c>
      <c r="K47" s="32"/>
      <c r="L47" s="32"/>
      <c r="M47" s="32"/>
      <c r="N47" s="32"/>
      <c r="O47" s="32"/>
      <c r="P47" s="1" t="n">
        <f aca="false">A48-A47</f>
        <v>29</v>
      </c>
      <c r="Q47" s="41" t="n">
        <f aca="false">CHOOSE(F$3,A48+24,A47)</f>
        <v>38071</v>
      </c>
      <c r="R47" s="1" t="n">
        <f aca="false">Q47-C$3</f>
        <v>-7855</v>
      </c>
      <c r="S47" s="40" t="n">
        <v>0.072699699721178</v>
      </c>
      <c r="T47" s="42" t="n">
        <f aca="false">1/(1+CHOOSE(F$3,S48/2,S47/2))^(2*R47/365.25)</f>
        <v>4.64938273160968</v>
      </c>
      <c r="U47" s="4" t="n">
        <f aca="false">IF(AND(mthbeg&lt;=A47,mthend&gt;=A47),1,0)</f>
        <v>1</v>
      </c>
      <c r="V47" s="4" t="n">
        <f aca="false">P47*U47</f>
        <v>29</v>
      </c>
      <c r="X47" s="42" t="n">
        <f aca="false">IF(AND(CHOOSE(X$3,MONTH(A47)=MONTH(mthbeg),MONTH(A47)=1),YEAR(A47)&gt;YEAR(mthbeg)),X46*(1+escalator),X46)</f>
        <v>1.092727</v>
      </c>
      <c r="Y47" s="32" t="n">
        <f aca="false">D47*X47</f>
        <v>147.334675280746</v>
      </c>
      <c r="AA47" s="32" t="n">
        <f aca="false">$D47*E47</f>
        <v>6758.45897323612</v>
      </c>
      <c r="AB47" s="32" t="n">
        <f aca="false">$D47*F47</f>
        <v>4435.97606422879</v>
      </c>
      <c r="AC47" s="32" t="n">
        <f aca="false">$D47*G47</f>
        <v>6539.35681200901</v>
      </c>
      <c r="AD47" s="32" t="n">
        <f aca="false">$D47*H47</f>
        <v>6977.56113446322</v>
      </c>
      <c r="AE47" s="32" t="n">
        <f aca="false">$D47*I47</f>
        <v>4146.08705091293</v>
      </c>
      <c r="AF47" s="32" t="n">
        <f aca="false">$D47*J47</f>
        <v>4725.86507754466</v>
      </c>
      <c r="AH47" s="1" t="n">
        <f aca="false">C47*E47</f>
        <v>1453.625</v>
      </c>
      <c r="AI47" s="1" t="n">
        <f aca="false">AH47*T47</f>
        <v>6758.45897323612</v>
      </c>
    </row>
    <row r="48" customFormat="false" ht="12.75" hidden="false" customHeight="false" outlineLevel="0" collapsed="false">
      <c r="A48" s="43" t="n">
        <f aca="false">EDATE(A47,1)</f>
        <v>38047</v>
      </c>
      <c r="B48" s="32" t="n">
        <f aca="false">B47</f>
        <v>1</v>
      </c>
      <c r="C48" s="32" t="n">
        <f aca="false">IF(U48=1,B48*P48,0)</f>
        <v>31</v>
      </c>
      <c r="D48" s="32" t="n">
        <f aca="false">C48*T48</f>
        <v>143.408901913032</v>
      </c>
      <c r="E48" s="40" t="n">
        <f aca="false">AVERAGE(G48:H48)</f>
        <v>49.125</v>
      </c>
      <c r="F48" s="33" t="n">
        <f aca="false">AVERAGE(I48:J48)</f>
        <v>31.9</v>
      </c>
      <c r="G48" s="40" t="n">
        <v>47.5</v>
      </c>
      <c r="H48" s="40" t="n">
        <v>50.75</v>
      </c>
      <c r="I48" s="33" t="n">
        <v>30.75</v>
      </c>
      <c r="J48" s="33" t="n">
        <v>33.05</v>
      </c>
      <c r="K48" s="32"/>
      <c r="L48" s="32"/>
      <c r="M48" s="32"/>
      <c r="N48" s="32"/>
      <c r="O48" s="32"/>
      <c r="P48" s="1" t="n">
        <f aca="false">A49-A48</f>
        <v>31</v>
      </c>
      <c r="Q48" s="41" t="n">
        <f aca="false">CHOOSE(F$3,A49+24,A48)</f>
        <v>38102</v>
      </c>
      <c r="R48" s="1" t="n">
        <f aca="false">Q48-C$3</f>
        <v>-7824</v>
      </c>
      <c r="S48" s="40" t="n">
        <v>0.072748539153436</v>
      </c>
      <c r="T48" s="42" t="n">
        <f aca="false">1/(1+CHOOSE(F$3,S49/2,S48/2))^(2*R48/365.25)</f>
        <v>4.6260936100978</v>
      </c>
      <c r="U48" s="4" t="n">
        <f aca="false">IF(AND(mthbeg&lt;=A48,mthend&gt;=A48),1,0)</f>
        <v>1</v>
      </c>
      <c r="V48" s="4" t="n">
        <f aca="false">P48*U48</f>
        <v>31</v>
      </c>
      <c r="X48" s="42" t="n">
        <f aca="false">IF(AND(CHOOSE(X$3,MONTH(A48)=MONTH(mthbeg),MONTH(A48)=1),YEAR(A48)&gt;YEAR(mthbeg)),X47*(1+escalator),X47)</f>
        <v>1.092727</v>
      </c>
      <c r="Y48" s="32" t="n">
        <f aca="false">D48*X48</f>
        <v>156.706779160722</v>
      </c>
      <c r="AA48" s="32" t="n">
        <f aca="false">$D48*E48</f>
        <v>7044.96230647769</v>
      </c>
      <c r="AB48" s="32" t="n">
        <f aca="false">$D48*F48</f>
        <v>4574.74397102572</v>
      </c>
      <c r="AC48" s="32" t="n">
        <f aca="false">$D48*G48</f>
        <v>6811.92284086902</v>
      </c>
      <c r="AD48" s="32" t="n">
        <f aca="false">$D48*H48</f>
        <v>7278.00177208637</v>
      </c>
      <c r="AE48" s="32" t="n">
        <f aca="false">$D48*I48</f>
        <v>4409.82373382573</v>
      </c>
      <c r="AF48" s="32" t="n">
        <f aca="false">$D48*J48</f>
        <v>4739.6642082257</v>
      </c>
      <c r="AH48" s="1" t="n">
        <f aca="false">C48*E48</f>
        <v>1522.875</v>
      </c>
      <c r="AI48" s="1" t="n">
        <f aca="false">AH48*T48</f>
        <v>7044.96230647769</v>
      </c>
    </row>
    <row r="49" customFormat="false" ht="12.75" hidden="false" customHeight="false" outlineLevel="0" collapsed="false">
      <c r="A49" s="43" t="n">
        <f aca="false">EDATE(A48,1)</f>
        <v>38078</v>
      </c>
      <c r="B49" s="32" t="n">
        <f aca="false">B48</f>
        <v>1</v>
      </c>
      <c r="C49" s="32" t="n">
        <f aca="false">IF(U49=1,B49*P49,0)</f>
        <v>30</v>
      </c>
      <c r="D49" s="32" t="n">
        <f aca="false">C49*T49</f>
        <v>138.098404431393</v>
      </c>
      <c r="E49" s="40" t="n">
        <f aca="false">AVERAGE(G49:H49)</f>
        <v>47.925</v>
      </c>
      <c r="F49" s="33" t="n">
        <f aca="false">AVERAGE(I49:J49)</f>
        <v>31.4</v>
      </c>
      <c r="G49" s="40" t="n">
        <v>47.35</v>
      </c>
      <c r="H49" s="40" t="n">
        <v>48.5</v>
      </c>
      <c r="I49" s="33" t="n">
        <v>29.75</v>
      </c>
      <c r="J49" s="33" t="n">
        <v>33.05</v>
      </c>
      <c r="K49" s="32"/>
      <c r="L49" s="32"/>
      <c r="M49" s="32"/>
      <c r="N49" s="32"/>
      <c r="O49" s="32"/>
      <c r="P49" s="1" t="n">
        <f aca="false">A50-A49</f>
        <v>30</v>
      </c>
      <c r="Q49" s="41" t="n">
        <f aca="false">CHOOSE(F$3,A50+24,A49)</f>
        <v>38132</v>
      </c>
      <c r="R49" s="1" t="n">
        <f aca="false">Q49-C$3</f>
        <v>-7794</v>
      </c>
      <c r="S49" s="40" t="n">
        <v>0.072799006567597</v>
      </c>
      <c r="T49" s="42" t="n">
        <f aca="false">1/(1+CHOOSE(F$3,S50/2,S49/2))^(2*R49/365.25)</f>
        <v>4.60328014771311</v>
      </c>
      <c r="U49" s="4" t="n">
        <f aca="false">IF(AND(mthbeg&lt;=A49,mthend&gt;=A49),1,0)</f>
        <v>1</v>
      </c>
      <c r="V49" s="4" t="n">
        <f aca="false">P49*U49</f>
        <v>30</v>
      </c>
      <c r="X49" s="42" t="n">
        <f aca="false">IF(AND(CHOOSE(X$3,MONTH(A49)=MONTH(mthbeg),MONTH(A49)=1),YEAR(A49)&gt;YEAR(mthbeg)),X48*(1+escalator),X48)</f>
        <v>1.092727</v>
      </c>
      <c r="Y49" s="32" t="n">
        <f aca="false">D49*X49</f>
        <v>150.903855179103</v>
      </c>
      <c r="AA49" s="32" t="n">
        <f aca="false">$D49*E49</f>
        <v>6618.36603237452</v>
      </c>
      <c r="AB49" s="32" t="n">
        <f aca="false">$D49*F49</f>
        <v>4336.28989914575</v>
      </c>
      <c r="AC49" s="32" t="n">
        <f aca="false">$D49*G49</f>
        <v>6538.95944982647</v>
      </c>
      <c r="AD49" s="32" t="n">
        <f aca="false">$D49*H49</f>
        <v>6697.77261492257</v>
      </c>
      <c r="AE49" s="32" t="n">
        <f aca="false">$D49*I49</f>
        <v>4108.42753183395</v>
      </c>
      <c r="AF49" s="32" t="n">
        <f aca="false">$D49*J49</f>
        <v>4564.15226645755</v>
      </c>
      <c r="AH49" s="1" t="n">
        <f aca="false">C49*E49</f>
        <v>1437.75</v>
      </c>
      <c r="AI49" s="1" t="n">
        <f aca="false">AH49*T49</f>
        <v>6618.36603237452</v>
      </c>
    </row>
    <row r="50" customFormat="false" ht="12.75" hidden="false" customHeight="false" outlineLevel="0" collapsed="false">
      <c r="A50" s="43" t="n">
        <f aca="false">EDATE(A49,1)</f>
        <v>38108</v>
      </c>
      <c r="B50" s="32" t="n">
        <f aca="false">B49</f>
        <v>1</v>
      </c>
      <c r="C50" s="32" t="n">
        <f aca="false">IF(U50=1,B50*P50,0)</f>
        <v>31</v>
      </c>
      <c r="D50" s="32" t="n">
        <f aca="false">C50*T50</f>
        <v>141.957994495366</v>
      </c>
      <c r="E50" s="40" t="n">
        <f aca="false">AVERAGE(G50:H50)</f>
        <v>49.925</v>
      </c>
      <c r="F50" s="33" t="n">
        <f aca="false">AVERAGE(I50:J50)</f>
        <v>29.4</v>
      </c>
      <c r="G50" s="40" t="n">
        <v>49.35</v>
      </c>
      <c r="H50" s="40" t="n">
        <v>50.5</v>
      </c>
      <c r="I50" s="33" t="n">
        <v>29.75</v>
      </c>
      <c r="J50" s="33" t="n">
        <v>29.05</v>
      </c>
      <c r="K50" s="32"/>
      <c r="L50" s="32"/>
      <c r="M50" s="32"/>
      <c r="N50" s="32"/>
      <c r="O50" s="32"/>
      <c r="P50" s="1" t="n">
        <f aca="false">A51-A50</f>
        <v>31</v>
      </c>
      <c r="Q50" s="41" t="n">
        <f aca="false">CHOOSE(F$3,A51+24,A50)</f>
        <v>38163</v>
      </c>
      <c r="R50" s="1" t="n">
        <f aca="false">Q50-C$3</f>
        <v>-7763</v>
      </c>
      <c r="S50" s="40" t="n">
        <v>0.072844149663419</v>
      </c>
      <c r="T50" s="42" t="n">
        <f aca="false">1/(1+CHOOSE(F$3,S51/2,S50/2))^(2*R50/365.25)</f>
        <v>4.5792901450118</v>
      </c>
      <c r="U50" s="4" t="n">
        <f aca="false">IF(AND(mthbeg&lt;=A50,mthend&gt;=A50),1,0)</f>
        <v>1</v>
      </c>
      <c r="V50" s="4" t="n">
        <f aca="false">P50*U50</f>
        <v>31</v>
      </c>
      <c r="X50" s="42" t="n">
        <f aca="false">IF(AND(CHOOSE(X$3,MONTH(A50)=MONTH(mthbeg),MONTH(A50)=1),YEAR(A50)&gt;YEAR(mthbeg)),X49*(1+escalator),X49)</f>
        <v>1.092727</v>
      </c>
      <c r="Y50" s="32" t="n">
        <f aca="false">D50*X50</f>
        <v>155.121333450938</v>
      </c>
      <c r="AA50" s="32" t="n">
        <f aca="false">$D50*E50</f>
        <v>7087.25287518114</v>
      </c>
      <c r="AB50" s="32" t="n">
        <f aca="false">$D50*F50</f>
        <v>4173.56503816376</v>
      </c>
      <c r="AC50" s="32" t="n">
        <f aca="false">$D50*G50</f>
        <v>7005.62702834631</v>
      </c>
      <c r="AD50" s="32" t="n">
        <f aca="false">$D50*H50</f>
        <v>7168.87872201598</v>
      </c>
      <c r="AE50" s="32" t="n">
        <f aca="false">$D50*I50</f>
        <v>4223.25033623713</v>
      </c>
      <c r="AF50" s="32" t="n">
        <f aca="false">$D50*J50</f>
        <v>4123.87974009038</v>
      </c>
      <c r="AH50" s="1" t="n">
        <f aca="false">C50*E50</f>
        <v>1547.675</v>
      </c>
      <c r="AI50" s="1" t="n">
        <f aca="false">AH50*T50</f>
        <v>7087.25287518114</v>
      </c>
    </row>
    <row r="51" customFormat="false" ht="12.75" hidden="false" customHeight="false" outlineLevel="0" collapsed="false">
      <c r="A51" s="43" t="n">
        <f aca="false">EDATE(A50,1)</f>
        <v>38139</v>
      </c>
      <c r="B51" s="32" t="n">
        <f aca="false">B50</f>
        <v>1</v>
      </c>
      <c r="C51" s="32" t="n">
        <f aca="false">IF(U51=1,B51*P51,0)</f>
        <v>30</v>
      </c>
      <c r="D51" s="32" t="n">
        <f aca="false">C51*T51</f>
        <v>136.688630897204</v>
      </c>
      <c r="E51" s="40" t="n">
        <f aca="false">AVERAGE(G51:H51)</f>
        <v>61.425</v>
      </c>
      <c r="F51" s="33" t="n">
        <f aca="false">AVERAGE(I51:J51)</f>
        <v>29.9</v>
      </c>
      <c r="G51" s="40" t="n">
        <v>65.35</v>
      </c>
      <c r="H51" s="40" t="n">
        <v>57.5</v>
      </c>
      <c r="I51" s="33" t="n">
        <v>27.75</v>
      </c>
      <c r="J51" s="33" t="n">
        <v>32.05</v>
      </c>
      <c r="K51" s="32"/>
      <c r="L51" s="32"/>
      <c r="M51" s="32"/>
      <c r="N51" s="32"/>
      <c r="O51" s="32"/>
      <c r="P51" s="1" t="n">
        <f aca="false">A52-A51</f>
        <v>30</v>
      </c>
      <c r="Q51" s="41" t="n">
        <f aca="false">CHOOSE(F$3,A52+24,A51)</f>
        <v>38193</v>
      </c>
      <c r="R51" s="1" t="n">
        <f aca="false">Q51-C$3</f>
        <v>-7733</v>
      </c>
      <c r="S51" s="40" t="n">
        <v>0.072885475947292</v>
      </c>
      <c r="T51" s="42" t="n">
        <f aca="false">1/(1+CHOOSE(F$3,S52/2,S51/2))^(2*R51/365.25)</f>
        <v>4.55628769657345</v>
      </c>
      <c r="U51" s="4" t="n">
        <f aca="false">IF(AND(mthbeg&lt;=A51,mthend&gt;=A51),1,0)</f>
        <v>1</v>
      </c>
      <c r="V51" s="4" t="n">
        <f aca="false">P51*U51</f>
        <v>30</v>
      </c>
      <c r="X51" s="42" t="n">
        <f aca="false">IF(AND(CHOOSE(X$3,MONTH(A51)=MONTH(mthbeg),MONTH(A51)=1),YEAR(A51)&gt;YEAR(mthbeg)),X50*(1+escalator),X50)</f>
        <v>1.092727</v>
      </c>
      <c r="Y51" s="32" t="n">
        <f aca="false">D51*X51</f>
        <v>149.363357574409</v>
      </c>
      <c r="AA51" s="32" t="n">
        <f aca="false">$D51*E51</f>
        <v>8396.09915286073</v>
      </c>
      <c r="AB51" s="32" t="n">
        <f aca="false">$D51*F51</f>
        <v>4086.99006382639</v>
      </c>
      <c r="AC51" s="32" t="n">
        <f aca="false">$D51*G51</f>
        <v>8932.60202913226</v>
      </c>
      <c r="AD51" s="32" t="n">
        <f aca="false">$D51*H51</f>
        <v>7859.59627658921</v>
      </c>
      <c r="AE51" s="32" t="n">
        <f aca="false">$D51*I51</f>
        <v>3793.1095073974</v>
      </c>
      <c r="AF51" s="32" t="n">
        <f aca="false">$D51*J51</f>
        <v>4380.87062025538</v>
      </c>
      <c r="AH51" s="1" t="n">
        <f aca="false">C51*E51</f>
        <v>1842.75</v>
      </c>
      <c r="AI51" s="1" t="n">
        <f aca="false">AH51*T51</f>
        <v>8396.09915286073</v>
      </c>
    </row>
    <row r="52" customFormat="false" ht="12.75" hidden="false" customHeight="false" outlineLevel="0" collapsed="false">
      <c r="A52" s="43" t="n">
        <f aca="false">EDATE(A51,1)</f>
        <v>38169</v>
      </c>
      <c r="B52" s="32" t="n">
        <f aca="false">B51</f>
        <v>1</v>
      </c>
      <c r="C52" s="32" t="n">
        <f aca="false">IF(U52=1,B52*P52,0)</f>
        <v>31</v>
      </c>
      <c r="D52" s="32" t="n">
        <f aca="false">C52*T52</f>
        <v>140.511966190529</v>
      </c>
      <c r="E52" s="40" t="n">
        <f aca="false">AVERAGE(G52:H52)</f>
        <v>86.75</v>
      </c>
      <c r="F52" s="33" t="n">
        <f aca="false">AVERAGE(I52:J52)</f>
        <v>41.9</v>
      </c>
      <c r="G52" s="40" t="n">
        <v>89</v>
      </c>
      <c r="H52" s="40" t="n">
        <v>84.5</v>
      </c>
      <c r="I52" s="33" t="n">
        <v>41.75</v>
      </c>
      <c r="J52" s="33" t="n">
        <v>42.05</v>
      </c>
      <c r="K52" s="32"/>
      <c r="L52" s="32"/>
      <c r="M52" s="32"/>
      <c r="N52" s="32"/>
      <c r="O52" s="32"/>
      <c r="P52" s="1" t="n">
        <f aca="false">A53-A52</f>
        <v>31</v>
      </c>
      <c r="Q52" s="41" t="n">
        <f aca="false">CHOOSE(F$3,A53+24,A52)</f>
        <v>38224</v>
      </c>
      <c r="R52" s="1" t="n">
        <f aca="false">Q52-C$3</f>
        <v>-7702</v>
      </c>
      <c r="S52" s="40" t="n">
        <v>0.072926802231728</v>
      </c>
      <c r="T52" s="42" t="n">
        <f aca="false">1/(1+CHOOSE(F$3,S53/2,S52/2))^(2*R52/365.25)</f>
        <v>4.53264407066223</v>
      </c>
      <c r="U52" s="4" t="n">
        <f aca="false">IF(AND(mthbeg&lt;=A52,mthend&gt;=A52),1,0)</f>
        <v>1</v>
      </c>
      <c r="V52" s="4" t="n">
        <f aca="false">P52*U52</f>
        <v>31</v>
      </c>
      <c r="X52" s="42" t="n">
        <f aca="false">IF(AND(CHOOSE(X$3,MONTH(A52)=MONTH(mthbeg),MONTH(A52)=1),YEAR(A52)&gt;YEAR(mthbeg)),X51*(1+escalator),X51)</f>
        <v>1.092727</v>
      </c>
      <c r="Y52" s="32" t="n">
        <f aca="false">D52*X52</f>
        <v>153.541219279478</v>
      </c>
      <c r="AA52" s="32" t="n">
        <f aca="false">$D52*E52</f>
        <v>12189.4130670284</v>
      </c>
      <c r="AB52" s="32" t="n">
        <f aca="false">$D52*F52</f>
        <v>5887.45138338316</v>
      </c>
      <c r="AC52" s="32" t="n">
        <f aca="false">$D52*G52</f>
        <v>12505.5649909571</v>
      </c>
      <c r="AD52" s="32" t="n">
        <f aca="false">$D52*H52</f>
        <v>11873.2611430997</v>
      </c>
      <c r="AE52" s="32" t="n">
        <f aca="false">$D52*I52</f>
        <v>5866.37458845458</v>
      </c>
      <c r="AF52" s="32" t="n">
        <f aca="false">$D52*J52</f>
        <v>5908.52817831174</v>
      </c>
      <c r="AH52" s="1" t="n">
        <f aca="false">C52*E52</f>
        <v>2689.25</v>
      </c>
      <c r="AI52" s="1" t="n">
        <f aca="false">AH52*T52</f>
        <v>12189.4130670284</v>
      </c>
    </row>
    <row r="53" customFormat="false" ht="12.75" hidden="false" customHeight="false" outlineLevel="0" collapsed="false">
      <c r="A53" s="43" t="n">
        <f aca="false">EDATE(A52,1)</f>
        <v>38200</v>
      </c>
      <c r="B53" s="32" t="n">
        <f aca="false">B52</f>
        <v>1</v>
      </c>
      <c r="C53" s="32" t="n">
        <f aca="false">IF(U53=1,B53*P53,0)</f>
        <v>31</v>
      </c>
      <c r="D53" s="32" t="n">
        <f aca="false">C53*T53</f>
        <v>139.796917335069</v>
      </c>
      <c r="E53" s="40" t="n">
        <f aca="false">AVERAGE(G53:H53)</f>
        <v>97.25</v>
      </c>
      <c r="F53" s="33" t="n">
        <f aca="false">AVERAGE(I53:J53)</f>
        <v>44.9</v>
      </c>
      <c r="G53" s="40" t="n">
        <v>97</v>
      </c>
      <c r="H53" s="40" t="n">
        <v>97.5</v>
      </c>
      <c r="I53" s="33" t="n">
        <v>45.75</v>
      </c>
      <c r="J53" s="33" t="n">
        <v>44.05</v>
      </c>
      <c r="K53" s="32"/>
      <c r="L53" s="32"/>
      <c r="M53" s="32"/>
      <c r="N53" s="32"/>
      <c r="O53" s="32"/>
      <c r="P53" s="1" t="n">
        <f aca="false">A54-A53</f>
        <v>31</v>
      </c>
      <c r="Q53" s="41" t="n">
        <f aca="false">CHOOSE(F$3,A54+24,A53)</f>
        <v>38255</v>
      </c>
      <c r="R53" s="1" t="n">
        <f aca="false">Q53-C$3</f>
        <v>-7671</v>
      </c>
      <c r="S53" s="40" t="n">
        <v>0.072969890603447</v>
      </c>
      <c r="T53" s="42" t="n">
        <f aca="false">1/(1+CHOOSE(F$3,S54/2,S53/2))^(2*R53/365.25)</f>
        <v>4.5095779785506</v>
      </c>
      <c r="U53" s="4" t="n">
        <f aca="false">IF(AND(mthbeg&lt;=A53,mthend&gt;=A53),1,0)</f>
        <v>1</v>
      </c>
      <c r="V53" s="4" t="n">
        <f aca="false">P53*U53</f>
        <v>31</v>
      </c>
      <c r="X53" s="42" t="n">
        <f aca="false">IF(AND(CHOOSE(X$3,MONTH(A53)=MONTH(mthbeg),MONTH(A53)=1),YEAR(A53)&gt;YEAR(mthbeg)),X52*(1+escalator),X52)</f>
        <v>1.092727</v>
      </c>
      <c r="Y53" s="32" t="n">
        <f aca="false">D53*X53</f>
        <v>152.759866088797</v>
      </c>
      <c r="AA53" s="32" t="n">
        <f aca="false">$D53*E53</f>
        <v>13595.2502108354</v>
      </c>
      <c r="AB53" s="32" t="n">
        <f aca="false">$D53*F53</f>
        <v>6276.88158834458</v>
      </c>
      <c r="AC53" s="32" t="n">
        <f aca="false">$D53*G53</f>
        <v>13560.3009815016</v>
      </c>
      <c r="AD53" s="32" t="n">
        <f aca="false">$D53*H53</f>
        <v>13630.1994401692</v>
      </c>
      <c r="AE53" s="32" t="n">
        <f aca="false">$D53*I53</f>
        <v>6395.70896807938</v>
      </c>
      <c r="AF53" s="32" t="n">
        <f aca="false">$D53*J53</f>
        <v>6158.05420860977</v>
      </c>
      <c r="AH53" s="1" t="n">
        <f aca="false">C53*E53</f>
        <v>3014.75</v>
      </c>
      <c r="AI53" s="1" t="n">
        <f aca="false">AH53*T53</f>
        <v>13595.2502108354</v>
      </c>
    </row>
    <row r="54" customFormat="false" ht="12.75" hidden="false" customHeight="false" outlineLevel="0" collapsed="false">
      <c r="A54" s="43" t="n">
        <f aca="false">EDATE(A53,1)</f>
        <v>38231</v>
      </c>
      <c r="B54" s="32" t="n">
        <f aca="false">B53</f>
        <v>1</v>
      </c>
      <c r="C54" s="32" t="n">
        <f aca="false">IF(U54=1,B54*P54,0)</f>
        <v>30</v>
      </c>
      <c r="D54" s="32" t="n">
        <f aca="false">C54*T54</f>
        <v>134.62001242537</v>
      </c>
      <c r="E54" s="40" t="n">
        <f aca="false">AVERAGE(G54:H54)</f>
        <v>87.25</v>
      </c>
      <c r="F54" s="33" t="n">
        <f aca="false">AVERAGE(I54:J54)</f>
        <v>42.4</v>
      </c>
      <c r="G54" s="40" t="n">
        <v>89</v>
      </c>
      <c r="H54" s="40" t="n">
        <v>85.5</v>
      </c>
      <c r="I54" s="33" t="n">
        <v>42.75</v>
      </c>
      <c r="J54" s="33" t="n">
        <v>42.05</v>
      </c>
      <c r="K54" s="32"/>
      <c r="L54" s="32"/>
      <c r="M54" s="32"/>
      <c r="N54" s="32"/>
      <c r="O54" s="32"/>
      <c r="P54" s="1" t="n">
        <f aca="false">A55-A54</f>
        <v>30</v>
      </c>
      <c r="Q54" s="41" t="n">
        <f aca="false">CHOOSE(F$3,A55+24,A54)</f>
        <v>38285</v>
      </c>
      <c r="R54" s="1" t="n">
        <f aca="false">Q54-C$3</f>
        <v>-7641</v>
      </c>
      <c r="S54" s="40" t="n">
        <v>0.073018306163082</v>
      </c>
      <c r="T54" s="42" t="n">
        <f aca="false">1/(1+CHOOSE(F$3,S55/2,S54/2))^(2*R54/365.25)</f>
        <v>4.48733374751232</v>
      </c>
      <c r="U54" s="4" t="n">
        <f aca="false">IF(AND(mthbeg&lt;=A54,mthend&gt;=A54),1,0)</f>
        <v>1</v>
      </c>
      <c r="V54" s="4" t="n">
        <f aca="false">P54*U54</f>
        <v>30</v>
      </c>
      <c r="X54" s="42" t="n">
        <f aca="false">IF(AND(CHOOSE(X$3,MONTH(A54)=MONTH(mthbeg),MONTH(A54)=1),YEAR(A54)&gt;YEAR(mthbeg)),X53*(1+escalator),X53)</f>
        <v>1.092727</v>
      </c>
      <c r="Y54" s="32" t="n">
        <f aca="false">D54*X54</f>
        <v>147.102922317537</v>
      </c>
      <c r="AA54" s="32" t="n">
        <f aca="false">$D54*E54</f>
        <v>11745.5960841135</v>
      </c>
      <c r="AB54" s="32" t="n">
        <f aca="false">$D54*F54</f>
        <v>5707.88852683567</v>
      </c>
      <c r="AC54" s="32" t="n">
        <f aca="false">$D54*G54</f>
        <v>11981.1811058579</v>
      </c>
      <c r="AD54" s="32" t="n">
        <f aca="false">$D54*H54</f>
        <v>11510.0110623691</v>
      </c>
      <c r="AE54" s="32" t="n">
        <f aca="false">$D54*I54</f>
        <v>5755.00553118455</v>
      </c>
      <c r="AF54" s="32" t="n">
        <f aca="false">$D54*J54</f>
        <v>5660.77152248679</v>
      </c>
      <c r="AH54" s="1" t="n">
        <f aca="false">C54*E54</f>
        <v>2617.5</v>
      </c>
      <c r="AI54" s="1" t="n">
        <f aca="false">AH54*T54</f>
        <v>11745.5960841135</v>
      </c>
    </row>
    <row r="55" customFormat="false" ht="12.75" hidden="false" customHeight="false" outlineLevel="0" collapsed="false">
      <c r="A55" s="43" t="n">
        <f aca="false">EDATE(A54,1)</f>
        <v>38261</v>
      </c>
      <c r="B55" s="32" t="n">
        <f aca="false">B54</f>
        <v>1</v>
      </c>
      <c r="C55" s="32" t="n">
        <f aca="false">IF(U55=1,B55*P55,0)</f>
        <v>31</v>
      </c>
      <c r="D55" s="32" t="n">
        <f aca="false">C55*T55</f>
        <v>138.376778175906</v>
      </c>
      <c r="E55" s="40" t="n">
        <f aca="false">AVERAGE(G55:H55)</f>
        <v>55.875</v>
      </c>
      <c r="F55" s="33" t="n">
        <f aca="false">AVERAGE(I55:J55)</f>
        <v>35.4</v>
      </c>
      <c r="G55" s="40" t="n">
        <v>58.25</v>
      </c>
      <c r="H55" s="40" t="n">
        <v>53.5</v>
      </c>
      <c r="I55" s="33" t="n">
        <v>35.75</v>
      </c>
      <c r="J55" s="33" t="n">
        <v>35.05</v>
      </c>
      <c r="K55" s="32"/>
      <c r="L55" s="32"/>
      <c r="M55" s="32"/>
      <c r="N55" s="32"/>
      <c r="O55" s="32"/>
      <c r="P55" s="1" t="n">
        <f aca="false">A56-A55</f>
        <v>31</v>
      </c>
      <c r="Q55" s="41" t="n">
        <f aca="false">CHOOSE(F$3,A56+24,A55)</f>
        <v>38316</v>
      </c>
      <c r="R55" s="1" t="n">
        <f aca="false">Q55-C$3</f>
        <v>-7610</v>
      </c>
      <c r="S55" s="40" t="n">
        <v>0.073065159931208</v>
      </c>
      <c r="T55" s="42" t="n">
        <f aca="false">1/(1+CHOOSE(F$3,S56/2,S55/2))^(2*R55/365.25)</f>
        <v>4.46376703793246</v>
      </c>
      <c r="U55" s="4" t="n">
        <f aca="false">IF(AND(mthbeg&lt;=A55,mthend&gt;=A55),1,0)</f>
        <v>1</v>
      </c>
      <c r="V55" s="4" t="n">
        <f aca="false">P55*U55</f>
        <v>31</v>
      </c>
      <c r="X55" s="42" t="n">
        <f aca="false">IF(AND(CHOOSE(X$3,MONTH(A55)=MONTH(mthbeg),MONTH(A55)=1),YEAR(A55)&gt;YEAR(mthbeg)),X54*(1+escalator),X54)</f>
        <v>1.092727</v>
      </c>
      <c r="Y55" s="32" t="n">
        <f aca="false">D55*X55</f>
        <v>151.208041685823</v>
      </c>
      <c r="AA55" s="32" t="n">
        <f aca="false">$D55*E55</f>
        <v>7731.80248057876</v>
      </c>
      <c r="AB55" s="32" t="n">
        <f aca="false">$D55*F55</f>
        <v>4898.53794742708</v>
      </c>
      <c r="AC55" s="32" t="n">
        <f aca="false">$D55*G55</f>
        <v>8060.44732874654</v>
      </c>
      <c r="AD55" s="32" t="n">
        <f aca="false">$D55*H55</f>
        <v>7403.15763241098</v>
      </c>
      <c r="AE55" s="32" t="n">
        <f aca="false">$D55*I55</f>
        <v>4946.96981978865</v>
      </c>
      <c r="AF55" s="32" t="n">
        <f aca="false">$D55*J55</f>
        <v>4850.10607506551</v>
      </c>
      <c r="AH55" s="1" t="n">
        <f aca="false">C55*E55</f>
        <v>1732.125</v>
      </c>
      <c r="AI55" s="1" t="n">
        <f aca="false">AH55*T55</f>
        <v>7731.80248057876</v>
      </c>
    </row>
    <row r="56" customFormat="false" ht="12.75" hidden="false" customHeight="false" outlineLevel="0" collapsed="false">
      <c r="A56" s="43" t="n">
        <f aca="false">EDATE(A55,1)</f>
        <v>38292</v>
      </c>
      <c r="B56" s="32" t="n">
        <f aca="false">B55</f>
        <v>1</v>
      </c>
      <c r="C56" s="32" t="n">
        <f aca="false">IF(U56=1,B56*P56,0)</f>
        <v>30</v>
      </c>
      <c r="D56" s="32" t="n">
        <f aca="false">C56*T56</f>
        <v>133.214059652543</v>
      </c>
      <c r="E56" s="40" t="n">
        <f aca="false">AVERAGE(G56:H56)</f>
        <v>49.875</v>
      </c>
      <c r="F56" s="33" t="n">
        <f aca="false">AVERAGE(I56:J56)</f>
        <v>31.4</v>
      </c>
      <c r="G56" s="40" t="n">
        <v>47.25</v>
      </c>
      <c r="H56" s="40" t="n">
        <v>52.5</v>
      </c>
      <c r="I56" s="33" t="n">
        <v>30.75</v>
      </c>
      <c r="J56" s="33" t="n">
        <v>32.05</v>
      </c>
      <c r="K56" s="32"/>
      <c r="L56" s="32"/>
      <c r="M56" s="32"/>
      <c r="N56" s="32"/>
      <c r="O56" s="32"/>
      <c r="P56" s="1" t="n">
        <f aca="false">A57-A56</f>
        <v>30</v>
      </c>
      <c r="Q56" s="41" t="n">
        <f aca="false">CHOOSE(F$3,A57+24,A56)</f>
        <v>38346</v>
      </c>
      <c r="R56" s="1" t="n">
        <f aca="false">Q56-C$3</f>
        <v>-7580</v>
      </c>
      <c r="S56" s="40" t="n">
        <v>0.073106205108712</v>
      </c>
      <c r="T56" s="42" t="n">
        <f aca="false">1/(1+CHOOSE(F$3,S57/2,S56/2))^(2*R56/365.25)</f>
        <v>4.44046865508475</v>
      </c>
      <c r="U56" s="4" t="n">
        <f aca="false">IF(AND(mthbeg&lt;=A56,mthend&gt;=A56),1,0)</f>
        <v>1</v>
      </c>
      <c r="V56" s="4" t="n">
        <f aca="false">P56*U56</f>
        <v>30</v>
      </c>
      <c r="X56" s="42" t="n">
        <f aca="false">IF(AND(CHOOSE(X$3,MONTH(A56)=MONTH(mthbeg),MONTH(A56)=1),YEAR(A56)&gt;YEAR(mthbeg)),X55*(1+escalator),X55)</f>
        <v>1.092727</v>
      </c>
      <c r="Y56" s="32" t="n">
        <f aca="false">D56*X56</f>
        <v>145.566599761944</v>
      </c>
      <c r="AA56" s="32" t="n">
        <f aca="false">$D56*E56</f>
        <v>6644.05122517056</v>
      </c>
      <c r="AB56" s="32" t="n">
        <f aca="false">$D56*F56</f>
        <v>4182.92147308983</v>
      </c>
      <c r="AC56" s="32" t="n">
        <f aca="false">$D56*G56</f>
        <v>6294.36431858263</v>
      </c>
      <c r="AD56" s="32" t="n">
        <f aca="false">$D56*H56</f>
        <v>6993.73813175848</v>
      </c>
      <c r="AE56" s="32" t="n">
        <f aca="false">$D56*I56</f>
        <v>4096.33233431568</v>
      </c>
      <c r="AF56" s="32" t="n">
        <f aca="false">$D56*J56</f>
        <v>4269.51061186399</v>
      </c>
      <c r="AH56" s="1" t="n">
        <f aca="false">C56*E56</f>
        <v>1496.25</v>
      </c>
      <c r="AI56" s="1" t="n">
        <f aca="false">AH56*T56</f>
        <v>6644.05122517056</v>
      </c>
    </row>
    <row r="57" customFormat="false" ht="12.75" hidden="false" customHeight="false" outlineLevel="0" collapsed="false">
      <c r="A57" s="43" t="n">
        <f aca="false">EDATE(A56,1)</f>
        <v>38322</v>
      </c>
      <c r="B57" s="32" t="n">
        <f aca="false">B56</f>
        <v>1</v>
      </c>
      <c r="C57" s="32" t="n">
        <f aca="false">IF(U57=1,B57*P57,0)</f>
        <v>31</v>
      </c>
      <c r="D57" s="32" t="n">
        <f aca="false">C57*T57</f>
        <v>136.902542246485</v>
      </c>
      <c r="E57" s="40" t="n">
        <f aca="false">AVERAGE(G57:H57)</f>
        <v>48.875</v>
      </c>
      <c r="F57" s="33" t="n">
        <f aca="false">AVERAGE(I57:J57)</f>
        <v>31.4</v>
      </c>
      <c r="G57" s="40" t="n">
        <v>46.25</v>
      </c>
      <c r="H57" s="40" t="n">
        <v>51.5</v>
      </c>
      <c r="I57" s="33" t="n">
        <v>30.75</v>
      </c>
      <c r="J57" s="33" t="n">
        <v>32.05</v>
      </c>
      <c r="K57" s="32"/>
      <c r="L57" s="32"/>
      <c r="M57" s="32"/>
      <c r="N57" s="32"/>
      <c r="O57" s="32"/>
      <c r="P57" s="1" t="n">
        <f aca="false">A58-A57</f>
        <v>31</v>
      </c>
      <c r="Q57" s="41" t="n">
        <f aca="false">CHOOSE(F$3,A58+24,A57)</f>
        <v>38377</v>
      </c>
      <c r="R57" s="1" t="n">
        <f aca="false">Q57-C$3</f>
        <v>-7549</v>
      </c>
      <c r="S57" s="40" t="n">
        <v>0.073139388544123</v>
      </c>
      <c r="T57" s="42" t="n">
        <f aca="false">1/(1+CHOOSE(F$3,S58/2,S57/2))^(2*R57/365.25)</f>
        <v>4.41621104020919</v>
      </c>
      <c r="U57" s="4" t="n">
        <f aca="false">IF(AND(mthbeg&lt;=A57,mthend&gt;=A57),1,0)</f>
        <v>1</v>
      </c>
      <c r="V57" s="4" t="n">
        <f aca="false">P57*U57</f>
        <v>31</v>
      </c>
      <c r="X57" s="42" t="n">
        <f aca="false">IF(AND(CHOOSE(X$3,MONTH(A57)=MONTH(mthbeg),MONTH(A57)=1),YEAR(A57)&gt;YEAR(mthbeg)),X56*(1+escalator),X56)</f>
        <v>1.092727</v>
      </c>
      <c r="Y57" s="32" t="n">
        <f aca="false">D57*X57</f>
        <v>149.597104281375</v>
      </c>
      <c r="AA57" s="32" t="n">
        <f aca="false">$D57*E57</f>
        <v>6691.11175229695</v>
      </c>
      <c r="AB57" s="32" t="n">
        <f aca="false">$D57*F57</f>
        <v>4298.73982653963</v>
      </c>
      <c r="AC57" s="32" t="n">
        <f aca="false">$D57*G57</f>
        <v>6331.74257889993</v>
      </c>
      <c r="AD57" s="32" t="n">
        <f aca="false">$D57*H57</f>
        <v>7050.48092569398</v>
      </c>
      <c r="AE57" s="32" t="n">
        <f aca="false">$D57*I57</f>
        <v>4209.75317407941</v>
      </c>
      <c r="AF57" s="32" t="n">
        <f aca="false">$D57*J57</f>
        <v>4387.72647899984</v>
      </c>
      <c r="AH57" s="1" t="n">
        <f aca="false">C57*E57</f>
        <v>1515.125</v>
      </c>
      <c r="AI57" s="1" t="n">
        <f aca="false">AH57*T57</f>
        <v>6691.11175229695</v>
      </c>
    </row>
    <row r="58" customFormat="false" ht="12.75" hidden="false" customHeight="false" outlineLevel="0" collapsed="false">
      <c r="A58" s="43" t="n">
        <f aca="false">EDATE(A57,1)</f>
        <v>38353</v>
      </c>
      <c r="B58" s="32" t="n">
        <f aca="false">B57</f>
        <v>1</v>
      </c>
      <c r="C58" s="32" t="n">
        <f aca="false">IF(U58=1,B58*P58,0)</f>
        <v>31</v>
      </c>
      <c r="D58" s="32" t="n">
        <f aca="false">C58*T58</f>
        <v>136.144529413377</v>
      </c>
      <c r="E58" s="40" t="n">
        <f aca="false">AVERAGE(G58:H58)</f>
        <v>47.75</v>
      </c>
      <c r="F58" s="33" t="n">
        <f aca="false">AVERAGE(I58:J58)</f>
        <v>32.1</v>
      </c>
      <c r="G58" s="40" t="n">
        <v>45.25</v>
      </c>
      <c r="H58" s="40" t="n">
        <v>50.25</v>
      </c>
      <c r="I58" s="33" t="n">
        <v>30.65</v>
      </c>
      <c r="J58" s="33" t="n">
        <v>33.55</v>
      </c>
      <c r="K58" s="32"/>
      <c r="L58" s="32"/>
      <c r="M58" s="32"/>
      <c r="N58" s="32"/>
      <c r="O58" s="32"/>
      <c r="P58" s="1" t="n">
        <f aca="false">A59-A58</f>
        <v>31</v>
      </c>
      <c r="Q58" s="41" t="n">
        <f aca="false">CHOOSE(F$3,A59+24,A58)</f>
        <v>38408</v>
      </c>
      <c r="R58" s="1" t="n">
        <f aca="false">Q58-C$3</f>
        <v>-7518</v>
      </c>
      <c r="S58" s="40" t="n">
        <v>0.073170431113062</v>
      </c>
      <c r="T58" s="42" t="n">
        <f aca="false">1/(1+CHOOSE(F$3,S59/2,S58/2))^(2*R58/365.25)</f>
        <v>4.39175901333473</v>
      </c>
      <c r="U58" s="4" t="n">
        <f aca="false">IF(AND(mthbeg&lt;=A58,mthend&gt;=A58),1,0)</f>
        <v>1</v>
      </c>
      <c r="V58" s="4" t="n">
        <f aca="false">P58*U58</f>
        <v>31</v>
      </c>
      <c r="X58" s="42" t="n">
        <f aca="false">IF(AND(CHOOSE(X$3,MONTH(A58)=MONTH(mthbeg),MONTH(A58)=1),YEAR(A58)&gt;YEAR(mthbeg)),X57*(1+escalator),X57)</f>
        <v>1.12550881</v>
      </c>
      <c r="Y58" s="32" t="n">
        <f aca="false">D58*X58</f>
        <v>153.23186728806</v>
      </c>
      <c r="AA58" s="32" t="n">
        <f aca="false">$D58*E58</f>
        <v>6500.90127948874</v>
      </c>
      <c r="AB58" s="32" t="n">
        <f aca="false">$D58*F58</f>
        <v>4370.23939416939</v>
      </c>
      <c r="AC58" s="32" t="n">
        <f aca="false">$D58*G58</f>
        <v>6160.5399559553</v>
      </c>
      <c r="AD58" s="32" t="n">
        <f aca="false">$D58*H58</f>
        <v>6841.26260302218</v>
      </c>
      <c r="AE58" s="32" t="n">
        <f aca="false">$D58*I58</f>
        <v>4172.82982652</v>
      </c>
      <c r="AF58" s="32" t="n">
        <f aca="false">$D58*J58</f>
        <v>4567.64896181879</v>
      </c>
      <c r="AH58" s="1" t="n">
        <f aca="false">C58*E58</f>
        <v>1480.25</v>
      </c>
      <c r="AI58" s="1" t="n">
        <f aca="false">AH58*T58</f>
        <v>6500.90127948874</v>
      </c>
    </row>
    <row r="59" customFormat="false" ht="12.75" hidden="false" customHeight="false" outlineLevel="0" collapsed="false">
      <c r="A59" s="43" t="n">
        <f aca="false">EDATE(A58,1)</f>
        <v>38384</v>
      </c>
      <c r="B59" s="32" t="n">
        <f aca="false">B58</f>
        <v>1</v>
      </c>
      <c r="C59" s="32" t="n">
        <f aca="false">IF(U59=1,B59*P59,0)</f>
        <v>28</v>
      </c>
      <c r="D59" s="32" t="n">
        <f aca="false">C59*T59</f>
        <v>122.343864293071</v>
      </c>
      <c r="E59" s="40" t="n">
        <f aca="false">AVERAGE(G59:H59)</f>
        <v>46</v>
      </c>
      <c r="F59" s="33" t="n">
        <f aca="false">AVERAGE(I59:J59)</f>
        <v>31.155</v>
      </c>
      <c r="G59" s="40" t="n">
        <v>43.75</v>
      </c>
      <c r="H59" s="40" t="n">
        <v>48.25</v>
      </c>
      <c r="I59" s="33" t="n">
        <v>29.76</v>
      </c>
      <c r="J59" s="33" t="n">
        <v>32.55</v>
      </c>
      <c r="K59" s="32"/>
      <c r="L59" s="32"/>
      <c r="M59" s="32"/>
      <c r="N59" s="32"/>
      <c r="O59" s="32"/>
      <c r="P59" s="1" t="n">
        <f aca="false">A60-A59</f>
        <v>28</v>
      </c>
      <c r="Q59" s="41" t="n">
        <f aca="false">CHOOSE(F$3,A60+24,A59)</f>
        <v>38436</v>
      </c>
      <c r="R59" s="1" t="n">
        <f aca="false">Q59-C$3</f>
        <v>-7490</v>
      </c>
      <c r="S59" s="40" t="n">
        <v>0.073197981323269</v>
      </c>
      <c r="T59" s="42" t="n">
        <f aca="false">1/(1+CHOOSE(F$3,S60/2,S59/2))^(2*R59/365.25)</f>
        <v>4.36942372475254</v>
      </c>
      <c r="U59" s="4" t="n">
        <f aca="false">IF(AND(mthbeg&lt;=A59,mthend&gt;=A59),1,0)</f>
        <v>1</v>
      </c>
      <c r="V59" s="4" t="n">
        <f aca="false">P59*U59</f>
        <v>28</v>
      </c>
      <c r="X59" s="42" t="n">
        <f aca="false">IF(AND(CHOOSE(X$3,MONTH(A59)=MONTH(mthbeg),MONTH(A59)=1),YEAR(A59)&gt;YEAR(mthbeg)),X58*(1+escalator),X58)</f>
        <v>1.12550881</v>
      </c>
      <c r="Y59" s="32" t="n">
        <f aca="false">D59*X59</f>
        <v>137.699097111296</v>
      </c>
      <c r="AA59" s="32" t="n">
        <f aca="false">$D59*E59</f>
        <v>5627.81775748127</v>
      </c>
      <c r="AB59" s="32" t="n">
        <f aca="false">$D59*F59</f>
        <v>3811.62309205063</v>
      </c>
      <c r="AC59" s="32" t="n">
        <f aca="false">$D59*G59</f>
        <v>5352.54406282186</v>
      </c>
      <c r="AD59" s="32" t="n">
        <f aca="false">$D59*H59</f>
        <v>5903.09145214068</v>
      </c>
      <c r="AE59" s="32" t="n">
        <f aca="false">$D59*I59</f>
        <v>3640.9534013618</v>
      </c>
      <c r="AF59" s="32" t="n">
        <f aca="false">$D59*J59</f>
        <v>3982.29278273946</v>
      </c>
      <c r="AH59" s="1" t="n">
        <f aca="false">C59*E59</f>
        <v>1288</v>
      </c>
      <c r="AI59" s="1" t="n">
        <f aca="false">AH59*T59</f>
        <v>5627.81775748127</v>
      </c>
    </row>
    <row r="60" customFormat="false" ht="12.75" hidden="false" customHeight="false" outlineLevel="0" collapsed="false">
      <c r="A60" s="43" t="n">
        <f aca="false">EDATE(A59,1)</f>
        <v>38412</v>
      </c>
      <c r="B60" s="32" t="n">
        <f aca="false">B59</f>
        <v>1</v>
      </c>
      <c r="C60" s="32" t="n">
        <f aca="false">IF(U60=1,B60*P60,0)</f>
        <v>31</v>
      </c>
      <c r="D60" s="32" t="n">
        <f aca="false">C60*T60</f>
        <v>134.685095447643</v>
      </c>
      <c r="E60" s="40" t="n">
        <f aca="false">AVERAGE(G60:H60)</f>
        <v>45</v>
      </c>
      <c r="F60" s="33" t="n">
        <f aca="false">AVERAGE(I60:J60)</f>
        <v>30.155</v>
      </c>
      <c r="G60" s="40" t="n">
        <v>42.75</v>
      </c>
      <c r="H60" s="40" t="n">
        <v>47.25</v>
      </c>
      <c r="I60" s="33" t="n">
        <v>29.76</v>
      </c>
      <c r="J60" s="33" t="n">
        <v>30.55</v>
      </c>
      <c r="K60" s="32"/>
      <c r="L60" s="32"/>
      <c r="M60" s="32"/>
      <c r="N60" s="32"/>
      <c r="O60" s="32"/>
      <c r="P60" s="1" t="n">
        <f aca="false">A61-A60</f>
        <v>31</v>
      </c>
      <c r="Q60" s="41" t="n">
        <f aca="false">CHOOSE(F$3,A61+24,A60)</f>
        <v>38467</v>
      </c>
      <c r="R60" s="1" t="n">
        <f aca="false">Q60-C$3</f>
        <v>-7459</v>
      </c>
      <c r="S60" s="40" t="n">
        <v>0.073218827874343</v>
      </c>
      <c r="T60" s="42" t="n">
        <f aca="false">1/(1+CHOOSE(F$3,S61/2,S60/2))^(2*R60/365.25)</f>
        <v>4.34468049831107</v>
      </c>
      <c r="U60" s="4" t="n">
        <f aca="false">IF(AND(mthbeg&lt;=A60,mthend&gt;=A60),1,0)</f>
        <v>1</v>
      </c>
      <c r="V60" s="4" t="n">
        <f aca="false">P60*U60</f>
        <v>31</v>
      </c>
      <c r="X60" s="42" t="n">
        <f aca="false">IF(AND(CHOOSE(X$3,MONTH(A60)=MONTH(mthbeg),MONTH(A60)=1),YEAR(A60)&gt;YEAR(mthbeg)),X59*(1+escalator),X59)</f>
        <v>1.12550881</v>
      </c>
      <c r="Y60" s="32" t="n">
        <f aca="false">D60*X60</f>
        <v>151.589261502013</v>
      </c>
      <c r="AA60" s="32" t="n">
        <f aca="false">$D60*E60</f>
        <v>6060.82929514394</v>
      </c>
      <c r="AB60" s="32" t="n">
        <f aca="false">$D60*F60</f>
        <v>4061.42905322368</v>
      </c>
      <c r="AC60" s="32" t="n">
        <f aca="false">$D60*G60</f>
        <v>5757.78783038674</v>
      </c>
      <c r="AD60" s="32" t="n">
        <f aca="false">$D60*H60</f>
        <v>6363.87075990114</v>
      </c>
      <c r="AE60" s="32" t="n">
        <f aca="false">$D60*I60</f>
        <v>4008.22844052186</v>
      </c>
      <c r="AF60" s="32" t="n">
        <f aca="false">$D60*J60</f>
        <v>4114.6296659255</v>
      </c>
      <c r="AH60" s="1" t="n">
        <f aca="false">C60*E60</f>
        <v>1395</v>
      </c>
      <c r="AI60" s="1" t="n">
        <f aca="false">AH60*T60</f>
        <v>6060.82929514394</v>
      </c>
    </row>
    <row r="61" customFormat="false" ht="12.75" hidden="false" customHeight="false" outlineLevel="0" collapsed="false">
      <c r="A61" s="43" t="n">
        <f aca="false">EDATE(A60,1)</f>
        <v>38443</v>
      </c>
      <c r="B61" s="32" t="n">
        <f aca="false">B60</f>
        <v>1</v>
      </c>
      <c r="C61" s="32" t="n">
        <f aca="false">IF(U61=1,B61*P61,0)</f>
        <v>30</v>
      </c>
      <c r="D61" s="32" t="n">
        <f aca="false">C61*T61</f>
        <v>129.625629836743</v>
      </c>
      <c r="E61" s="40" t="n">
        <f aca="false">AVERAGE(G61:H61)</f>
        <v>43.45</v>
      </c>
      <c r="F61" s="33" t="n">
        <f aca="false">AVERAGE(I61:J61)</f>
        <v>29.655</v>
      </c>
      <c r="G61" s="40" t="n">
        <v>42.5</v>
      </c>
      <c r="H61" s="40" t="n">
        <v>44.4</v>
      </c>
      <c r="I61" s="33" t="n">
        <v>28.76</v>
      </c>
      <c r="J61" s="33" t="n">
        <v>30.55</v>
      </c>
      <c r="K61" s="32"/>
      <c r="L61" s="32"/>
      <c r="M61" s="32"/>
      <c r="N61" s="32"/>
      <c r="O61" s="32"/>
      <c r="P61" s="1" t="n">
        <f aca="false">A62-A61</f>
        <v>30</v>
      </c>
      <c r="Q61" s="41" t="n">
        <f aca="false">CHOOSE(F$3,A62+24,A61)</f>
        <v>38497</v>
      </c>
      <c r="R61" s="1" t="n">
        <f aca="false">Q61-C$3</f>
        <v>-7429</v>
      </c>
      <c r="S61" s="40" t="n">
        <v>0.073240369310605</v>
      </c>
      <c r="T61" s="42" t="n">
        <f aca="false">1/(1+CHOOSE(F$3,S62/2,S61/2))^(2*R61/365.25)</f>
        <v>4.32085432789142</v>
      </c>
      <c r="U61" s="4" t="n">
        <f aca="false">IF(AND(mthbeg&lt;=A61,mthend&gt;=A61),1,0)</f>
        <v>1</v>
      </c>
      <c r="V61" s="4" t="n">
        <f aca="false">P61*U61</f>
        <v>30</v>
      </c>
      <c r="X61" s="42" t="n">
        <f aca="false">IF(AND(CHOOSE(X$3,MONTH(A61)=MONTH(mthbeg),MONTH(A61)=1),YEAR(A61)&gt;YEAR(mthbeg)),X60*(1+escalator),X60)</f>
        <v>1.12550881</v>
      </c>
      <c r="Y61" s="32" t="n">
        <f aca="false">D61*X61</f>
        <v>145.894788383053</v>
      </c>
      <c r="AA61" s="32" t="n">
        <f aca="false">$D61*E61</f>
        <v>5632.23361640647</v>
      </c>
      <c r="AB61" s="32" t="n">
        <f aca="false">$D61*F61</f>
        <v>3844.0480528086</v>
      </c>
      <c r="AC61" s="32" t="n">
        <f aca="false">$D61*G61</f>
        <v>5509.08926806156</v>
      </c>
      <c r="AD61" s="32" t="n">
        <f aca="false">$D61*H61</f>
        <v>5755.37796475137</v>
      </c>
      <c r="AE61" s="32" t="n">
        <f aca="false">$D61*I61</f>
        <v>3728.03311410472</v>
      </c>
      <c r="AF61" s="32" t="n">
        <f aca="false">$D61*J61</f>
        <v>3960.06299151249</v>
      </c>
      <c r="AH61" s="1" t="n">
        <f aca="false">C61*E61</f>
        <v>1303.5</v>
      </c>
      <c r="AI61" s="1" t="n">
        <f aca="false">AH61*T61</f>
        <v>5632.23361640647</v>
      </c>
    </row>
    <row r="62" customFormat="false" ht="12.75" hidden="false" customHeight="false" outlineLevel="0" collapsed="false">
      <c r="A62" s="43" t="n">
        <f aca="false">EDATE(A61,1)</f>
        <v>38473</v>
      </c>
      <c r="B62" s="32" t="n">
        <f aca="false">B61</f>
        <v>1</v>
      </c>
      <c r="C62" s="32" t="n">
        <f aca="false">IF(U62=1,B62*P62,0)</f>
        <v>31</v>
      </c>
      <c r="D62" s="32" t="n">
        <f aca="false">C62*T62</f>
        <v>133.187044757922</v>
      </c>
      <c r="E62" s="40" t="n">
        <f aca="false">AVERAGE(G62:H62)</f>
        <v>45.45</v>
      </c>
      <c r="F62" s="33" t="n">
        <f aca="false">AVERAGE(I62:J62)</f>
        <v>27.655</v>
      </c>
      <c r="G62" s="40" t="n">
        <v>44.5</v>
      </c>
      <c r="H62" s="40" t="n">
        <v>46.4</v>
      </c>
      <c r="I62" s="33" t="n">
        <v>28.76</v>
      </c>
      <c r="J62" s="33" t="n">
        <v>26.55</v>
      </c>
      <c r="K62" s="32"/>
      <c r="L62" s="32"/>
      <c r="M62" s="32"/>
      <c r="N62" s="32"/>
      <c r="O62" s="32"/>
      <c r="P62" s="1" t="n">
        <f aca="false">A63-A62</f>
        <v>31</v>
      </c>
      <c r="Q62" s="41" t="n">
        <f aca="false">CHOOSE(F$3,A63+24,A62)</f>
        <v>38528</v>
      </c>
      <c r="R62" s="1" t="n">
        <f aca="false">Q62-C$3</f>
        <v>-7398</v>
      </c>
      <c r="S62" s="40" t="n">
        <v>0.073261215861971</v>
      </c>
      <c r="T62" s="42" t="n">
        <f aca="false">1/(1+CHOOSE(F$3,S63/2,S62/2))^(2*R62/365.25)</f>
        <v>4.29635628251361</v>
      </c>
      <c r="U62" s="4" t="n">
        <f aca="false">IF(AND(mthbeg&lt;=A62,mthend&gt;=A62),1,0)</f>
        <v>1</v>
      </c>
      <c r="V62" s="4" t="n">
        <f aca="false">P62*U62</f>
        <v>31</v>
      </c>
      <c r="X62" s="42" t="n">
        <f aca="false">IF(AND(CHOOSE(X$3,MONTH(A62)=MONTH(mthbeg),MONTH(A62)=1),YEAR(A62)&gt;YEAR(mthbeg)),X61*(1+escalator),X61)</f>
        <v>1.12550881</v>
      </c>
      <c r="Y62" s="32" t="n">
        <f aca="false">D62*X62</f>
        <v>149.903192252906</v>
      </c>
      <c r="AA62" s="32" t="n">
        <f aca="false">$D62*E62</f>
        <v>6053.35118424756</v>
      </c>
      <c r="AB62" s="32" t="n">
        <f aca="false">$D62*F62</f>
        <v>3683.28772278033</v>
      </c>
      <c r="AC62" s="32" t="n">
        <f aca="false">$D62*G62</f>
        <v>5926.82349172753</v>
      </c>
      <c r="AD62" s="32" t="n">
        <f aca="false">$D62*H62</f>
        <v>6179.87887676758</v>
      </c>
      <c r="AE62" s="32" t="n">
        <f aca="false">$D62*I62</f>
        <v>3830.45940723784</v>
      </c>
      <c r="AF62" s="32" t="n">
        <f aca="false">$D62*J62</f>
        <v>3536.11603832283</v>
      </c>
      <c r="AH62" s="1" t="n">
        <f aca="false">C62*E62</f>
        <v>1408.95</v>
      </c>
      <c r="AI62" s="1" t="n">
        <f aca="false">AH62*T62</f>
        <v>6053.35118424756</v>
      </c>
    </row>
    <row r="63" customFormat="false" ht="12.75" hidden="false" customHeight="false" outlineLevel="0" collapsed="false">
      <c r="A63" s="43" t="n">
        <f aca="false">EDATE(A62,1)</f>
        <v>38504</v>
      </c>
      <c r="B63" s="32" t="n">
        <f aca="false">B62</f>
        <v>1</v>
      </c>
      <c r="C63" s="32" t="n">
        <f aca="false">IF(U63=1,B63*P63,0)</f>
        <v>30</v>
      </c>
      <c r="D63" s="32" t="n">
        <f aca="false">C63*T63</f>
        <v>128.184724858235</v>
      </c>
      <c r="E63" s="40" t="n">
        <f aca="false">AVERAGE(G63:H63)</f>
        <v>56.95</v>
      </c>
      <c r="F63" s="33" t="n">
        <f aca="false">AVERAGE(I63:J63)</f>
        <v>28.155</v>
      </c>
      <c r="G63" s="40" t="n">
        <v>60.5</v>
      </c>
      <c r="H63" s="40" t="n">
        <v>53.4</v>
      </c>
      <c r="I63" s="33" t="n">
        <v>26.76</v>
      </c>
      <c r="J63" s="33" t="n">
        <v>29.55</v>
      </c>
      <c r="K63" s="32"/>
      <c r="L63" s="32"/>
      <c r="M63" s="32"/>
      <c r="N63" s="32"/>
      <c r="O63" s="32"/>
      <c r="P63" s="1" t="n">
        <f aca="false">A64-A63</f>
        <v>30</v>
      </c>
      <c r="Q63" s="41" t="n">
        <f aca="false">CHOOSE(F$3,A64+24,A63)</f>
        <v>38558</v>
      </c>
      <c r="R63" s="1" t="n">
        <f aca="false">Q63-C$3</f>
        <v>-7368</v>
      </c>
      <c r="S63" s="40" t="n">
        <v>0.073282757298534</v>
      </c>
      <c r="T63" s="42" t="n">
        <f aca="false">1/(1+CHOOSE(F$3,S64/2,S63/2))^(2*R63/365.25)</f>
        <v>4.27282416194116</v>
      </c>
      <c r="U63" s="4" t="n">
        <f aca="false">IF(AND(mthbeg&lt;=A63,mthend&gt;=A63),1,0)</f>
        <v>1</v>
      </c>
      <c r="V63" s="4" t="n">
        <f aca="false">P63*U63</f>
        <v>30</v>
      </c>
      <c r="X63" s="42" t="n">
        <f aca="false">IF(AND(CHOOSE(X$3,MONTH(A63)=MONTH(mthbeg),MONTH(A63)=1),YEAR(A63)&gt;YEAR(mthbeg)),X62*(1+escalator),X62)</f>
        <v>1.12550881</v>
      </c>
      <c r="Y63" s="32" t="n">
        <f aca="false">D63*X63</f>
        <v>144.273037135369</v>
      </c>
      <c r="AA63" s="32" t="n">
        <f aca="false">$D63*E63</f>
        <v>7300.12008067646</v>
      </c>
      <c r="AB63" s="32" t="n">
        <f aca="false">$D63*F63</f>
        <v>3609.0409283836</v>
      </c>
      <c r="AC63" s="32" t="n">
        <f aca="false">$D63*G63</f>
        <v>7755.1758539232</v>
      </c>
      <c r="AD63" s="32" t="n">
        <f aca="false">$D63*H63</f>
        <v>6845.06430742973</v>
      </c>
      <c r="AE63" s="32" t="n">
        <f aca="false">$D63*I63</f>
        <v>3430.22323720636</v>
      </c>
      <c r="AF63" s="32" t="n">
        <f aca="false">$D63*J63</f>
        <v>3787.85861956083</v>
      </c>
      <c r="AH63" s="1" t="n">
        <f aca="false">C63*E63</f>
        <v>1708.5</v>
      </c>
      <c r="AI63" s="1" t="n">
        <f aca="false">AH63*T63</f>
        <v>7300.12008067646</v>
      </c>
    </row>
    <row r="64" customFormat="false" ht="12.75" hidden="false" customHeight="false" outlineLevel="0" collapsed="false">
      <c r="A64" s="43" t="n">
        <f aca="false">EDATE(A63,1)</f>
        <v>38534</v>
      </c>
      <c r="B64" s="32" t="n">
        <f aca="false">B63</f>
        <v>1</v>
      </c>
      <c r="C64" s="32" t="n">
        <f aca="false">IF(U64=1,B64*P64,0)</f>
        <v>31</v>
      </c>
      <c r="D64" s="32" t="n">
        <f aca="false">C64*T64</f>
        <v>131.703855273077</v>
      </c>
      <c r="E64" s="40" t="n">
        <f aca="false">AVERAGE(G64:H64)</f>
        <v>77.5</v>
      </c>
      <c r="F64" s="33" t="n">
        <f aca="false">AVERAGE(I64:J64)</f>
        <v>40.155</v>
      </c>
      <c r="G64" s="40" t="n">
        <v>79</v>
      </c>
      <c r="H64" s="40" t="n">
        <v>76</v>
      </c>
      <c r="I64" s="33" t="n">
        <v>40.76</v>
      </c>
      <c r="J64" s="33" t="n">
        <v>39.55</v>
      </c>
      <c r="K64" s="32"/>
      <c r="L64" s="32"/>
      <c r="M64" s="32"/>
      <c r="N64" s="32"/>
      <c r="O64" s="32"/>
      <c r="P64" s="1" t="n">
        <f aca="false">A65-A64</f>
        <v>31</v>
      </c>
      <c r="Q64" s="41" t="n">
        <f aca="false">CHOOSE(F$3,A65+24,A64)</f>
        <v>38589</v>
      </c>
      <c r="R64" s="1" t="n">
        <f aca="false">Q64-C$3</f>
        <v>-7337</v>
      </c>
      <c r="S64" s="40" t="n">
        <v>0.07330429873525</v>
      </c>
      <c r="T64" s="42" t="n">
        <f aca="false">1/(1+CHOOSE(F$3,S65/2,S64/2))^(2*R64/365.25)</f>
        <v>4.24851146042185</v>
      </c>
      <c r="U64" s="4" t="n">
        <f aca="false">IF(AND(mthbeg&lt;=A64,mthend&gt;=A64),1,0)</f>
        <v>1</v>
      </c>
      <c r="V64" s="4" t="n">
        <f aca="false">P64*U64</f>
        <v>31</v>
      </c>
      <c r="X64" s="42" t="n">
        <f aca="false">IF(AND(CHOOSE(X$3,MONTH(A64)=MONTH(mthbeg),MONTH(A64)=1),YEAR(A64)&gt;YEAR(mthbeg)),X63*(1+escalator),X63)</f>
        <v>1.12550881</v>
      </c>
      <c r="Y64" s="32" t="n">
        <f aca="false">D64*X64</f>
        <v>148.233849420814</v>
      </c>
      <c r="AA64" s="32" t="n">
        <f aca="false">$D64*E64</f>
        <v>10207.0487836635</v>
      </c>
      <c r="AB64" s="32" t="n">
        <f aca="false">$D64*F64</f>
        <v>5288.56830849042</v>
      </c>
      <c r="AC64" s="32" t="n">
        <f aca="false">$D64*G64</f>
        <v>10404.6045665731</v>
      </c>
      <c r="AD64" s="32" t="n">
        <f aca="false">$D64*H64</f>
        <v>10009.4930007539</v>
      </c>
      <c r="AE64" s="32" t="n">
        <f aca="false">$D64*I64</f>
        <v>5368.24914093063</v>
      </c>
      <c r="AF64" s="32" t="n">
        <f aca="false">$D64*J64</f>
        <v>5208.88747605021</v>
      </c>
      <c r="AH64" s="1" t="n">
        <f aca="false">C64*E64</f>
        <v>2402.5</v>
      </c>
      <c r="AI64" s="1" t="n">
        <f aca="false">AH64*T64</f>
        <v>10207.0487836635</v>
      </c>
    </row>
    <row r="65" customFormat="false" ht="12.75" hidden="false" customHeight="false" outlineLevel="0" collapsed="false">
      <c r="A65" s="43" t="n">
        <f aca="false">EDATE(A64,1)</f>
        <v>38565</v>
      </c>
      <c r="B65" s="32" t="n">
        <f aca="false">B64</f>
        <v>1</v>
      </c>
      <c r="C65" s="32" t="n">
        <f aca="false">IF(U65=1,B65*P65,0)</f>
        <v>31</v>
      </c>
      <c r="D65" s="32" t="n">
        <f aca="false">C65*T65</f>
        <v>130.955758389026</v>
      </c>
      <c r="E65" s="40" t="n">
        <f aca="false">AVERAGE(G65:H65)</f>
        <v>88</v>
      </c>
      <c r="F65" s="33" t="n">
        <f aca="false">AVERAGE(I65:J65)</f>
        <v>43.155</v>
      </c>
      <c r="G65" s="40" t="n">
        <v>87</v>
      </c>
      <c r="H65" s="40" t="n">
        <v>89</v>
      </c>
      <c r="I65" s="33" t="n">
        <v>44.76</v>
      </c>
      <c r="J65" s="33" t="n">
        <v>41.55</v>
      </c>
      <c r="K65" s="32"/>
      <c r="L65" s="32"/>
      <c r="M65" s="32"/>
      <c r="N65" s="32"/>
      <c r="O65" s="32"/>
      <c r="P65" s="1" t="n">
        <f aca="false">A66-A65</f>
        <v>31</v>
      </c>
      <c r="Q65" s="41" t="n">
        <f aca="false">CHOOSE(F$3,A66+24,A65)</f>
        <v>38620</v>
      </c>
      <c r="R65" s="1" t="n">
        <f aca="false">Q65-C$3</f>
        <v>-7306</v>
      </c>
      <c r="S65" s="40" t="n">
        <v>0.073325145287056</v>
      </c>
      <c r="T65" s="42" t="n">
        <f aca="false">1/(1+CHOOSE(F$3,S66/2,S65/2))^(2*R65/365.25)</f>
        <v>4.22437930287181</v>
      </c>
      <c r="U65" s="4" t="n">
        <f aca="false">IF(AND(mthbeg&lt;=A65,mthend&gt;=A65),1,0)</f>
        <v>1</v>
      </c>
      <c r="V65" s="4" t="n">
        <f aca="false">P65*U65</f>
        <v>31</v>
      </c>
      <c r="X65" s="42" t="n">
        <f aca="false">IF(AND(CHOOSE(X$3,MONTH(A65)=MONTH(mthbeg),MONTH(A65)=1),YEAR(A65)&gt;YEAR(mthbeg)),X64*(1+escalator),X64)</f>
        <v>1.12550881</v>
      </c>
      <c r="Y65" s="32" t="n">
        <f aca="false">D65*X65</f>
        <v>147.39185978708</v>
      </c>
      <c r="AA65" s="32" t="n">
        <f aca="false">$D65*E65</f>
        <v>11524.1067382343</v>
      </c>
      <c r="AB65" s="32" t="n">
        <f aca="false">$D65*F65</f>
        <v>5651.39575327842</v>
      </c>
      <c r="AC65" s="32" t="n">
        <f aca="false">$D65*G65</f>
        <v>11393.1509798453</v>
      </c>
      <c r="AD65" s="32" t="n">
        <f aca="false">$D65*H65</f>
        <v>11655.0624966233</v>
      </c>
      <c r="AE65" s="32" t="n">
        <f aca="false">$D65*I65</f>
        <v>5861.5797454928</v>
      </c>
      <c r="AF65" s="32" t="n">
        <f aca="false">$D65*J65</f>
        <v>5441.21176106403</v>
      </c>
      <c r="AH65" s="1" t="n">
        <f aca="false">C65*E65</f>
        <v>2728</v>
      </c>
      <c r="AI65" s="1" t="n">
        <f aca="false">AH65*T65</f>
        <v>11524.1067382343</v>
      </c>
    </row>
    <row r="66" customFormat="false" ht="12.75" hidden="false" customHeight="false" outlineLevel="0" collapsed="false">
      <c r="A66" s="43" t="n">
        <f aca="false">EDATE(A65,1)</f>
        <v>38596</v>
      </c>
      <c r="B66" s="32" t="n">
        <f aca="false">B65</f>
        <v>1</v>
      </c>
      <c r="C66" s="32" t="n">
        <f aca="false">IF(U66=1,B66*P66,0)</f>
        <v>30</v>
      </c>
      <c r="D66" s="32" t="n">
        <f aca="false">C66*T66</f>
        <v>126.034259893372</v>
      </c>
      <c r="E66" s="40" t="n">
        <f aca="false">AVERAGE(G66:H66)</f>
        <v>78</v>
      </c>
      <c r="F66" s="33" t="n">
        <f aca="false">AVERAGE(I66:J66)</f>
        <v>40.655</v>
      </c>
      <c r="G66" s="40" t="n">
        <v>79</v>
      </c>
      <c r="H66" s="40" t="n">
        <v>77</v>
      </c>
      <c r="I66" s="33" t="n">
        <v>41.76</v>
      </c>
      <c r="J66" s="33" t="n">
        <v>39.55</v>
      </c>
      <c r="K66" s="32"/>
      <c r="L66" s="32"/>
      <c r="M66" s="32"/>
      <c r="N66" s="32"/>
      <c r="O66" s="32"/>
      <c r="P66" s="1" t="n">
        <f aca="false">A67-A66</f>
        <v>30</v>
      </c>
      <c r="Q66" s="41" t="n">
        <f aca="false">CHOOSE(F$3,A67+24,A66)</f>
        <v>38650</v>
      </c>
      <c r="R66" s="1" t="n">
        <f aca="false">Q66-C$3</f>
        <v>-7276</v>
      </c>
      <c r="S66" s="40" t="n">
        <v>0.073346686724074</v>
      </c>
      <c r="T66" s="42" t="n">
        <f aca="false">1/(1+CHOOSE(F$3,S67/2,S66/2))^(2*R66/365.25)</f>
        <v>4.20114199644575</v>
      </c>
      <c r="U66" s="4" t="n">
        <f aca="false">IF(AND(mthbeg&lt;=A66,mthend&gt;=A66),1,0)</f>
        <v>1</v>
      </c>
      <c r="V66" s="4" t="n">
        <f aca="false">P66*U66</f>
        <v>30</v>
      </c>
      <c r="X66" s="42" t="n">
        <f aca="false">IF(AND(CHOOSE(X$3,MONTH(A66)=MONTH(mthbeg),MONTH(A66)=1),YEAR(A66)&gt;YEAR(mthbeg)),X65*(1+escalator),X65)</f>
        <v>1.12550881</v>
      </c>
      <c r="Y66" s="32" t="n">
        <f aca="false">D66*X66</f>
        <v>141.85266987182</v>
      </c>
      <c r="AA66" s="32" t="n">
        <f aca="false">$D66*E66</f>
        <v>9830.67227168305</v>
      </c>
      <c r="AB66" s="32" t="n">
        <f aca="false">$D66*F66</f>
        <v>5123.92283596506</v>
      </c>
      <c r="AC66" s="32" t="n">
        <f aca="false">$D66*G66</f>
        <v>9956.70653157643</v>
      </c>
      <c r="AD66" s="32" t="n">
        <f aca="false">$D66*H66</f>
        <v>9704.63801178968</v>
      </c>
      <c r="AE66" s="32" t="n">
        <f aca="false">$D66*I66</f>
        <v>5263.19069314723</v>
      </c>
      <c r="AF66" s="32" t="n">
        <f aca="false">$D66*J66</f>
        <v>4984.65497878288</v>
      </c>
      <c r="AH66" s="1" t="n">
        <f aca="false">C66*E66</f>
        <v>2340</v>
      </c>
      <c r="AI66" s="1" t="n">
        <f aca="false">AH66*T66</f>
        <v>9830.67227168305</v>
      </c>
    </row>
    <row r="67" customFormat="false" ht="12.75" hidden="false" customHeight="false" outlineLevel="0" collapsed="false">
      <c r="A67" s="43" t="n">
        <f aca="false">EDATE(A66,1)</f>
        <v>38626</v>
      </c>
      <c r="B67" s="32" t="n">
        <f aca="false">B66</f>
        <v>1</v>
      </c>
      <c r="C67" s="32" t="n">
        <f aca="false">IF(U67=1,B67*P67,0)</f>
        <v>31</v>
      </c>
      <c r="D67" s="32" t="n">
        <f aca="false">C67*T67</f>
        <v>129.494746154424</v>
      </c>
      <c r="E67" s="40" t="n">
        <f aca="false">AVERAGE(G67:H67)</f>
        <v>51.825</v>
      </c>
      <c r="F67" s="33" t="n">
        <f aca="false">AVERAGE(I67:J67)</f>
        <v>33.655</v>
      </c>
      <c r="G67" s="40" t="n">
        <v>53.65</v>
      </c>
      <c r="H67" s="40" t="n">
        <v>50</v>
      </c>
      <c r="I67" s="33" t="n">
        <v>34.76</v>
      </c>
      <c r="J67" s="33" t="n">
        <v>32.55</v>
      </c>
      <c r="K67" s="32"/>
      <c r="L67" s="32"/>
      <c r="M67" s="32"/>
      <c r="N67" s="32"/>
      <c r="O67" s="32"/>
      <c r="P67" s="1" t="n">
        <f aca="false">A68-A67</f>
        <v>31</v>
      </c>
      <c r="Q67" s="41" t="n">
        <f aca="false">CHOOSE(F$3,A68+24,A67)</f>
        <v>38681</v>
      </c>
      <c r="R67" s="1" t="n">
        <f aca="false">Q67-C$3</f>
        <v>-7245</v>
      </c>
      <c r="S67" s="40" t="n">
        <v>0.073367533276172</v>
      </c>
      <c r="T67" s="42" t="n">
        <f aca="false">1/(1+CHOOSE(F$3,S68/2,S67/2))^(2*R67/365.25)</f>
        <v>4.17724987594916</v>
      </c>
      <c r="U67" s="4" t="n">
        <f aca="false">IF(AND(mthbeg&lt;=A67,mthend&gt;=A67),1,0)</f>
        <v>1</v>
      </c>
      <c r="V67" s="4" t="n">
        <f aca="false">P67*U67</f>
        <v>31</v>
      </c>
      <c r="X67" s="42" t="n">
        <f aca="false">IF(AND(CHOOSE(X$3,MONTH(A67)=MONTH(mthbeg),MONTH(A67)=1),YEAR(A67)&gt;YEAR(mthbeg)),X66*(1+escalator),X66)</f>
        <v>1.12550881</v>
      </c>
      <c r="Y67" s="32" t="n">
        <f aca="false">D67*X67</f>
        <v>145.747477645518</v>
      </c>
      <c r="AA67" s="32" t="n">
        <f aca="false">$D67*E67</f>
        <v>6711.06521945302</v>
      </c>
      <c r="AB67" s="32" t="n">
        <f aca="false">$D67*F67</f>
        <v>4358.14568182714</v>
      </c>
      <c r="AC67" s="32" t="n">
        <f aca="false">$D67*G67</f>
        <v>6947.39313118485</v>
      </c>
      <c r="AD67" s="32" t="n">
        <f aca="false">$D67*H67</f>
        <v>6474.7373077212</v>
      </c>
      <c r="AE67" s="32" t="n">
        <f aca="false">$D67*I67</f>
        <v>4501.23737632778</v>
      </c>
      <c r="AF67" s="32" t="n">
        <f aca="false">$D67*J67</f>
        <v>4215.0539873265</v>
      </c>
      <c r="AH67" s="1" t="n">
        <f aca="false">C67*E67</f>
        <v>1606.575</v>
      </c>
      <c r="AI67" s="1" t="n">
        <f aca="false">AH67*T67</f>
        <v>6711.06521945302</v>
      </c>
    </row>
    <row r="68" customFormat="false" ht="12.75" hidden="false" customHeight="false" outlineLevel="0" collapsed="false">
      <c r="A68" s="43" t="n">
        <f aca="false">EDATE(A67,1)</f>
        <v>38657</v>
      </c>
      <c r="B68" s="32" t="n">
        <f aca="false">B67</f>
        <v>1</v>
      </c>
      <c r="C68" s="32" t="n">
        <f aca="false">IF(U68=1,B68*P68,0)</f>
        <v>30</v>
      </c>
      <c r="D68" s="32" t="n">
        <f aca="false">C68*T68</f>
        <v>124.628966552222</v>
      </c>
      <c r="E68" s="40" t="n">
        <f aca="false">AVERAGE(G68:H68)</f>
        <v>45.825</v>
      </c>
      <c r="F68" s="33" t="n">
        <f aca="false">AVERAGE(I68:J68)</f>
        <v>29.655</v>
      </c>
      <c r="G68" s="40" t="n">
        <v>42.65</v>
      </c>
      <c r="H68" s="40" t="n">
        <v>49</v>
      </c>
      <c r="I68" s="33" t="n">
        <v>29.76</v>
      </c>
      <c r="J68" s="33" t="n">
        <v>29.55</v>
      </c>
      <c r="K68" s="32"/>
      <c r="L68" s="32"/>
      <c r="M68" s="32"/>
      <c r="N68" s="32"/>
      <c r="O68" s="32"/>
      <c r="P68" s="1" t="n">
        <f aca="false">A69-A68</f>
        <v>30</v>
      </c>
      <c r="Q68" s="41" t="n">
        <f aca="false">CHOOSE(F$3,A69+24,A68)</f>
        <v>38711</v>
      </c>
      <c r="R68" s="1" t="n">
        <f aca="false">Q68-C$3</f>
        <v>-7215</v>
      </c>
      <c r="S68" s="40" t="n">
        <v>0.07338907471349</v>
      </c>
      <c r="T68" s="42" t="n">
        <f aca="false">1/(1+CHOOSE(F$3,S69/2,S68/2))^(2*R68/365.25)</f>
        <v>4.15429888507406</v>
      </c>
      <c r="U68" s="4" t="n">
        <f aca="false">IF(AND(mthbeg&lt;=A68,mthend&gt;=A68),1,0)</f>
        <v>1</v>
      </c>
      <c r="V68" s="4" t="n">
        <f aca="false">P68*U68</f>
        <v>30</v>
      </c>
      <c r="X68" s="42" t="n">
        <f aca="false">IF(AND(CHOOSE(X$3,MONTH(A68)=MONTH(mthbeg),MONTH(A68)=1),YEAR(A68)&gt;YEAR(mthbeg)),X67*(1+escalator),X67)</f>
        <v>1.12550881</v>
      </c>
      <c r="Y68" s="32" t="n">
        <f aca="false">D68*X68</f>
        <v>140.270999835721</v>
      </c>
      <c r="AA68" s="32" t="n">
        <f aca="false">$D68*E68</f>
        <v>5711.12239225557</v>
      </c>
      <c r="AB68" s="32" t="n">
        <f aca="false">$D68*F68</f>
        <v>3695.87200310614</v>
      </c>
      <c r="AC68" s="32" t="n">
        <f aca="false">$D68*G68</f>
        <v>5315.42542345226</v>
      </c>
      <c r="AD68" s="32" t="n">
        <f aca="false">$D68*H68</f>
        <v>6106.81936105887</v>
      </c>
      <c r="AE68" s="32" t="n">
        <f aca="false">$D68*I68</f>
        <v>3708.95804459412</v>
      </c>
      <c r="AF68" s="32" t="n">
        <f aca="false">$D68*J68</f>
        <v>3682.78596161815</v>
      </c>
      <c r="AH68" s="1" t="n">
        <f aca="false">C68*E68</f>
        <v>1374.75</v>
      </c>
      <c r="AI68" s="1" t="n">
        <f aca="false">AH68*T68</f>
        <v>5711.12239225556</v>
      </c>
    </row>
    <row r="69" customFormat="false" ht="12.75" hidden="false" customHeight="false" outlineLevel="0" collapsed="false">
      <c r="A69" s="43" t="n">
        <f aca="false">EDATE(A68,1)</f>
        <v>38687</v>
      </c>
      <c r="B69" s="32" t="n">
        <f aca="false">B68</f>
        <v>1</v>
      </c>
      <c r="C69" s="32" t="n">
        <f aca="false">IF(U69=1,B69*P69,0)</f>
        <v>31</v>
      </c>
      <c r="D69" s="32" t="n">
        <f aca="false">C69*T69</f>
        <v>128.045194873757</v>
      </c>
      <c r="E69" s="40" t="n">
        <f aca="false">AVERAGE(G69:H69)</f>
        <v>44.825</v>
      </c>
      <c r="F69" s="33" t="n">
        <f aca="false">AVERAGE(I69:J69)</f>
        <v>29.655</v>
      </c>
      <c r="G69" s="40" t="n">
        <v>41.65</v>
      </c>
      <c r="H69" s="40" t="n">
        <v>48</v>
      </c>
      <c r="I69" s="33" t="n">
        <v>29.76</v>
      </c>
      <c r="J69" s="33" t="n">
        <v>29.55</v>
      </c>
      <c r="K69" s="32"/>
      <c r="L69" s="32"/>
      <c r="M69" s="32"/>
      <c r="N69" s="32"/>
      <c r="O69" s="32"/>
      <c r="P69" s="1" t="n">
        <f aca="false">A70-A69</f>
        <v>31</v>
      </c>
      <c r="Q69" s="41" t="n">
        <f aca="false">CHOOSE(F$3,A70+24,A69)</f>
        <v>38742</v>
      </c>
      <c r="R69" s="1" t="n">
        <f aca="false">Q69-C$3</f>
        <v>-7184</v>
      </c>
      <c r="S69" s="40" t="n">
        <v>0.073410616150962</v>
      </c>
      <c r="T69" s="42" t="n">
        <f aca="false">1/(1+CHOOSE(F$3,S70/2,S69/2))^(2*R69/365.25)</f>
        <v>4.13049015721797</v>
      </c>
      <c r="U69" s="4" t="n">
        <f aca="false">IF(AND(mthbeg&lt;=A69,mthend&gt;=A69),1,0)</f>
        <v>1</v>
      </c>
      <c r="V69" s="4" t="n">
        <f aca="false">P69*U69</f>
        <v>31</v>
      </c>
      <c r="X69" s="42" t="n">
        <f aca="false">IF(AND(CHOOSE(X$3,MONTH(A69)=MONTH(mthbeg),MONTH(A69)=1),YEAR(A69)&gt;YEAR(mthbeg)),X68*(1+escalator),X68)</f>
        <v>1.12550881</v>
      </c>
      <c r="Y69" s="32" t="n">
        <f aca="false">D69*X69</f>
        <v>144.11599490858</v>
      </c>
      <c r="AA69" s="32" t="n">
        <f aca="false">$D69*E69</f>
        <v>5739.62586021616</v>
      </c>
      <c r="AB69" s="32" t="n">
        <f aca="false">$D69*F69</f>
        <v>3797.18025398127</v>
      </c>
      <c r="AC69" s="32" t="n">
        <f aca="false">$D69*G69</f>
        <v>5333.08236649198</v>
      </c>
      <c r="AD69" s="32" t="n">
        <f aca="false">$D69*H69</f>
        <v>6146.16935394034</v>
      </c>
      <c r="AE69" s="32" t="n">
        <f aca="false">$D69*I69</f>
        <v>3810.62499944301</v>
      </c>
      <c r="AF69" s="32" t="n">
        <f aca="false">$D69*J69</f>
        <v>3783.73550851952</v>
      </c>
      <c r="AH69" s="1" t="n">
        <f aca="false">C69*E69</f>
        <v>1389.575</v>
      </c>
      <c r="AI69" s="1" t="n">
        <f aca="false">AH69*T69</f>
        <v>5739.62586021616</v>
      </c>
    </row>
    <row r="70" customFormat="false" ht="12.75" hidden="false" customHeight="false" outlineLevel="0" collapsed="false">
      <c r="A70" s="43" t="n">
        <f aca="false">EDATE(A69,1)</f>
        <v>38718</v>
      </c>
      <c r="B70" s="32" t="n">
        <f aca="false">B69</f>
        <v>1</v>
      </c>
      <c r="C70" s="32" t="n">
        <f aca="false">IF(U70=1,B70*P70,0)</f>
        <v>31</v>
      </c>
      <c r="D70" s="32" t="n">
        <f aca="false">C70*T70</f>
        <v>127.317443127049</v>
      </c>
      <c r="E70" s="40" t="n">
        <f aca="false">AVERAGE(G70:H70)</f>
        <v>46.875</v>
      </c>
      <c r="F70" s="33" t="n">
        <f aca="false">AVERAGE(I70:J70)</f>
        <v>31.8</v>
      </c>
      <c r="G70" s="40" t="n">
        <v>45.25</v>
      </c>
      <c r="H70" s="40" t="n">
        <v>48.5</v>
      </c>
      <c r="I70" s="33" t="n">
        <v>30.15</v>
      </c>
      <c r="J70" s="33" t="n">
        <v>33.45</v>
      </c>
      <c r="K70" s="32"/>
      <c r="L70" s="32"/>
      <c r="M70" s="32"/>
      <c r="N70" s="32"/>
      <c r="O70" s="32"/>
      <c r="P70" s="1" t="n">
        <f aca="false">A71-A70</f>
        <v>31</v>
      </c>
      <c r="Q70" s="41" t="n">
        <f aca="false">CHOOSE(F$3,A71+24,A70)</f>
        <v>38773</v>
      </c>
      <c r="R70" s="1" t="n">
        <f aca="false">Q70-C$3</f>
        <v>-7153</v>
      </c>
      <c r="S70" s="40" t="n">
        <v>0.073430191582216</v>
      </c>
      <c r="T70" s="42" t="n">
        <f aca="false">1/(1+CHOOSE(F$3,S71/2,S70/2))^(2*R70/365.25)</f>
        <v>4.10701429442094</v>
      </c>
      <c r="U70" s="4" t="n">
        <f aca="false">IF(AND(mthbeg&lt;=A70,mthend&gt;=A70),1,0)</f>
        <v>1</v>
      </c>
      <c r="V70" s="4" t="n">
        <f aca="false">P70*U70</f>
        <v>31</v>
      </c>
      <c r="X70" s="42" t="n">
        <f aca="false">IF(AND(CHOOSE(X$3,MONTH(A70)=MONTH(mthbeg),MONTH(A70)=1),YEAR(A70)&gt;YEAR(mthbeg)),X69*(1+escalator),X69)</f>
        <v>1.1592740743</v>
      </c>
      <c r="Y70" s="32" t="n">
        <f aca="false">D70*X70</f>
        <v>147.595811023353</v>
      </c>
      <c r="AA70" s="32" t="n">
        <f aca="false">$D70*E70</f>
        <v>5968.00514658043</v>
      </c>
      <c r="AB70" s="32" t="n">
        <f aca="false">$D70*F70</f>
        <v>4048.69469144016</v>
      </c>
      <c r="AC70" s="32" t="n">
        <f aca="false">$D70*G70</f>
        <v>5761.11430149898</v>
      </c>
      <c r="AD70" s="32" t="n">
        <f aca="false">$D70*H70</f>
        <v>6174.89599166189</v>
      </c>
      <c r="AE70" s="32" t="n">
        <f aca="false">$D70*I70</f>
        <v>3838.62091028053</v>
      </c>
      <c r="AF70" s="32" t="n">
        <f aca="false">$D70*J70</f>
        <v>4258.7684725998</v>
      </c>
      <c r="AH70" s="1" t="n">
        <f aca="false">C70*E70</f>
        <v>1453.125</v>
      </c>
      <c r="AI70" s="1" t="n">
        <f aca="false">AH70*T70</f>
        <v>5968.00514658043</v>
      </c>
    </row>
    <row r="71" customFormat="false" ht="12.75" hidden="false" customHeight="false" outlineLevel="0" collapsed="false">
      <c r="A71" s="43" t="n">
        <f aca="false">EDATE(A70,1)</f>
        <v>38749</v>
      </c>
      <c r="B71" s="32" t="n">
        <f aca="false">B70</f>
        <v>1</v>
      </c>
      <c r="C71" s="32" t="n">
        <f aca="false">IF(U71=1,B71*P71,0)</f>
        <v>28</v>
      </c>
      <c r="D71" s="32" t="n">
        <f aca="false">C71*T71</f>
        <v>114.408634583063</v>
      </c>
      <c r="E71" s="40" t="n">
        <f aca="false">AVERAGE(G71:H71)</f>
        <v>45.125</v>
      </c>
      <c r="F71" s="33" t="n">
        <f aca="false">AVERAGE(I71:J71)</f>
        <v>30.905</v>
      </c>
      <c r="G71" s="40" t="n">
        <v>43.75</v>
      </c>
      <c r="H71" s="40" t="n">
        <v>46.5</v>
      </c>
      <c r="I71" s="33" t="n">
        <v>29.36</v>
      </c>
      <c r="J71" s="33" t="n">
        <v>32.45</v>
      </c>
      <c r="K71" s="32"/>
      <c r="L71" s="32"/>
      <c r="M71" s="32"/>
      <c r="N71" s="32"/>
      <c r="O71" s="32"/>
      <c r="P71" s="1" t="n">
        <f aca="false">A72-A71</f>
        <v>28</v>
      </c>
      <c r="Q71" s="41" t="n">
        <f aca="false">CHOOSE(F$3,A72+24,A71)</f>
        <v>38801</v>
      </c>
      <c r="R71" s="1" t="n">
        <f aca="false">Q71-C$3</f>
        <v>-7125</v>
      </c>
      <c r="S71" s="40" t="n">
        <v>0.073452468643102</v>
      </c>
      <c r="T71" s="42" t="n">
        <f aca="false">1/(1+CHOOSE(F$3,S72/2,S71/2))^(2*R71/365.25)</f>
        <v>4.08602266368082</v>
      </c>
      <c r="U71" s="4" t="n">
        <f aca="false">IF(AND(mthbeg&lt;=A71,mthend&gt;=A71),1,0)</f>
        <v>1</v>
      </c>
      <c r="V71" s="4" t="n">
        <f aca="false">P71*U71</f>
        <v>28</v>
      </c>
      <c r="X71" s="42" t="n">
        <f aca="false">IF(AND(CHOOSE(X$3,MONTH(A71)=MONTH(mthbeg),MONTH(A71)=1),YEAR(A71)&gt;YEAR(mthbeg)),X70*(1+escalator),X70)</f>
        <v>1.1592740743</v>
      </c>
      <c r="Y71" s="32" t="n">
        <f aca="false">D71*X71</f>
        <v>132.630963948207</v>
      </c>
      <c r="AA71" s="32" t="n">
        <f aca="false">$D71*E71</f>
        <v>5162.68963556072</v>
      </c>
      <c r="AB71" s="32" t="n">
        <f aca="false">$D71*F71</f>
        <v>3535.79885178956</v>
      </c>
      <c r="AC71" s="32" t="n">
        <f aca="false">$D71*G71</f>
        <v>5005.37776300901</v>
      </c>
      <c r="AD71" s="32" t="n">
        <f aca="false">$D71*H71</f>
        <v>5320.00150811243</v>
      </c>
      <c r="AE71" s="32" t="n">
        <f aca="false">$D71*I71</f>
        <v>3359.03751135873</v>
      </c>
      <c r="AF71" s="32" t="n">
        <f aca="false">$D71*J71</f>
        <v>3712.5601922204</v>
      </c>
      <c r="AH71" s="1" t="n">
        <f aca="false">C71*E71</f>
        <v>1263.5</v>
      </c>
      <c r="AI71" s="1" t="n">
        <f aca="false">AH71*T71</f>
        <v>5162.68963556072</v>
      </c>
    </row>
    <row r="72" customFormat="false" ht="12.75" hidden="false" customHeight="false" outlineLevel="0" collapsed="false">
      <c r="A72" s="43" t="n">
        <f aca="false">EDATE(A71,1)</f>
        <v>38777</v>
      </c>
      <c r="B72" s="32" t="n">
        <f aca="false">B71</f>
        <v>1</v>
      </c>
      <c r="C72" s="32" t="n">
        <f aca="false">IF(U72=1,B72*P72,0)</f>
        <v>31</v>
      </c>
      <c r="D72" s="32" t="n">
        <f aca="false">C72*T72</f>
        <v>125.945895309089</v>
      </c>
      <c r="E72" s="40" t="n">
        <f aca="false">AVERAGE(G72:H72)</f>
        <v>44.125</v>
      </c>
      <c r="F72" s="33" t="n">
        <f aca="false">AVERAGE(I72:J72)</f>
        <v>29.905</v>
      </c>
      <c r="G72" s="40" t="n">
        <v>42.75</v>
      </c>
      <c r="H72" s="40" t="n">
        <v>45.5</v>
      </c>
      <c r="I72" s="33" t="n">
        <v>29.36</v>
      </c>
      <c r="J72" s="33" t="n">
        <v>30.45</v>
      </c>
      <c r="K72" s="32"/>
      <c r="L72" s="32"/>
      <c r="M72" s="32"/>
      <c r="N72" s="32"/>
      <c r="O72" s="32"/>
      <c r="P72" s="1" t="n">
        <f aca="false">A73-A72</f>
        <v>31</v>
      </c>
      <c r="Q72" s="41" t="n">
        <f aca="false">CHOOSE(F$3,A73+24,A72)</f>
        <v>38832</v>
      </c>
      <c r="R72" s="1" t="n">
        <f aca="false">Q72-C$3</f>
        <v>-7094</v>
      </c>
      <c r="S72" s="40" t="n">
        <v>0.073474027089277</v>
      </c>
      <c r="T72" s="42" t="n">
        <f aca="false">1/(1+CHOOSE(F$3,S73/2,S72/2))^(2*R72/365.25)</f>
        <v>4.06277081642223</v>
      </c>
      <c r="U72" s="4" t="n">
        <f aca="false">IF(AND(mthbeg&lt;=A72,mthend&gt;=A72),1,0)</f>
        <v>1</v>
      </c>
      <c r="V72" s="4" t="n">
        <f aca="false">P72*U72</f>
        <v>31</v>
      </c>
      <c r="X72" s="42" t="n">
        <f aca="false">IF(AND(CHOOSE(X$3,MONTH(A72)=MONTH(mthbeg),MONTH(A72)=1),YEAR(A72)&gt;YEAR(mthbeg)),X71*(1+escalator),X71)</f>
        <v>1.1592740743</v>
      </c>
      <c r="Y72" s="32" t="n">
        <f aca="false">D72*X72</f>
        <v>146.005811196329</v>
      </c>
      <c r="AA72" s="32" t="n">
        <f aca="false">$D72*E72</f>
        <v>5557.36263051356</v>
      </c>
      <c r="AB72" s="32" t="n">
        <f aca="false">$D72*F72</f>
        <v>3766.41199921831</v>
      </c>
      <c r="AC72" s="32" t="n">
        <f aca="false">$D72*G72</f>
        <v>5384.18702446357</v>
      </c>
      <c r="AD72" s="32" t="n">
        <f aca="false">$D72*H72</f>
        <v>5730.53823656356</v>
      </c>
      <c r="AE72" s="32" t="n">
        <f aca="false">$D72*I72</f>
        <v>3697.77148627486</v>
      </c>
      <c r="AF72" s="32" t="n">
        <f aca="false">$D72*J72</f>
        <v>3835.05251216177</v>
      </c>
      <c r="AH72" s="1" t="n">
        <f aca="false">C72*E72</f>
        <v>1367.875</v>
      </c>
      <c r="AI72" s="1" t="n">
        <f aca="false">AH72*T72</f>
        <v>5557.36263051356</v>
      </c>
    </row>
    <row r="73" customFormat="false" ht="12.75" hidden="false" customHeight="false" outlineLevel="0" collapsed="false">
      <c r="A73" s="43" t="n">
        <f aca="false">EDATE(A72,1)</f>
        <v>38808</v>
      </c>
      <c r="B73" s="32" t="n">
        <f aca="false">B72</f>
        <v>1</v>
      </c>
      <c r="C73" s="32" t="n">
        <f aca="false">IF(U73=1,B73*P73,0)</f>
        <v>30</v>
      </c>
      <c r="D73" s="32" t="n">
        <f aca="false">C73*T73</f>
        <v>121.211429118548</v>
      </c>
      <c r="E73" s="40" t="n">
        <f aca="false">AVERAGE(G73:H73)</f>
        <v>42.95</v>
      </c>
      <c r="F73" s="33" t="n">
        <f aca="false">AVERAGE(I73:J73)</f>
        <v>29.405</v>
      </c>
      <c r="G73" s="40" t="n">
        <v>42.5</v>
      </c>
      <c r="H73" s="40" t="n">
        <v>43.4</v>
      </c>
      <c r="I73" s="33" t="n">
        <v>28.36</v>
      </c>
      <c r="J73" s="33" t="n">
        <v>30.45</v>
      </c>
      <c r="K73" s="32"/>
      <c r="L73" s="32"/>
      <c r="M73" s="32"/>
      <c r="N73" s="32"/>
      <c r="O73" s="32"/>
      <c r="P73" s="1" t="n">
        <f aca="false">A74-A73</f>
        <v>30</v>
      </c>
      <c r="Q73" s="41" t="n">
        <f aca="false">CHOOSE(F$3,A74+24,A73)</f>
        <v>38862</v>
      </c>
      <c r="R73" s="1" t="n">
        <f aca="false">Q73-C$3</f>
        <v>-7064</v>
      </c>
      <c r="S73" s="40" t="n">
        <v>0.073496304150485</v>
      </c>
      <c r="T73" s="42" t="n">
        <f aca="false">1/(1+CHOOSE(F$3,S74/2,S73/2))^(2*R73/365.25)</f>
        <v>4.04038097061827</v>
      </c>
      <c r="U73" s="4" t="n">
        <f aca="false">IF(AND(mthbeg&lt;=A73,mthend&gt;=A73),1,0)</f>
        <v>1</v>
      </c>
      <c r="V73" s="4" t="n">
        <f aca="false">P73*U73</f>
        <v>30</v>
      </c>
      <c r="X73" s="42" t="n">
        <f aca="false">IF(AND(CHOOSE(X$3,MONTH(A73)=MONTH(mthbeg),MONTH(A73)=1),YEAR(A73)&gt;YEAR(mthbeg)),X72*(1+escalator),X72)</f>
        <v>1.1592740743</v>
      </c>
      <c r="Y73" s="32" t="n">
        <f aca="false">D73*X73</f>
        <v>140.517267285985</v>
      </c>
      <c r="AA73" s="32" t="n">
        <f aca="false">$D73*E73</f>
        <v>5206.03088064165</v>
      </c>
      <c r="AB73" s="32" t="n">
        <f aca="false">$D73*F73</f>
        <v>3564.22207323091</v>
      </c>
      <c r="AC73" s="32" t="n">
        <f aca="false">$D73*G73</f>
        <v>5151.4857375383</v>
      </c>
      <c r="AD73" s="32" t="n">
        <f aca="false">$D73*H73</f>
        <v>5260.57602374499</v>
      </c>
      <c r="AE73" s="32" t="n">
        <f aca="false">$D73*I73</f>
        <v>3437.55612980203</v>
      </c>
      <c r="AF73" s="32" t="n">
        <f aca="false">$D73*J73</f>
        <v>3690.88801665979</v>
      </c>
      <c r="AH73" s="1" t="n">
        <f aca="false">C73*E73</f>
        <v>1288.5</v>
      </c>
      <c r="AI73" s="1" t="n">
        <f aca="false">AH73*T73</f>
        <v>5206.03088064164</v>
      </c>
    </row>
    <row r="74" customFormat="false" ht="12.75" hidden="false" customHeight="false" outlineLevel="0" collapsed="false">
      <c r="A74" s="43" t="n">
        <f aca="false">EDATE(A73,1)</f>
        <v>38838</v>
      </c>
      <c r="B74" s="32" t="n">
        <f aca="false">B73</f>
        <v>1</v>
      </c>
      <c r="C74" s="32" t="n">
        <f aca="false">IF(U74=1,B74*P74,0)</f>
        <v>31</v>
      </c>
      <c r="D74" s="32" t="n">
        <f aca="false">C74*T74</f>
        <v>124.538159458067</v>
      </c>
      <c r="E74" s="40" t="n">
        <f aca="false">AVERAGE(G74:H74)</f>
        <v>44.95</v>
      </c>
      <c r="F74" s="33" t="n">
        <f aca="false">AVERAGE(I74:J74)</f>
        <v>27.405</v>
      </c>
      <c r="G74" s="40" t="n">
        <v>44.5</v>
      </c>
      <c r="H74" s="40" t="n">
        <v>45.4</v>
      </c>
      <c r="I74" s="33" t="n">
        <v>28.36</v>
      </c>
      <c r="J74" s="33" t="n">
        <v>26.45</v>
      </c>
      <c r="K74" s="32"/>
      <c r="L74" s="32"/>
      <c r="M74" s="32"/>
      <c r="N74" s="32"/>
      <c r="O74" s="32"/>
      <c r="P74" s="1" t="n">
        <f aca="false">A75-A74</f>
        <v>31</v>
      </c>
      <c r="Q74" s="41" t="n">
        <f aca="false">CHOOSE(F$3,A75+24,A74)</f>
        <v>38893</v>
      </c>
      <c r="R74" s="1" t="n">
        <f aca="false">Q74-C$3</f>
        <v>-7033</v>
      </c>
      <c r="S74" s="40" t="n">
        <v>0.073517862596972</v>
      </c>
      <c r="T74" s="42" t="n">
        <f aca="false">1/(1+CHOOSE(F$3,S75/2,S74/2))^(2*R74/365.25)</f>
        <v>4.01735998251828</v>
      </c>
      <c r="U74" s="4" t="n">
        <f aca="false">IF(AND(mthbeg&lt;=A74,mthend&gt;=A74),1,0)</f>
        <v>1</v>
      </c>
      <c r="V74" s="4" t="n">
        <f aca="false">P74*U74</f>
        <v>31</v>
      </c>
      <c r="X74" s="42" t="n">
        <f aca="false">IF(AND(CHOOSE(X$3,MONTH(A74)=MONTH(mthbeg),MONTH(A74)=1),YEAR(A74)&gt;YEAR(mthbeg)),X73*(1+escalator),X73)</f>
        <v>1.1592740743</v>
      </c>
      <c r="Y74" s="32" t="n">
        <f aca="false">D74*X74</f>
        <v>144.373859520776</v>
      </c>
      <c r="AA74" s="32" t="n">
        <f aca="false">$D74*E74</f>
        <v>5597.99026764009</v>
      </c>
      <c r="AB74" s="32" t="n">
        <f aca="false">$D74*F74</f>
        <v>3412.96825994831</v>
      </c>
      <c r="AC74" s="32" t="n">
        <f aca="false">$D74*G74</f>
        <v>5541.94809588396</v>
      </c>
      <c r="AD74" s="32" t="n">
        <f aca="false">$D74*H74</f>
        <v>5654.03243939622</v>
      </c>
      <c r="AE74" s="32" t="n">
        <f aca="false">$D74*I74</f>
        <v>3531.90220223077</v>
      </c>
      <c r="AF74" s="32" t="n">
        <f aca="false">$D74*J74</f>
        <v>3294.03431766586</v>
      </c>
      <c r="AH74" s="1" t="n">
        <f aca="false">C74*E74</f>
        <v>1393.45</v>
      </c>
      <c r="AI74" s="1" t="n">
        <f aca="false">AH74*T74</f>
        <v>5597.99026764009</v>
      </c>
    </row>
    <row r="75" customFormat="false" ht="12.75" hidden="false" customHeight="false" outlineLevel="0" collapsed="false">
      <c r="A75" s="43" t="n">
        <f aca="false">EDATE(A74,1)</f>
        <v>38869</v>
      </c>
      <c r="B75" s="32" t="n">
        <f aca="false">B74</f>
        <v>1</v>
      </c>
      <c r="C75" s="32" t="n">
        <f aca="false">IF(U75=1,B75*P75,0)</f>
        <v>30</v>
      </c>
      <c r="D75" s="32" t="n">
        <f aca="false">C75*T75</f>
        <v>119.85737117605</v>
      </c>
      <c r="E75" s="40" t="n">
        <f aca="false">AVERAGE(G75:H75)</f>
        <v>56.45</v>
      </c>
      <c r="F75" s="33" t="n">
        <f aca="false">AVERAGE(I75:J75)</f>
        <v>27.905</v>
      </c>
      <c r="G75" s="40" t="n">
        <v>60.5</v>
      </c>
      <c r="H75" s="40" t="n">
        <v>52.4</v>
      </c>
      <c r="I75" s="33" t="n">
        <v>26.36</v>
      </c>
      <c r="J75" s="33" t="n">
        <v>29.45</v>
      </c>
      <c r="K75" s="32"/>
      <c r="L75" s="32"/>
      <c r="M75" s="32"/>
      <c r="N75" s="32"/>
      <c r="O75" s="32"/>
      <c r="P75" s="1" t="n">
        <f aca="false">A76-A75</f>
        <v>30</v>
      </c>
      <c r="Q75" s="41" t="n">
        <f aca="false">CHOOSE(F$3,A76+24,A75)</f>
        <v>38923</v>
      </c>
      <c r="R75" s="1" t="n">
        <f aca="false">Q75-C$3</f>
        <v>-7003</v>
      </c>
      <c r="S75" s="40" t="n">
        <v>0.073540139658502</v>
      </c>
      <c r="T75" s="42" t="n">
        <f aca="false">1/(1+CHOOSE(F$3,S76/2,S75/2))^(2*R75/365.25)</f>
        <v>3.99524570586832</v>
      </c>
      <c r="U75" s="4" t="n">
        <f aca="false">IF(AND(mthbeg&lt;=A75,mthend&gt;=A75),1,0)</f>
        <v>1</v>
      </c>
      <c r="V75" s="4" t="n">
        <f aca="false">P75*U75</f>
        <v>30</v>
      </c>
      <c r="X75" s="42" t="n">
        <f aca="false">IF(AND(CHOOSE(X$3,MONTH(A75)=MONTH(mthbeg),MONTH(A75)=1),YEAR(A75)&gt;YEAR(mthbeg)),X74*(1+escalator),X74)</f>
        <v>1.1592740743</v>
      </c>
      <c r="Y75" s="32" t="n">
        <f aca="false">D75*X75</f>
        <v>138.947543018147</v>
      </c>
      <c r="AA75" s="32" t="n">
        <f aca="false">$D75*E75</f>
        <v>6765.94860288801</v>
      </c>
      <c r="AB75" s="32" t="n">
        <f aca="false">$D75*F75</f>
        <v>3344.61994266767</v>
      </c>
      <c r="AC75" s="32" t="n">
        <f aca="false">$D75*G75</f>
        <v>7251.37095615101</v>
      </c>
      <c r="AD75" s="32" t="n">
        <f aca="false">$D75*H75</f>
        <v>6280.526249625</v>
      </c>
      <c r="AE75" s="32" t="n">
        <f aca="false">$D75*I75</f>
        <v>3159.44030420067</v>
      </c>
      <c r="AF75" s="32" t="n">
        <f aca="false">$D75*J75</f>
        <v>3529.79958113466</v>
      </c>
      <c r="AH75" s="1" t="n">
        <f aca="false">C75*E75</f>
        <v>1693.5</v>
      </c>
      <c r="AI75" s="1" t="n">
        <f aca="false">AH75*T75</f>
        <v>6765.94860288801</v>
      </c>
    </row>
    <row r="76" customFormat="false" ht="12.75" hidden="false" customHeight="false" outlineLevel="0" collapsed="false">
      <c r="A76" s="43" t="n">
        <f aca="false">EDATE(A75,1)</f>
        <v>38899</v>
      </c>
      <c r="B76" s="32" t="n">
        <f aca="false">B75</f>
        <v>1</v>
      </c>
      <c r="C76" s="32" t="n">
        <f aca="false">IF(U76=1,B76*P76,0)</f>
        <v>31</v>
      </c>
      <c r="D76" s="32" t="n">
        <f aca="false">C76*T76</f>
        <v>123.144417058043</v>
      </c>
      <c r="E76" s="40" t="n">
        <f aca="false">AVERAGE(G76:H76)</f>
        <v>73.75</v>
      </c>
      <c r="F76" s="33" t="n">
        <f aca="false">AVERAGE(I76:J76)</f>
        <v>37.955</v>
      </c>
      <c r="G76" s="40" t="n">
        <v>75</v>
      </c>
      <c r="H76" s="40" t="n">
        <v>72.5</v>
      </c>
      <c r="I76" s="33" t="n">
        <v>40.36</v>
      </c>
      <c r="J76" s="33" t="n">
        <v>35.55</v>
      </c>
      <c r="K76" s="32"/>
      <c r="L76" s="32"/>
      <c r="M76" s="32"/>
      <c r="N76" s="32"/>
      <c r="O76" s="32"/>
      <c r="P76" s="1" t="n">
        <f aca="false">A77-A76</f>
        <v>31</v>
      </c>
      <c r="Q76" s="41" t="n">
        <f aca="false">CHOOSE(F$3,A77+24,A76)</f>
        <v>38954</v>
      </c>
      <c r="R76" s="1" t="n">
        <f aca="false">Q76-C$3</f>
        <v>-6972</v>
      </c>
      <c r="S76" s="40" t="n">
        <v>0.073562416720196</v>
      </c>
      <c r="T76" s="42" t="n">
        <f aca="false">1/(1+CHOOSE(F$3,S77/2,S76/2))^(2*R76/365.25)</f>
        <v>3.97240055025946</v>
      </c>
      <c r="U76" s="4" t="n">
        <f aca="false">IF(AND(mthbeg&lt;=A76,mthend&gt;=A76),1,0)</f>
        <v>1</v>
      </c>
      <c r="V76" s="4" t="n">
        <f aca="false">P76*U76</f>
        <v>31</v>
      </c>
      <c r="X76" s="42" t="n">
        <f aca="false">IF(AND(CHOOSE(X$3,MONTH(A76)=MONTH(mthbeg),MONTH(A76)=1),YEAR(A76)&gt;YEAR(mthbeg)),X75*(1+escalator),X75)</f>
        <v>1.1592740743</v>
      </c>
      <c r="Y76" s="32" t="n">
        <f aca="false">D76*X76</f>
        <v>142.758130090176</v>
      </c>
      <c r="AA76" s="32" t="n">
        <f aca="false">$D76*E76</f>
        <v>9081.90075803068</v>
      </c>
      <c r="AB76" s="32" t="n">
        <f aca="false">$D76*F76</f>
        <v>4673.94634943803</v>
      </c>
      <c r="AC76" s="32" t="n">
        <f aca="false">$D76*G76</f>
        <v>9235.83127935323</v>
      </c>
      <c r="AD76" s="32" t="n">
        <f aca="false">$D76*H76</f>
        <v>8927.97023670813</v>
      </c>
      <c r="AE76" s="32" t="n">
        <f aca="false">$D76*I76</f>
        <v>4970.10867246262</v>
      </c>
      <c r="AF76" s="32" t="n">
        <f aca="false">$D76*J76</f>
        <v>4377.78402641343</v>
      </c>
      <c r="AH76" s="1" t="n">
        <f aca="false">C76*E76</f>
        <v>2286.25</v>
      </c>
      <c r="AI76" s="1" t="n">
        <f aca="false">AH76*T76</f>
        <v>9081.90075803068</v>
      </c>
    </row>
    <row r="77" customFormat="false" ht="12.75" hidden="false" customHeight="false" outlineLevel="0" collapsed="false">
      <c r="A77" s="43" t="n">
        <f aca="false">EDATE(A76,1)</f>
        <v>38930</v>
      </c>
      <c r="B77" s="32" t="n">
        <f aca="false">B76</f>
        <v>1</v>
      </c>
      <c r="C77" s="32" t="n">
        <f aca="false">IF(U77=1,B77*P77,0)</f>
        <v>31</v>
      </c>
      <c r="D77" s="32" t="n">
        <f aca="false">C77*T77</f>
        <v>122.441446824233</v>
      </c>
      <c r="E77" s="40" t="n">
        <f aca="false">AVERAGE(G77:H77)</f>
        <v>84.25</v>
      </c>
      <c r="F77" s="33" t="n">
        <f aca="false">AVERAGE(I77:J77)</f>
        <v>40.955</v>
      </c>
      <c r="G77" s="40" t="n">
        <v>83</v>
      </c>
      <c r="H77" s="40" t="n">
        <v>85.5</v>
      </c>
      <c r="I77" s="33" t="n">
        <v>44.36</v>
      </c>
      <c r="J77" s="33" t="n">
        <v>37.55</v>
      </c>
      <c r="K77" s="32"/>
      <c r="L77" s="32"/>
      <c r="M77" s="32"/>
      <c r="N77" s="32"/>
      <c r="O77" s="32"/>
      <c r="P77" s="1" t="n">
        <f aca="false">A78-A77</f>
        <v>31</v>
      </c>
      <c r="Q77" s="41" t="n">
        <f aca="false">CHOOSE(F$3,A78+24,A77)</f>
        <v>38985</v>
      </c>
      <c r="R77" s="1" t="n">
        <f aca="false">Q77-C$3</f>
        <v>-6941</v>
      </c>
      <c r="S77" s="40" t="n">
        <v>0.073583975167153</v>
      </c>
      <c r="T77" s="42" t="n">
        <f aca="false">1/(1+CHOOSE(F$3,S78/2,S77/2))^(2*R77/365.25)</f>
        <v>3.9497240911043</v>
      </c>
      <c r="U77" s="4" t="n">
        <f aca="false">IF(AND(mthbeg&lt;=A77,mthend&gt;=A77),1,0)</f>
        <v>1</v>
      </c>
      <c r="V77" s="4" t="n">
        <f aca="false">P77*U77</f>
        <v>31</v>
      </c>
      <c r="X77" s="42" t="n">
        <f aca="false">IF(AND(CHOOSE(X$3,MONTH(A77)=MONTH(mthbeg),MONTH(A77)=1),YEAR(A77)&gt;YEAR(mthbeg)),X76*(1+escalator),X76)</f>
        <v>1.1592740743</v>
      </c>
      <c r="Y77" s="32" t="n">
        <f aca="false">D77*X77</f>
        <v>141.943194923116</v>
      </c>
      <c r="AA77" s="32" t="n">
        <f aca="false">$D77*E77</f>
        <v>10315.6918949417</v>
      </c>
      <c r="AB77" s="32" t="n">
        <f aca="false">$D77*F77</f>
        <v>5014.58945468647</v>
      </c>
      <c r="AC77" s="32" t="n">
        <f aca="false">$D77*G77</f>
        <v>10162.6400864114</v>
      </c>
      <c r="AD77" s="32" t="n">
        <f aca="false">$D77*H77</f>
        <v>10468.7437034719</v>
      </c>
      <c r="AE77" s="32" t="n">
        <f aca="false">$D77*I77</f>
        <v>5431.50258112299</v>
      </c>
      <c r="AF77" s="32" t="n">
        <f aca="false">$D77*J77</f>
        <v>4597.67632824996</v>
      </c>
      <c r="AH77" s="1" t="n">
        <f aca="false">C77*E77</f>
        <v>2611.75</v>
      </c>
      <c r="AI77" s="1" t="n">
        <f aca="false">AH77*T77</f>
        <v>10315.6918949417</v>
      </c>
    </row>
    <row r="78" customFormat="false" ht="12.75" hidden="false" customHeight="false" outlineLevel="0" collapsed="false">
      <c r="A78" s="43" t="n">
        <f aca="false">EDATE(A77,1)</f>
        <v>38961</v>
      </c>
      <c r="B78" s="32" t="n">
        <f aca="false">B77</f>
        <v>1</v>
      </c>
      <c r="C78" s="32" t="n">
        <f aca="false">IF(U78=1,B78*P78,0)</f>
        <v>30</v>
      </c>
      <c r="D78" s="32" t="n">
        <f aca="false">C78*T78</f>
        <v>117.836662018433</v>
      </c>
      <c r="E78" s="40" t="n">
        <f aca="false">AVERAGE(G78:H78)</f>
        <v>74.25</v>
      </c>
      <c r="F78" s="33" t="n">
        <f aca="false">AVERAGE(I78:J78)</f>
        <v>38.455</v>
      </c>
      <c r="G78" s="40" t="n">
        <v>75</v>
      </c>
      <c r="H78" s="40" t="n">
        <v>73.5</v>
      </c>
      <c r="I78" s="33" t="n">
        <v>41.36</v>
      </c>
      <c r="J78" s="33" t="n">
        <v>35.55</v>
      </c>
      <c r="K78" s="32"/>
      <c r="L78" s="32"/>
      <c r="M78" s="32"/>
      <c r="N78" s="32"/>
      <c r="O78" s="32"/>
      <c r="P78" s="1" t="n">
        <f aca="false">A79-A78</f>
        <v>30</v>
      </c>
      <c r="Q78" s="41" t="n">
        <f aca="false">CHOOSE(F$3,A79+24,A78)</f>
        <v>39015</v>
      </c>
      <c r="R78" s="1" t="n">
        <f aca="false">Q78-C$3</f>
        <v>-6911</v>
      </c>
      <c r="S78" s="40" t="n">
        <v>0.07360625222917</v>
      </c>
      <c r="T78" s="42" t="n">
        <f aca="false">1/(1+CHOOSE(F$3,S79/2,S78/2))^(2*R78/365.25)</f>
        <v>3.92788873394776</v>
      </c>
      <c r="U78" s="4" t="n">
        <f aca="false">IF(AND(mthbeg&lt;=A78,mthend&gt;=A78),1,0)</f>
        <v>1</v>
      </c>
      <c r="V78" s="4" t="n">
        <f aca="false">P78*U78</f>
        <v>30</v>
      </c>
      <c r="X78" s="42" t="n">
        <f aca="false">IF(AND(CHOOSE(X$3,MONTH(A78)=MONTH(mthbeg),MONTH(A78)=1),YEAR(A78)&gt;YEAR(mthbeg)),X77*(1+escalator),X77)</f>
        <v>1.1592740743</v>
      </c>
      <c r="Y78" s="32" t="n">
        <f aca="false">D78*X78</f>
        <v>136.604987280021</v>
      </c>
      <c r="AA78" s="32" t="n">
        <f aca="false">$D78*E78</f>
        <v>8749.37215486864</v>
      </c>
      <c r="AB78" s="32" t="n">
        <f aca="false">$D78*F78</f>
        <v>4531.40883791883</v>
      </c>
      <c r="AC78" s="32" t="n">
        <f aca="false">$D78*G78</f>
        <v>8837.74965138246</v>
      </c>
      <c r="AD78" s="32" t="n">
        <f aca="false">$D78*H78</f>
        <v>8660.99465835481</v>
      </c>
      <c r="AE78" s="32" t="n">
        <f aca="false">$D78*I78</f>
        <v>4873.72434108238</v>
      </c>
      <c r="AF78" s="32" t="n">
        <f aca="false">$D78*J78</f>
        <v>4189.09333475529</v>
      </c>
      <c r="AH78" s="1" t="n">
        <f aca="false">C78*E78</f>
        <v>2227.5</v>
      </c>
      <c r="AI78" s="1" t="n">
        <f aca="false">AH78*T78</f>
        <v>8749.37215486864</v>
      </c>
    </row>
    <row r="79" customFormat="false" ht="12.75" hidden="false" customHeight="false" outlineLevel="0" collapsed="false">
      <c r="A79" s="43" t="n">
        <f aca="false">EDATE(A78,1)</f>
        <v>38991</v>
      </c>
      <c r="B79" s="32" t="n">
        <f aca="false">B78</f>
        <v>1</v>
      </c>
      <c r="C79" s="32" t="n">
        <f aca="false">IF(U79=1,B79*P79,0)</f>
        <v>31</v>
      </c>
      <c r="D79" s="32" t="n">
        <f aca="false">C79*T79</f>
        <v>121.068587562617</v>
      </c>
      <c r="E79" s="40" t="n">
        <f aca="false">AVERAGE(G79:H79)</f>
        <v>51.325</v>
      </c>
      <c r="F79" s="33" t="n">
        <f aca="false">AVERAGE(I79:J79)</f>
        <v>33.405</v>
      </c>
      <c r="G79" s="40" t="n">
        <v>53.65</v>
      </c>
      <c r="H79" s="40" t="n">
        <v>49</v>
      </c>
      <c r="I79" s="33" t="n">
        <v>34.36</v>
      </c>
      <c r="J79" s="33" t="n">
        <v>32.45</v>
      </c>
      <c r="K79" s="32"/>
      <c r="L79" s="32"/>
      <c r="M79" s="32"/>
      <c r="N79" s="32"/>
      <c r="O79" s="32"/>
      <c r="P79" s="1" t="n">
        <f aca="false">A80-A79</f>
        <v>31</v>
      </c>
      <c r="Q79" s="41" t="n">
        <f aca="false">CHOOSE(F$3,A80+24,A79)</f>
        <v>39046</v>
      </c>
      <c r="R79" s="1" t="n">
        <f aca="false">Q79-C$3</f>
        <v>-6880</v>
      </c>
      <c r="S79" s="40" t="n">
        <v>0.073627810676439</v>
      </c>
      <c r="T79" s="42" t="n">
        <f aca="false">1/(1+CHOOSE(F$3,S80/2,S79/2))^(2*R79/365.25)</f>
        <v>3.90543830847153</v>
      </c>
      <c r="U79" s="4" t="n">
        <f aca="false">IF(AND(mthbeg&lt;=A79,mthend&gt;=A79),1,0)</f>
        <v>1</v>
      </c>
      <c r="V79" s="4" t="n">
        <f aca="false">P79*U79</f>
        <v>31</v>
      </c>
      <c r="X79" s="42" t="n">
        <f aca="false">IF(AND(CHOOSE(X$3,MONTH(A79)=MONTH(mthbeg),MONTH(A79)=1),YEAR(A79)&gt;YEAR(mthbeg)),X78*(1+escalator),X78)</f>
        <v>1.1592740743</v>
      </c>
      <c r="Y79" s="32" t="n">
        <f aca="false">D79*X79</f>
        <v>140.351674773462</v>
      </c>
      <c r="AA79" s="32" t="n">
        <f aca="false">$D79*E79</f>
        <v>6213.84525665133</v>
      </c>
      <c r="AB79" s="32" t="n">
        <f aca="false">$D79*F79</f>
        <v>4044.29616752923</v>
      </c>
      <c r="AC79" s="32" t="n">
        <f aca="false">$D79*G79</f>
        <v>6495.32972273442</v>
      </c>
      <c r="AD79" s="32" t="n">
        <f aca="false">$D79*H79</f>
        <v>5932.36079056825</v>
      </c>
      <c r="AE79" s="32" t="n">
        <f aca="false">$D79*I79</f>
        <v>4159.91666865153</v>
      </c>
      <c r="AF79" s="32" t="n">
        <f aca="false">$D79*J79</f>
        <v>3928.67566640693</v>
      </c>
      <c r="AH79" s="1" t="n">
        <f aca="false">C79*E79</f>
        <v>1591.075</v>
      </c>
      <c r="AI79" s="1" t="n">
        <f aca="false">AH79*T79</f>
        <v>6213.84525665133</v>
      </c>
    </row>
    <row r="80" customFormat="false" ht="12.75" hidden="false" customHeight="false" outlineLevel="0" collapsed="false">
      <c r="A80" s="43" t="n">
        <f aca="false">EDATE(A79,1)</f>
        <v>39022</v>
      </c>
      <c r="B80" s="32" t="n">
        <f aca="false">B79</f>
        <v>1</v>
      </c>
      <c r="C80" s="32" t="n">
        <f aca="false">IF(U80=1,B80*P80,0)</f>
        <v>30</v>
      </c>
      <c r="D80" s="32" t="n">
        <f aca="false">C80*T80</f>
        <v>116.516137641843</v>
      </c>
      <c r="E80" s="40" t="n">
        <f aca="false">AVERAGE(G80:H80)</f>
        <v>45.325</v>
      </c>
      <c r="F80" s="33" t="n">
        <f aca="false">AVERAGE(I80:J80)</f>
        <v>29.405</v>
      </c>
      <c r="G80" s="40" t="n">
        <v>42.65</v>
      </c>
      <c r="H80" s="40" t="n">
        <v>48</v>
      </c>
      <c r="I80" s="33" t="n">
        <v>29.36</v>
      </c>
      <c r="J80" s="33" t="n">
        <v>29.45</v>
      </c>
      <c r="K80" s="32"/>
      <c r="L80" s="32"/>
      <c r="M80" s="32"/>
      <c r="N80" s="32"/>
      <c r="O80" s="32"/>
      <c r="P80" s="1" t="n">
        <f aca="false">A81-A80</f>
        <v>30</v>
      </c>
      <c r="Q80" s="41" t="n">
        <f aca="false">CHOOSE(F$3,A81+24,A80)</f>
        <v>39076</v>
      </c>
      <c r="R80" s="1" t="n">
        <f aca="false">Q80-C$3</f>
        <v>-6850</v>
      </c>
      <c r="S80" s="40" t="n">
        <v>0.073650087738779</v>
      </c>
      <c r="T80" s="42" t="n">
        <f aca="false">1/(1+CHOOSE(F$3,S81/2,S80/2))^(2*R80/365.25)</f>
        <v>3.8838712547281</v>
      </c>
      <c r="U80" s="4" t="n">
        <f aca="false">IF(AND(mthbeg&lt;=A80,mthend&gt;=A80),1,0)</f>
        <v>1</v>
      </c>
      <c r="V80" s="4" t="n">
        <f aca="false">P80*U80</f>
        <v>30</v>
      </c>
      <c r="X80" s="42" t="n">
        <f aca="false">IF(AND(CHOOSE(X$3,MONTH(A80)=MONTH(mthbeg),MONTH(A80)=1),YEAR(A80)&gt;YEAR(mthbeg)),X79*(1+escalator),X79)</f>
        <v>1.1592740743</v>
      </c>
      <c r="Y80" s="32" t="n">
        <f aca="false">D80*X80</f>
        <v>135.074137605759</v>
      </c>
      <c r="AA80" s="32" t="n">
        <f aca="false">$D80*E80</f>
        <v>5281.09393861653</v>
      </c>
      <c r="AB80" s="32" t="n">
        <f aca="false">$D80*F80</f>
        <v>3426.15702735839</v>
      </c>
      <c r="AC80" s="32" t="n">
        <f aca="false">$D80*G80</f>
        <v>4969.4132704246</v>
      </c>
      <c r="AD80" s="32" t="n">
        <f aca="false">$D80*H80</f>
        <v>5592.77460680846</v>
      </c>
      <c r="AE80" s="32" t="n">
        <f aca="false">$D80*I80</f>
        <v>3420.91380116451</v>
      </c>
      <c r="AF80" s="32" t="n">
        <f aca="false">$D80*J80</f>
        <v>3431.40025355228</v>
      </c>
      <c r="AH80" s="1" t="n">
        <f aca="false">C80*E80</f>
        <v>1359.75</v>
      </c>
      <c r="AI80" s="1" t="n">
        <f aca="false">AH80*T80</f>
        <v>5281.09393861653</v>
      </c>
    </row>
    <row r="81" customFormat="false" ht="12.75" hidden="false" customHeight="false" outlineLevel="0" collapsed="false">
      <c r="A81" s="43" t="n">
        <f aca="false">EDATE(A80,1)</f>
        <v>39052</v>
      </c>
      <c r="B81" s="32" t="n">
        <f aca="false">B80</f>
        <v>1</v>
      </c>
      <c r="C81" s="32" t="n">
        <f aca="false">IF(U81=1,B81*P81,0)</f>
        <v>31</v>
      </c>
      <c r="D81" s="32" t="n">
        <f aca="false">C81*T81</f>
        <v>119.706330890718</v>
      </c>
      <c r="E81" s="40" t="n">
        <f aca="false">AVERAGE(G81:H81)</f>
        <v>44.325</v>
      </c>
      <c r="F81" s="33" t="n">
        <f aca="false">AVERAGE(I81:J81)</f>
        <v>29.405</v>
      </c>
      <c r="G81" s="40" t="n">
        <v>41.65</v>
      </c>
      <c r="H81" s="40" t="n">
        <v>47</v>
      </c>
      <c r="I81" s="33" t="n">
        <v>29.36</v>
      </c>
      <c r="J81" s="33" t="n">
        <v>29.45</v>
      </c>
      <c r="K81" s="32"/>
      <c r="L81" s="32"/>
      <c r="M81" s="32"/>
      <c r="N81" s="32"/>
      <c r="O81" s="32"/>
      <c r="P81" s="1" t="n">
        <f aca="false">A82-A81</f>
        <v>31</v>
      </c>
      <c r="Q81" s="41" t="n">
        <f aca="false">CHOOSE(F$3,A82+24,A81)</f>
        <v>39107</v>
      </c>
      <c r="R81" s="1" t="n">
        <f aca="false">Q81-C$3</f>
        <v>-6819</v>
      </c>
      <c r="S81" s="40" t="n">
        <v>0.073672364801281</v>
      </c>
      <c r="T81" s="42" t="n">
        <f aca="false">1/(1+CHOOSE(F$3,S82/2,S81/2))^(2*R81/365.25)</f>
        <v>3.86149454486187</v>
      </c>
      <c r="U81" s="4" t="n">
        <f aca="false">IF(AND(mthbeg&lt;=A81,mthend&gt;=A81),1,0)</f>
        <v>1</v>
      </c>
      <c r="V81" s="4" t="n">
        <f aca="false">P81*U81</f>
        <v>31</v>
      </c>
      <c r="X81" s="42" t="n">
        <f aca="false">IF(AND(CHOOSE(X$3,MONTH(A81)=MONTH(mthbeg),MONTH(A81)=1),YEAR(A81)&gt;YEAR(mthbeg)),X80*(1+escalator),X80)</f>
        <v>1.1592740743</v>
      </c>
      <c r="Y81" s="32" t="n">
        <f aca="false">D81*X81</f>
        <v>138.772445931186</v>
      </c>
      <c r="AA81" s="32" t="n">
        <f aca="false">$D81*E81</f>
        <v>5305.98311673107</v>
      </c>
      <c r="AB81" s="32" t="n">
        <f aca="false">$D81*F81</f>
        <v>3519.96465984156</v>
      </c>
      <c r="AC81" s="32" t="n">
        <f aca="false">$D81*G81</f>
        <v>4985.7686815984</v>
      </c>
      <c r="AD81" s="32" t="n">
        <f aca="false">$D81*H81</f>
        <v>5626.19755186374</v>
      </c>
      <c r="AE81" s="32" t="n">
        <f aca="false">$D81*I81</f>
        <v>3514.57787495148</v>
      </c>
      <c r="AF81" s="32" t="n">
        <f aca="false">$D81*J81</f>
        <v>3525.35144473164</v>
      </c>
      <c r="AH81" s="1" t="n">
        <f aca="false">C81*E81</f>
        <v>1374.075</v>
      </c>
      <c r="AI81" s="1" t="n">
        <f aca="false">AH81*T81</f>
        <v>5305.98311673107</v>
      </c>
    </row>
    <row r="82" customFormat="false" ht="12.75" hidden="false" customHeight="false" outlineLevel="0" collapsed="false">
      <c r="A82" s="43" t="n">
        <f aca="false">EDATE(A81,1)</f>
        <v>39083</v>
      </c>
      <c r="B82" s="32" t="n">
        <f aca="false">B81</f>
        <v>1</v>
      </c>
      <c r="C82" s="32" t="n">
        <f aca="false">IF(U82=1,B82*P82,0)</f>
        <v>31</v>
      </c>
      <c r="D82" s="32" t="n">
        <f aca="false">C82*T82</f>
        <v>119.020856014696</v>
      </c>
      <c r="E82" s="40" t="n">
        <f aca="false">AVERAGE(G82:H82)</f>
        <v>47</v>
      </c>
      <c r="F82" s="33" t="n">
        <f aca="false">AVERAGE(I82:J82)</f>
        <v>31.8</v>
      </c>
      <c r="G82" s="40" t="n">
        <v>45.5</v>
      </c>
      <c r="H82" s="40" t="n">
        <v>48.5</v>
      </c>
      <c r="I82" s="33" t="n">
        <v>30.15</v>
      </c>
      <c r="J82" s="33" t="n">
        <v>33.45</v>
      </c>
      <c r="K82" s="32"/>
      <c r="L82" s="32"/>
      <c r="M82" s="32"/>
      <c r="N82" s="32"/>
      <c r="O82" s="32"/>
      <c r="P82" s="1" t="n">
        <f aca="false">A83-A82</f>
        <v>31</v>
      </c>
      <c r="Q82" s="41" t="n">
        <f aca="false">CHOOSE(F$3,A83+24,A82)</f>
        <v>39138</v>
      </c>
      <c r="R82" s="1" t="n">
        <f aca="false">Q82-C$3</f>
        <v>-6788</v>
      </c>
      <c r="S82" s="40" t="n">
        <v>0.073692486019167</v>
      </c>
      <c r="T82" s="42" t="n">
        <f aca="false">1/(1+CHOOSE(F$3,S83/2,S82/2))^(2*R82/365.25)</f>
        <v>3.83938245208697</v>
      </c>
      <c r="U82" s="4" t="n">
        <f aca="false">IF(AND(mthbeg&lt;=A82,mthend&gt;=A82),1,0)</f>
        <v>1</v>
      </c>
      <c r="V82" s="4" t="n">
        <f aca="false">P82*U82</f>
        <v>31</v>
      </c>
      <c r="X82" s="42" t="n">
        <f aca="false">IF(AND(CHOOSE(X$3,MONTH(A82)=MONTH(mthbeg),MONTH(A82)=1),YEAR(A82)&gt;YEAR(mthbeg)),X81*(1+escalator),X81)</f>
        <v>1.194052296529</v>
      </c>
      <c r="Y82" s="32" t="n">
        <f aca="false">D82*X82</f>
        <v>142.117126459195</v>
      </c>
      <c r="AA82" s="32" t="n">
        <f aca="false">$D82*E82</f>
        <v>5593.98023269071</v>
      </c>
      <c r="AB82" s="32" t="n">
        <f aca="false">$D82*F82</f>
        <v>3784.86322126733</v>
      </c>
      <c r="AC82" s="32" t="n">
        <f aca="false">$D82*G82</f>
        <v>5415.44894866866</v>
      </c>
      <c r="AD82" s="32" t="n">
        <f aca="false">$D82*H82</f>
        <v>5772.51151671275</v>
      </c>
      <c r="AE82" s="32" t="n">
        <f aca="false">$D82*I82</f>
        <v>3588.47880884308</v>
      </c>
      <c r="AF82" s="32" t="n">
        <f aca="false">$D82*J82</f>
        <v>3981.24763369158</v>
      </c>
      <c r="AH82" s="1" t="n">
        <f aca="false">C82*E82</f>
        <v>1457</v>
      </c>
      <c r="AI82" s="1" t="n">
        <f aca="false">AH82*T82</f>
        <v>5593.98023269071</v>
      </c>
    </row>
    <row r="83" customFormat="false" ht="12.75" hidden="false" customHeight="false" outlineLevel="0" collapsed="false">
      <c r="A83" s="43" t="n">
        <f aca="false">EDATE(A82,1)</f>
        <v>39114</v>
      </c>
      <c r="B83" s="32" t="n">
        <f aca="false">B82</f>
        <v>1</v>
      </c>
      <c r="C83" s="32" t="n">
        <f aca="false">IF(U83=1,B83*P83,0)</f>
        <v>28</v>
      </c>
      <c r="D83" s="32" t="n">
        <f aca="false">C83*T83</f>
        <v>106.948942609229</v>
      </c>
      <c r="E83" s="40" t="n">
        <f aca="false">AVERAGE(G83:H83)</f>
        <v>45.25</v>
      </c>
      <c r="F83" s="33" t="n">
        <f aca="false">AVERAGE(I83:J83)</f>
        <v>30.905</v>
      </c>
      <c r="G83" s="40" t="n">
        <v>44</v>
      </c>
      <c r="H83" s="40" t="n">
        <v>46.5</v>
      </c>
      <c r="I83" s="33" t="n">
        <v>29.36</v>
      </c>
      <c r="J83" s="33" t="n">
        <v>32.45</v>
      </c>
      <c r="K83" s="32"/>
      <c r="L83" s="32"/>
      <c r="M83" s="32"/>
      <c r="N83" s="32"/>
      <c r="O83" s="32"/>
      <c r="P83" s="1" t="n">
        <f aca="false">A84-A83</f>
        <v>28</v>
      </c>
      <c r="Q83" s="41" t="n">
        <f aca="false">CHOOSE(F$3,A84+24,A83)</f>
        <v>39166</v>
      </c>
      <c r="R83" s="1" t="n">
        <f aca="false">Q83-C$3</f>
        <v>-6760</v>
      </c>
      <c r="S83" s="40" t="n">
        <v>0.073714763081981</v>
      </c>
      <c r="T83" s="42" t="n">
        <f aca="false">1/(1+CHOOSE(F$3,S84/2,S83/2))^(2*R83/365.25)</f>
        <v>3.81960509318676</v>
      </c>
      <c r="U83" s="4" t="n">
        <f aca="false">IF(AND(mthbeg&lt;=A83,mthend&gt;=A83),1,0)</f>
        <v>1</v>
      </c>
      <c r="V83" s="4" t="n">
        <f aca="false">P83*U83</f>
        <v>28</v>
      </c>
      <c r="X83" s="42" t="n">
        <f aca="false">IF(AND(CHOOSE(X$3,MONTH(A83)=MONTH(mthbeg),MONTH(A83)=1),YEAR(A83)&gt;YEAR(mthbeg)),X82*(1+escalator),X82)</f>
        <v>1.194052296529</v>
      </c>
      <c r="Y83" s="32" t="n">
        <f aca="false">D83*X83</f>
        <v>127.702630533899</v>
      </c>
      <c r="AA83" s="32" t="n">
        <f aca="false">$D83*E83</f>
        <v>4839.43965306763</v>
      </c>
      <c r="AB83" s="32" t="n">
        <f aca="false">$D83*F83</f>
        <v>3305.25707133823</v>
      </c>
      <c r="AC83" s="32" t="n">
        <f aca="false">$D83*G83</f>
        <v>4705.75347480609</v>
      </c>
      <c r="AD83" s="32" t="n">
        <f aca="false">$D83*H83</f>
        <v>4973.12583132917</v>
      </c>
      <c r="AE83" s="32" t="n">
        <f aca="false">$D83*I83</f>
        <v>3140.02095500698</v>
      </c>
      <c r="AF83" s="32" t="n">
        <f aca="false">$D83*J83</f>
        <v>3470.49318766949</v>
      </c>
      <c r="AH83" s="1" t="n">
        <f aca="false">C83*E83</f>
        <v>1267</v>
      </c>
      <c r="AI83" s="1" t="n">
        <f aca="false">AH83*T83</f>
        <v>4839.43965306763</v>
      </c>
    </row>
    <row r="84" customFormat="false" ht="12.75" hidden="false" customHeight="false" outlineLevel="0" collapsed="false">
      <c r="A84" s="43" t="n">
        <f aca="false">EDATE(A83,1)</f>
        <v>39142</v>
      </c>
      <c r="B84" s="32" t="n">
        <f aca="false">B83</f>
        <v>1</v>
      </c>
      <c r="C84" s="32" t="n">
        <f aca="false">IF(U84=1,B84*P84,0)</f>
        <v>31</v>
      </c>
      <c r="D84" s="32" t="n">
        <f aca="false">C84*T84</f>
        <v>117.728887024492</v>
      </c>
      <c r="E84" s="40" t="n">
        <f aca="false">AVERAGE(G84:H84)</f>
        <v>44.25</v>
      </c>
      <c r="F84" s="33" t="n">
        <f aca="false">AVERAGE(I84:J84)</f>
        <v>29.905</v>
      </c>
      <c r="G84" s="40" t="n">
        <v>43</v>
      </c>
      <c r="H84" s="40" t="n">
        <v>45.5</v>
      </c>
      <c r="I84" s="33" t="n">
        <v>29.36</v>
      </c>
      <c r="J84" s="33" t="n">
        <v>30.45</v>
      </c>
      <c r="K84" s="32"/>
      <c r="L84" s="32"/>
      <c r="M84" s="32"/>
      <c r="N84" s="32"/>
      <c r="O84" s="32"/>
      <c r="P84" s="1" t="n">
        <f aca="false">A85-A84</f>
        <v>31</v>
      </c>
      <c r="Q84" s="41" t="n">
        <f aca="false">CHOOSE(F$3,A85+24,A84)</f>
        <v>39197</v>
      </c>
      <c r="R84" s="1" t="n">
        <f aca="false">Q84-C$3</f>
        <v>-6729</v>
      </c>
      <c r="S84" s="40" t="n">
        <v>0.073736321530022</v>
      </c>
      <c r="T84" s="42" t="n">
        <f aca="false">1/(1+CHOOSE(F$3,S85/2,S84/2))^(2*R84/365.25)</f>
        <v>3.79770603304814</v>
      </c>
      <c r="U84" s="4" t="n">
        <f aca="false">IF(AND(mthbeg&lt;=A84,mthend&gt;=A84),1,0)</f>
        <v>1</v>
      </c>
      <c r="V84" s="4" t="n">
        <f aca="false">P84*U84</f>
        <v>31</v>
      </c>
      <c r="X84" s="42" t="n">
        <f aca="false">IF(AND(CHOOSE(X$3,MONTH(A84)=MONTH(mthbeg),MONTH(A84)=1),YEAR(A84)&gt;YEAR(mthbeg)),X83*(1+escalator),X83)</f>
        <v>1.194052296529</v>
      </c>
      <c r="Y84" s="32" t="n">
        <f aca="false">D84*X84</f>
        <v>140.574447919398</v>
      </c>
      <c r="AA84" s="32" t="n">
        <f aca="false">$D84*E84</f>
        <v>5209.50325083379</v>
      </c>
      <c r="AB84" s="32" t="n">
        <f aca="false">$D84*F84</f>
        <v>3520.68236646745</v>
      </c>
      <c r="AC84" s="32" t="n">
        <f aca="false">$D84*G84</f>
        <v>5062.34214205318</v>
      </c>
      <c r="AD84" s="32" t="n">
        <f aca="false">$D84*H84</f>
        <v>5356.66435961441</v>
      </c>
      <c r="AE84" s="32" t="n">
        <f aca="false">$D84*I84</f>
        <v>3456.5201230391</v>
      </c>
      <c r="AF84" s="32" t="n">
        <f aca="false">$D84*J84</f>
        <v>3584.8446098958</v>
      </c>
      <c r="AH84" s="1" t="n">
        <f aca="false">C84*E84</f>
        <v>1371.75</v>
      </c>
      <c r="AI84" s="1" t="n">
        <f aca="false">AH84*T84</f>
        <v>5209.50325083379</v>
      </c>
    </row>
    <row r="85" customFormat="false" ht="12.75" hidden="false" customHeight="false" outlineLevel="0" collapsed="false">
      <c r="A85" s="43" t="n">
        <f aca="false">EDATE(A84,1)</f>
        <v>39173</v>
      </c>
      <c r="B85" s="32" t="n">
        <f aca="false">B84</f>
        <v>1</v>
      </c>
      <c r="C85" s="32" t="n">
        <f aca="false">IF(U85=1,B85*P85,0)</f>
        <v>30</v>
      </c>
      <c r="D85" s="32" t="n">
        <f aca="false">C85*T85</f>
        <v>113.298594511069</v>
      </c>
      <c r="E85" s="40" t="n">
        <f aca="false">AVERAGE(G85:H85)</f>
        <v>43.075</v>
      </c>
      <c r="F85" s="33" t="n">
        <f aca="false">AVERAGE(I85:J85)</f>
        <v>29.405</v>
      </c>
      <c r="G85" s="40" t="n">
        <v>42.75</v>
      </c>
      <c r="H85" s="40" t="n">
        <v>43.4</v>
      </c>
      <c r="I85" s="33" t="n">
        <v>28.36</v>
      </c>
      <c r="J85" s="33" t="n">
        <v>30.45</v>
      </c>
      <c r="K85" s="32"/>
      <c r="L85" s="32"/>
      <c r="M85" s="32"/>
      <c r="N85" s="32"/>
      <c r="O85" s="32"/>
      <c r="P85" s="1" t="n">
        <f aca="false">A86-A85</f>
        <v>30</v>
      </c>
      <c r="Q85" s="41" t="n">
        <f aca="false">CHOOSE(F$3,A86+24,A85)</f>
        <v>39227</v>
      </c>
      <c r="R85" s="1" t="n">
        <f aca="false">Q85-C$3</f>
        <v>-6699</v>
      </c>
      <c r="S85" s="40" t="n">
        <v>0.073758598593159</v>
      </c>
      <c r="T85" s="42" t="n">
        <f aca="false">1/(1+CHOOSE(F$3,S86/2,S85/2))^(2*R85/365.25)</f>
        <v>3.77661981703564</v>
      </c>
      <c r="U85" s="4" t="n">
        <f aca="false">IF(AND(mthbeg&lt;=A85,mthend&gt;=A85),1,0)</f>
        <v>1</v>
      </c>
      <c r="V85" s="4" t="n">
        <f aca="false">P85*U85</f>
        <v>30</v>
      </c>
      <c r="X85" s="42" t="n">
        <f aca="false">IF(AND(CHOOSE(X$3,MONTH(A85)=MONTH(mthbeg),MONTH(A85)=1),YEAR(A85)&gt;YEAR(mthbeg)),X84*(1+escalator),X84)</f>
        <v>1.194052296529</v>
      </c>
      <c r="Y85" s="32" t="n">
        <f aca="false">D85*X85</f>
        <v>135.28444696945</v>
      </c>
      <c r="AA85" s="32" t="n">
        <f aca="false">$D85*E85</f>
        <v>4880.3369585643</v>
      </c>
      <c r="AB85" s="32" t="n">
        <f aca="false">$D85*F85</f>
        <v>3331.54517159799</v>
      </c>
      <c r="AC85" s="32" t="n">
        <f aca="false">$D85*G85</f>
        <v>4843.51491534821</v>
      </c>
      <c r="AD85" s="32" t="n">
        <f aca="false">$D85*H85</f>
        <v>4917.1590017804</v>
      </c>
      <c r="AE85" s="32" t="n">
        <f aca="false">$D85*I85</f>
        <v>3213.14814033392</v>
      </c>
      <c r="AF85" s="32" t="n">
        <f aca="false">$D85*J85</f>
        <v>3449.94220286205</v>
      </c>
      <c r="AH85" s="1" t="n">
        <f aca="false">C85*E85</f>
        <v>1292.25</v>
      </c>
      <c r="AI85" s="1" t="n">
        <f aca="false">AH85*T85</f>
        <v>4880.3369585643</v>
      </c>
    </row>
    <row r="86" customFormat="false" ht="12.75" hidden="false" customHeight="false" outlineLevel="0" collapsed="false">
      <c r="A86" s="43" t="n">
        <f aca="false">EDATE(A85,1)</f>
        <v>39203</v>
      </c>
      <c r="B86" s="32" t="n">
        <f aca="false">B85</f>
        <v>1</v>
      </c>
      <c r="C86" s="32" t="n">
        <f aca="false">IF(U86=1,B86*P86,0)</f>
        <v>31</v>
      </c>
      <c r="D86" s="32" t="n">
        <f aca="false">C86*T86</f>
        <v>116.403147065816</v>
      </c>
      <c r="E86" s="40" t="n">
        <f aca="false">AVERAGE(G86:H86)</f>
        <v>45.075</v>
      </c>
      <c r="F86" s="33" t="n">
        <f aca="false">AVERAGE(I86:J86)</f>
        <v>27.405</v>
      </c>
      <c r="G86" s="40" t="n">
        <v>44.75</v>
      </c>
      <c r="H86" s="40" t="n">
        <v>45.4</v>
      </c>
      <c r="I86" s="33" t="n">
        <v>28.36</v>
      </c>
      <c r="J86" s="33" t="n">
        <v>26.45</v>
      </c>
      <c r="K86" s="32"/>
      <c r="L86" s="32"/>
      <c r="M86" s="32"/>
      <c r="N86" s="32"/>
      <c r="O86" s="32"/>
      <c r="P86" s="1" t="n">
        <f aca="false">A87-A86</f>
        <v>31</v>
      </c>
      <c r="Q86" s="41" t="n">
        <f aca="false">CHOOSE(F$3,A87+24,A86)</f>
        <v>39258</v>
      </c>
      <c r="R86" s="1" t="n">
        <f aca="false">Q86-C$3</f>
        <v>-6668</v>
      </c>
      <c r="S86" s="40" t="n">
        <v>0.073780157041512</v>
      </c>
      <c r="T86" s="42" t="n">
        <f aca="false">1/(1+CHOOSE(F$3,S87/2,S86/2))^(2*R86/365.25)</f>
        <v>3.75494022792956</v>
      </c>
      <c r="U86" s="4" t="n">
        <f aca="false">IF(AND(mthbeg&lt;=A86,mthend&gt;=A86),1,0)</f>
        <v>1</v>
      </c>
      <c r="V86" s="4" t="n">
        <f aca="false">P86*U86</f>
        <v>31</v>
      </c>
      <c r="X86" s="42" t="n">
        <f aca="false">IF(AND(CHOOSE(X$3,MONTH(A86)=MONTH(mthbeg),MONTH(A86)=1),YEAR(A86)&gt;YEAR(mthbeg)),X85*(1+escalator),X85)</f>
        <v>1.194052296529</v>
      </c>
      <c r="Y86" s="32" t="n">
        <f aca="false">D86*X86</f>
        <v>138.991445077141</v>
      </c>
      <c r="AA86" s="32" t="n">
        <f aca="false">$D86*E86</f>
        <v>5246.87185399168</v>
      </c>
      <c r="AB86" s="32" t="n">
        <f aca="false">$D86*F86</f>
        <v>3190.0282453387</v>
      </c>
      <c r="AC86" s="32" t="n">
        <f aca="false">$D86*G86</f>
        <v>5209.04083119529</v>
      </c>
      <c r="AD86" s="32" t="n">
        <f aca="false">$D86*H86</f>
        <v>5284.70287678807</v>
      </c>
      <c r="AE86" s="32" t="n">
        <f aca="false">$D86*I86</f>
        <v>3301.19325078655</v>
      </c>
      <c r="AF86" s="32" t="n">
        <f aca="false">$D86*J86</f>
        <v>3078.86323989084</v>
      </c>
      <c r="AH86" s="1" t="n">
        <f aca="false">C86*E86</f>
        <v>1397.325</v>
      </c>
      <c r="AI86" s="1" t="n">
        <f aca="false">AH86*T86</f>
        <v>5246.87185399168</v>
      </c>
    </row>
    <row r="87" customFormat="false" ht="12.75" hidden="false" customHeight="false" outlineLevel="0" collapsed="false">
      <c r="A87" s="43" t="n">
        <f aca="false">EDATE(A86,1)</f>
        <v>39234</v>
      </c>
      <c r="B87" s="32" t="n">
        <f aca="false">B86</f>
        <v>1</v>
      </c>
      <c r="C87" s="32" t="n">
        <f aca="false">IF(U87=1,B87*P87,0)</f>
        <v>30</v>
      </c>
      <c r="D87" s="32" t="n">
        <f aca="false">C87*T87</f>
        <v>112.023375963167</v>
      </c>
      <c r="E87" s="40" t="n">
        <f aca="false">AVERAGE(G87:H87)</f>
        <v>56.575</v>
      </c>
      <c r="F87" s="33" t="n">
        <f aca="false">AVERAGE(I87:J87)</f>
        <v>27.905</v>
      </c>
      <c r="G87" s="40" t="n">
        <v>60.75</v>
      </c>
      <c r="H87" s="40" t="n">
        <v>52.4</v>
      </c>
      <c r="I87" s="33" t="n">
        <v>26.36</v>
      </c>
      <c r="J87" s="33" t="n">
        <v>29.45</v>
      </c>
      <c r="K87" s="32"/>
      <c r="L87" s="32"/>
      <c r="M87" s="32"/>
      <c r="N87" s="32"/>
      <c r="O87" s="32"/>
      <c r="P87" s="1" t="n">
        <f aca="false">A88-A87</f>
        <v>30</v>
      </c>
      <c r="Q87" s="41" t="n">
        <f aca="false">CHOOSE(F$3,A88+24,A87)</f>
        <v>39288</v>
      </c>
      <c r="R87" s="1" t="n">
        <f aca="false">Q87-C$3</f>
        <v>-6638</v>
      </c>
      <c r="S87" s="40" t="n">
        <v>0.073802434104971</v>
      </c>
      <c r="T87" s="42" t="n">
        <f aca="false">1/(1+CHOOSE(F$3,S88/2,S87/2))^(2*R87/365.25)</f>
        <v>3.73411253210558</v>
      </c>
      <c r="U87" s="4" t="n">
        <f aca="false">IF(AND(mthbeg&lt;=A87,mthend&gt;=A87),1,0)</f>
        <v>1</v>
      </c>
      <c r="V87" s="4" t="n">
        <f aca="false">P87*U87</f>
        <v>30</v>
      </c>
      <c r="X87" s="42" t="n">
        <f aca="false">IF(AND(CHOOSE(X$3,MONTH(A87)=MONTH(mthbeg),MONTH(A87)=1),YEAR(A87)&gt;YEAR(mthbeg)),X86*(1+escalator),X86)</f>
        <v>1.194052296529</v>
      </c>
      <c r="Y87" s="32" t="n">
        <f aca="false">D87*X87</f>
        <v>133.761769333752</v>
      </c>
      <c r="AA87" s="32" t="n">
        <f aca="false">$D87*E87</f>
        <v>6337.7224951162</v>
      </c>
      <c r="AB87" s="32" t="n">
        <f aca="false">$D87*F87</f>
        <v>3126.01230625219</v>
      </c>
      <c r="AC87" s="32" t="n">
        <f aca="false">$D87*G87</f>
        <v>6805.42008976242</v>
      </c>
      <c r="AD87" s="32" t="n">
        <f aca="false">$D87*H87</f>
        <v>5870.02490046998</v>
      </c>
      <c r="AE87" s="32" t="n">
        <f aca="false">$D87*I87</f>
        <v>2952.93619038909</v>
      </c>
      <c r="AF87" s="32" t="n">
        <f aca="false">$D87*J87</f>
        <v>3299.08842211528</v>
      </c>
      <c r="AH87" s="1" t="n">
        <f aca="false">C87*E87</f>
        <v>1697.25</v>
      </c>
      <c r="AI87" s="1" t="n">
        <f aca="false">AH87*T87</f>
        <v>6337.7224951162</v>
      </c>
    </row>
    <row r="88" customFormat="false" ht="12.75" hidden="false" customHeight="false" outlineLevel="0" collapsed="false">
      <c r="A88" s="43" t="n">
        <f aca="false">EDATE(A87,1)</f>
        <v>39264</v>
      </c>
      <c r="B88" s="32" t="n">
        <f aca="false">B87</f>
        <v>1</v>
      </c>
      <c r="C88" s="32" t="n">
        <f aca="false">IF(U88=1,B88*P88,0)</f>
        <v>31</v>
      </c>
      <c r="D88" s="32" t="n">
        <f aca="false">C88*T88</f>
        <v>115.090709151147</v>
      </c>
      <c r="E88" s="40" t="n">
        <f aca="false">AVERAGE(G88:H88)</f>
        <v>72.75</v>
      </c>
      <c r="F88" s="33" t="n">
        <f aca="false">AVERAGE(I88:J88)</f>
        <v>37.205</v>
      </c>
      <c r="G88" s="40" t="n">
        <v>74.5</v>
      </c>
      <c r="H88" s="40" t="n">
        <v>71</v>
      </c>
      <c r="I88" s="33" t="n">
        <v>40.36</v>
      </c>
      <c r="J88" s="33" t="n">
        <v>34.05</v>
      </c>
      <c r="K88" s="32"/>
      <c r="L88" s="32"/>
      <c r="M88" s="32"/>
      <c r="N88" s="32"/>
      <c r="O88" s="32"/>
      <c r="P88" s="1" t="n">
        <f aca="false">A89-A88</f>
        <v>31</v>
      </c>
      <c r="Q88" s="41" t="n">
        <f aca="false">CHOOSE(F$3,A89+24,A88)</f>
        <v>39319</v>
      </c>
      <c r="R88" s="1" t="n">
        <f aca="false">Q88-C$3</f>
        <v>-6607</v>
      </c>
      <c r="S88" s="40" t="n">
        <v>0.073824711168594</v>
      </c>
      <c r="T88" s="42" t="n">
        <f aca="false">1/(1+CHOOSE(F$3,S89/2,S88/2))^(2*R88/365.25)</f>
        <v>3.71260352100475</v>
      </c>
      <c r="U88" s="4" t="n">
        <f aca="false">IF(AND(mthbeg&lt;=A88,mthend&gt;=A88),1,0)</f>
        <v>1</v>
      </c>
      <c r="V88" s="4" t="n">
        <f aca="false">P88*U88</f>
        <v>31</v>
      </c>
      <c r="X88" s="42" t="n">
        <f aca="false">IF(AND(CHOOSE(X$3,MONTH(A88)=MONTH(mthbeg),MONTH(A88)=1),YEAR(A88)&gt;YEAR(mthbeg)),X87*(1+escalator),X87)</f>
        <v>1.194052296529</v>
      </c>
      <c r="Y88" s="32" t="n">
        <f aca="false">D88*X88</f>
        <v>137.424325571079</v>
      </c>
      <c r="AA88" s="32" t="n">
        <f aca="false">$D88*E88</f>
        <v>8372.84909074596</v>
      </c>
      <c r="AB88" s="32" t="n">
        <f aca="false">$D88*F88</f>
        <v>4281.94983396843</v>
      </c>
      <c r="AC88" s="32" t="n">
        <f aca="false">$D88*G88</f>
        <v>8574.25783176047</v>
      </c>
      <c r="AD88" s="32" t="n">
        <f aca="false">$D88*H88</f>
        <v>8171.44034973146</v>
      </c>
      <c r="AE88" s="32" t="n">
        <f aca="false">$D88*I88</f>
        <v>4645.0610213403</v>
      </c>
      <c r="AF88" s="32" t="n">
        <f aca="false">$D88*J88</f>
        <v>3918.83864659656</v>
      </c>
      <c r="AH88" s="1" t="n">
        <f aca="false">C88*E88</f>
        <v>2255.25</v>
      </c>
      <c r="AI88" s="1" t="n">
        <f aca="false">AH88*T88</f>
        <v>8372.84909074596</v>
      </c>
    </row>
    <row r="89" customFormat="false" ht="12.75" hidden="false" customHeight="false" outlineLevel="0" collapsed="false">
      <c r="A89" s="43" t="n">
        <f aca="false">EDATE(A88,1)</f>
        <v>39295</v>
      </c>
      <c r="B89" s="32" t="n">
        <f aca="false">B88</f>
        <v>1</v>
      </c>
      <c r="C89" s="32" t="n">
        <f aca="false">IF(U89=1,B89*P89,0)</f>
        <v>31</v>
      </c>
      <c r="D89" s="32" t="n">
        <f aca="false">C89*T89</f>
        <v>114.428794008734</v>
      </c>
      <c r="E89" s="40" t="n">
        <f aca="false">AVERAGE(G89:H89)</f>
        <v>83.25</v>
      </c>
      <c r="F89" s="33" t="n">
        <f aca="false">AVERAGE(I89:J89)</f>
        <v>40.205</v>
      </c>
      <c r="G89" s="40" t="n">
        <v>82.5</v>
      </c>
      <c r="H89" s="40" t="n">
        <v>84</v>
      </c>
      <c r="I89" s="33" t="n">
        <v>44.36</v>
      </c>
      <c r="J89" s="33" t="n">
        <v>36.05</v>
      </c>
      <c r="K89" s="32"/>
      <c r="L89" s="32"/>
      <c r="M89" s="32"/>
      <c r="N89" s="32"/>
      <c r="O89" s="32"/>
      <c r="P89" s="1" t="n">
        <f aca="false">A90-A89</f>
        <v>31</v>
      </c>
      <c r="Q89" s="41" t="n">
        <f aca="false">CHOOSE(F$3,A90+24,A89)</f>
        <v>39350</v>
      </c>
      <c r="R89" s="1" t="n">
        <f aca="false">Q89-C$3</f>
        <v>-6576</v>
      </c>
      <c r="S89" s="40" t="n">
        <v>0.073846269617418</v>
      </c>
      <c r="T89" s="42" t="n">
        <f aca="false">1/(1+CHOOSE(F$3,S90/2,S89/2))^(2*R89/365.25)</f>
        <v>3.69125141963659</v>
      </c>
      <c r="U89" s="4" t="n">
        <f aca="false">IF(AND(mthbeg&lt;=A89,mthend&gt;=A89),1,0)</f>
        <v>1</v>
      </c>
      <c r="V89" s="4" t="n">
        <f aca="false">P89*U89</f>
        <v>31</v>
      </c>
      <c r="X89" s="42" t="n">
        <f aca="false">IF(AND(CHOOSE(X$3,MONTH(A89)=MONTH(mthbeg),MONTH(A89)=1),YEAR(A89)&gt;YEAR(mthbeg)),X88*(1+escalator),X88)</f>
        <v>1.194052296529</v>
      </c>
      <c r="Y89" s="32" t="n">
        <f aca="false">D89*X89</f>
        <v>136.633964275173</v>
      </c>
      <c r="AA89" s="32" t="n">
        <f aca="false">$D89*E89</f>
        <v>9526.19710122713</v>
      </c>
      <c r="AB89" s="32" t="n">
        <f aca="false">$D89*F89</f>
        <v>4600.60966312116</v>
      </c>
      <c r="AC89" s="32" t="n">
        <f aca="false">$D89*G89</f>
        <v>9440.37550572058</v>
      </c>
      <c r="AD89" s="32" t="n">
        <f aca="false">$D89*H89</f>
        <v>9612.01869673368</v>
      </c>
      <c r="AE89" s="32" t="n">
        <f aca="false">$D89*I89</f>
        <v>5076.06130222745</v>
      </c>
      <c r="AF89" s="32" t="n">
        <f aca="false">$D89*J89</f>
        <v>4125.15802401487</v>
      </c>
      <c r="AH89" s="1" t="n">
        <f aca="false">C89*E89</f>
        <v>2580.75</v>
      </c>
      <c r="AI89" s="1" t="n">
        <f aca="false">AH89*T89</f>
        <v>9526.19710122713</v>
      </c>
    </row>
    <row r="90" customFormat="false" ht="12.75" hidden="false" customHeight="false" outlineLevel="0" collapsed="false">
      <c r="A90" s="43" t="n">
        <f aca="false">EDATE(A89,1)</f>
        <v>39326</v>
      </c>
      <c r="B90" s="32" t="n">
        <f aca="false">B89</f>
        <v>1</v>
      </c>
      <c r="C90" s="32" t="n">
        <f aca="false">IF(U90=1,B90*P90,0)</f>
        <v>30</v>
      </c>
      <c r="D90" s="32" t="n">
        <f aca="false">C90*T90</f>
        <v>110.120767984249</v>
      </c>
      <c r="E90" s="40" t="n">
        <f aca="false">AVERAGE(G90:H90)</f>
        <v>73.25</v>
      </c>
      <c r="F90" s="33" t="n">
        <f aca="false">AVERAGE(I90:J90)</f>
        <v>37.705</v>
      </c>
      <c r="G90" s="40" t="n">
        <v>74.5</v>
      </c>
      <c r="H90" s="40" t="n">
        <v>72</v>
      </c>
      <c r="I90" s="33" t="n">
        <v>41.36</v>
      </c>
      <c r="J90" s="33" t="n">
        <v>34.05</v>
      </c>
      <c r="K90" s="32"/>
      <c r="L90" s="32"/>
      <c r="M90" s="32"/>
      <c r="N90" s="32"/>
      <c r="O90" s="32"/>
      <c r="P90" s="1" t="n">
        <f aca="false">A91-A90</f>
        <v>30</v>
      </c>
      <c r="Q90" s="41" t="n">
        <f aca="false">CHOOSE(F$3,A91+24,A90)</f>
        <v>39380</v>
      </c>
      <c r="R90" s="1" t="n">
        <f aca="false">Q90-C$3</f>
        <v>-6546</v>
      </c>
      <c r="S90" s="40" t="n">
        <v>0.073868546681363</v>
      </c>
      <c r="T90" s="42" t="n">
        <f aca="false">1/(1+CHOOSE(F$3,S91/2,S90/2))^(2*R90/365.25)</f>
        <v>3.67069226614165</v>
      </c>
      <c r="U90" s="4" t="n">
        <f aca="false">IF(AND(mthbeg&lt;=A90,mthend&gt;=A90),1,0)</f>
        <v>1</v>
      </c>
      <c r="V90" s="4" t="n">
        <f aca="false">P90*U90</f>
        <v>30</v>
      </c>
      <c r="X90" s="42" t="n">
        <f aca="false">IF(AND(CHOOSE(X$3,MONTH(A90)=MONTH(mthbeg),MONTH(A90)=1),YEAR(A90)&gt;YEAR(mthbeg)),X89*(1+escalator),X89)</f>
        <v>1.194052296529</v>
      </c>
      <c r="Y90" s="32" t="n">
        <f aca="false">D90*X90</f>
        <v>131.48995590713</v>
      </c>
      <c r="AA90" s="32" t="n">
        <f aca="false">$D90*E90</f>
        <v>8066.34625484627</v>
      </c>
      <c r="AB90" s="32" t="n">
        <f aca="false">$D90*F90</f>
        <v>4152.10355684613</v>
      </c>
      <c r="AC90" s="32" t="n">
        <f aca="false">$D90*G90</f>
        <v>8203.99721482658</v>
      </c>
      <c r="AD90" s="32" t="n">
        <f aca="false">$D90*H90</f>
        <v>7928.69529486596</v>
      </c>
      <c r="AE90" s="32" t="n">
        <f aca="false">$D90*I90</f>
        <v>4554.59496382856</v>
      </c>
      <c r="AF90" s="32" t="n">
        <f aca="false">$D90*J90</f>
        <v>3749.61214986369</v>
      </c>
      <c r="AH90" s="1" t="n">
        <f aca="false">C90*E90</f>
        <v>2197.5</v>
      </c>
      <c r="AI90" s="1" t="n">
        <f aca="false">AH90*T90</f>
        <v>8066.34625484627</v>
      </c>
    </row>
    <row r="91" customFormat="false" ht="12.75" hidden="false" customHeight="false" outlineLevel="0" collapsed="false">
      <c r="A91" s="43" t="n">
        <f aca="false">EDATE(A90,1)</f>
        <v>39356</v>
      </c>
      <c r="B91" s="32" t="n">
        <f aca="false">B90</f>
        <v>1</v>
      </c>
      <c r="C91" s="32" t="n">
        <f aca="false">IF(U91=1,B91*P91,0)</f>
        <v>31</v>
      </c>
      <c r="D91" s="32" t="n">
        <f aca="false">C91*T91</f>
        <v>113.136204634931</v>
      </c>
      <c r="E91" s="40" t="n">
        <f aca="false">AVERAGE(G91:H91)</f>
        <v>51.45</v>
      </c>
      <c r="F91" s="33" t="n">
        <f aca="false">AVERAGE(I91:J91)</f>
        <v>33.405</v>
      </c>
      <c r="G91" s="40" t="n">
        <v>53.9</v>
      </c>
      <c r="H91" s="40" t="n">
        <v>49</v>
      </c>
      <c r="I91" s="33" t="n">
        <v>34.36</v>
      </c>
      <c r="J91" s="33" t="n">
        <v>32.45</v>
      </c>
      <c r="K91" s="32"/>
      <c r="L91" s="32"/>
      <c r="M91" s="32"/>
      <c r="N91" s="32"/>
      <c r="O91" s="32"/>
      <c r="P91" s="1" t="n">
        <f aca="false">A92-A91</f>
        <v>31</v>
      </c>
      <c r="Q91" s="41" t="n">
        <f aca="false">CHOOSE(F$3,A92+24,A91)</f>
        <v>39411</v>
      </c>
      <c r="R91" s="1" t="n">
        <f aca="false">Q91-C$3</f>
        <v>-6515</v>
      </c>
      <c r="S91" s="40" t="n">
        <v>0.073890105130499</v>
      </c>
      <c r="T91" s="42" t="n">
        <f aca="false">1/(1+CHOOSE(F$3,S92/2,S91/2))^(2*R91/365.25)</f>
        <v>3.64955498822357</v>
      </c>
      <c r="U91" s="4" t="n">
        <f aca="false">IF(AND(mthbeg&lt;=A91,mthend&gt;=A91),1,0)</f>
        <v>1</v>
      </c>
      <c r="V91" s="4" t="n">
        <f aca="false">P91*U91</f>
        <v>31</v>
      </c>
      <c r="X91" s="42" t="n">
        <f aca="false">IF(AND(CHOOSE(X$3,MONTH(A91)=MONTH(mthbeg),MONTH(A91)=1),YEAR(A91)&gt;YEAR(mthbeg)),X90*(1+escalator),X90)</f>
        <v>1.194052296529</v>
      </c>
      <c r="Y91" s="32" t="n">
        <f aca="false">D91*X91</f>
        <v>135.090544964914</v>
      </c>
      <c r="AA91" s="32" t="n">
        <f aca="false">$D91*E91</f>
        <v>5820.85772846718</v>
      </c>
      <c r="AB91" s="32" t="n">
        <f aca="false">$D91*F91</f>
        <v>3779.31491582986</v>
      </c>
      <c r="AC91" s="32" t="n">
        <f aca="false">$D91*G91</f>
        <v>6098.04142982276</v>
      </c>
      <c r="AD91" s="32" t="n">
        <f aca="false">$D91*H91</f>
        <v>5543.6740271116</v>
      </c>
      <c r="AE91" s="32" t="n">
        <f aca="false">$D91*I91</f>
        <v>3887.35999125622</v>
      </c>
      <c r="AF91" s="32" t="n">
        <f aca="false">$D91*J91</f>
        <v>3671.2698404035</v>
      </c>
      <c r="AH91" s="1" t="n">
        <f aca="false">C91*E91</f>
        <v>1594.95</v>
      </c>
      <c r="AI91" s="1" t="n">
        <f aca="false">AH91*T91</f>
        <v>5820.85772846718</v>
      </c>
    </row>
    <row r="92" customFormat="false" ht="12.75" hidden="false" customHeight="false" outlineLevel="0" collapsed="false">
      <c r="A92" s="43" t="n">
        <f aca="false">EDATE(A91,1)</f>
        <v>39387</v>
      </c>
      <c r="B92" s="32" t="n">
        <f aca="false">B91</f>
        <v>1</v>
      </c>
      <c r="C92" s="32" t="n">
        <f aca="false">IF(U92=1,B92*P92,0)</f>
        <v>30</v>
      </c>
      <c r="D92" s="32" t="n">
        <f aca="false">C92*T92</f>
        <v>108.877424844473</v>
      </c>
      <c r="E92" s="40" t="n">
        <f aca="false">AVERAGE(G92:H92)</f>
        <v>45.45</v>
      </c>
      <c r="F92" s="33" t="n">
        <f aca="false">AVERAGE(I92:J92)</f>
        <v>29.405</v>
      </c>
      <c r="G92" s="40" t="n">
        <v>42.9</v>
      </c>
      <c r="H92" s="40" t="n">
        <v>48</v>
      </c>
      <c r="I92" s="33" t="n">
        <v>29.36</v>
      </c>
      <c r="J92" s="33" t="n">
        <v>29.45</v>
      </c>
      <c r="K92" s="32"/>
      <c r="L92" s="32"/>
      <c r="M92" s="32"/>
      <c r="N92" s="32"/>
      <c r="O92" s="32"/>
      <c r="P92" s="1" t="n">
        <f aca="false">A93-A92</f>
        <v>30</v>
      </c>
      <c r="Q92" s="41" t="n">
        <f aca="false">CHOOSE(F$3,A93+24,A92)</f>
        <v>39441</v>
      </c>
      <c r="R92" s="1" t="n">
        <f aca="false">Q92-C$3</f>
        <v>-6485</v>
      </c>
      <c r="S92" s="40" t="n">
        <v>0.073912382194766</v>
      </c>
      <c r="T92" s="42" t="n">
        <f aca="false">1/(1+CHOOSE(F$3,S93/2,S92/2))^(2*R92/365.25)</f>
        <v>3.62924749481576</v>
      </c>
      <c r="U92" s="4" t="n">
        <f aca="false">IF(AND(mthbeg&lt;=A92,mthend&gt;=A92),1,0)</f>
        <v>1</v>
      </c>
      <c r="V92" s="4" t="n">
        <f aca="false">P92*U92</f>
        <v>30</v>
      </c>
      <c r="X92" s="42" t="n">
        <f aca="false">IF(AND(CHOOSE(X$3,MONTH(A92)=MONTH(mthbeg),MONTH(A92)=1),YEAR(A92)&gt;YEAR(mthbeg)),X91*(1+escalator),X91)</f>
        <v>1.194052296529</v>
      </c>
      <c r="Y92" s="32" t="n">
        <f aca="false">D92*X92</f>
        <v>130.005339175706</v>
      </c>
      <c r="AA92" s="32" t="n">
        <f aca="false">$D92*E92</f>
        <v>4948.47895918129</v>
      </c>
      <c r="AB92" s="32" t="n">
        <f aca="false">$D92*F92</f>
        <v>3201.54067755172</v>
      </c>
      <c r="AC92" s="32" t="n">
        <f aca="false">$D92*G92</f>
        <v>4670.84152582788</v>
      </c>
      <c r="AD92" s="32" t="n">
        <f aca="false">$D92*H92</f>
        <v>5226.1163925347</v>
      </c>
      <c r="AE92" s="32" t="n">
        <f aca="false">$D92*I92</f>
        <v>3196.64119343372</v>
      </c>
      <c r="AF92" s="32" t="n">
        <f aca="false">$D92*J92</f>
        <v>3206.44016166972</v>
      </c>
      <c r="AH92" s="1" t="n">
        <f aca="false">C92*E92</f>
        <v>1363.5</v>
      </c>
      <c r="AI92" s="1" t="n">
        <f aca="false">AH92*T92</f>
        <v>4948.47895918129</v>
      </c>
    </row>
    <row r="93" customFormat="false" ht="12.75" hidden="false" customHeight="false" outlineLevel="0" collapsed="false">
      <c r="A93" s="43" t="n">
        <f aca="false">EDATE(A92,1)</f>
        <v>39417</v>
      </c>
      <c r="B93" s="32" t="n">
        <f aca="false">B92</f>
        <v>1</v>
      </c>
      <c r="C93" s="32" t="n">
        <f aca="false">IF(U93=1,B93*P93,0)</f>
        <v>31</v>
      </c>
      <c r="D93" s="32" t="n">
        <f aca="false">C93*T93</f>
        <v>111.851565100332</v>
      </c>
      <c r="E93" s="40" t="n">
        <f aca="false">AVERAGE(G93:H93)</f>
        <v>44.45</v>
      </c>
      <c r="F93" s="33" t="n">
        <f aca="false">AVERAGE(I93:J93)</f>
        <v>29.405</v>
      </c>
      <c r="G93" s="40" t="n">
        <v>41.9</v>
      </c>
      <c r="H93" s="40" t="n">
        <v>47</v>
      </c>
      <c r="I93" s="33" t="n">
        <v>29.36</v>
      </c>
      <c r="J93" s="33" t="n">
        <v>29.45</v>
      </c>
      <c r="K93" s="32"/>
      <c r="L93" s="32"/>
      <c r="M93" s="32"/>
      <c r="N93" s="32"/>
      <c r="O93" s="32"/>
      <c r="P93" s="1" t="n">
        <f aca="false">A94-A93</f>
        <v>31</v>
      </c>
      <c r="Q93" s="41" t="n">
        <f aca="false">CHOOSE(F$3,A94+24,A93)</f>
        <v>39472</v>
      </c>
      <c r="R93" s="1" t="n">
        <f aca="false">Q93-C$3</f>
        <v>-6454</v>
      </c>
      <c r="S93" s="40" t="n">
        <v>0.073934659259198</v>
      </c>
      <c r="T93" s="42" t="n">
        <f aca="false">1/(1+CHOOSE(F$3,S94/2,S93/2))^(2*R93/365.25)</f>
        <v>3.60811500323652</v>
      </c>
      <c r="U93" s="4" t="n">
        <f aca="false">IF(AND(mthbeg&lt;=A93,mthend&gt;=A93),1,0)</f>
        <v>1</v>
      </c>
      <c r="V93" s="4" t="n">
        <f aca="false">P93*U93</f>
        <v>31</v>
      </c>
      <c r="X93" s="42" t="n">
        <f aca="false">IF(AND(CHOOSE(X$3,MONTH(A93)=MONTH(mthbeg),MONTH(A93)=1),YEAR(A93)&gt;YEAR(mthbeg)),X92*(1+escalator),X92)</f>
        <v>1.194052296529</v>
      </c>
      <c r="Y93" s="32" t="n">
        <f aca="false">D93*X93</f>
        <v>133.556618178415</v>
      </c>
      <c r="AA93" s="32" t="n">
        <f aca="false">$D93*E93</f>
        <v>4971.80206870977</v>
      </c>
      <c r="AB93" s="32" t="n">
        <f aca="false">$D93*F93</f>
        <v>3288.99527177527</v>
      </c>
      <c r="AC93" s="32" t="n">
        <f aca="false">$D93*G93</f>
        <v>4686.58057770392</v>
      </c>
      <c r="AD93" s="32" t="n">
        <f aca="false">$D93*H93</f>
        <v>5257.02355971561</v>
      </c>
      <c r="AE93" s="32" t="n">
        <f aca="false">$D93*I93</f>
        <v>3283.96195134575</v>
      </c>
      <c r="AF93" s="32" t="n">
        <f aca="false">$D93*J93</f>
        <v>3294.02859220478</v>
      </c>
      <c r="AH93" s="1" t="n">
        <f aca="false">C93*E93</f>
        <v>1377.95</v>
      </c>
      <c r="AI93" s="1" t="n">
        <f aca="false">AH93*T93</f>
        <v>4971.80206870977</v>
      </c>
    </row>
    <row r="94" customFormat="false" ht="12.75" hidden="false" customHeight="false" outlineLevel="0" collapsed="false">
      <c r="A94" s="43" t="n">
        <f aca="false">EDATE(A93,1)</f>
        <v>39448</v>
      </c>
      <c r="B94" s="32" t="n">
        <f aca="false">B93</f>
        <v>1</v>
      </c>
      <c r="C94" s="32" t="n">
        <f aca="false">IF(U94=1,B94*P94,0)</f>
        <v>31</v>
      </c>
      <c r="D94" s="32" t="n">
        <f aca="false">C94*T94</f>
        <v>111.182472778903</v>
      </c>
      <c r="E94" s="40" t="n">
        <f aca="false">AVERAGE(G94:H94)</f>
        <v>47.2</v>
      </c>
      <c r="F94" s="33" t="n">
        <f aca="false">AVERAGE(I94:J94)</f>
        <v>32.175</v>
      </c>
      <c r="G94" s="40" t="n">
        <v>45.75</v>
      </c>
      <c r="H94" s="40" t="n">
        <v>48.65</v>
      </c>
      <c r="I94" s="33" t="n">
        <v>30.4</v>
      </c>
      <c r="J94" s="33" t="n">
        <v>33.95</v>
      </c>
      <c r="K94" s="32"/>
      <c r="L94" s="32"/>
      <c r="M94" s="32"/>
      <c r="N94" s="32"/>
      <c r="O94" s="32"/>
      <c r="P94" s="1" t="n">
        <f aca="false">A95-A94</f>
        <v>31</v>
      </c>
      <c r="Q94" s="41" t="n">
        <f aca="false">CHOOSE(F$3,A95+24,A94)</f>
        <v>39503</v>
      </c>
      <c r="R94" s="1" t="n">
        <f aca="false">Q94-C$3</f>
        <v>-6423</v>
      </c>
      <c r="S94" s="40" t="n">
        <v>0.073953557647201</v>
      </c>
      <c r="T94" s="42" t="n">
        <f aca="false">1/(1+CHOOSE(F$3,S95/2,S94/2))^(2*R94/365.25)</f>
        <v>3.58653137996462</v>
      </c>
      <c r="U94" s="4" t="n">
        <f aca="false">IF(AND(mthbeg&lt;=A94,mthend&gt;=A94),1,0)</f>
        <v>1</v>
      </c>
      <c r="V94" s="4" t="n">
        <f aca="false">P94*U94</f>
        <v>31</v>
      </c>
      <c r="X94" s="42" t="n">
        <f aca="false">IF(AND(CHOOSE(X$3,MONTH(A94)=MONTH(mthbeg),MONTH(A94)=1),YEAR(A94)&gt;YEAR(mthbeg)),X93*(1+escalator),X93)</f>
        <v>1.22987386542487</v>
      </c>
      <c r="Y94" s="32" t="n">
        <f aca="false">D94*X94</f>
        <v>136.740417564085</v>
      </c>
      <c r="AA94" s="32" t="n">
        <f aca="false">$D94*E94</f>
        <v>5247.81271516424</v>
      </c>
      <c r="AB94" s="32" t="n">
        <f aca="false">$D94*F94</f>
        <v>3577.29606166121</v>
      </c>
      <c r="AC94" s="32" t="n">
        <f aca="false">$D94*G94</f>
        <v>5086.59812963482</v>
      </c>
      <c r="AD94" s="32" t="n">
        <f aca="false">$D94*H94</f>
        <v>5409.02730069364</v>
      </c>
      <c r="AE94" s="32" t="n">
        <f aca="false">$D94*I94</f>
        <v>3379.94717247866</v>
      </c>
      <c r="AF94" s="32" t="n">
        <f aca="false">$D94*J94</f>
        <v>3774.64495084377</v>
      </c>
      <c r="AH94" s="1" t="n">
        <f aca="false">C94*E94</f>
        <v>1463.2</v>
      </c>
      <c r="AI94" s="1" t="n">
        <f aca="false">AH94*T94</f>
        <v>5247.81271516424</v>
      </c>
    </row>
    <row r="95" customFormat="false" ht="12.75" hidden="false" customHeight="false" outlineLevel="0" collapsed="false">
      <c r="A95" s="43" t="n">
        <f aca="false">EDATE(A94,1)</f>
        <v>39479</v>
      </c>
      <c r="B95" s="32" t="n">
        <f aca="false">B94</f>
        <v>1</v>
      </c>
      <c r="C95" s="32" t="n">
        <f aca="false">IF(U95=1,B95*P95,0)</f>
        <v>29</v>
      </c>
      <c r="D95" s="32" t="n">
        <f aca="false">C95*T95</f>
        <v>103.427652523536</v>
      </c>
      <c r="E95" s="40" t="n">
        <f aca="false">AVERAGE(G95:H95)</f>
        <v>45.45</v>
      </c>
      <c r="F95" s="33" t="n">
        <f aca="false">AVERAGE(I95:J95)</f>
        <v>31.28</v>
      </c>
      <c r="G95" s="40" t="n">
        <v>44.25</v>
      </c>
      <c r="H95" s="40" t="n">
        <v>46.65</v>
      </c>
      <c r="I95" s="33" t="n">
        <v>29.61</v>
      </c>
      <c r="J95" s="33" t="n">
        <v>32.95</v>
      </c>
      <c r="K95" s="32"/>
      <c r="L95" s="32"/>
      <c r="M95" s="32"/>
      <c r="N95" s="32"/>
      <c r="O95" s="32"/>
      <c r="P95" s="1" t="n">
        <f aca="false">A96-A95</f>
        <v>29</v>
      </c>
      <c r="Q95" s="41" t="n">
        <f aca="false">CHOOSE(F$3,A96+24,A95)</f>
        <v>39532</v>
      </c>
      <c r="R95" s="1" t="n">
        <f aca="false">Q95-C$3</f>
        <v>-6394</v>
      </c>
      <c r="S95" s="40" t="n">
        <v>0.073963198785091</v>
      </c>
      <c r="T95" s="42" t="n">
        <f aca="false">1/(1+CHOOSE(F$3,S96/2,S95/2))^(2*R95/365.25)</f>
        <v>3.56647077667364</v>
      </c>
      <c r="U95" s="4" t="n">
        <f aca="false">IF(AND(mthbeg&lt;=A95,mthend&gt;=A95),1,0)</f>
        <v>1</v>
      </c>
      <c r="V95" s="4" t="n">
        <f aca="false">P95*U95</f>
        <v>29</v>
      </c>
      <c r="X95" s="42" t="n">
        <f aca="false">IF(AND(CHOOSE(X$3,MONTH(A95)=MONTH(mthbeg),MONTH(A95)=1),YEAR(A95)&gt;YEAR(mthbeg)),X94*(1+escalator),X94)</f>
        <v>1.22987386542487</v>
      </c>
      <c r="Y95" s="32" t="n">
        <f aca="false">D95*X95</f>
        <v>127.202966800941</v>
      </c>
      <c r="AA95" s="32" t="n">
        <f aca="false">$D95*E95</f>
        <v>4700.78680719469</v>
      </c>
      <c r="AB95" s="32" t="n">
        <f aca="false">$D95*F95</f>
        <v>3235.21697093619</v>
      </c>
      <c r="AC95" s="32" t="n">
        <f aca="false">$D95*G95</f>
        <v>4576.67362416645</v>
      </c>
      <c r="AD95" s="32" t="n">
        <f aca="false">$D95*H95</f>
        <v>4824.89999022294</v>
      </c>
      <c r="AE95" s="32" t="n">
        <f aca="false">$D95*I95</f>
        <v>3062.49279122189</v>
      </c>
      <c r="AF95" s="32" t="n">
        <f aca="false">$D95*J95</f>
        <v>3407.9411506505</v>
      </c>
      <c r="AH95" s="1" t="n">
        <f aca="false">C95*E95</f>
        <v>1318.05</v>
      </c>
      <c r="AI95" s="1" t="n">
        <f aca="false">AH95*T95</f>
        <v>4700.78680719469</v>
      </c>
    </row>
    <row r="96" customFormat="false" ht="12.75" hidden="false" customHeight="false" outlineLevel="0" collapsed="false">
      <c r="A96" s="43" t="n">
        <f aca="false">EDATE(A95,1)</f>
        <v>39508</v>
      </c>
      <c r="B96" s="32" t="n">
        <f aca="false">B95</f>
        <v>1</v>
      </c>
      <c r="C96" s="32" t="n">
        <f aca="false">IF(U96=1,B96*P96,0)</f>
        <v>31</v>
      </c>
      <c r="D96" s="32" t="n">
        <f aca="false">C96*T96</f>
        <v>109.898885647429</v>
      </c>
      <c r="E96" s="40" t="n">
        <f aca="false">AVERAGE(G96:H96)</f>
        <v>44.45</v>
      </c>
      <c r="F96" s="33" t="n">
        <f aca="false">AVERAGE(I96:J96)</f>
        <v>30.28</v>
      </c>
      <c r="G96" s="40" t="n">
        <v>43.25</v>
      </c>
      <c r="H96" s="40" t="n">
        <v>45.65</v>
      </c>
      <c r="I96" s="33" t="n">
        <v>29.61</v>
      </c>
      <c r="J96" s="33" t="n">
        <v>30.95</v>
      </c>
      <c r="K96" s="32"/>
      <c r="L96" s="32"/>
      <c r="M96" s="32"/>
      <c r="N96" s="32"/>
      <c r="O96" s="32"/>
      <c r="P96" s="1" t="n">
        <f aca="false">A97-A96</f>
        <v>31</v>
      </c>
      <c r="Q96" s="41" t="n">
        <f aca="false">CHOOSE(F$3,A97+24,A96)</f>
        <v>39563</v>
      </c>
      <c r="R96" s="1" t="n">
        <f aca="false">Q96-C$3</f>
        <v>-6363</v>
      </c>
      <c r="S96" s="40" t="n">
        <v>0.073972528918561</v>
      </c>
      <c r="T96" s="42" t="n">
        <f aca="false">1/(1+CHOOSE(F$3,S97/2,S96/2))^(2*R96/365.25)</f>
        <v>3.54512534346545</v>
      </c>
      <c r="U96" s="4" t="n">
        <f aca="false">IF(AND(mthbeg&lt;=A96,mthend&gt;=A96),1,0)</f>
        <v>1</v>
      </c>
      <c r="V96" s="4" t="n">
        <f aca="false">P96*U96</f>
        <v>31</v>
      </c>
      <c r="X96" s="42" t="n">
        <f aca="false">IF(AND(CHOOSE(X$3,MONTH(A96)=MONTH(mthbeg),MONTH(A96)=1),YEAR(A96)&gt;YEAR(mthbeg)),X95*(1+escalator),X95)</f>
        <v>1.22987386542487</v>
      </c>
      <c r="Y96" s="32" t="n">
        <f aca="false">D96*X96</f>
        <v>135.161767297089</v>
      </c>
      <c r="AA96" s="32" t="n">
        <f aca="false">$D96*E96</f>
        <v>4885.00546702822</v>
      </c>
      <c r="AB96" s="32" t="n">
        <f aca="false">$D96*F96</f>
        <v>3327.73825740415</v>
      </c>
      <c r="AC96" s="32" t="n">
        <f aca="false">$D96*G96</f>
        <v>4753.12680425131</v>
      </c>
      <c r="AD96" s="32" t="n">
        <f aca="false">$D96*H96</f>
        <v>5016.88412980513</v>
      </c>
      <c r="AE96" s="32" t="n">
        <f aca="false">$D96*I96</f>
        <v>3254.10600402037</v>
      </c>
      <c r="AF96" s="32" t="n">
        <f aca="false">$D96*J96</f>
        <v>3401.37051078793</v>
      </c>
      <c r="AH96" s="1" t="n">
        <f aca="false">C96*E96</f>
        <v>1377.95</v>
      </c>
      <c r="AI96" s="1" t="n">
        <f aca="false">AH96*T96</f>
        <v>4885.00546702822</v>
      </c>
    </row>
    <row r="97" customFormat="false" ht="12.75" hidden="false" customHeight="false" outlineLevel="0" collapsed="false">
      <c r="A97" s="43" t="n">
        <f aca="false">EDATE(A96,1)</f>
        <v>39539</v>
      </c>
      <c r="B97" s="32" t="n">
        <f aca="false">B96</f>
        <v>1</v>
      </c>
      <c r="C97" s="32" t="n">
        <f aca="false">IF(U97=1,B97*P97,0)</f>
        <v>30</v>
      </c>
      <c r="D97" s="32" t="n">
        <f aca="false">C97*T97</f>
        <v>105.737544590921</v>
      </c>
      <c r="E97" s="40" t="n">
        <f aca="false">AVERAGE(G97:H97)</f>
        <v>43.275</v>
      </c>
      <c r="F97" s="33" t="n">
        <f aca="false">AVERAGE(I97:J97)</f>
        <v>29.78</v>
      </c>
      <c r="G97" s="40" t="n">
        <v>43</v>
      </c>
      <c r="H97" s="40" t="n">
        <v>43.55</v>
      </c>
      <c r="I97" s="33" t="n">
        <v>28.61</v>
      </c>
      <c r="J97" s="33" t="n">
        <v>30.95</v>
      </c>
      <c r="K97" s="32"/>
      <c r="L97" s="32"/>
      <c r="M97" s="32"/>
      <c r="N97" s="32"/>
      <c r="O97" s="32"/>
      <c r="P97" s="1" t="n">
        <f aca="false">A98-A97</f>
        <v>30</v>
      </c>
      <c r="Q97" s="41" t="n">
        <f aca="false">CHOOSE(F$3,A98+24,A97)</f>
        <v>39593</v>
      </c>
      <c r="R97" s="1" t="n">
        <f aca="false">Q97-C$3</f>
        <v>-6333</v>
      </c>
      <c r="S97" s="40" t="n">
        <v>0.073982170056511</v>
      </c>
      <c r="T97" s="42" t="n">
        <f aca="false">1/(1+CHOOSE(F$3,S98/2,S97/2))^(2*R97/365.25)</f>
        <v>3.52458481969738</v>
      </c>
      <c r="U97" s="4" t="n">
        <f aca="false">IF(AND(mthbeg&lt;=A97,mthend&gt;=A97),1,0)</f>
        <v>1</v>
      </c>
      <c r="V97" s="4" t="n">
        <f aca="false">P97*U97</f>
        <v>30</v>
      </c>
      <c r="X97" s="42" t="n">
        <f aca="false">IF(AND(CHOOSE(X$3,MONTH(A97)=MONTH(mthbeg),MONTH(A97)=1),YEAR(A97)&gt;YEAR(mthbeg)),X96*(1+escalator),X96)</f>
        <v>1.22987386542487</v>
      </c>
      <c r="Y97" s="32" t="n">
        <f aca="false">D97*X97</f>
        <v>130.043842686571</v>
      </c>
      <c r="AA97" s="32" t="n">
        <f aca="false">$D97*E97</f>
        <v>4575.79224217212</v>
      </c>
      <c r="AB97" s="32" t="n">
        <f aca="false">$D97*F97</f>
        <v>3148.86407791764</v>
      </c>
      <c r="AC97" s="32" t="n">
        <f aca="false">$D97*G97</f>
        <v>4546.71441740962</v>
      </c>
      <c r="AD97" s="32" t="n">
        <f aca="false">$D97*H97</f>
        <v>4604.87006693462</v>
      </c>
      <c r="AE97" s="32" t="n">
        <f aca="false">$D97*I97</f>
        <v>3025.15115074626</v>
      </c>
      <c r="AF97" s="32" t="n">
        <f aca="false">$D97*J97</f>
        <v>3272.57700508902</v>
      </c>
      <c r="AH97" s="1" t="n">
        <f aca="false">C97*E97</f>
        <v>1298.25</v>
      </c>
      <c r="AI97" s="1" t="n">
        <f aca="false">AH97*T97</f>
        <v>4575.79224217212</v>
      </c>
    </row>
    <row r="98" customFormat="false" ht="12.75" hidden="false" customHeight="false" outlineLevel="0" collapsed="false">
      <c r="A98" s="43" t="n">
        <f aca="false">EDATE(A97,1)</f>
        <v>39569</v>
      </c>
      <c r="B98" s="32" t="n">
        <f aca="false">B97</f>
        <v>1</v>
      </c>
      <c r="C98" s="32" t="n">
        <f aca="false">IF(U98=1,B98*P98,0)</f>
        <v>31</v>
      </c>
      <c r="D98" s="32" t="n">
        <f aca="false">C98*T98</f>
        <v>108.607854895484</v>
      </c>
      <c r="E98" s="40" t="n">
        <f aca="false">AVERAGE(G98:H98)</f>
        <v>45.275</v>
      </c>
      <c r="F98" s="33" t="n">
        <f aca="false">AVERAGE(I98:J98)</f>
        <v>27.78</v>
      </c>
      <c r="G98" s="40" t="n">
        <v>45</v>
      </c>
      <c r="H98" s="40" t="n">
        <v>45.55</v>
      </c>
      <c r="I98" s="33" t="n">
        <v>28.61</v>
      </c>
      <c r="J98" s="33" t="n">
        <v>26.95</v>
      </c>
      <c r="K98" s="32"/>
      <c r="L98" s="32"/>
      <c r="M98" s="32"/>
      <c r="N98" s="32"/>
      <c r="O98" s="32"/>
      <c r="P98" s="1" t="n">
        <f aca="false">A99-A98</f>
        <v>31</v>
      </c>
      <c r="Q98" s="41" t="n">
        <f aca="false">CHOOSE(F$3,A99+24,A98)</f>
        <v>39624</v>
      </c>
      <c r="R98" s="1" t="n">
        <f aca="false">Q98-C$3</f>
        <v>-6302</v>
      </c>
      <c r="S98" s="40" t="n">
        <v>0.07399150019004</v>
      </c>
      <c r="T98" s="42" t="n">
        <f aca="false">1/(1+CHOOSE(F$3,S99/2,S98/2))^(2*R98/365.25)</f>
        <v>3.5034791901769</v>
      </c>
      <c r="U98" s="4" t="n">
        <f aca="false">IF(AND(mthbeg&lt;=A98,mthend&gt;=A98),1,0)</f>
        <v>1</v>
      </c>
      <c r="V98" s="4" t="n">
        <f aca="false">P98*U98</f>
        <v>31</v>
      </c>
      <c r="X98" s="42" t="n">
        <f aca="false">IF(AND(CHOOSE(X$3,MONTH(A98)=MONTH(mthbeg),MONTH(A98)=1),YEAR(A98)&gt;YEAR(mthbeg)),X97*(1+escalator),X97)</f>
        <v>1.22987386542487</v>
      </c>
      <c r="Y98" s="32" t="n">
        <f aca="false">D98*X98</f>
        <v>133.573962315812</v>
      </c>
      <c r="AA98" s="32" t="n">
        <f aca="false">$D98*E98</f>
        <v>4917.22063039303</v>
      </c>
      <c r="AB98" s="32" t="n">
        <f aca="false">$D98*F98</f>
        <v>3017.12620899654</v>
      </c>
      <c r="AC98" s="32" t="n">
        <f aca="false">$D98*G98</f>
        <v>4887.35347029677</v>
      </c>
      <c r="AD98" s="32" t="n">
        <f aca="false">$D98*H98</f>
        <v>4947.08779048929</v>
      </c>
      <c r="AE98" s="32" t="n">
        <f aca="false">$D98*I98</f>
        <v>3107.27072855979</v>
      </c>
      <c r="AF98" s="32" t="n">
        <f aca="false">$D98*J98</f>
        <v>2926.98168943329</v>
      </c>
      <c r="AH98" s="1" t="n">
        <f aca="false">C98*E98</f>
        <v>1403.525</v>
      </c>
      <c r="AI98" s="1" t="n">
        <f aca="false">AH98*T98</f>
        <v>4917.22063039303</v>
      </c>
    </row>
    <row r="99" customFormat="false" ht="12.75" hidden="false" customHeight="false" outlineLevel="0" collapsed="false">
      <c r="A99" s="43" t="n">
        <f aca="false">EDATE(A98,1)</f>
        <v>39600</v>
      </c>
      <c r="B99" s="32" t="n">
        <f aca="false">B98</f>
        <v>1</v>
      </c>
      <c r="C99" s="32" t="n">
        <f aca="false">IF(U99=1,B99*P99,0)</f>
        <v>30</v>
      </c>
      <c r="D99" s="32" t="n">
        <f aca="false">C99*T99</f>
        <v>104.495622912185</v>
      </c>
      <c r="E99" s="40" t="n">
        <f aca="false">AVERAGE(G99:H99)</f>
        <v>56.775</v>
      </c>
      <c r="F99" s="33" t="n">
        <f aca="false">AVERAGE(I99:J99)</f>
        <v>28.28</v>
      </c>
      <c r="G99" s="40" t="n">
        <v>61</v>
      </c>
      <c r="H99" s="40" t="n">
        <v>52.55</v>
      </c>
      <c r="I99" s="33" t="n">
        <v>26.61</v>
      </c>
      <c r="J99" s="33" t="n">
        <v>29.95</v>
      </c>
      <c r="K99" s="32"/>
      <c r="L99" s="32"/>
      <c r="M99" s="32"/>
      <c r="N99" s="32"/>
      <c r="O99" s="32"/>
      <c r="P99" s="1" t="n">
        <f aca="false">A100-A99</f>
        <v>30</v>
      </c>
      <c r="Q99" s="41" t="n">
        <f aca="false">CHOOSE(F$3,A100+24,A99)</f>
        <v>39654</v>
      </c>
      <c r="R99" s="1" t="n">
        <f aca="false">Q99-C$3</f>
        <v>-6272</v>
      </c>
      <c r="S99" s="40" t="n">
        <v>0.07400114132805</v>
      </c>
      <c r="T99" s="42" t="n">
        <f aca="false">1/(1+CHOOSE(F$3,S100/2,S99/2))^(2*R99/365.25)</f>
        <v>3.48318743040615</v>
      </c>
      <c r="U99" s="4" t="n">
        <f aca="false">IF(AND(mthbeg&lt;=A99,mthend&gt;=A99),1,0)</f>
        <v>1</v>
      </c>
      <c r="V99" s="4" t="n">
        <f aca="false">P99*U99</f>
        <v>30</v>
      </c>
      <c r="X99" s="42" t="n">
        <f aca="false">IF(AND(CHOOSE(X$3,MONTH(A99)=MONTH(mthbeg),MONTH(A99)=1),YEAR(A99)&gt;YEAR(mthbeg)),X98*(1+escalator),X98)</f>
        <v>1.22987386542487</v>
      </c>
      <c r="Y99" s="32" t="n">
        <f aca="false">D99*X99</f>
        <v>128.516435670988</v>
      </c>
      <c r="AA99" s="32" t="n">
        <f aca="false">$D99*E99</f>
        <v>5932.73899083928</v>
      </c>
      <c r="AB99" s="32" t="n">
        <f aca="false">$D99*F99</f>
        <v>2955.13621595658</v>
      </c>
      <c r="AC99" s="32" t="n">
        <f aca="false">$D99*G99</f>
        <v>6374.23299764326</v>
      </c>
      <c r="AD99" s="32" t="n">
        <f aca="false">$D99*H99</f>
        <v>5491.2449840353</v>
      </c>
      <c r="AE99" s="32" t="n">
        <f aca="false">$D99*I99</f>
        <v>2780.62852569323</v>
      </c>
      <c r="AF99" s="32" t="n">
        <f aca="false">$D99*J99</f>
        <v>3129.64390621993</v>
      </c>
      <c r="AH99" s="1" t="n">
        <f aca="false">C99*E99</f>
        <v>1703.25</v>
      </c>
      <c r="AI99" s="1" t="n">
        <f aca="false">AH99*T99</f>
        <v>5932.73899083928</v>
      </c>
    </row>
    <row r="100" customFormat="false" ht="12.75" hidden="false" customHeight="false" outlineLevel="0" collapsed="false">
      <c r="A100" s="43" t="n">
        <f aca="false">EDATE(A99,1)</f>
        <v>39630</v>
      </c>
      <c r="B100" s="32" t="n">
        <f aca="false">B99</f>
        <v>1</v>
      </c>
      <c r="C100" s="32" t="n">
        <f aca="false">IF(U100=1,B100*P100,0)</f>
        <v>31</v>
      </c>
      <c r="D100" s="32" t="n">
        <f aca="false">C100*T100</f>
        <v>107.33133427666</v>
      </c>
      <c r="E100" s="40" t="n">
        <f aca="false">AVERAGE(G100:H100)</f>
        <v>72.375</v>
      </c>
      <c r="F100" s="33" t="n">
        <f aca="false">AVERAGE(I100:J100)</f>
        <v>37.58</v>
      </c>
      <c r="G100" s="40" t="n">
        <v>74.75</v>
      </c>
      <c r="H100" s="40" t="n">
        <v>70</v>
      </c>
      <c r="I100" s="33" t="n">
        <v>40.61</v>
      </c>
      <c r="J100" s="33" t="n">
        <v>34.55</v>
      </c>
      <c r="K100" s="32"/>
      <c r="L100" s="32"/>
      <c r="M100" s="32"/>
      <c r="N100" s="32"/>
      <c r="O100" s="32"/>
      <c r="P100" s="1" t="n">
        <f aca="false">A101-A100</f>
        <v>31</v>
      </c>
      <c r="Q100" s="41" t="n">
        <f aca="false">CHOOSE(F$3,A101+24,A100)</f>
        <v>39685</v>
      </c>
      <c r="R100" s="1" t="n">
        <f aca="false">Q100-C$3</f>
        <v>-6241</v>
      </c>
      <c r="S100" s="40" t="n">
        <v>0.074010782466092</v>
      </c>
      <c r="T100" s="42" t="n">
        <f aca="false">1/(1+CHOOSE(F$3,S101/2,S100/2))^(2*R100/365.25)</f>
        <v>3.46230110569871</v>
      </c>
      <c r="U100" s="4" t="n">
        <f aca="false">IF(AND(mthbeg&lt;=A100,mthend&gt;=A100),1,0)</f>
        <v>1</v>
      </c>
      <c r="V100" s="4" t="n">
        <f aca="false">P100*U100</f>
        <v>31</v>
      </c>
      <c r="X100" s="42" t="n">
        <f aca="false">IF(AND(CHOOSE(X$3,MONTH(A100)=MONTH(mthbeg),MONTH(A100)=1),YEAR(A100)&gt;YEAR(mthbeg)),X99*(1+escalator),X99)</f>
        <v>1.22987386542487</v>
      </c>
      <c r="Y100" s="32" t="n">
        <f aca="false">D100*X100</f>
        <v>132.004002968045</v>
      </c>
      <c r="AA100" s="32" t="n">
        <f aca="false">$D100*E100</f>
        <v>7768.10531827328</v>
      </c>
      <c r="AB100" s="32" t="n">
        <f aca="false">$D100*F100</f>
        <v>4033.51154211689</v>
      </c>
      <c r="AC100" s="32" t="n">
        <f aca="false">$D100*G100</f>
        <v>8023.01723718034</v>
      </c>
      <c r="AD100" s="32" t="n">
        <f aca="false">$D100*H100</f>
        <v>7513.19339936621</v>
      </c>
      <c r="AE100" s="32" t="n">
        <f aca="false">$D100*I100</f>
        <v>4358.72548497517</v>
      </c>
      <c r="AF100" s="32" t="n">
        <f aca="false">$D100*J100</f>
        <v>3708.29759925861</v>
      </c>
      <c r="AH100" s="1" t="n">
        <f aca="false">C100*E100</f>
        <v>2243.625</v>
      </c>
      <c r="AI100" s="1" t="n">
        <f aca="false">AH100*T100</f>
        <v>7768.10531827328</v>
      </c>
    </row>
    <row r="101" customFormat="false" ht="12.75" hidden="false" customHeight="false" outlineLevel="0" collapsed="false">
      <c r="A101" s="43" t="n">
        <f aca="false">EDATE(A100,1)</f>
        <v>39661</v>
      </c>
      <c r="B101" s="32" t="n">
        <f aca="false">B100</f>
        <v>1</v>
      </c>
      <c r="C101" s="32" t="n">
        <f aca="false">IF(U101=1,B101*P101,0)</f>
        <v>31</v>
      </c>
      <c r="D101" s="32" t="n">
        <f aca="false">C101*T101</f>
        <v>106.688121675626</v>
      </c>
      <c r="E101" s="40" t="n">
        <f aca="false">AVERAGE(G101:H101)</f>
        <v>82.875</v>
      </c>
      <c r="F101" s="33" t="n">
        <f aca="false">AVERAGE(I101:J101)</f>
        <v>40.58</v>
      </c>
      <c r="G101" s="40" t="n">
        <v>82.75</v>
      </c>
      <c r="H101" s="40" t="n">
        <v>83</v>
      </c>
      <c r="I101" s="33" t="n">
        <v>44.61</v>
      </c>
      <c r="J101" s="33" t="n">
        <v>36.55</v>
      </c>
      <c r="K101" s="32"/>
      <c r="L101" s="32"/>
      <c r="M101" s="32"/>
      <c r="N101" s="32"/>
      <c r="O101" s="32"/>
      <c r="P101" s="1" t="n">
        <f aca="false">A102-A101</f>
        <v>31</v>
      </c>
      <c r="Q101" s="41" t="n">
        <f aca="false">CHOOSE(F$3,A102+24,A101)</f>
        <v>39716</v>
      </c>
      <c r="R101" s="1" t="n">
        <f aca="false">Q101-C$3</f>
        <v>-6210</v>
      </c>
      <c r="S101" s="40" t="n">
        <v>0.074020112599709</v>
      </c>
      <c r="T101" s="42" t="n">
        <f aca="false">1/(1+CHOOSE(F$3,S102/2,S101/2))^(2*R101/365.25)</f>
        <v>3.44155231211697</v>
      </c>
      <c r="U101" s="4" t="n">
        <f aca="false">IF(AND(mthbeg&lt;=A101,mthend&gt;=A101),1,0)</f>
        <v>1</v>
      </c>
      <c r="V101" s="4" t="n">
        <f aca="false">P101*U101</f>
        <v>31</v>
      </c>
      <c r="X101" s="42" t="n">
        <f aca="false">IF(AND(CHOOSE(X$3,MONTH(A101)=MONTH(mthbeg),MONTH(A101)=1),YEAR(A101)&gt;YEAR(mthbeg)),X100*(1+escalator),X100)</f>
        <v>1.22987386542487</v>
      </c>
      <c r="Y101" s="32" t="n">
        <f aca="false">D101*X101</f>
        <v>131.212932600121</v>
      </c>
      <c r="AA101" s="32" t="n">
        <f aca="false">$D101*E101</f>
        <v>8841.7780838675</v>
      </c>
      <c r="AB101" s="32" t="n">
        <f aca="false">$D101*F101</f>
        <v>4329.4039775969</v>
      </c>
      <c r="AC101" s="32" t="n">
        <f aca="false">$D101*G101</f>
        <v>8828.44206865805</v>
      </c>
      <c r="AD101" s="32" t="n">
        <f aca="false">$D101*H101</f>
        <v>8855.11409907696</v>
      </c>
      <c r="AE101" s="32" t="n">
        <f aca="false">$D101*I101</f>
        <v>4759.35710794968</v>
      </c>
      <c r="AF101" s="32" t="n">
        <f aca="false">$D101*J101</f>
        <v>3899.45084724413</v>
      </c>
      <c r="AH101" s="1" t="n">
        <f aca="false">C101*E101</f>
        <v>2569.125</v>
      </c>
      <c r="AI101" s="1" t="n">
        <f aca="false">AH101*T101</f>
        <v>8841.7780838675</v>
      </c>
    </row>
    <row r="102" customFormat="false" ht="12.75" hidden="false" customHeight="false" outlineLevel="0" collapsed="false">
      <c r="A102" s="43" t="n">
        <f aca="false">EDATE(A101,1)</f>
        <v>39692</v>
      </c>
      <c r="B102" s="32" t="n">
        <f aca="false">B101</f>
        <v>1</v>
      </c>
      <c r="C102" s="32" t="n">
        <f aca="false">IF(U102=1,B102*P102,0)</f>
        <v>30</v>
      </c>
      <c r="D102" s="32" t="n">
        <f aca="false">C102*T102</f>
        <v>102.647582682156</v>
      </c>
      <c r="E102" s="40" t="n">
        <f aca="false">AVERAGE(G102:H102)</f>
        <v>72.875</v>
      </c>
      <c r="F102" s="33" t="n">
        <f aca="false">AVERAGE(I102:J102)</f>
        <v>38.08</v>
      </c>
      <c r="G102" s="40" t="n">
        <v>74.75</v>
      </c>
      <c r="H102" s="40" t="n">
        <v>71</v>
      </c>
      <c r="I102" s="33" t="n">
        <v>41.61</v>
      </c>
      <c r="J102" s="33" t="n">
        <v>34.55</v>
      </c>
      <c r="K102" s="32"/>
      <c r="L102" s="32"/>
      <c r="M102" s="32"/>
      <c r="N102" s="32"/>
      <c r="O102" s="32"/>
      <c r="P102" s="1" t="n">
        <f aca="false">A103-A102</f>
        <v>30</v>
      </c>
      <c r="Q102" s="41" t="n">
        <f aca="false">CHOOSE(F$3,A103+24,A102)</f>
        <v>39746</v>
      </c>
      <c r="R102" s="1" t="n">
        <f aca="false">Q102-C$3</f>
        <v>-6180</v>
      </c>
      <c r="S102" s="40" t="n">
        <v>0.07402975373781</v>
      </c>
      <c r="T102" s="42" t="n">
        <f aca="false">1/(1+CHOOSE(F$3,S103/2,S102/2))^(2*R102/365.25)</f>
        <v>3.4215860894052</v>
      </c>
      <c r="U102" s="4" t="n">
        <f aca="false">IF(AND(mthbeg&lt;=A102,mthend&gt;=A102),1,0)</f>
        <v>1</v>
      </c>
      <c r="V102" s="4" t="n">
        <f aca="false">P102*U102</f>
        <v>30</v>
      </c>
      <c r="X102" s="42" t="n">
        <f aca="false">IF(AND(CHOOSE(X$3,MONTH(A102)=MONTH(mthbeg),MONTH(A102)=1),YEAR(A102)&gt;YEAR(mthbeg)),X101*(1+escalator),X101)</f>
        <v>1.22987386542487</v>
      </c>
      <c r="Y102" s="32" t="n">
        <f aca="false">D102*X102</f>
        <v>126.243579289822</v>
      </c>
      <c r="AA102" s="32" t="n">
        <f aca="false">$D102*E102</f>
        <v>7480.44258796213</v>
      </c>
      <c r="AB102" s="32" t="n">
        <f aca="false">$D102*F102</f>
        <v>3908.81994853651</v>
      </c>
      <c r="AC102" s="32" t="n">
        <f aca="false">$D102*G102</f>
        <v>7672.90680549117</v>
      </c>
      <c r="AD102" s="32" t="n">
        <f aca="false">$D102*H102</f>
        <v>7287.97837043309</v>
      </c>
      <c r="AE102" s="32" t="n">
        <f aca="false">$D102*I102</f>
        <v>4271.16591540452</v>
      </c>
      <c r="AF102" s="32" t="n">
        <f aca="false">$D102*J102</f>
        <v>3546.47398166849</v>
      </c>
      <c r="AH102" s="1" t="n">
        <f aca="false">C102*E102</f>
        <v>2186.25</v>
      </c>
      <c r="AI102" s="1" t="n">
        <f aca="false">AH102*T102</f>
        <v>7480.44258796213</v>
      </c>
    </row>
    <row r="103" customFormat="false" ht="12.75" hidden="false" customHeight="false" outlineLevel="0" collapsed="false">
      <c r="A103" s="43" t="n">
        <f aca="false">EDATE(A102,1)</f>
        <v>39722</v>
      </c>
      <c r="B103" s="32" t="n">
        <f aca="false">B102</f>
        <v>1</v>
      </c>
      <c r="C103" s="32" t="n">
        <f aca="false">IF(U103=1,B103*P103,0)</f>
        <v>31</v>
      </c>
      <c r="D103" s="32" t="n">
        <f aca="false">C103*T103</f>
        <v>105.433192484676</v>
      </c>
      <c r="E103" s="40" t="n">
        <f aca="false">AVERAGE(G103:H103)</f>
        <v>51.65</v>
      </c>
      <c r="F103" s="33" t="n">
        <f aca="false">AVERAGE(I103:J103)</f>
        <v>33.78</v>
      </c>
      <c r="G103" s="40" t="n">
        <v>54.15</v>
      </c>
      <c r="H103" s="40" t="n">
        <v>49.15</v>
      </c>
      <c r="I103" s="33" t="n">
        <v>34.61</v>
      </c>
      <c r="J103" s="33" t="n">
        <v>32.95</v>
      </c>
      <c r="K103" s="32"/>
      <c r="L103" s="32"/>
      <c r="M103" s="32"/>
      <c r="N103" s="32"/>
      <c r="O103" s="32"/>
      <c r="P103" s="1" t="n">
        <f aca="false">A104-A103</f>
        <v>31</v>
      </c>
      <c r="Q103" s="41" t="n">
        <f aca="false">CHOOSE(F$3,A104+24,A103)</f>
        <v>39777</v>
      </c>
      <c r="R103" s="1" t="n">
        <f aca="false">Q103-C$3</f>
        <v>-6149</v>
      </c>
      <c r="S103" s="40" t="n">
        <v>0.074039083871486</v>
      </c>
      <c r="T103" s="42" t="n">
        <f aca="false">1/(1+CHOOSE(F$3,S104/2,S103/2))^(2*R103/365.25)</f>
        <v>3.40107072531214</v>
      </c>
      <c r="U103" s="4" t="n">
        <f aca="false">IF(AND(mthbeg&lt;=A103,mthend&gt;=A103),1,0)</f>
        <v>1</v>
      </c>
      <c r="V103" s="4" t="n">
        <f aca="false">P103*U103</f>
        <v>31</v>
      </c>
      <c r="X103" s="42" t="n">
        <f aca="false">IF(AND(CHOOSE(X$3,MONTH(A103)=MONTH(mthbeg),MONTH(A103)=1),YEAR(A103)&gt;YEAR(mthbeg)),X102*(1+escalator),X102)</f>
        <v>1.22987386542487</v>
      </c>
      <c r="Y103" s="32" t="n">
        <f aca="false">D103*X103</f>
        <v>129.669527985213</v>
      </c>
      <c r="AA103" s="32" t="n">
        <f aca="false">$D103*E103</f>
        <v>5445.62439183353</v>
      </c>
      <c r="AB103" s="32" t="n">
        <f aca="false">$D103*F103</f>
        <v>3561.53324213236</v>
      </c>
      <c r="AC103" s="32" t="n">
        <f aca="false">$D103*G103</f>
        <v>5709.20737304522</v>
      </c>
      <c r="AD103" s="32" t="n">
        <f aca="false">$D103*H103</f>
        <v>5182.04141062184</v>
      </c>
      <c r="AE103" s="32" t="n">
        <f aca="false">$D103*I103</f>
        <v>3649.04279189464</v>
      </c>
      <c r="AF103" s="32" t="n">
        <f aca="false">$D103*J103</f>
        <v>3474.02369237008</v>
      </c>
      <c r="AH103" s="1" t="n">
        <f aca="false">C103*E103</f>
        <v>1601.15</v>
      </c>
      <c r="AI103" s="1" t="n">
        <f aca="false">AH103*T103</f>
        <v>5445.62439183353</v>
      </c>
    </row>
    <row r="104" customFormat="false" ht="12.75" hidden="false" customHeight="false" outlineLevel="0" collapsed="false">
      <c r="A104" s="43" t="n">
        <f aca="false">EDATE(A103,1)</f>
        <v>39753</v>
      </c>
      <c r="B104" s="32" t="n">
        <f aca="false">B103</f>
        <v>1</v>
      </c>
      <c r="C104" s="32" t="n">
        <f aca="false">IF(U104=1,B104*P104,0)</f>
        <v>30</v>
      </c>
      <c r="D104" s="32" t="n">
        <f aca="false">C104*T104</f>
        <v>101.440385384532</v>
      </c>
      <c r="E104" s="40" t="n">
        <f aca="false">AVERAGE(G104:H104)</f>
        <v>45.65</v>
      </c>
      <c r="F104" s="33" t="n">
        <f aca="false">AVERAGE(I104:J104)</f>
        <v>29.78</v>
      </c>
      <c r="G104" s="40" t="n">
        <v>43.15</v>
      </c>
      <c r="H104" s="40" t="n">
        <v>48.15</v>
      </c>
      <c r="I104" s="33" t="n">
        <v>29.61</v>
      </c>
      <c r="J104" s="33" t="n">
        <v>29.95</v>
      </c>
      <c r="K104" s="32"/>
      <c r="L104" s="32"/>
      <c r="M104" s="32"/>
      <c r="N104" s="32"/>
      <c r="O104" s="32"/>
      <c r="P104" s="1" t="n">
        <f aca="false">A105-A104</f>
        <v>30</v>
      </c>
      <c r="Q104" s="41" t="n">
        <f aca="false">CHOOSE(F$3,A105+24,A104)</f>
        <v>39807</v>
      </c>
      <c r="R104" s="1" t="n">
        <f aca="false">Q104-C$3</f>
        <v>-6119</v>
      </c>
      <c r="S104" s="40" t="n">
        <v>0.074048725009647</v>
      </c>
      <c r="T104" s="42" t="n">
        <f aca="false">1/(1+CHOOSE(F$3,S105/2,S104/2))^(2*R104/365.25)</f>
        <v>3.38134617948441</v>
      </c>
      <c r="U104" s="4" t="n">
        <f aca="false">IF(AND(mthbeg&lt;=A104,mthend&gt;=A104),1,0)</f>
        <v>1</v>
      </c>
      <c r="V104" s="4" t="n">
        <f aca="false">P104*U104</f>
        <v>30</v>
      </c>
      <c r="X104" s="42" t="n">
        <f aca="false">IF(AND(CHOOSE(X$3,MONTH(A104)=MONTH(mthbeg),MONTH(A104)=1),YEAR(A104)&gt;YEAR(mthbeg)),X103*(1+escalator),X103)</f>
        <v>1.22987386542487</v>
      </c>
      <c r="Y104" s="32" t="n">
        <f aca="false">D104*X104</f>
        <v>124.758878883063</v>
      </c>
      <c r="AA104" s="32" t="n">
        <f aca="false">$D104*E104</f>
        <v>4630.75359280391</v>
      </c>
      <c r="AB104" s="32" t="n">
        <f aca="false">$D104*F104</f>
        <v>3020.89467675138</v>
      </c>
      <c r="AC104" s="32" t="n">
        <f aca="false">$D104*G104</f>
        <v>4377.15262934257</v>
      </c>
      <c r="AD104" s="32" t="n">
        <f aca="false">$D104*H104</f>
        <v>4884.35455626524</v>
      </c>
      <c r="AE104" s="32" t="n">
        <f aca="false">$D104*I104</f>
        <v>3003.64981123601</v>
      </c>
      <c r="AF104" s="32" t="n">
        <f aca="false">$D104*J104</f>
        <v>3038.13954226675</v>
      </c>
      <c r="AH104" s="1" t="n">
        <f aca="false">C104*E104</f>
        <v>1369.5</v>
      </c>
      <c r="AI104" s="1" t="n">
        <f aca="false">AH104*T104</f>
        <v>4630.7535928039</v>
      </c>
    </row>
    <row r="105" customFormat="false" ht="12.75" hidden="false" customHeight="false" outlineLevel="0" collapsed="false">
      <c r="A105" s="43" t="n">
        <f aca="false">EDATE(A104,1)</f>
        <v>39783</v>
      </c>
      <c r="B105" s="32" t="n">
        <f aca="false">B104</f>
        <v>1</v>
      </c>
      <c r="C105" s="32" t="n">
        <f aca="false">IF(U105=1,B105*P105,0)</f>
        <v>31</v>
      </c>
      <c r="D105" s="32" t="n">
        <f aca="false">C105*T105</f>
        <v>104.191866728023</v>
      </c>
      <c r="E105" s="40" t="n">
        <f aca="false">AVERAGE(G105:H105)</f>
        <v>44.65</v>
      </c>
      <c r="F105" s="33" t="n">
        <f aca="false">AVERAGE(I105:J105)</f>
        <v>29.78</v>
      </c>
      <c r="G105" s="40" t="n">
        <v>42.15</v>
      </c>
      <c r="H105" s="40" t="n">
        <v>47.15</v>
      </c>
      <c r="I105" s="33" t="n">
        <v>29.61</v>
      </c>
      <c r="J105" s="33" t="n">
        <v>29.95</v>
      </c>
      <c r="K105" s="32"/>
      <c r="L105" s="32"/>
      <c r="M105" s="32"/>
      <c r="N105" s="32"/>
      <c r="O105" s="32"/>
      <c r="P105" s="1" t="n">
        <f aca="false">A106-A105</f>
        <v>31</v>
      </c>
      <c r="Q105" s="41" t="n">
        <f aca="false">CHOOSE(F$3,A106+24,A105)</f>
        <v>39838</v>
      </c>
      <c r="R105" s="1" t="n">
        <f aca="false">Q105-C$3</f>
        <v>-6088</v>
      </c>
      <c r="S105" s="40" t="n">
        <v>0.07405836614784</v>
      </c>
      <c r="T105" s="42" t="n">
        <f aca="false">1/(1+CHOOSE(F$3,S106/2,S105/2))^(2*R105/365.25)</f>
        <v>3.36102795896848</v>
      </c>
      <c r="U105" s="4" t="n">
        <f aca="false">IF(AND(mthbeg&lt;=A105,mthend&gt;=A105),1,0)</f>
        <v>1</v>
      </c>
      <c r="V105" s="4" t="n">
        <f aca="false">P105*U105</f>
        <v>31</v>
      </c>
      <c r="X105" s="42" t="n">
        <f aca="false">IF(AND(CHOOSE(X$3,MONTH(A105)=MONTH(mthbeg),MONTH(A105)=1),YEAR(A105)&gt;YEAR(mthbeg)),X104*(1+escalator),X104)</f>
        <v>1.22987386542487</v>
      </c>
      <c r="Y105" s="32" t="n">
        <f aca="false">D105*X105</f>
        <v>128.142853878627</v>
      </c>
      <c r="AA105" s="32" t="n">
        <f aca="false">$D105*E105</f>
        <v>4652.16684940623</v>
      </c>
      <c r="AB105" s="32" t="n">
        <f aca="false">$D105*F105</f>
        <v>3102.83379116052</v>
      </c>
      <c r="AC105" s="32" t="n">
        <f aca="false">$D105*G105</f>
        <v>4391.68718258617</v>
      </c>
      <c r="AD105" s="32" t="n">
        <f aca="false">$D105*H105</f>
        <v>4912.64651622628</v>
      </c>
      <c r="AE105" s="32" t="n">
        <f aca="false">$D105*I105</f>
        <v>3085.12117381676</v>
      </c>
      <c r="AF105" s="32" t="n">
        <f aca="false">$D105*J105</f>
        <v>3120.54640850429</v>
      </c>
      <c r="AH105" s="1" t="n">
        <f aca="false">C105*E105</f>
        <v>1384.15</v>
      </c>
      <c r="AI105" s="1" t="n">
        <f aca="false">AH105*T105</f>
        <v>4652.16684940623</v>
      </c>
    </row>
    <row r="106" customFormat="false" ht="12.75" hidden="false" customHeight="false" outlineLevel="0" collapsed="false">
      <c r="A106" s="43" t="n">
        <f aca="false">EDATE(A105,1)</f>
        <v>39814</v>
      </c>
      <c r="B106" s="32" t="n">
        <f aca="false">B105</f>
        <v>1</v>
      </c>
      <c r="C106" s="32" t="n">
        <f aca="false">IF(U106=1,B106*P106,0)</f>
        <v>31</v>
      </c>
      <c r="D106" s="32" t="n">
        <f aca="false">C106*T106</f>
        <v>103.566663855235</v>
      </c>
      <c r="E106" s="40" t="n">
        <f aca="false">AVERAGE(G106:H106)</f>
        <v>47.6</v>
      </c>
      <c r="F106" s="33" t="n">
        <f aca="false">AVERAGE(I106:J106)</f>
        <v>32.575</v>
      </c>
      <c r="G106" s="40" t="n">
        <v>46</v>
      </c>
      <c r="H106" s="40" t="n">
        <v>49.2</v>
      </c>
      <c r="I106" s="33" t="n">
        <v>30.7</v>
      </c>
      <c r="J106" s="33" t="n">
        <v>34.45</v>
      </c>
      <c r="K106" s="32"/>
      <c r="L106" s="32"/>
      <c r="M106" s="32"/>
      <c r="N106" s="32"/>
      <c r="O106" s="32"/>
      <c r="P106" s="1" t="n">
        <f aca="false">A107-A106</f>
        <v>31</v>
      </c>
      <c r="Q106" s="41" t="n">
        <f aca="false">CHOOSE(F$3,A107+24,A106)</f>
        <v>39869</v>
      </c>
      <c r="R106" s="1" t="n">
        <f aca="false">Q106-C$3</f>
        <v>-6057</v>
      </c>
      <c r="S106" s="40" t="n">
        <v>0.074067385277144</v>
      </c>
      <c r="T106" s="42" t="n">
        <f aca="false">1/(1+CHOOSE(F$3,S107/2,S106/2))^(2*R106/365.25)</f>
        <v>3.34086012436243</v>
      </c>
      <c r="U106" s="4" t="n">
        <f aca="false">IF(AND(mthbeg&lt;=A106,mthend&gt;=A106),1,0)</f>
        <v>1</v>
      </c>
      <c r="V106" s="4" t="n">
        <f aca="false">P106*U106</f>
        <v>31</v>
      </c>
      <c r="X106" s="42" t="n">
        <f aca="false">IF(AND(CHOOSE(X$3,MONTH(A106)=MONTH(mthbeg),MONTH(A106)=1),YEAR(A106)&gt;YEAR(mthbeg)),X105*(1+escalator),X105)</f>
        <v>1.26677008138762</v>
      </c>
      <c r="Y106" s="32" t="n">
        <f aca="false">D106*X106</f>
        <v>131.19515120094</v>
      </c>
      <c r="AA106" s="32" t="n">
        <f aca="false">$D106*E106</f>
        <v>4929.7731995092</v>
      </c>
      <c r="AB106" s="32" t="n">
        <f aca="false">$D106*F106</f>
        <v>3373.68407508429</v>
      </c>
      <c r="AC106" s="32" t="n">
        <f aca="false">$D106*G106</f>
        <v>4764.06653734083</v>
      </c>
      <c r="AD106" s="32" t="n">
        <f aca="false">$D106*H106</f>
        <v>5095.47986167758</v>
      </c>
      <c r="AE106" s="32" t="n">
        <f aca="false">$D106*I106</f>
        <v>3179.49658035573</v>
      </c>
      <c r="AF106" s="32" t="n">
        <f aca="false">$D106*J106</f>
        <v>3567.87156981286</v>
      </c>
      <c r="AH106" s="1" t="n">
        <f aca="false">C106*E106</f>
        <v>1475.6</v>
      </c>
      <c r="AI106" s="1" t="n">
        <f aca="false">AH106*T106</f>
        <v>4929.7731995092</v>
      </c>
    </row>
    <row r="107" customFormat="false" ht="12.75" hidden="false" customHeight="false" outlineLevel="0" collapsed="false">
      <c r="A107" s="43" t="n">
        <f aca="false">EDATE(A106,1)</f>
        <v>39845</v>
      </c>
      <c r="B107" s="32" t="n">
        <f aca="false">B106</f>
        <v>1</v>
      </c>
      <c r="C107" s="32" t="n">
        <f aca="false">IF(U107=1,B107*P107,0)</f>
        <v>28</v>
      </c>
      <c r="D107" s="32" t="n">
        <f aca="false">C107*T107</f>
        <v>93.0377403287672</v>
      </c>
      <c r="E107" s="40" t="n">
        <f aca="false">AVERAGE(G107:H107)</f>
        <v>46.0969762842749</v>
      </c>
      <c r="F107" s="33" t="n">
        <f aca="false">AVERAGE(I107:J107)</f>
        <v>31.68</v>
      </c>
      <c r="G107" s="40" t="n">
        <v>44.9939525685498</v>
      </c>
      <c r="H107" s="40" t="n">
        <v>47.2</v>
      </c>
      <c r="I107" s="33" t="n">
        <v>29.91</v>
      </c>
      <c r="J107" s="33" t="n">
        <v>33.45</v>
      </c>
      <c r="K107" s="32"/>
      <c r="L107" s="32"/>
      <c r="M107" s="32"/>
      <c r="N107" s="32"/>
      <c r="O107" s="32"/>
      <c r="P107" s="1" t="n">
        <f aca="false">A108-A107</f>
        <v>28</v>
      </c>
      <c r="Q107" s="41" t="n">
        <f aca="false">CHOOSE(F$3,A108+24,A107)</f>
        <v>39897</v>
      </c>
      <c r="R107" s="1" t="n">
        <f aca="false">Q107-C$3</f>
        <v>-6029</v>
      </c>
      <c r="S107" s="40" t="n">
        <v>0.074077026415395</v>
      </c>
      <c r="T107" s="42" t="n">
        <f aca="false">1/(1+CHOOSE(F$3,S108/2,S107/2))^(2*R107/365.25)</f>
        <v>3.32277644031312</v>
      </c>
      <c r="U107" s="4" t="n">
        <f aca="false">IF(AND(mthbeg&lt;=A107,mthend&gt;=A107),1,0)</f>
        <v>1</v>
      </c>
      <c r="V107" s="4" t="n">
        <f aca="false">P107*U107</f>
        <v>28</v>
      </c>
      <c r="X107" s="42" t="n">
        <f aca="false">IF(AND(CHOOSE(X$3,MONTH(A107)=MONTH(mthbeg),MONTH(A107)=1),YEAR(A107)&gt;YEAR(mthbeg)),X106*(1+escalator),X106)</f>
        <v>1.26677008138762</v>
      </c>
      <c r="Y107" s="32" t="n">
        <f aca="false">D107*X107</f>
        <v>117.857425888392</v>
      </c>
      <c r="AA107" s="32" t="n">
        <f aca="false">$D107*E107</f>
        <v>4288.75850947771</v>
      </c>
      <c r="AB107" s="32" t="n">
        <f aca="false">$D107*F107</f>
        <v>2947.43561361535</v>
      </c>
      <c r="AC107" s="32" t="n">
        <f aca="false">$D107*G107</f>
        <v>4186.13567543761</v>
      </c>
      <c r="AD107" s="32" t="n">
        <f aca="false">$D107*H107</f>
        <v>4391.38134351781</v>
      </c>
      <c r="AE107" s="32" t="n">
        <f aca="false">$D107*I107</f>
        <v>2782.75881323343</v>
      </c>
      <c r="AF107" s="32" t="n">
        <f aca="false">$D107*J107</f>
        <v>3112.11241399726</v>
      </c>
      <c r="AH107" s="1" t="n">
        <f aca="false">C107*E107</f>
        <v>1290.7153359597</v>
      </c>
      <c r="AI107" s="1" t="n">
        <f aca="false">AH107*T107</f>
        <v>4288.75850947771</v>
      </c>
    </row>
    <row r="108" customFormat="false" ht="12.75" hidden="false" customHeight="false" outlineLevel="0" collapsed="false">
      <c r="A108" s="43" t="n">
        <f aca="false">EDATE(A107,1)</f>
        <v>39873</v>
      </c>
      <c r="B108" s="32" t="n">
        <f aca="false">B107</f>
        <v>1</v>
      </c>
      <c r="C108" s="32" t="n">
        <f aca="false">IF(U108=1,B108*P108,0)</f>
        <v>31</v>
      </c>
      <c r="D108" s="32" t="n">
        <f aca="false">C108*T108</f>
        <v>102.387669271898</v>
      </c>
      <c r="E108" s="40" t="n">
        <f aca="false">AVERAGE(G108:H108)</f>
        <v>45.0969762842749</v>
      </c>
      <c r="F108" s="33" t="n">
        <f aca="false">AVERAGE(I108:J108)</f>
        <v>30.68</v>
      </c>
      <c r="G108" s="40" t="n">
        <v>43.9939525685498</v>
      </c>
      <c r="H108" s="40" t="n">
        <v>46.2</v>
      </c>
      <c r="I108" s="33" t="n">
        <v>29.91</v>
      </c>
      <c r="J108" s="33" t="n">
        <v>31.45</v>
      </c>
      <c r="K108" s="32"/>
      <c r="L108" s="32"/>
      <c r="M108" s="32"/>
      <c r="N108" s="32"/>
      <c r="O108" s="32"/>
      <c r="P108" s="1" t="n">
        <f aca="false">A109-A108</f>
        <v>31</v>
      </c>
      <c r="Q108" s="41" t="n">
        <f aca="false">CHOOSE(F$3,A109+24,A108)</f>
        <v>39928</v>
      </c>
      <c r="R108" s="1" t="n">
        <f aca="false">Q108-C$3</f>
        <v>-5998</v>
      </c>
      <c r="S108" s="40" t="n">
        <v>0.074086356549217</v>
      </c>
      <c r="T108" s="42" t="n">
        <f aca="false">1/(1+CHOOSE(F$3,S109/2,S108/2))^(2*R108/365.25)</f>
        <v>3.30282804102897</v>
      </c>
      <c r="U108" s="4" t="n">
        <f aca="false">IF(AND(mthbeg&lt;=A108,mthend&gt;=A108),1,0)</f>
        <v>1</v>
      </c>
      <c r="V108" s="4" t="n">
        <f aca="false">P108*U108</f>
        <v>31</v>
      </c>
      <c r="X108" s="42" t="n">
        <f aca="false">IF(AND(CHOOSE(X$3,MONTH(A108)=MONTH(mthbeg),MONTH(A108)=1),YEAR(A108)&gt;YEAR(mthbeg)),X107*(1+escalator),X107)</f>
        <v>1.26677008138762</v>
      </c>
      <c r="Y108" s="32" t="n">
        <f aca="false">D108*X108</f>
        <v>129.701636136651</v>
      </c>
      <c r="AA108" s="32" t="n">
        <f aca="false">$D108*E108</f>
        <v>4617.37429295697</v>
      </c>
      <c r="AB108" s="32" t="n">
        <f aca="false">$D108*F108</f>
        <v>3141.25369326183</v>
      </c>
      <c r="AC108" s="32" t="n">
        <f aca="false">$D108*G108</f>
        <v>4504.43826555224</v>
      </c>
      <c r="AD108" s="32" t="n">
        <f aca="false">$D108*H108</f>
        <v>4730.31032036169</v>
      </c>
      <c r="AE108" s="32" t="n">
        <f aca="false">$D108*I108</f>
        <v>3062.41518792247</v>
      </c>
      <c r="AF108" s="32" t="n">
        <f aca="false">$D108*J108</f>
        <v>3220.09219860119</v>
      </c>
      <c r="AH108" s="1" t="n">
        <f aca="false">C108*E108</f>
        <v>1398.00626481252</v>
      </c>
      <c r="AI108" s="1" t="n">
        <f aca="false">AH108*T108</f>
        <v>4617.37429295697</v>
      </c>
    </row>
    <row r="109" customFormat="false" ht="12.75" hidden="false" customHeight="false" outlineLevel="0" collapsed="false">
      <c r="A109" s="43" t="n">
        <f aca="false">EDATE(A108,1)</f>
        <v>39904</v>
      </c>
      <c r="B109" s="32" t="n">
        <f aca="false">B108</f>
        <v>1</v>
      </c>
      <c r="C109" s="32" t="n">
        <f aca="false">IF(U109=1,B109*P109,0)</f>
        <v>30</v>
      </c>
      <c r="D109" s="32" t="n">
        <f aca="false">C109*T109</f>
        <v>98.5089671441761</v>
      </c>
      <c r="E109" s="40" t="n">
        <f aca="false">AVERAGE(G109:H109)</f>
        <v>43.675</v>
      </c>
      <c r="F109" s="33" t="n">
        <f aca="false">AVERAGE(I109:J109)</f>
        <v>30.18</v>
      </c>
      <c r="G109" s="40" t="n">
        <v>43.25</v>
      </c>
      <c r="H109" s="40" t="n">
        <v>44.1</v>
      </c>
      <c r="I109" s="33" t="n">
        <v>28.91</v>
      </c>
      <c r="J109" s="33" t="n">
        <v>31.45</v>
      </c>
      <c r="K109" s="32"/>
      <c r="L109" s="32"/>
      <c r="M109" s="32"/>
      <c r="N109" s="32"/>
      <c r="O109" s="32"/>
      <c r="P109" s="1" t="n">
        <f aca="false">A110-A109</f>
        <v>30</v>
      </c>
      <c r="Q109" s="41" t="n">
        <f aca="false">CHOOSE(F$3,A110+24,A109)</f>
        <v>39958</v>
      </c>
      <c r="R109" s="1" t="n">
        <f aca="false">Q109-C$3</f>
        <v>-5968</v>
      </c>
      <c r="S109" s="40" t="n">
        <v>0.074095997687529</v>
      </c>
      <c r="T109" s="42" t="n">
        <f aca="false">1/(1+CHOOSE(F$3,S110/2,S109/2))^(2*R109/365.25)</f>
        <v>3.2836322381392</v>
      </c>
      <c r="U109" s="4" t="n">
        <f aca="false">IF(AND(mthbeg&lt;=A109,mthend&gt;=A109),1,0)</f>
        <v>1</v>
      </c>
      <c r="V109" s="4" t="n">
        <f aca="false">P109*U109</f>
        <v>30</v>
      </c>
      <c r="X109" s="42" t="n">
        <f aca="false">IF(AND(CHOOSE(X$3,MONTH(A109)=MONTH(mthbeg),MONTH(A109)=1),YEAR(A109)&gt;YEAR(mthbeg)),X108*(1+escalator),X108)</f>
        <v>1.26677008138762</v>
      </c>
      <c r="Y109" s="32" t="n">
        <f aca="false">D109*X109</f>
        <v>124.788212326638</v>
      </c>
      <c r="AA109" s="32" t="n">
        <f aca="false">$D109*E109</f>
        <v>4302.37914002189</v>
      </c>
      <c r="AB109" s="32" t="n">
        <f aca="false">$D109*F109</f>
        <v>2973.00062841123</v>
      </c>
      <c r="AC109" s="32" t="n">
        <f aca="false">$D109*G109</f>
        <v>4260.51282898562</v>
      </c>
      <c r="AD109" s="32" t="n">
        <f aca="false">$D109*H109</f>
        <v>4344.24545105816</v>
      </c>
      <c r="AE109" s="32" t="n">
        <f aca="false">$D109*I109</f>
        <v>2847.89424013813</v>
      </c>
      <c r="AF109" s="32" t="n">
        <f aca="false">$D109*J109</f>
        <v>3098.10701668434</v>
      </c>
      <c r="AH109" s="1" t="n">
        <f aca="false">C109*E109</f>
        <v>1310.25</v>
      </c>
      <c r="AI109" s="1" t="n">
        <f aca="false">AH109*T109</f>
        <v>4302.37914002189</v>
      </c>
    </row>
    <row r="110" customFormat="false" ht="12.75" hidden="false" customHeight="false" outlineLevel="0" collapsed="false">
      <c r="A110" s="43" t="n">
        <f aca="false">EDATE(A109,1)</f>
        <v>39934</v>
      </c>
      <c r="B110" s="32" t="n">
        <f aca="false">B109</f>
        <v>1</v>
      </c>
      <c r="C110" s="32" t="n">
        <f aca="false">IF(U110=1,B110*P110,0)</f>
        <v>31</v>
      </c>
      <c r="D110" s="32" t="n">
        <f aca="false">C110*T110</f>
        <v>101.181169778516</v>
      </c>
      <c r="E110" s="40" t="n">
        <f aca="false">AVERAGE(G110:H110)</f>
        <v>45.8752075511957</v>
      </c>
      <c r="F110" s="33" t="n">
        <f aca="false">AVERAGE(I110:J110)</f>
        <v>28.18</v>
      </c>
      <c r="G110" s="40" t="n">
        <v>45.6504151023914</v>
      </c>
      <c r="H110" s="40" t="n">
        <v>46.1</v>
      </c>
      <c r="I110" s="33" t="n">
        <v>28.91</v>
      </c>
      <c r="J110" s="33" t="n">
        <v>27.45</v>
      </c>
      <c r="K110" s="32"/>
      <c r="L110" s="32"/>
      <c r="M110" s="32"/>
      <c r="N110" s="32"/>
      <c r="O110" s="32"/>
      <c r="P110" s="1" t="n">
        <f aca="false">A111-A110</f>
        <v>31</v>
      </c>
      <c r="Q110" s="41" t="n">
        <f aca="false">CHOOSE(F$3,A111+24,A110)</f>
        <v>39989</v>
      </c>
      <c r="R110" s="1" t="n">
        <f aca="false">Q110-C$3</f>
        <v>-5937</v>
      </c>
      <c r="S110" s="40" t="n">
        <v>0.074105327821408</v>
      </c>
      <c r="T110" s="42" t="n">
        <f aca="false">1/(1+CHOOSE(F$3,S111/2,S110/2))^(2*R110/365.25)</f>
        <v>3.26390870253276</v>
      </c>
      <c r="U110" s="4" t="n">
        <f aca="false">IF(AND(mthbeg&lt;=A110,mthend&gt;=A110),1,0)</f>
        <v>1</v>
      </c>
      <c r="V110" s="4" t="n">
        <f aca="false">P110*U110</f>
        <v>31</v>
      </c>
      <c r="X110" s="42" t="n">
        <f aca="false">IF(AND(CHOOSE(X$3,MONTH(A110)=MONTH(mthbeg),MONTH(A110)=1),YEAR(A110)&gt;YEAR(mthbeg)),X109*(1+escalator),X109)</f>
        <v>1.26677008138762</v>
      </c>
      <c r="Y110" s="32" t="n">
        <f aca="false">D110*X110</f>
        <v>128.173278675224</v>
      </c>
      <c r="AA110" s="32" t="n">
        <f aca="false">$D110*E110</f>
        <v>4641.70716386217</v>
      </c>
      <c r="AB110" s="32" t="n">
        <f aca="false">$D110*F110</f>
        <v>2851.28536435857</v>
      </c>
      <c r="AC110" s="32" t="n">
        <f aca="false">$D110*G110</f>
        <v>4618.96240093478</v>
      </c>
      <c r="AD110" s="32" t="n">
        <f aca="false">$D110*H110</f>
        <v>4664.45192678957</v>
      </c>
      <c r="AE110" s="32" t="n">
        <f aca="false">$D110*I110</f>
        <v>2925.14761829689</v>
      </c>
      <c r="AF110" s="32" t="n">
        <f aca="false">$D110*J110</f>
        <v>2777.42311042025</v>
      </c>
      <c r="AH110" s="1" t="n">
        <f aca="false">C110*E110</f>
        <v>1422.13143408707</v>
      </c>
      <c r="AI110" s="1" t="n">
        <f aca="false">AH110*T110</f>
        <v>4641.70716386217</v>
      </c>
    </row>
    <row r="111" customFormat="false" ht="12.75" hidden="false" customHeight="false" outlineLevel="0" collapsed="false">
      <c r="A111" s="43" t="n">
        <f aca="false">EDATE(A110,1)</f>
        <v>39965</v>
      </c>
      <c r="B111" s="32" t="n">
        <f aca="false">B110</f>
        <v>1</v>
      </c>
      <c r="C111" s="32" t="n">
        <f aca="false">IF(U111=1,B111*P111,0)</f>
        <v>30</v>
      </c>
      <c r="D111" s="32" t="n">
        <f aca="false">C111*T111</f>
        <v>97.3483523486243</v>
      </c>
      <c r="E111" s="40" t="n">
        <f aca="false">AVERAGE(G111:H111)</f>
        <v>57.3752075511957</v>
      </c>
      <c r="F111" s="33" t="n">
        <f aca="false">AVERAGE(I111:J111)</f>
        <v>28.68</v>
      </c>
      <c r="G111" s="40" t="n">
        <v>61.6504151023914</v>
      </c>
      <c r="H111" s="40" t="n">
        <v>53.1</v>
      </c>
      <c r="I111" s="33" t="n">
        <v>26.91</v>
      </c>
      <c r="J111" s="33" t="n">
        <v>30.45</v>
      </c>
      <c r="K111" s="32"/>
      <c r="L111" s="32"/>
      <c r="M111" s="32"/>
      <c r="N111" s="32"/>
      <c r="O111" s="32"/>
      <c r="P111" s="1" t="n">
        <f aca="false">A112-A111</f>
        <v>30</v>
      </c>
      <c r="Q111" s="41" t="n">
        <f aca="false">CHOOSE(F$3,A112+24,A111)</f>
        <v>40019</v>
      </c>
      <c r="R111" s="1" t="n">
        <f aca="false">Q111-C$3</f>
        <v>-5907</v>
      </c>
      <c r="S111" s="40" t="n">
        <v>0.074114968959781</v>
      </c>
      <c r="T111" s="42" t="n">
        <f aca="false">1/(1+CHOOSE(F$3,S112/2,S111/2))^(2*R111/365.25)</f>
        <v>3.24494507828747</v>
      </c>
      <c r="U111" s="4" t="n">
        <f aca="false">IF(AND(mthbeg&lt;=A111,mthend&gt;=A111),1,0)</f>
        <v>1</v>
      </c>
      <c r="V111" s="4" t="n">
        <f aca="false">P111*U111</f>
        <v>30</v>
      </c>
      <c r="X111" s="42" t="n">
        <f aca="false">IF(AND(CHOOSE(X$3,MONTH(A111)=MONTH(mthbeg),MONTH(A111)=1),YEAR(A111)&gt;YEAR(mthbeg)),X110*(1+escalator),X110)</f>
        <v>1.26677008138762</v>
      </c>
      <c r="Y111" s="32" t="n">
        <f aca="false">D111*X111</f>
        <v>123.317980227617</v>
      </c>
      <c r="AA111" s="32" t="n">
        <f aca="false">$D111*E111</f>
        <v>5585.38192076924</v>
      </c>
      <c r="AB111" s="32" t="n">
        <f aca="false">$D111*F111</f>
        <v>2791.95074535854</v>
      </c>
      <c r="AC111" s="32" t="n">
        <f aca="false">$D111*G111</f>
        <v>6001.56633182654</v>
      </c>
      <c r="AD111" s="32" t="n">
        <f aca="false">$D111*H111</f>
        <v>5169.19750971195</v>
      </c>
      <c r="AE111" s="32" t="n">
        <f aca="false">$D111*I111</f>
        <v>2619.64416170148</v>
      </c>
      <c r="AF111" s="32" t="n">
        <f aca="false">$D111*J111</f>
        <v>2964.25732901561</v>
      </c>
      <c r="AH111" s="1" t="n">
        <f aca="false">C111*E111</f>
        <v>1721.25622653587</v>
      </c>
      <c r="AI111" s="1" t="n">
        <f aca="false">AH111*T111</f>
        <v>5585.38192076924</v>
      </c>
    </row>
    <row r="112" customFormat="false" ht="12.75" hidden="false" customHeight="false" outlineLevel="0" collapsed="false">
      <c r="A112" s="43" t="n">
        <f aca="false">EDATE(A111,1)</f>
        <v>39995</v>
      </c>
      <c r="B112" s="32" t="n">
        <f aca="false">B111</f>
        <v>1</v>
      </c>
      <c r="C112" s="32" t="n">
        <f aca="false">IF(U112=1,B112*P112,0)</f>
        <v>31</v>
      </c>
      <c r="D112" s="32" t="n">
        <f aca="false">C112*T112</f>
        <v>99.9882760085329</v>
      </c>
      <c r="E112" s="40" t="n">
        <f aca="false">AVERAGE(G112:H112)</f>
        <v>72.775</v>
      </c>
      <c r="F112" s="33" t="n">
        <f aca="false">AVERAGE(I112:J112)</f>
        <v>37.98</v>
      </c>
      <c r="G112" s="40" t="n">
        <v>75</v>
      </c>
      <c r="H112" s="40" t="n">
        <v>70.55</v>
      </c>
      <c r="I112" s="33" t="n">
        <v>40.91</v>
      </c>
      <c r="J112" s="33" t="n">
        <v>35.05</v>
      </c>
      <c r="K112" s="32"/>
      <c r="L112" s="32"/>
      <c r="M112" s="32"/>
      <c r="N112" s="32"/>
      <c r="O112" s="32"/>
      <c r="P112" s="1" t="n">
        <f aca="false">A113-A112</f>
        <v>31</v>
      </c>
      <c r="Q112" s="41" t="n">
        <f aca="false">CHOOSE(F$3,A113+24,A112)</f>
        <v>40050</v>
      </c>
      <c r="R112" s="1" t="n">
        <f aca="false">Q112-C$3</f>
        <v>-5876</v>
      </c>
      <c r="S112" s="40" t="n">
        <v>0.074124610098184</v>
      </c>
      <c r="T112" s="42" t="n">
        <f aca="false">1/(1+CHOOSE(F$3,S113/2,S112/2))^(2*R112/365.25)</f>
        <v>3.22542825833977</v>
      </c>
      <c r="U112" s="4" t="n">
        <f aca="false">IF(AND(mthbeg&lt;=A112,mthend&gt;=A112),1,0)</f>
        <v>1</v>
      </c>
      <c r="V112" s="4" t="n">
        <f aca="false">P112*U112</f>
        <v>31</v>
      </c>
      <c r="X112" s="42" t="n">
        <f aca="false">IF(AND(CHOOSE(X$3,MONTH(A112)=MONTH(mthbeg),MONTH(A112)=1),YEAR(A112)&gt;YEAR(mthbeg)),X111*(1+escalator),X111)</f>
        <v>1.26677008138762</v>
      </c>
      <c r="Y112" s="32" t="n">
        <f aca="false">D112*X112</f>
        <v>126.662156537137</v>
      </c>
      <c r="AA112" s="32" t="n">
        <f aca="false">$D112*E112</f>
        <v>7276.64678652098</v>
      </c>
      <c r="AB112" s="32" t="n">
        <f aca="false">$D112*F112</f>
        <v>3797.55472280408</v>
      </c>
      <c r="AC112" s="32" t="n">
        <f aca="false">$D112*G112</f>
        <v>7499.12070063997</v>
      </c>
      <c r="AD112" s="32" t="n">
        <f aca="false">$D112*H112</f>
        <v>7054.172872402</v>
      </c>
      <c r="AE112" s="32" t="n">
        <f aca="false">$D112*I112</f>
        <v>4090.52037150908</v>
      </c>
      <c r="AF112" s="32" t="n">
        <f aca="false">$D112*J112</f>
        <v>3504.58907409908</v>
      </c>
      <c r="AH112" s="1" t="n">
        <f aca="false">C112*E112</f>
        <v>2256.025</v>
      </c>
      <c r="AI112" s="1" t="n">
        <f aca="false">AH112*T112</f>
        <v>7276.64678652098</v>
      </c>
    </row>
    <row r="113" customFormat="false" ht="12.75" hidden="false" customHeight="false" outlineLevel="0" collapsed="false">
      <c r="A113" s="43" t="n">
        <f aca="false">EDATE(A112,1)</f>
        <v>40026</v>
      </c>
      <c r="B113" s="32" t="n">
        <f aca="false">B112</f>
        <v>1</v>
      </c>
      <c r="C113" s="32" t="n">
        <f aca="false">IF(U113=1,B113*P113,0)</f>
        <v>31</v>
      </c>
      <c r="D113" s="32" t="n">
        <f aca="false">C113*T113</f>
        <v>99.3872186257993</v>
      </c>
      <c r="E113" s="40" t="n">
        <f aca="false">AVERAGE(G113:H113)</f>
        <v>82.6496775219673</v>
      </c>
      <c r="F113" s="33" t="n">
        <f aca="false">AVERAGE(I113:J113)</f>
        <v>40.98</v>
      </c>
      <c r="G113" s="40" t="n">
        <v>81.7493550439347</v>
      </c>
      <c r="H113" s="40" t="n">
        <v>83.55</v>
      </c>
      <c r="I113" s="33" t="n">
        <v>44.91</v>
      </c>
      <c r="J113" s="33" t="n">
        <v>37.05</v>
      </c>
      <c r="K113" s="32"/>
      <c r="L113" s="32"/>
      <c r="M113" s="32"/>
      <c r="N113" s="32"/>
      <c r="O113" s="32"/>
      <c r="P113" s="1" t="n">
        <f aca="false">A114-A113</f>
        <v>31</v>
      </c>
      <c r="Q113" s="41" t="n">
        <f aca="false">CHOOSE(F$3,A114+24,A113)</f>
        <v>40081</v>
      </c>
      <c r="R113" s="1" t="n">
        <f aca="false">Q113-C$3</f>
        <v>-5845</v>
      </c>
      <c r="S113" s="40" t="n">
        <v>0.074133940232152</v>
      </c>
      <c r="T113" s="42" t="n">
        <f aca="false">1/(1+CHOOSE(F$3,S114/2,S113/2))^(2*R113/365.25)</f>
        <v>3.20603931050965</v>
      </c>
      <c r="U113" s="4" t="n">
        <f aca="false">IF(AND(mthbeg&lt;=A113,mthend&gt;=A113),1,0)</f>
        <v>1</v>
      </c>
      <c r="V113" s="4" t="n">
        <f aca="false">P113*U113</f>
        <v>31</v>
      </c>
      <c r="X113" s="42" t="n">
        <f aca="false">IF(AND(CHOOSE(X$3,MONTH(A113)=MONTH(mthbeg),MONTH(A113)=1),YEAR(A113)&gt;YEAR(mthbeg)),X112*(1+escalator),X112)</f>
        <v>1.26677008138762</v>
      </c>
      <c r="Y113" s="32" t="n">
        <f aca="false">D113*X113</f>
        <v>125.900755027493</v>
      </c>
      <c r="AA113" s="32" t="n">
        <f aca="false">$D113*E113</f>
        <v>8214.32156922758</v>
      </c>
      <c r="AB113" s="32" t="n">
        <f aca="false">$D113*F113</f>
        <v>4072.88821928525</v>
      </c>
      <c r="AC113" s="32" t="n">
        <f aca="false">$D113*G113</f>
        <v>8124.84102226962</v>
      </c>
      <c r="AD113" s="32" t="n">
        <f aca="false">$D113*H113</f>
        <v>8303.80211618553</v>
      </c>
      <c r="AE113" s="32" t="n">
        <f aca="false">$D113*I113</f>
        <v>4463.47998848464</v>
      </c>
      <c r="AF113" s="32" t="n">
        <f aca="false">$D113*J113</f>
        <v>3682.29645008586</v>
      </c>
      <c r="AH113" s="1" t="n">
        <f aca="false">C113*E113</f>
        <v>2562.14000318099</v>
      </c>
      <c r="AI113" s="1" t="n">
        <f aca="false">AH113*T113</f>
        <v>8214.32156922757</v>
      </c>
    </row>
    <row r="114" customFormat="false" ht="12.75" hidden="false" customHeight="false" outlineLevel="0" collapsed="false">
      <c r="A114" s="43" t="n">
        <f aca="false">EDATE(A113,1)</f>
        <v>40057</v>
      </c>
      <c r="B114" s="32" t="n">
        <f aca="false">B113</f>
        <v>1</v>
      </c>
      <c r="C114" s="32" t="n">
        <f aca="false">IF(U114=1,B114*P114,0)</f>
        <v>30</v>
      </c>
      <c r="D114" s="32" t="n">
        <f aca="false">C114*T114</f>
        <v>95.621460059472</v>
      </c>
      <c r="E114" s="40" t="n">
        <f aca="false">AVERAGE(G114:H114)</f>
        <v>72.6496775219673</v>
      </c>
      <c r="F114" s="33" t="n">
        <f aca="false">AVERAGE(I114:J114)</f>
        <v>38.48</v>
      </c>
      <c r="G114" s="40" t="n">
        <v>73.7493550439347</v>
      </c>
      <c r="H114" s="40" t="n">
        <v>71.55</v>
      </c>
      <c r="I114" s="33" t="n">
        <v>41.91</v>
      </c>
      <c r="J114" s="33" t="n">
        <v>35.05</v>
      </c>
      <c r="K114" s="32"/>
      <c r="L114" s="32"/>
      <c r="M114" s="32"/>
      <c r="N114" s="32"/>
      <c r="O114" s="32"/>
      <c r="P114" s="1" t="n">
        <f aca="false">A115-A114</f>
        <v>30</v>
      </c>
      <c r="Q114" s="41" t="n">
        <f aca="false">CHOOSE(F$3,A115+24,A114)</f>
        <v>40111</v>
      </c>
      <c r="R114" s="1" t="n">
        <f aca="false">Q114-C$3</f>
        <v>-5815</v>
      </c>
      <c r="S114" s="40" t="n">
        <v>0.074143581370615</v>
      </c>
      <c r="T114" s="42" t="n">
        <f aca="false">1/(1+CHOOSE(F$3,S115/2,S114/2))^(2*R114/365.25)</f>
        <v>3.1873820019824</v>
      </c>
      <c r="U114" s="4" t="n">
        <f aca="false">IF(AND(mthbeg&lt;=A114,mthend&gt;=A114),1,0)</f>
        <v>1</v>
      </c>
      <c r="V114" s="4" t="n">
        <f aca="false">P114*U114</f>
        <v>30</v>
      </c>
      <c r="X114" s="42" t="n">
        <f aca="false">IF(AND(CHOOSE(X$3,MONTH(A114)=MONTH(mthbeg),MONTH(A114)=1),YEAR(A114)&gt;YEAR(mthbeg)),X113*(1+escalator),X113)</f>
        <v>1.26677008138762</v>
      </c>
      <c r="Y114" s="32" t="n">
        <f aca="false">D114*X114</f>
        <v>121.13040474194</v>
      </c>
      <c r="AA114" s="32" t="n">
        <f aca="false">$D114*E114</f>
        <v>6946.86823750032</v>
      </c>
      <c r="AB114" s="32" t="n">
        <f aca="false">$D114*F114</f>
        <v>3679.51378308848</v>
      </c>
      <c r="AC114" s="32" t="n">
        <f aca="false">$D114*G114</f>
        <v>7052.02100774542</v>
      </c>
      <c r="AD114" s="32" t="n">
        <f aca="false">$D114*H114</f>
        <v>6841.71546725522</v>
      </c>
      <c r="AE114" s="32" t="n">
        <f aca="false">$D114*I114</f>
        <v>4007.49539109247</v>
      </c>
      <c r="AF114" s="32" t="n">
        <f aca="false">$D114*J114</f>
        <v>3351.53217508449</v>
      </c>
      <c r="AH114" s="1" t="n">
        <f aca="false">C114*E114</f>
        <v>2179.49032565902</v>
      </c>
      <c r="AI114" s="1" t="n">
        <f aca="false">AH114*T114</f>
        <v>6946.86823750032</v>
      </c>
    </row>
    <row r="115" customFormat="false" ht="12.75" hidden="false" customHeight="false" outlineLevel="0" collapsed="false">
      <c r="A115" s="43" t="n">
        <f aca="false">EDATE(A114,1)</f>
        <v>40087</v>
      </c>
      <c r="B115" s="32" t="n">
        <f aca="false">B114</f>
        <v>1</v>
      </c>
      <c r="C115" s="32" t="n">
        <f aca="false">IF(U115=1,B115*P115,0)</f>
        <v>31</v>
      </c>
      <c r="D115" s="32" t="n">
        <f aca="false">C115*T115</f>
        <v>98.214569476208</v>
      </c>
      <c r="E115" s="40" t="n">
        <f aca="false">AVERAGE(G115:H115)</f>
        <v>52.05</v>
      </c>
      <c r="F115" s="33" t="n">
        <f aca="false">AVERAGE(I115:J115)</f>
        <v>34.18</v>
      </c>
      <c r="G115" s="40" t="n">
        <v>54.4</v>
      </c>
      <c r="H115" s="40" t="n">
        <v>49.7</v>
      </c>
      <c r="I115" s="33" t="n">
        <v>34.91</v>
      </c>
      <c r="J115" s="33" t="n">
        <v>33.45</v>
      </c>
      <c r="K115" s="32"/>
      <c r="L115" s="32"/>
      <c r="M115" s="32"/>
      <c r="N115" s="32"/>
      <c r="O115" s="32"/>
      <c r="P115" s="1" t="n">
        <f aca="false">A116-A115</f>
        <v>31</v>
      </c>
      <c r="Q115" s="41" t="n">
        <f aca="false">CHOOSE(F$3,A116+24,A115)</f>
        <v>40142</v>
      </c>
      <c r="R115" s="1" t="n">
        <f aca="false">Q115-C$3</f>
        <v>-5784</v>
      </c>
      <c r="S115" s="40" t="n">
        <v>0.074152911504641</v>
      </c>
      <c r="T115" s="42" t="n">
        <f aca="false">1/(1+CHOOSE(F$3,S116/2,S115/2))^(2*R115/365.25)</f>
        <v>3.16821191858736</v>
      </c>
      <c r="U115" s="4" t="n">
        <f aca="false">IF(AND(mthbeg&lt;=A115,mthend&gt;=A115),1,0)</f>
        <v>1</v>
      </c>
      <c r="V115" s="4" t="n">
        <f aca="false">P115*U115</f>
        <v>31</v>
      </c>
      <c r="X115" s="42" t="n">
        <f aca="false">IF(AND(CHOOSE(X$3,MONTH(A115)=MONTH(mthbeg),MONTH(A115)=1),YEAR(A115)&gt;YEAR(mthbeg)),X114*(1+escalator),X114)</f>
        <v>1.26677008138762</v>
      </c>
      <c r="Y115" s="32" t="n">
        <f aca="false">D115*X115</f>
        <v>124.415278168826</v>
      </c>
      <c r="AA115" s="32" t="n">
        <f aca="false">$D115*E115</f>
        <v>5112.06834123663</v>
      </c>
      <c r="AB115" s="32" t="n">
        <f aca="false">$D115*F115</f>
        <v>3356.97398469679</v>
      </c>
      <c r="AC115" s="32" t="n">
        <f aca="false">$D115*G115</f>
        <v>5342.87257950572</v>
      </c>
      <c r="AD115" s="32" t="n">
        <f aca="false">$D115*H115</f>
        <v>4881.26410296754</v>
      </c>
      <c r="AE115" s="32" t="n">
        <f aca="false">$D115*I115</f>
        <v>3428.67062041442</v>
      </c>
      <c r="AF115" s="32" t="n">
        <f aca="false">$D115*J115</f>
        <v>3285.27734897916</v>
      </c>
      <c r="AH115" s="1" t="n">
        <f aca="false">C115*E115</f>
        <v>1613.55</v>
      </c>
      <c r="AI115" s="1" t="n">
        <f aca="false">AH115*T115</f>
        <v>5112.06834123663</v>
      </c>
    </row>
    <row r="116" customFormat="false" ht="12.75" hidden="false" customHeight="false" outlineLevel="0" collapsed="false">
      <c r="A116" s="43" t="n">
        <f aca="false">EDATE(A115,1)</f>
        <v>40118</v>
      </c>
      <c r="B116" s="32" t="n">
        <f aca="false">B115</f>
        <v>1</v>
      </c>
      <c r="C116" s="32" t="n">
        <f aca="false">IF(U116=1,B116*P116,0)</f>
        <v>30</v>
      </c>
      <c r="D116" s="32" t="n">
        <f aca="false">C116*T116</f>
        <v>94.4934046450867</v>
      </c>
      <c r="E116" s="40" t="n">
        <f aca="false">AVERAGE(G116:H116)</f>
        <v>46.2330016349231</v>
      </c>
      <c r="F116" s="33" t="n">
        <f aca="false">AVERAGE(I116:J116)</f>
        <v>30.18</v>
      </c>
      <c r="G116" s="40" t="n">
        <v>43.7660032698461</v>
      </c>
      <c r="H116" s="40" t="n">
        <v>48.7</v>
      </c>
      <c r="I116" s="33" t="n">
        <v>29.91</v>
      </c>
      <c r="J116" s="33" t="n">
        <v>30.45</v>
      </c>
      <c r="K116" s="32"/>
      <c r="L116" s="32"/>
      <c r="M116" s="32"/>
      <c r="N116" s="32"/>
      <c r="O116" s="32"/>
      <c r="P116" s="1" t="n">
        <f aca="false">A117-A116</f>
        <v>30</v>
      </c>
      <c r="Q116" s="41" t="n">
        <f aca="false">CHOOSE(F$3,A117+24,A116)</f>
        <v>40172</v>
      </c>
      <c r="R116" s="1" t="n">
        <f aca="false">Q116-C$3</f>
        <v>-5754</v>
      </c>
      <c r="S116" s="40" t="n">
        <v>0.074162552643165</v>
      </c>
      <c r="T116" s="42" t="n">
        <f aca="false">1/(1+CHOOSE(F$3,S117/2,S116/2))^(2*R116/365.25)</f>
        <v>3.14978015483622</v>
      </c>
      <c r="U116" s="4" t="n">
        <f aca="false">IF(AND(mthbeg&lt;=A116,mthend&gt;=A116),1,0)</f>
        <v>1</v>
      </c>
      <c r="V116" s="4" t="n">
        <f aca="false">P116*U116</f>
        <v>30</v>
      </c>
      <c r="X116" s="42" t="n">
        <f aca="false">IF(AND(CHOOSE(X$3,MONTH(A116)=MONTH(mthbeg),MONTH(A116)=1),YEAR(A116)&gt;YEAR(mthbeg)),X115*(1+escalator),X115)</f>
        <v>1.26677008138762</v>
      </c>
      <c r="Y116" s="32" t="n">
        <f aca="false">D116*X116</f>
        <v>119.701417892849</v>
      </c>
      <c r="AA116" s="32" t="n">
        <f aca="false">$D116*E116</f>
        <v>4368.71373144574</v>
      </c>
      <c r="AB116" s="32" t="n">
        <f aca="false">$D116*F116</f>
        <v>2851.81095218872</v>
      </c>
      <c r="AC116" s="32" t="n">
        <f aca="false">$D116*G116</f>
        <v>4135.59865667576</v>
      </c>
      <c r="AD116" s="32" t="n">
        <f aca="false">$D116*H116</f>
        <v>4601.82880621572</v>
      </c>
      <c r="AE116" s="32" t="n">
        <f aca="false">$D116*I116</f>
        <v>2826.29773293454</v>
      </c>
      <c r="AF116" s="32" t="n">
        <f aca="false">$D116*J116</f>
        <v>2877.32417144289</v>
      </c>
      <c r="AH116" s="1" t="n">
        <f aca="false">C116*E116</f>
        <v>1386.99004904769</v>
      </c>
      <c r="AI116" s="1" t="n">
        <f aca="false">AH116*T116</f>
        <v>4368.71373144574</v>
      </c>
    </row>
    <row r="117" customFormat="false" ht="12.75" hidden="false" customHeight="false" outlineLevel="0" collapsed="false">
      <c r="A117" s="43" t="n">
        <f aca="false">EDATE(A116,1)</f>
        <v>40148</v>
      </c>
      <c r="B117" s="32" t="n">
        <f aca="false">B116</f>
        <v>1</v>
      </c>
      <c r="C117" s="32" t="n">
        <f aca="false">IF(U117=1,B117*P117,0)</f>
        <v>31</v>
      </c>
      <c r="D117" s="32" t="n">
        <f aca="false">C117*T117</f>
        <v>97.0542508141092</v>
      </c>
      <c r="E117" s="40" t="n">
        <f aca="false">AVERAGE(G117:H117)</f>
        <v>45.2330016349231</v>
      </c>
      <c r="F117" s="33" t="n">
        <f aca="false">AVERAGE(I117:J117)</f>
        <v>30.18</v>
      </c>
      <c r="G117" s="40" t="n">
        <v>42.7660032698461</v>
      </c>
      <c r="H117" s="40" t="n">
        <v>47.7</v>
      </c>
      <c r="I117" s="33" t="n">
        <v>29.91</v>
      </c>
      <c r="J117" s="33" t="n">
        <v>30.45</v>
      </c>
      <c r="K117" s="32"/>
      <c r="L117" s="32"/>
      <c r="M117" s="32"/>
      <c r="N117" s="32"/>
      <c r="O117" s="32"/>
      <c r="P117" s="1" t="n">
        <f aca="false">A118-A117</f>
        <v>31</v>
      </c>
      <c r="Q117" s="41" t="n">
        <f aca="false">CHOOSE(F$3,A118+24,A117)</f>
        <v>40203</v>
      </c>
      <c r="R117" s="1" t="n">
        <f aca="false">Q117-C$3</f>
        <v>-5723</v>
      </c>
      <c r="S117" s="40" t="n">
        <v>0.074172193781719</v>
      </c>
      <c r="T117" s="42" t="n">
        <f aca="false">1/(1+CHOOSE(F$3,S118/2,S117/2))^(2*R117/365.25)</f>
        <v>3.1307822843261</v>
      </c>
      <c r="U117" s="4" t="n">
        <f aca="false">IF(AND(mthbeg&lt;=A117,mthend&gt;=A117),1,0)</f>
        <v>1</v>
      </c>
      <c r="V117" s="4" t="n">
        <f aca="false">P117*U117</f>
        <v>31</v>
      </c>
      <c r="X117" s="42" t="n">
        <f aca="false">IF(AND(CHOOSE(X$3,MONTH(A117)=MONTH(mthbeg),MONTH(A117)=1),YEAR(A117)&gt;YEAR(mthbeg)),X116*(1+escalator),X116)</f>
        <v>1.26677008138762</v>
      </c>
      <c r="Y117" s="32" t="n">
        <f aca="false">D117*X117</f>
        <v>122.945421202803</v>
      </c>
      <c r="AA117" s="32" t="n">
        <f aca="false">$D117*E117</f>
        <v>4390.05508575083</v>
      </c>
      <c r="AB117" s="32" t="n">
        <f aca="false">$D117*F117</f>
        <v>2929.09728956982</v>
      </c>
      <c r="AC117" s="32" t="n">
        <f aca="false">$D117*G117</f>
        <v>4150.62240766866</v>
      </c>
      <c r="AD117" s="32" t="n">
        <f aca="false">$D117*H117</f>
        <v>4629.48776383301</v>
      </c>
      <c r="AE117" s="32" t="n">
        <f aca="false">$D117*I117</f>
        <v>2902.89264185001</v>
      </c>
      <c r="AF117" s="32" t="n">
        <f aca="false">$D117*J117</f>
        <v>2955.30193728963</v>
      </c>
      <c r="AH117" s="1" t="n">
        <f aca="false">C117*E117</f>
        <v>1402.22305068261</v>
      </c>
      <c r="AI117" s="1" t="n">
        <f aca="false">AH117*T117</f>
        <v>4390.05508575083</v>
      </c>
    </row>
    <row r="118" customFormat="false" ht="12.75" hidden="false" customHeight="false" outlineLevel="0" collapsed="false">
      <c r="A118" s="43" t="n">
        <f aca="false">EDATE(A117,1)</f>
        <v>40179</v>
      </c>
      <c r="B118" s="32" t="n">
        <f aca="false">B117</f>
        <v>1</v>
      </c>
      <c r="C118" s="32" t="n">
        <f aca="false">IF(U118=1,B118*P118,0)</f>
        <v>31</v>
      </c>
      <c r="D118" s="32" t="n">
        <f aca="false">C118*T118</f>
        <v>96.4700839156497</v>
      </c>
      <c r="E118" s="40" t="n">
        <f aca="false">AVERAGE(G118:H118)</f>
        <v>48.1</v>
      </c>
      <c r="F118" s="33" t="n">
        <f aca="false">AVERAGE(I118:J118)</f>
        <v>32.975</v>
      </c>
      <c r="G118" s="40" t="n">
        <v>46.25</v>
      </c>
      <c r="H118" s="40" t="n">
        <v>49.95</v>
      </c>
      <c r="I118" s="33" t="n">
        <v>31</v>
      </c>
      <c r="J118" s="33" t="n">
        <v>34.95</v>
      </c>
      <c r="K118" s="32"/>
      <c r="L118" s="32"/>
      <c r="M118" s="32"/>
      <c r="N118" s="32"/>
      <c r="O118" s="32"/>
      <c r="P118" s="1" t="n">
        <f aca="false">A119-A118</f>
        <v>31</v>
      </c>
      <c r="Q118" s="41" t="n">
        <f aca="false">CHOOSE(F$3,A119+24,A118)</f>
        <v>40234</v>
      </c>
      <c r="R118" s="1" t="n">
        <f aca="false">Q118-C$3</f>
        <v>-5692</v>
      </c>
      <c r="S118" s="40" t="n">
        <v>0.074180901906892</v>
      </c>
      <c r="T118" s="42" t="n">
        <f aca="false">1/(1+CHOOSE(F$3,S119/2,S118/2))^(2*R118/365.25)</f>
        <v>3.11193819082741</v>
      </c>
      <c r="U118" s="4" t="n">
        <f aca="false">IF(AND(mthbeg&lt;=A118,mthend&gt;=A118),1,0)</f>
        <v>1</v>
      </c>
      <c r="V118" s="4" t="n">
        <f aca="false">P118*U118</f>
        <v>31</v>
      </c>
      <c r="X118" s="42" t="n">
        <f aca="false">IF(AND(CHOOSE(X$3,MONTH(A118)=MONTH(mthbeg),MONTH(A118)=1),YEAR(A118)&gt;YEAR(mthbeg)),X117*(1+escalator),X117)</f>
        <v>1.30477318382925</v>
      </c>
      <c r="Y118" s="32" t="n">
        <f aca="false">D118*X118</f>
        <v>125.871578534897</v>
      </c>
      <c r="AA118" s="32" t="n">
        <f aca="false">$D118*E118</f>
        <v>4640.21103634275</v>
      </c>
      <c r="AB118" s="32" t="n">
        <f aca="false">$D118*F118</f>
        <v>3181.10101711855</v>
      </c>
      <c r="AC118" s="32" t="n">
        <f aca="false">$D118*G118</f>
        <v>4461.7413810988</v>
      </c>
      <c r="AD118" s="32" t="n">
        <f aca="false">$D118*H118</f>
        <v>4818.6806915867</v>
      </c>
      <c r="AE118" s="32" t="n">
        <f aca="false">$D118*I118</f>
        <v>2990.57260138514</v>
      </c>
      <c r="AF118" s="32" t="n">
        <f aca="false">$D118*J118</f>
        <v>3371.62943285196</v>
      </c>
      <c r="AH118" s="1" t="n">
        <f aca="false">C118*E118</f>
        <v>1491.1</v>
      </c>
      <c r="AI118" s="1" t="n">
        <f aca="false">AH118*T118</f>
        <v>4640.21103634275</v>
      </c>
    </row>
    <row r="119" customFormat="false" ht="12.75" hidden="false" customHeight="false" outlineLevel="0" collapsed="false">
      <c r="A119" s="43" t="n">
        <f aca="false">EDATE(A118,1)</f>
        <v>40210</v>
      </c>
      <c r="B119" s="32" t="n">
        <f aca="false">B118</f>
        <v>1</v>
      </c>
      <c r="C119" s="32" t="n">
        <f aca="false">IF(U119=1,B119*P119,0)</f>
        <v>28</v>
      </c>
      <c r="D119" s="32" t="n">
        <f aca="false">C119*T119</f>
        <v>86.6611147567065</v>
      </c>
      <c r="E119" s="40" t="n">
        <f aca="false">AVERAGE(G119:H119)</f>
        <v>46.8258164292935</v>
      </c>
      <c r="F119" s="33" t="n">
        <f aca="false">AVERAGE(I119:J119)</f>
        <v>32.055</v>
      </c>
      <c r="G119" s="40" t="n">
        <v>45.7016328585869</v>
      </c>
      <c r="H119" s="40" t="n">
        <v>47.95</v>
      </c>
      <c r="I119" s="33" t="n">
        <v>30.16</v>
      </c>
      <c r="J119" s="33" t="n">
        <v>33.95</v>
      </c>
      <c r="K119" s="32"/>
      <c r="L119" s="32"/>
      <c r="M119" s="32"/>
      <c r="N119" s="32"/>
      <c r="O119" s="32"/>
      <c r="P119" s="1" t="n">
        <f aca="false">A120-A119</f>
        <v>28</v>
      </c>
      <c r="Q119" s="41" t="n">
        <f aca="false">CHOOSE(F$3,A120+24,A119)</f>
        <v>40262</v>
      </c>
      <c r="R119" s="1" t="n">
        <f aca="false">Q119-C$3</f>
        <v>-5664</v>
      </c>
      <c r="S119" s="40" t="n">
        <v>0.074190543045505</v>
      </c>
      <c r="T119" s="42" t="n">
        <f aca="false">1/(1+CHOOSE(F$3,S120/2,S119/2))^(2*R119/365.25)</f>
        <v>3.09503981273952</v>
      </c>
      <c r="U119" s="4" t="n">
        <f aca="false">IF(AND(mthbeg&lt;=A119,mthend&gt;=A119),1,0)</f>
        <v>1</v>
      </c>
      <c r="V119" s="4" t="n">
        <f aca="false">P119*U119</f>
        <v>28</v>
      </c>
      <c r="X119" s="42" t="n">
        <f aca="false">IF(AND(CHOOSE(X$3,MONTH(A119)=MONTH(mthbeg),MONTH(A119)=1),YEAR(A119)&gt;YEAR(mthbeg)),X118*(1+escalator),X118)</f>
        <v>1.30477318382925</v>
      </c>
      <c r="Y119" s="32" t="n">
        <f aca="false">D119*X119</f>
        <v>113.0730986153</v>
      </c>
      <c r="AA119" s="32" t="n">
        <f aca="false">$D119*E119</f>
        <v>4057.97745115548</v>
      </c>
      <c r="AB119" s="32" t="n">
        <f aca="false">$D119*F119</f>
        <v>2777.92203352623</v>
      </c>
      <c r="AC119" s="32" t="n">
        <f aca="false">$D119*G119</f>
        <v>3960.55444972687</v>
      </c>
      <c r="AD119" s="32" t="n">
        <f aca="false">$D119*H119</f>
        <v>4155.40045258408</v>
      </c>
      <c r="AE119" s="32" t="n">
        <f aca="false">$D119*I119</f>
        <v>2613.69922106227</v>
      </c>
      <c r="AF119" s="32" t="n">
        <f aca="false">$D119*J119</f>
        <v>2942.14484599019</v>
      </c>
      <c r="AH119" s="1" t="n">
        <f aca="false">C119*E119</f>
        <v>1311.12286002022</v>
      </c>
      <c r="AI119" s="1" t="n">
        <f aca="false">AH119*T119</f>
        <v>4057.97745115548</v>
      </c>
    </row>
    <row r="120" customFormat="false" ht="12.75" hidden="false" customHeight="false" outlineLevel="0" collapsed="false">
      <c r="A120" s="43" t="n">
        <f aca="false">EDATE(A119,1)</f>
        <v>40238</v>
      </c>
      <c r="B120" s="32" t="n">
        <f aca="false">B119</f>
        <v>1</v>
      </c>
      <c r="C120" s="32" t="n">
        <f aca="false">IF(U120=1,B120*P120,0)</f>
        <v>31</v>
      </c>
      <c r="D120" s="32" t="n">
        <f aca="false">C120*T120</f>
        <v>95.3684450161619</v>
      </c>
      <c r="E120" s="40" t="n">
        <f aca="false">AVERAGE(G120:H120)</f>
        <v>45.8258164292935</v>
      </c>
      <c r="F120" s="33" t="n">
        <f aca="false">AVERAGE(I120:J120)</f>
        <v>31.055</v>
      </c>
      <c r="G120" s="40" t="n">
        <v>44.7016328585869</v>
      </c>
      <c r="H120" s="40" t="n">
        <v>46.95</v>
      </c>
      <c r="I120" s="33" t="n">
        <v>30.16</v>
      </c>
      <c r="J120" s="33" t="n">
        <v>31.95</v>
      </c>
      <c r="K120" s="32"/>
      <c r="L120" s="32"/>
      <c r="M120" s="32"/>
      <c r="N120" s="32"/>
      <c r="O120" s="32"/>
      <c r="P120" s="1" t="n">
        <f aca="false">A121-A120</f>
        <v>31</v>
      </c>
      <c r="Q120" s="41" t="n">
        <f aca="false">CHOOSE(F$3,A121+24,A120)</f>
        <v>40293</v>
      </c>
      <c r="R120" s="1" t="n">
        <f aca="false">Q120-C$3</f>
        <v>-5633</v>
      </c>
      <c r="S120" s="40" t="n">
        <v>0.074199873179676</v>
      </c>
      <c r="T120" s="42" t="n">
        <f aca="false">1/(1+CHOOSE(F$3,S121/2,S120/2))^(2*R120/365.25)</f>
        <v>3.07640145213426</v>
      </c>
      <c r="U120" s="4" t="n">
        <f aca="false">IF(AND(mthbeg&lt;=A120,mthend&gt;=A120),1,0)</f>
        <v>1</v>
      </c>
      <c r="V120" s="4" t="n">
        <f aca="false">P120*U120</f>
        <v>31</v>
      </c>
      <c r="X120" s="42" t="n">
        <f aca="false">IF(AND(CHOOSE(X$3,MONTH(A120)=MONTH(mthbeg),MONTH(A120)=1),YEAR(A120)&gt;YEAR(mthbeg)),X119*(1+escalator),X119)</f>
        <v>1.30477318382925</v>
      </c>
      <c r="Y120" s="32" t="n">
        <f aca="false">D120*X120</f>
        <v>124.434189640582</v>
      </c>
      <c r="AA120" s="32" t="n">
        <f aca="false">$D120*E120</f>
        <v>4370.3368544578</v>
      </c>
      <c r="AB120" s="32" t="n">
        <f aca="false">$D120*F120</f>
        <v>2961.66705997691</v>
      </c>
      <c r="AC120" s="32" t="n">
        <f aca="false">$D120*G120</f>
        <v>4263.1252154068</v>
      </c>
      <c r="AD120" s="32" t="n">
        <f aca="false">$D120*H120</f>
        <v>4477.5484935088</v>
      </c>
      <c r="AE120" s="32" t="n">
        <f aca="false">$D120*I120</f>
        <v>2876.31230168744</v>
      </c>
      <c r="AF120" s="32" t="n">
        <f aca="false">$D120*J120</f>
        <v>3047.02181826637</v>
      </c>
      <c r="AH120" s="1" t="n">
        <f aca="false">C120*E120</f>
        <v>1420.6003093081</v>
      </c>
      <c r="AI120" s="1" t="n">
        <f aca="false">AH120*T120</f>
        <v>4370.3368544578</v>
      </c>
    </row>
    <row r="121" customFormat="false" ht="12.75" hidden="false" customHeight="false" outlineLevel="0" collapsed="false">
      <c r="A121" s="43" t="n">
        <f aca="false">EDATE(A120,1)</f>
        <v>40269</v>
      </c>
      <c r="B121" s="32" t="n">
        <f aca="false">B120</f>
        <v>1</v>
      </c>
      <c r="C121" s="32" t="n">
        <f aca="false">IF(U121=1,B121*P121,0)</f>
        <v>30</v>
      </c>
      <c r="D121" s="32" t="n">
        <f aca="false">C121*T121</f>
        <v>91.7539981954634</v>
      </c>
      <c r="E121" s="40" t="n">
        <f aca="false">AVERAGE(G121:H121)</f>
        <v>44.175</v>
      </c>
      <c r="F121" s="33" t="n">
        <f aca="false">AVERAGE(I121:J121)</f>
        <v>30.555</v>
      </c>
      <c r="G121" s="40" t="n">
        <v>43.5</v>
      </c>
      <c r="H121" s="40" t="n">
        <v>44.85</v>
      </c>
      <c r="I121" s="33" t="n">
        <v>29.16</v>
      </c>
      <c r="J121" s="33" t="n">
        <v>31.95</v>
      </c>
      <c r="K121" s="32"/>
      <c r="L121" s="32"/>
      <c r="M121" s="32"/>
      <c r="N121" s="32"/>
      <c r="O121" s="32"/>
      <c r="P121" s="1" t="n">
        <f aca="false">A122-A121</f>
        <v>30</v>
      </c>
      <c r="Q121" s="41" t="n">
        <f aca="false">CHOOSE(F$3,A122+24,A121)</f>
        <v>40323</v>
      </c>
      <c r="R121" s="1" t="n">
        <f aca="false">Q121-C$3</f>
        <v>-5603</v>
      </c>
      <c r="S121" s="40" t="n">
        <v>0.074209514318349</v>
      </c>
      <c r="T121" s="42" t="n">
        <f aca="false">1/(1+CHOOSE(F$3,S122/2,S121/2))^(2*R121/365.25)</f>
        <v>3.05846660651545</v>
      </c>
      <c r="U121" s="4" t="n">
        <f aca="false">IF(AND(mthbeg&lt;=A121,mthend&gt;=A121),1,0)</f>
        <v>1</v>
      </c>
      <c r="V121" s="4" t="n">
        <f aca="false">P121*U121</f>
        <v>30</v>
      </c>
      <c r="X121" s="42" t="n">
        <f aca="false">IF(AND(CHOOSE(X$3,MONTH(A121)=MONTH(mthbeg),MONTH(A121)=1),YEAR(A121)&gt;YEAR(mthbeg)),X120*(1+escalator),X120)</f>
        <v>1.30477318382925</v>
      </c>
      <c r="Y121" s="32" t="n">
        <f aca="false">D121*X121</f>
        <v>119.718156354558</v>
      </c>
      <c r="AA121" s="32" t="n">
        <f aca="false">$D121*E121</f>
        <v>4053.23287028459</v>
      </c>
      <c r="AB121" s="32" t="n">
        <f aca="false">$D121*F121</f>
        <v>2803.54341486238</v>
      </c>
      <c r="AC121" s="32" t="n">
        <f aca="false">$D121*G121</f>
        <v>3991.29892150266</v>
      </c>
      <c r="AD121" s="32" t="n">
        <f aca="false">$D121*H121</f>
        <v>4115.16681906653</v>
      </c>
      <c r="AE121" s="32" t="n">
        <f aca="false">$D121*I121</f>
        <v>2675.54658737971</v>
      </c>
      <c r="AF121" s="32" t="n">
        <f aca="false">$D121*J121</f>
        <v>2931.54024234505</v>
      </c>
      <c r="AH121" s="1" t="n">
        <f aca="false">C121*E121</f>
        <v>1325.25</v>
      </c>
      <c r="AI121" s="1" t="n">
        <f aca="false">AH121*T121</f>
        <v>4053.23287028459</v>
      </c>
    </row>
    <row r="122" customFormat="false" ht="12.75" hidden="false" customHeight="false" outlineLevel="0" collapsed="false">
      <c r="A122" s="43" t="n">
        <f aca="false">EDATE(A121,1)</f>
        <v>40299</v>
      </c>
      <c r="B122" s="32" t="n">
        <f aca="false">B121</f>
        <v>1</v>
      </c>
      <c r="C122" s="32" t="n">
        <f aca="false">IF(U122=1,B122*P122,0)</f>
        <v>31</v>
      </c>
      <c r="D122" s="32" t="n">
        <f aca="false">C122*T122</f>
        <v>94.2412104426489</v>
      </c>
      <c r="E122" s="40" t="n">
        <f aca="false">AVERAGE(G122:H122)</f>
        <v>46.5607115222034</v>
      </c>
      <c r="F122" s="33" t="n">
        <f aca="false">AVERAGE(I122:J122)</f>
        <v>28.555</v>
      </c>
      <c r="G122" s="40" t="n">
        <v>46.2714230444068</v>
      </c>
      <c r="H122" s="40" t="n">
        <v>46.85</v>
      </c>
      <c r="I122" s="33" t="n">
        <v>29.16</v>
      </c>
      <c r="J122" s="33" t="n">
        <v>27.95</v>
      </c>
      <c r="K122" s="32"/>
      <c r="L122" s="32"/>
      <c r="M122" s="32"/>
      <c r="N122" s="32"/>
      <c r="O122" s="32"/>
      <c r="P122" s="1" t="n">
        <f aca="false">A123-A122</f>
        <v>31</v>
      </c>
      <c r="Q122" s="41" t="n">
        <f aca="false">CHOOSE(F$3,A123+24,A122)</f>
        <v>40354</v>
      </c>
      <c r="R122" s="1" t="n">
        <f aca="false">Q122-C$3</f>
        <v>-5572</v>
      </c>
      <c r="S122" s="40" t="n">
        <v>0.074218844452578</v>
      </c>
      <c r="T122" s="42" t="n">
        <f aca="false">1/(1+CHOOSE(F$3,S123/2,S122/2))^(2*R122/365.25)</f>
        <v>3.04003904653706</v>
      </c>
      <c r="U122" s="4" t="n">
        <f aca="false">IF(AND(mthbeg&lt;=A122,mthend&gt;=A122),1,0)</f>
        <v>1</v>
      </c>
      <c r="V122" s="4" t="n">
        <f aca="false">P122*U122</f>
        <v>31</v>
      </c>
      <c r="X122" s="42" t="n">
        <f aca="false">IF(AND(CHOOSE(X$3,MONTH(A122)=MONTH(mthbeg),MONTH(A122)=1),YEAR(A122)&gt;YEAR(mthbeg)),X121*(1+escalator),X121)</f>
        <v>1.30477318382925</v>
      </c>
      <c r="Y122" s="32" t="n">
        <f aca="false">D122*X122</f>
        <v>122.963404197177</v>
      </c>
      <c r="AA122" s="32" t="n">
        <f aca="false">$D122*E122</f>
        <v>4387.93781292344</v>
      </c>
      <c r="AB122" s="32" t="n">
        <f aca="false">$D122*F122</f>
        <v>2691.05776418984</v>
      </c>
      <c r="AC122" s="32" t="n">
        <f aca="false">$D122*G122</f>
        <v>4360.67491660878</v>
      </c>
      <c r="AD122" s="32" t="n">
        <f aca="false">$D122*H122</f>
        <v>4415.2007092381</v>
      </c>
      <c r="AE122" s="32" t="n">
        <f aca="false">$D122*I122</f>
        <v>2748.07369650764</v>
      </c>
      <c r="AF122" s="32" t="n">
        <f aca="false">$D122*J122</f>
        <v>2634.04183187204</v>
      </c>
      <c r="AH122" s="1" t="n">
        <f aca="false">C122*E122</f>
        <v>1443.38205718831</v>
      </c>
      <c r="AI122" s="1" t="n">
        <f aca="false">AH122*T122</f>
        <v>4387.93781292344</v>
      </c>
    </row>
    <row r="123" customFormat="false" ht="12.75" hidden="false" customHeight="false" outlineLevel="0" collapsed="false">
      <c r="A123" s="43" t="n">
        <f aca="false">EDATE(A122,1)</f>
        <v>40330</v>
      </c>
      <c r="B123" s="32" t="n">
        <f aca="false">B122</f>
        <v>1</v>
      </c>
      <c r="C123" s="32" t="n">
        <f aca="false">IF(U123=1,B123*P123,0)</f>
        <v>30</v>
      </c>
      <c r="D123" s="32" t="n">
        <f aca="false">C123*T123</f>
        <v>90.6696255895527</v>
      </c>
      <c r="E123" s="40" t="n">
        <f aca="false">AVERAGE(G123:H123)</f>
        <v>58.0607115222034</v>
      </c>
      <c r="F123" s="33" t="n">
        <f aca="false">AVERAGE(I123:J123)</f>
        <v>29.055</v>
      </c>
      <c r="G123" s="40" t="n">
        <v>62.2714230444068</v>
      </c>
      <c r="H123" s="40" t="n">
        <v>53.85</v>
      </c>
      <c r="I123" s="33" t="n">
        <v>27.16</v>
      </c>
      <c r="J123" s="33" t="n">
        <v>30.95</v>
      </c>
      <c r="K123" s="32"/>
      <c r="L123" s="32"/>
      <c r="M123" s="32"/>
      <c r="N123" s="32"/>
      <c r="O123" s="32"/>
      <c r="P123" s="1" t="n">
        <f aca="false">A124-A123</f>
        <v>30</v>
      </c>
      <c r="Q123" s="41" t="n">
        <f aca="false">CHOOSE(F$3,A124+24,A123)</f>
        <v>40384</v>
      </c>
      <c r="R123" s="1" t="n">
        <f aca="false">Q123-C$3</f>
        <v>-5542</v>
      </c>
      <c r="S123" s="40" t="n">
        <v>0.074228485591312</v>
      </c>
      <c r="T123" s="42" t="n">
        <f aca="false">1/(1+CHOOSE(F$3,S124/2,S123/2))^(2*R123/365.25)</f>
        <v>3.02232085298509</v>
      </c>
      <c r="U123" s="4" t="n">
        <f aca="false">IF(AND(mthbeg&lt;=A123,mthend&gt;=A123),1,0)</f>
        <v>1</v>
      </c>
      <c r="V123" s="4" t="n">
        <f aca="false">P123*U123</f>
        <v>30</v>
      </c>
      <c r="X123" s="42" t="n">
        <f aca="false">IF(AND(CHOOSE(X$3,MONTH(A123)=MONTH(mthbeg),MONTH(A123)=1),YEAR(A123)&gt;YEAR(mthbeg)),X122*(1+escalator),X122)</f>
        <v>1.30477318382925</v>
      </c>
      <c r="Y123" s="32" t="n">
        <f aca="false">D123*X123</f>
        <v>118.303296057086</v>
      </c>
      <c r="AA123" s="32" t="n">
        <f aca="false">$D123*E123</f>
        <v>5264.34297518121</v>
      </c>
      <c r="AB123" s="32" t="n">
        <f aca="false">$D123*F123</f>
        <v>2634.40597150445</v>
      </c>
      <c r="AC123" s="32" t="n">
        <f aca="false">$D123*G123</f>
        <v>5646.12661236501</v>
      </c>
      <c r="AD123" s="32" t="n">
        <f aca="false">$D123*H123</f>
        <v>4882.55933799741</v>
      </c>
      <c r="AE123" s="32" t="n">
        <f aca="false">$D123*I123</f>
        <v>2462.58703101225</v>
      </c>
      <c r="AF123" s="32" t="n">
        <f aca="false">$D123*J123</f>
        <v>2806.22491199666</v>
      </c>
      <c r="AH123" s="1" t="n">
        <f aca="false">C123*E123</f>
        <v>1741.8213456661</v>
      </c>
      <c r="AI123" s="1" t="n">
        <f aca="false">AH123*T123</f>
        <v>5264.34297518121</v>
      </c>
    </row>
    <row r="124" customFormat="false" ht="12.75" hidden="false" customHeight="false" outlineLevel="0" collapsed="false">
      <c r="A124" s="43" t="n">
        <f aca="false">EDATE(A123,1)</f>
        <v>40360</v>
      </c>
      <c r="B124" s="32" t="n">
        <f aca="false">B123</f>
        <v>1</v>
      </c>
      <c r="C124" s="32" t="n">
        <f aca="false">IF(U124=1,B124*P124,0)</f>
        <v>31</v>
      </c>
      <c r="D124" s="32" t="n">
        <f aca="false">C124*T124</f>
        <v>93.1267302987979</v>
      </c>
      <c r="E124" s="40" t="n">
        <f aca="false">AVERAGE(G124:H124)</f>
        <v>73.275</v>
      </c>
      <c r="F124" s="33" t="n">
        <f aca="false">AVERAGE(I124:J124)</f>
        <v>38.355</v>
      </c>
      <c r="G124" s="40" t="n">
        <v>75.25</v>
      </c>
      <c r="H124" s="40" t="n">
        <v>71.3</v>
      </c>
      <c r="I124" s="33" t="n">
        <v>41.16</v>
      </c>
      <c r="J124" s="33" t="n">
        <v>35.55</v>
      </c>
      <c r="K124" s="32"/>
      <c r="L124" s="32"/>
      <c r="M124" s="32"/>
      <c r="N124" s="32"/>
      <c r="O124" s="32"/>
      <c r="P124" s="1" t="n">
        <f aca="false">A125-A124</f>
        <v>31</v>
      </c>
      <c r="Q124" s="41" t="n">
        <f aca="false">CHOOSE(F$3,A125+24,A124)</f>
        <v>40415</v>
      </c>
      <c r="R124" s="1" t="n">
        <f aca="false">Q124-C$3</f>
        <v>-5511</v>
      </c>
      <c r="S124" s="40" t="n">
        <v>0.074238126730075</v>
      </c>
      <c r="T124" s="42" t="n">
        <f aca="false">1/(1+CHOOSE(F$3,S125/2,S124/2))^(2*R124/365.25)</f>
        <v>3.00408807415477</v>
      </c>
      <c r="U124" s="4" t="n">
        <f aca="false">IF(AND(mthbeg&lt;=A124,mthend&gt;=A124),1,0)</f>
        <v>1</v>
      </c>
      <c r="V124" s="4" t="n">
        <f aca="false">P124*U124</f>
        <v>31</v>
      </c>
      <c r="X124" s="42" t="n">
        <f aca="false">IF(AND(CHOOSE(X$3,MONTH(A124)=MONTH(mthbeg),MONTH(A124)=1),YEAR(A124)&gt;YEAR(mthbeg)),X123*(1+escalator),X123)</f>
        <v>1.30477318382925</v>
      </c>
      <c r="Y124" s="32" t="n">
        <f aca="false">D124*X124</f>
        <v>121.50926039157</v>
      </c>
      <c r="AA124" s="32" t="n">
        <f aca="false">$D124*E124</f>
        <v>6823.86116264442</v>
      </c>
      <c r="AB124" s="32" t="n">
        <f aca="false">$D124*F124</f>
        <v>3571.87574061039</v>
      </c>
      <c r="AC124" s="32" t="n">
        <f aca="false">$D124*G124</f>
        <v>7007.78645498454</v>
      </c>
      <c r="AD124" s="32" t="n">
        <f aca="false">$D124*H124</f>
        <v>6639.93587030429</v>
      </c>
      <c r="AE124" s="32" t="n">
        <f aca="false">$D124*I124</f>
        <v>3833.09621909852</v>
      </c>
      <c r="AF124" s="32" t="n">
        <f aca="false">$D124*J124</f>
        <v>3310.65526212227</v>
      </c>
      <c r="AH124" s="1" t="n">
        <f aca="false">C124*E124</f>
        <v>2271.525</v>
      </c>
      <c r="AI124" s="1" t="n">
        <f aca="false">AH124*T124</f>
        <v>6823.86116264442</v>
      </c>
    </row>
    <row r="125" customFormat="false" ht="12.75" hidden="false" customHeight="false" outlineLevel="0" collapsed="false">
      <c r="A125" s="43" t="n">
        <f aca="false">EDATE(A124,1)</f>
        <v>40391</v>
      </c>
      <c r="B125" s="32" t="n">
        <f aca="false">B124</f>
        <v>1</v>
      </c>
      <c r="C125" s="32" t="n">
        <f aca="false">IF(U125=1,B125*P125,0)</f>
        <v>31</v>
      </c>
      <c r="D125" s="32" t="n">
        <f aca="false">C125*T125</f>
        <v>92.5651989874797</v>
      </c>
      <c r="E125" s="40" t="n">
        <f aca="false">AVERAGE(G125:H125)</f>
        <v>82.5702886486146</v>
      </c>
      <c r="F125" s="33" t="n">
        <f aca="false">AVERAGE(I125:J125)</f>
        <v>41.355</v>
      </c>
      <c r="G125" s="40" t="n">
        <v>80.8405772972292</v>
      </c>
      <c r="H125" s="40" t="n">
        <v>84.3</v>
      </c>
      <c r="I125" s="33" t="n">
        <v>45.16</v>
      </c>
      <c r="J125" s="33" t="n">
        <v>37.55</v>
      </c>
      <c r="K125" s="32"/>
      <c r="L125" s="32"/>
      <c r="M125" s="32"/>
      <c r="N125" s="32"/>
      <c r="O125" s="32"/>
      <c r="P125" s="1" t="n">
        <f aca="false">A126-A125</f>
        <v>31</v>
      </c>
      <c r="Q125" s="41" t="n">
        <f aca="false">CHOOSE(F$3,A126+24,A125)</f>
        <v>40446</v>
      </c>
      <c r="R125" s="1" t="n">
        <f aca="false">Q125-C$3</f>
        <v>-5480</v>
      </c>
      <c r="S125" s="40" t="n">
        <v>0.074247456864393</v>
      </c>
      <c r="T125" s="42" t="n">
        <f aca="false">1/(1+CHOOSE(F$3,S126/2,S125/2))^(2*R125/365.25)</f>
        <v>2.98597416088644</v>
      </c>
      <c r="U125" s="4" t="n">
        <f aca="false">IF(AND(mthbeg&lt;=A125,mthend&gt;=A125),1,0)</f>
        <v>1</v>
      </c>
      <c r="V125" s="4" t="n">
        <f aca="false">P125*U125</f>
        <v>31</v>
      </c>
      <c r="X125" s="42" t="n">
        <f aca="false">IF(AND(CHOOSE(X$3,MONTH(A125)=MONTH(mthbeg),MONTH(A125)=1),YEAR(A125)&gt;YEAR(mthbeg)),X124*(1+escalator),X124)</f>
        <v>1.30477318382925</v>
      </c>
      <c r="Y125" s="32" t="n">
        <f aca="false">D125*X125</f>
        <v>120.776589394681</v>
      </c>
      <c r="AA125" s="32" t="n">
        <f aca="false">$D125*E125</f>
        <v>7643.13519921264</v>
      </c>
      <c r="AB125" s="32" t="n">
        <f aca="false">$D125*F125</f>
        <v>3828.03380412722</v>
      </c>
      <c r="AC125" s="32" t="n">
        <f aca="false">$D125*G125</f>
        <v>7483.02412378075</v>
      </c>
      <c r="AD125" s="32" t="n">
        <f aca="false">$D125*H125</f>
        <v>7803.24627464454</v>
      </c>
      <c r="AE125" s="32" t="n">
        <f aca="false">$D125*I125</f>
        <v>4180.24438627458</v>
      </c>
      <c r="AF125" s="32" t="n">
        <f aca="false">$D125*J125</f>
        <v>3475.82322197986</v>
      </c>
      <c r="AH125" s="1" t="n">
        <f aca="false">C125*E125</f>
        <v>2559.67894810705</v>
      </c>
      <c r="AI125" s="1" t="n">
        <f aca="false">AH125*T125</f>
        <v>7643.13519921264</v>
      </c>
    </row>
    <row r="126" customFormat="false" ht="12.75" hidden="false" customHeight="false" outlineLevel="0" collapsed="false">
      <c r="A126" s="43" t="n">
        <f aca="false">EDATE(A125,1)</f>
        <v>40422</v>
      </c>
      <c r="B126" s="32" t="n">
        <f aca="false">B125</f>
        <v>1</v>
      </c>
      <c r="C126" s="32" t="n">
        <f aca="false">IF(U126=1,B126*P126,0)</f>
        <v>30</v>
      </c>
      <c r="D126" s="32" t="n">
        <f aca="false">C126*T126</f>
        <v>89.0563231980341</v>
      </c>
      <c r="E126" s="40" t="n">
        <f aca="false">AVERAGE(G126:H126)</f>
        <v>72.5702886486146</v>
      </c>
      <c r="F126" s="33" t="n">
        <f aca="false">AVERAGE(I126:J126)</f>
        <v>38.855</v>
      </c>
      <c r="G126" s="40" t="n">
        <v>72.8405772972292</v>
      </c>
      <c r="H126" s="40" t="n">
        <v>72.3</v>
      </c>
      <c r="I126" s="33" t="n">
        <v>42.16</v>
      </c>
      <c r="J126" s="33" t="n">
        <v>35.55</v>
      </c>
      <c r="K126" s="32"/>
      <c r="L126" s="32"/>
      <c r="M126" s="32"/>
      <c r="N126" s="32"/>
      <c r="O126" s="32"/>
      <c r="P126" s="1" t="n">
        <f aca="false">A127-A126</f>
        <v>30</v>
      </c>
      <c r="Q126" s="41" t="n">
        <f aca="false">CHOOSE(F$3,A127+24,A126)</f>
        <v>40476</v>
      </c>
      <c r="R126" s="1" t="n">
        <f aca="false">Q126-C$3</f>
        <v>-5450</v>
      </c>
      <c r="S126" s="40" t="n">
        <v>0.074257098003218</v>
      </c>
      <c r="T126" s="42" t="n">
        <f aca="false">1/(1+CHOOSE(F$3,S127/2,S126/2))^(2*R126/365.25)</f>
        <v>2.96854410660114</v>
      </c>
      <c r="U126" s="4" t="n">
        <f aca="false">IF(AND(mthbeg&lt;=A126,mthend&gt;=A126),1,0)</f>
        <v>1</v>
      </c>
      <c r="V126" s="4" t="n">
        <f aca="false">P126*U126</f>
        <v>30</v>
      </c>
      <c r="X126" s="42" t="n">
        <f aca="false">IF(AND(CHOOSE(X$3,MONTH(A126)=MONTH(mthbeg),MONTH(A126)=1),YEAR(A126)&gt;YEAR(mthbeg)),X125*(1+escalator),X125)</f>
        <v>1.30477318382925</v>
      </c>
      <c r="Y126" s="32" t="n">
        <f aca="false">D126*X126</f>
        <v>116.198302359225</v>
      </c>
      <c r="AA126" s="32" t="n">
        <f aca="false">$D126*E126</f>
        <v>6462.84308046565</v>
      </c>
      <c r="AB126" s="32" t="n">
        <f aca="false">$D126*F126</f>
        <v>3460.28343785962</v>
      </c>
      <c r="AC126" s="32" t="n">
        <f aca="false">$D126*G126</f>
        <v>6486.91399371343</v>
      </c>
      <c r="AD126" s="32" t="n">
        <f aca="false">$D126*H126</f>
        <v>6438.77216721787</v>
      </c>
      <c r="AE126" s="32" t="n">
        <f aca="false">$D126*I126</f>
        <v>3754.61458602912</v>
      </c>
      <c r="AF126" s="32" t="n">
        <f aca="false">$D126*J126</f>
        <v>3165.95228969011</v>
      </c>
      <c r="AH126" s="1" t="n">
        <f aca="false">C126*E126</f>
        <v>2177.10865945844</v>
      </c>
      <c r="AI126" s="1" t="n">
        <f aca="false">AH126*T126</f>
        <v>6462.84308046565</v>
      </c>
    </row>
    <row r="127" customFormat="false" ht="12.75" hidden="false" customHeight="false" outlineLevel="0" collapsed="false">
      <c r="A127" s="43" t="n">
        <f aca="false">EDATE(A126,1)</f>
        <v>40452</v>
      </c>
      <c r="B127" s="32" t="n">
        <f aca="false">B126</f>
        <v>1</v>
      </c>
      <c r="C127" s="32" t="n">
        <f aca="false">IF(U127=1,B127*P127,0)</f>
        <v>31</v>
      </c>
      <c r="D127" s="32" t="n">
        <f aca="false">C127*T127</f>
        <v>91.4696958246072</v>
      </c>
      <c r="E127" s="40" t="n">
        <f aca="false">AVERAGE(G127:H127)</f>
        <v>52.55</v>
      </c>
      <c r="F127" s="33" t="n">
        <f aca="false">AVERAGE(I127:J127)</f>
        <v>34.555</v>
      </c>
      <c r="G127" s="40" t="n">
        <v>54.65</v>
      </c>
      <c r="H127" s="40" t="n">
        <v>50.45</v>
      </c>
      <c r="I127" s="33" t="n">
        <v>35.16</v>
      </c>
      <c r="J127" s="33" t="n">
        <v>33.95</v>
      </c>
      <c r="K127" s="32"/>
      <c r="L127" s="32"/>
      <c r="M127" s="32"/>
      <c r="N127" s="32"/>
      <c r="O127" s="32"/>
      <c r="P127" s="1" t="n">
        <f aca="false">A128-A127</f>
        <v>31</v>
      </c>
      <c r="Q127" s="41" t="n">
        <f aca="false">CHOOSE(F$3,A128+24,A127)</f>
        <v>40507</v>
      </c>
      <c r="R127" s="1" t="n">
        <f aca="false">Q127-C$3</f>
        <v>-5419</v>
      </c>
      <c r="S127" s="40" t="n">
        <v>0.074266428137593</v>
      </c>
      <c r="T127" s="42" t="n">
        <f aca="false">1/(1+CHOOSE(F$3,S128/2,S127/2))^(2*R127/365.25)</f>
        <v>2.95063534918088</v>
      </c>
      <c r="U127" s="4" t="n">
        <f aca="false">IF(AND(mthbeg&lt;=A127,mthend&gt;=A127),1,0)</f>
        <v>1</v>
      </c>
      <c r="V127" s="4" t="n">
        <f aca="false">P127*U127</f>
        <v>31</v>
      </c>
      <c r="X127" s="42" t="n">
        <f aca="false">IF(AND(CHOOSE(X$3,MONTH(A127)=MONTH(mthbeg),MONTH(A127)=1),YEAR(A127)&gt;YEAR(mthbeg)),X126*(1+escalator),X126)</f>
        <v>1.30477318382925</v>
      </c>
      <c r="Y127" s="32" t="n">
        <f aca="false">D127*X127</f>
        <v>119.347206244965</v>
      </c>
      <c r="AA127" s="32" t="n">
        <f aca="false">$D127*E127</f>
        <v>4806.73251558311</v>
      </c>
      <c r="AB127" s="32" t="n">
        <f aca="false">$D127*F127</f>
        <v>3160.7353392193</v>
      </c>
      <c r="AC127" s="32" t="n">
        <f aca="false">$D127*G127</f>
        <v>4998.81887681478</v>
      </c>
      <c r="AD127" s="32" t="n">
        <f aca="false">$D127*H127</f>
        <v>4614.64615435143</v>
      </c>
      <c r="AE127" s="32" t="n">
        <f aca="false">$D127*I127</f>
        <v>3216.07450519319</v>
      </c>
      <c r="AF127" s="32" t="n">
        <f aca="false">$D127*J127</f>
        <v>3105.39617324541</v>
      </c>
      <c r="AH127" s="1" t="n">
        <f aca="false">C127*E127</f>
        <v>1629.05</v>
      </c>
      <c r="AI127" s="1" t="n">
        <f aca="false">AH127*T127</f>
        <v>4806.73251558311</v>
      </c>
    </row>
    <row r="128" customFormat="false" ht="12.75" hidden="false" customHeight="false" outlineLevel="0" collapsed="false">
      <c r="A128" s="43" t="n">
        <f aca="false">EDATE(A127,1)</f>
        <v>40483</v>
      </c>
      <c r="B128" s="32" t="n">
        <f aca="false">B127</f>
        <v>1</v>
      </c>
      <c r="C128" s="32" t="n">
        <f aca="false">IF(U128=1,B128*P128,0)</f>
        <v>30</v>
      </c>
      <c r="D128" s="32" t="n">
        <f aca="false">C128*T128</f>
        <v>88.0024721631463</v>
      </c>
      <c r="E128" s="40" t="n">
        <f aca="false">AVERAGE(G128:H128)</f>
        <v>46.9025582515676</v>
      </c>
      <c r="F128" s="33" t="n">
        <f aca="false">AVERAGE(I128:J128)</f>
        <v>30.555</v>
      </c>
      <c r="G128" s="40" t="n">
        <v>44.3551165031353</v>
      </c>
      <c r="H128" s="40" t="n">
        <v>49.45</v>
      </c>
      <c r="I128" s="33" t="n">
        <v>30.16</v>
      </c>
      <c r="J128" s="33" t="n">
        <v>30.95</v>
      </c>
      <c r="K128" s="32"/>
      <c r="L128" s="32"/>
      <c r="M128" s="32"/>
      <c r="N128" s="32"/>
      <c r="O128" s="32"/>
      <c r="P128" s="1" t="n">
        <f aca="false">A129-A128</f>
        <v>30</v>
      </c>
      <c r="Q128" s="41" t="n">
        <f aca="false">CHOOSE(F$3,A129+24,A128)</f>
        <v>40537</v>
      </c>
      <c r="R128" s="1" t="n">
        <f aca="false">Q128-C$3</f>
        <v>-5389</v>
      </c>
      <c r="S128" s="40" t="n">
        <v>0.074276069276478</v>
      </c>
      <c r="T128" s="42" t="n">
        <f aca="false">1/(1+CHOOSE(F$3,S129/2,S128/2))^(2*R128/365.25)</f>
        <v>2.93341573877154</v>
      </c>
      <c r="U128" s="4" t="n">
        <f aca="false">IF(AND(mthbeg&lt;=A128,mthend&gt;=A128),1,0)</f>
        <v>1</v>
      </c>
      <c r="V128" s="4" t="n">
        <f aca="false">P128*U128</f>
        <v>30</v>
      </c>
      <c r="X128" s="42" t="n">
        <f aca="false">IF(AND(CHOOSE(X$3,MONTH(A128)=MONTH(mthbeg),MONTH(A128)=1),YEAR(A128)&gt;YEAR(mthbeg)),X127*(1+escalator),X127)</f>
        <v>1.30477318382925</v>
      </c>
      <c r="Y128" s="32" t="n">
        <f aca="false">D128*X128</f>
        <v>114.823265789153</v>
      </c>
      <c r="AA128" s="32" t="n">
        <f aca="false">$D128*E128</f>
        <v>4127.54107691393</v>
      </c>
      <c r="AB128" s="32" t="n">
        <f aca="false">$D128*F128</f>
        <v>2688.91553694493</v>
      </c>
      <c r="AC128" s="32" t="n">
        <f aca="false">$D128*G128</f>
        <v>3903.35990536027</v>
      </c>
      <c r="AD128" s="32" t="n">
        <f aca="false">$D128*H128</f>
        <v>4351.72224846758</v>
      </c>
      <c r="AE128" s="32" t="n">
        <f aca="false">$D128*I128</f>
        <v>2654.15456044049</v>
      </c>
      <c r="AF128" s="32" t="n">
        <f aca="false">$D128*J128</f>
        <v>2723.67651344938</v>
      </c>
      <c r="AH128" s="1" t="n">
        <f aca="false">C128*E128</f>
        <v>1407.07674754703</v>
      </c>
      <c r="AI128" s="1" t="n">
        <f aca="false">AH128*T128</f>
        <v>4127.54107691393</v>
      </c>
    </row>
    <row r="129" customFormat="false" ht="12.75" hidden="false" customHeight="false" outlineLevel="0" collapsed="false">
      <c r="A129" s="43" t="n">
        <f aca="false">EDATE(A128,1)</f>
        <v>40513</v>
      </c>
      <c r="B129" s="32" t="n">
        <f aca="false">B128</f>
        <v>1</v>
      </c>
      <c r="C129" s="32" t="n">
        <f aca="false">IF(U129=1,B129*P129,0)</f>
        <v>31</v>
      </c>
      <c r="D129" s="32" t="n">
        <f aca="false">C129*T129</f>
        <v>90.3827294019836</v>
      </c>
      <c r="E129" s="40" t="n">
        <f aca="false">AVERAGE(G129:H129)</f>
        <v>45.9025582515676</v>
      </c>
      <c r="F129" s="33" t="n">
        <f aca="false">AVERAGE(I129:J129)</f>
        <v>30.555</v>
      </c>
      <c r="G129" s="40" t="n">
        <v>43.3551165031353</v>
      </c>
      <c r="H129" s="40" t="n">
        <v>48.45</v>
      </c>
      <c r="I129" s="33" t="n">
        <v>30.16</v>
      </c>
      <c r="J129" s="33" t="n">
        <v>30.95</v>
      </c>
      <c r="K129" s="32"/>
      <c r="L129" s="32"/>
      <c r="M129" s="32"/>
      <c r="N129" s="32"/>
      <c r="O129" s="32"/>
      <c r="P129" s="1" t="n">
        <f aca="false">A130-A129</f>
        <v>31</v>
      </c>
      <c r="Q129" s="41" t="n">
        <f aca="false">CHOOSE(F$3,A130+24,A129)</f>
        <v>40568</v>
      </c>
      <c r="R129" s="1" t="n">
        <f aca="false">Q129-C$3</f>
        <v>-5358</v>
      </c>
      <c r="S129" s="40" t="n">
        <v>0.074285710415394</v>
      </c>
      <c r="T129" s="42" t="n">
        <f aca="false">1/(1+CHOOSE(F$3,S130/2,S129/2))^(2*R129/365.25)</f>
        <v>2.91557191619302</v>
      </c>
      <c r="U129" s="4" t="n">
        <f aca="false">IF(AND(mthbeg&lt;=A129,mthend&gt;=A129),1,0)</f>
        <v>1</v>
      </c>
      <c r="V129" s="4" t="n">
        <f aca="false">P129*U129</f>
        <v>31</v>
      </c>
      <c r="X129" s="42" t="n">
        <f aca="false">IF(AND(CHOOSE(X$3,MONTH(A129)=MONTH(mthbeg),MONTH(A129)=1),YEAR(A129)&gt;YEAR(mthbeg)),X128*(1+escalator),X128)</f>
        <v>1.30477318382925</v>
      </c>
      <c r="Y129" s="32" t="n">
        <f aca="false">D129*X129</f>
        <v>117.928961605003</v>
      </c>
      <c r="AA129" s="32" t="n">
        <f aca="false">$D129*E129</f>
        <v>4148.79850131023</v>
      </c>
      <c r="AB129" s="32" t="n">
        <f aca="false">$D129*F129</f>
        <v>2761.64429687761</v>
      </c>
      <c r="AC129" s="32" t="n">
        <f aca="false">$D129*G129</f>
        <v>3918.55376309435</v>
      </c>
      <c r="AD129" s="32" t="n">
        <f aca="false">$D129*H129</f>
        <v>4379.04323952611</v>
      </c>
      <c r="AE129" s="32" t="n">
        <f aca="false">$D129*I129</f>
        <v>2725.94311876382</v>
      </c>
      <c r="AF129" s="32" t="n">
        <f aca="false">$D129*J129</f>
        <v>2797.34547499139</v>
      </c>
      <c r="AH129" s="1" t="n">
        <f aca="false">C129*E129</f>
        <v>1422.9793057986</v>
      </c>
      <c r="AI129" s="1" t="n">
        <f aca="false">AH129*T129</f>
        <v>4148.79850131023</v>
      </c>
    </row>
    <row r="130" customFormat="false" ht="12.75" hidden="false" customHeight="false" outlineLevel="0" collapsed="false">
      <c r="A130" s="43" t="n">
        <f aca="false">EDATE(A129,1)</f>
        <v>40544</v>
      </c>
      <c r="B130" s="32" t="n">
        <f aca="false">B129</f>
        <v>1</v>
      </c>
      <c r="C130" s="32" t="n">
        <f aca="false">IF(U130=1,B130*P130,0)</f>
        <v>0</v>
      </c>
      <c r="D130" s="32" t="n">
        <f aca="false">C130*T130</f>
        <v>0</v>
      </c>
      <c r="E130" s="40"/>
      <c r="F130" s="33"/>
      <c r="G130" s="40" t="n">
        <v>46.5</v>
      </c>
      <c r="H130" s="40" t="n">
        <v>50.7</v>
      </c>
      <c r="I130" s="33" t="n">
        <v>31.25</v>
      </c>
      <c r="J130" s="33" t="n">
        <v>35.45</v>
      </c>
      <c r="K130" s="32"/>
      <c r="L130" s="32"/>
      <c r="M130" s="32"/>
      <c r="N130" s="32"/>
      <c r="O130" s="32"/>
      <c r="P130" s="1" t="n">
        <f aca="false">A131-A130</f>
        <v>31</v>
      </c>
      <c r="Q130" s="41" t="n">
        <f aca="false">CHOOSE(F$3,A131+24,A130)</f>
        <v>40599</v>
      </c>
      <c r="R130" s="1" t="n">
        <f aca="false">Q130-C$3</f>
        <v>-5327</v>
      </c>
      <c r="S130" s="40" t="n">
        <v>0.074292008640078</v>
      </c>
      <c r="T130" s="42" t="n">
        <f aca="false">1/(1+CHOOSE(F$3,S131/2,S130/2))^(2*R130/365.25)</f>
        <v>2.89736105149433</v>
      </c>
      <c r="U130" s="4" t="n">
        <f aca="false">IF(AND(mthbeg&lt;=A130,mthend&gt;=A130),1,0)</f>
        <v>0</v>
      </c>
      <c r="V130" s="4" t="n">
        <f aca="false">P130*U130</f>
        <v>0</v>
      </c>
      <c r="X130" s="42" t="n">
        <f aca="false">IF(AND(CHOOSE(X$3,MONTH(A130)=MONTH(mthbeg),MONTH(A130)=1),YEAR(A130)&gt;YEAR(mthbeg)),X129*(1+escalator),X129)</f>
        <v>1.34391637934412</v>
      </c>
      <c r="Y130" s="32" t="n">
        <f aca="false">D130*X130</f>
        <v>0</v>
      </c>
      <c r="AA130" s="32" t="n">
        <f aca="false">$D130*E130</f>
        <v>0</v>
      </c>
      <c r="AB130" s="32" t="n">
        <f aca="false">$D130*F130</f>
        <v>0</v>
      </c>
      <c r="AC130" s="32" t="n">
        <f aca="false">$D130*G130</f>
        <v>0</v>
      </c>
      <c r="AD130" s="32" t="n">
        <f aca="false">$D130*H130</f>
        <v>0</v>
      </c>
      <c r="AE130" s="32" t="n">
        <f aca="false">$D130*I130</f>
        <v>0</v>
      </c>
      <c r="AF130" s="32" t="n">
        <f aca="false">$D130*J130</f>
        <v>0</v>
      </c>
      <c r="AH130" s="1" t="n">
        <f aca="false">C130*E130</f>
        <v>0</v>
      </c>
      <c r="AI130" s="1" t="n">
        <f aca="false">AH130*T130</f>
        <v>0</v>
      </c>
    </row>
    <row r="131" customFormat="false" ht="12.75" hidden="false" customHeight="false" outlineLevel="0" collapsed="false">
      <c r="A131" s="43" t="n">
        <f aca="false">EDATE(A130,1)</f>
        <v>40575</v>
      </c>
      <c r="B131" s="32" t="n">
        <f aca="false">B130</f>
        <v>1</v>
      </c>
      <c r="C131" s="32" t="n">
        <f aca="false">IF(U131=1,B131*P131,0)</f>
        <v>0</v>
      </c>
      <c r="D131" s="32" t="n">
        <f aca="false">C131*T131</f>
        <v>0</v>
      </c>
      <c r="E131" s="40"/>
      <c r="F131" s="33"/>
      <c r="G131" s="40" t="n">
        <v>46.3756831382347</v>
      </c>
      <c r="H131" s="40" t="n">
        <v>48.7</v>
      </c>
      <c r="I131" s="33" t="n">
        <v>30.41</v>
      </c>
      <c r="J131" s="33" t="n">
        <v>34.45</v>
      </c>
      <c r="K131" s="32"/>
      <c r="L131" s="32"/>
      <c r="M131" s="32"/>
      <c r="N131" s="32"/>
      <c r="O131" s="32"/>
      <c r="P131" s="1" t="n">
        <f aca="false">A132-A131</f>
        <v>28</v>
      </c>
      <c r="Q131" s="41" t="n">
        <f aca="false">CHOOSE(F$3,A132+24,A131)</f>
        <v>40627</v>
      </c>
      <c r="R131" s="1" t="n">
        <f aca="false">Q131-C$3</f>
        <v>-5299</v>
      </c>
      <c r="S131" s="40" t="n">
        <v>0.074286708394</v>
      </c>
      <c r="T131" s="42" t="n">
        <f aca="false">1/(1+CHOOSE(F$3,S132/2,S131/2))^(2*R131/365.25)</f>
        <v>2.88099868252499</v>
      </c>
      <c r="U131" s="4" t="n">
        <f aca="false">IF(AND(mthbeg&lt;=A131,mthend&gt;=A131),1,0)</f>
        <v>0</v>
      </c>
      <c r="V131" s="4" t="n">
        <f aca="false">P131*U131</f>
        <v>0</v>
      </c>
      <c r="X131" s="42" t="n">
        <f aca="false">IF(AND(CHOOSE(X$3,MONTH(A131)=MONTH(mthbeg),MONTH(A131)=1),YEAR(A131)&gt;YEAR(mthbeg)),X130*(1+escalator),X130)</f>
        <v>1.34391637934412</v>
      </c>
      <c r="Y131" s="32" t="n">
        <f aca="false">D131*X131</f>
        <v>0</v>
      </c>
      <c r="AA131" s="32" t="n">
        <f aca="false">$D131*E131</f>
        <v>0</v>
      </c>
      <c r="AB131" s="32" t="n">
        <f aca="false">$D131*F131</f>
        <v>0</v>
      </c>
      <c r="AC131" s="32" t="n">
        <f aca="false">$D131*G131</f>
        <v>0</v>
      </c>
      <c r="AD131" s="32" t="n">
        <f aca="false">$D131*H131</f>
        <v>0</v>
      </c>
      <c r="AE131" s="32" t="n">
        <f aca="false">$D131*I131</f>
        <v>0</v>
      </c>
      <c r="AF131" s="32" t="n">
        <f aca="false">$D131*J131</f>
        <v>0</v>
      </c>
      <c r="AH131" s="1" t="n">
        <f aca="false">C131*E131</f>
        <v>0</v>
      </c>
      <c r="AI131" s="1" t="n">
        <f aca="false">AH131*T131</f>
        <v>0</v>
      </c>
    </row>
    <row r="132" customFormat="false" ht="12.75" hidden="false" customHeight="false" outlineLevel="0" collapsed="false">
      <c r="A132" s="43" t="n">
        <f aca="false">EDATE(A131,1)</f>
        <v>40603</v>
      </c>
      <c r="B132" s="32" t="n">
        <f aca="false">B131</f>
        <v>1</v>
      </c>
      <c r="C132" s="32" t="n">
        <f aca="false">IF(U132=1,B132*P132,0)</f>
        <v>0</v>
      </c>
      <c r="D132" s="32" t="n">
        <f aca="false">C132*T132</f>
        <v>0</v>
      </c>
      <c r="E132" s="40"/>
      <c r="F132" s="33"/>
      <c r="G132" s="40" t="n">
        <v>45.3756831382347</v>
      </c>
      <c r="H132" s="40" t="n">
        <v>47.7</v>
      </c>
      <c r="I132" s="33" t="n">
        <v>30.41</v>
      </c>
      <c r="J132" s="33" t="n">
        <v>32.45</v>
      </c>
      <c r="K132" s="32"/>
      <c r="L132" s="32"/>
      <c r="M132" s="32"/>
      <c r="N132" s="32"/>
      <c r="O132" s="32"/>
      <c r="P132" s="1" t="n">
        <f aca="false">A133-A132</f>
        <v>31</v>
      </c>
      <c r="Q132" s="41" t="n">
        <f aca="false">CHOOSE(F$3,A133+24,A132)</f>
        <v>40658</v>
      </c>
      <c r="R132" s="1" t="n">
        <f aca="false">Q132-C$3</f>
        <v>-5268</v>
      </c>
      <c r="S132" s="40" t="n">
        <v>0.074281579123591</v>
      </c>
      <c r="T132" s="42" t="n">
        <f aca="false">1/(1+CHOOSE(F$3,S133/2,S132/2))^(2*R132/365.25)</f>
        <v>2.86300857054186</v>
      </c>
      <c r="U132" s="4" t="n">
        <f aca="false">IF(AND(mthbeg&lt;=A132,mthend&gt;=A132),1,0)</f>
        <v>0</v>
      </c>
      <c r="V132" s="4" t="n">
        <f aca="false">P132*U132</f>
        <v>0</v>
      </c>
      <c r="X132" s="42" t="n">
        <f aca="false">IF(AND(CHOOSE(X$3,MONTH(A132)=MONTH(mthbeg),MONTH(A132)=1),YEAR(A132)&gt;YEAR(mthbeg)),X131*(1+escalator),X131)</f>
        <v>1.34391637934412</v>
      </c>
      <c r="Y132" s="32" t="n">
        <f aca="false">D132*X132</f>
        <v>0</v>
      </c>
      <c r="AA132" s="32" t="n">
        <f aca="false">$D132*E132</f>
        <v>0</v>
      </c>
      <c r="AB132" s="32" t="n">
        <f aca="false">$D132*F132</f>
        <v>0</v>
      </c>
      <c r="AC132" s="32" t="n">
        <f aca="false">$D132*G132</f>
        <v>0</v>
      </c>
      <c r="AD132" s="32" t="n">
        <f aca="false">$D132*H132</f>
        <v>0</v>
      </c>
      <c r="AE132" s="32" t="n">
        <f aca="false">$D132*I132</f>
        <v>0</v>
      </c>
      <c r="AF132" s="32" t="n">
        <f aca="false">$D132*J132</f>
        <v>0</v>
      </c>
      <c r="AH132" s="1" t="n">
        <f aca="false">C132*E132</f>
        <v>0</v>
      </c>
      <c r="AI132" s="1" t="n">
        <f aca="false">AH132*T132</f>
        <v>0</v>
      </c>
    </row>
    <row r="133" customFormat="false" ht="12.75" hidden="false" customHeight="false" outlineLevel="0" collapsed="false">
      <c r="A133" s="43" t="n">
        <f aca="false">EDATE(A132,1)</f>
        <v>40634</v>
      </c>
      <c r="B133" s="32" t="n">
        <f aca="false">B132</f>
        <v>1</v>
      </c>
      <c r="C133" s="32" t="n">
        <f aca="false">IF(U133=1,B133*P133,0)</f>
        <v>0</v>
      </c>
      <c r="D133" s="32" t="n">
        <f aca="false">C133*T133</f>
        <v>0</v>
      </c>
      <c r="E133" s="40"/>
      <c r="F133" s="33"/>
      <c r="G133" s="40" t="n">
        <v>43.75</v>
      </c>
      <c r="H133" s="40" t="n">
        <v>45.6</v>
      </c>
      <c r="I133" s="33" t="n">
        <v>29.41</v>
      </c>
      <c r="J133" s="33" t="n">
        <v>32.45</v>
      </c>
      <c r="K133" s="32"/>
      <c r="L133" s="32"/>
      <c r="M133" s="32"/>
      <c r="N133" s="32"/>
      <c r="O133" s="32"/>
      <c r="P133" s="1" t="n">
        <f aca="false">A134-A133</f>
        <v>30</v>
      </c>
      <c r="Q133" s="41" t="n">
        <f aca="false">CHOOSE(F$3,A134+24,A133)</f>
        <v>40688</v>
      </c>
      <c r="R133" s="1" t="n">
        <f aca="false">Q133-C$3</f>
        <v>-5238</v>
      </c>
      <c r="S133" s="40" t="n">
        <v>0.074276278877522</v>
      </c>
      <c r="T133" s="42" t="n">
        <f aca="false">1/(1+CHOOSE(F$3,S134/2,S133/2))^(2*R133/365.25)</f>
        <v>2.84570810211559</v>
      </c>
      <c r="U133" s="4" t="n">
        <f aca="false">IF(AND(mthbeg&lt;=A133,mthend&gt;=A133),1,0)</f>
        <v>0</v>
      </c>
      <c r="V133" s="4" t="n">
        <f aca="false">P133*U133</f>
        <v>0</v>
      </c>
      <c r="X133" s="42" t="n">
        <f aca="false">IF(AND(CHOOSE(X$3,MONTH(A133)=MONTH(mthbeg),MONTH(A133)=1),YEAR(A133)&gt;YEAR(mthbeg)),X132*(1+escalator),X132)</f>
        <v>1.34391637934412</v>
      </c>
      <c r="Y133" s="32" t="n">
        <f aca="false">D133*X133</f>
        <v>0</v>
      </c>
      <c r="AA133" s="32" t="n">
        <f aca="false">$D133*E133</f>
        <v>0</v>
      </c>
      <c r="AB133" s="32" t="n">
        <f aca="false">$D133*F133</f>
        <v>0</v>
      </c>
      <c r="AC133" s="32" t="n">
        <f aca="false">$D133*G133</f>
        <v>0</v>
      </c>
      <c r="AD133" s="32" t="n">
        <f aca="false">$D133*H133</f>
        <v>0</v>
      </c>
      <c r="AE133" s="32" t="n">
        <f aca="false">$D133*I133</f>
        <v>0</v>
      </c>
      <c r="AF133" s="32" t="n">
        <f aca="false">$D133*J133</f>
        <v>0</v>
      </c>
      <c r="AH133" s="1" t="n">
        <f aca="false">C133*E133</f>
        <v>0</v>
      </c>
      <c r="AI133" s="1" t="n">
        <f aca="false">AH133*T133</f>
        <v>0</v>
      </c>
    </row>
    <row r="134" customFormat="false" ht="12.75" hidden="false" customHeight="false" outlineLevel="0" collapsed="false">
      <c r="A134" s="43" t="n">
        <f aca="false">EDATE(A133,1)</f>
        <v>40664</v>
      </c>
      <c r="B134" s="32" t="n">
        <f aca="false">B133</f>
        <v>1</v>
      </c>
      <c r="C134" s="32" t="n">
        <f aca="false">IF(U134=1,B134*P134,0)</f>
        <v>0</v>
      </c>
      <c r="D134" s="32" t="n">
        <f aca="false">C134*T134</f>
        <v>0</v>
      </c>
      <c r="E134" s="40"/>
      <c r="F134" s="33"/>
      <c r="G134" s="40" t="n">
        <v>46.8651663150512</v>
      </c>
      <c r="H134" s="40" t="n">
        <v>47.6</v>
      </c>
      <c r="I134" s="33" t="n">
        <v>29.41</v>
      </c>
      <c r="J134" s="33" t="n">
        <v>28.45</v>
      </c>
      <c r="K134" s="32"/>
      <c r="L134" s="32"/>
      <c r="M134" s="32"/>
      <c r="N134" s="32"/>
      <c r="O134" s="32"/>
      <c r="P134" s="1" t="n">
        <f aca="false">A135-A134</f>
        <v>31</v>
      </c>
      <c r="Q134" s="41" t="n">
        <f aca="false">CHOOSE(F$3,A135+24,A134)</f>
        <v>40719</v>
      </c>
      <c r="R134" s="1" t="n">
        <f aca="false">Q134-C$3</f>
        <v>-5207</v>
      </c>
      <c r="S134" s="40" t="n">
        <v>0.07427114960714</v>
      </c>
      <c r="T134" s="42" t="n">
        <f aca="false">1/(1+CHOOSE(F$3,S135/2,S134/2))^(2*R134/365.25)</f>
        <v>2.82794318488604</v>
      </c>
      <c r="U134" s="4" t="n">
        <f aca="false">IF(AND(mthbeg&lt;=A134,mthend&gt;=A134),1,0)</f>
        <v>0</v>
      </c>
      <c r="V134" s="4" t="n">
        <f aca="false">P134*U134</f>
        <v>0</v>
      </c>
      <c r="X134" s="42" t="n">
        <f aca="false">IF(AND(CHOOSE(X$3,MONTH(A134)=MONTH(mthbeg),MONTH(A134)=1),YEAR(A134)&gt;YEAR(mthbeg)),X133*(1+escalator),X133)</f>
        <v>1.34391637934412</v>
      </c>
      <c r="Y134" s="32" t="n">
        <f aca="false">D134*X134</f>
        <v>0</v>
      </c>
      <c r="AA134" s="32" t="n">
        <f aca="false">$D134*E134</f>
        <v>0</v>
      </c>
      <c r="AB134" s="32" t="n">
        <f aca="false">$D134*F134</f>
        <v>0</v>
      </c>
      <c r="AC134" s="32" t="n">
        <f aca="false">$D134*G134</f>
        <v>0</v>
      </c>
      <c r="AD134" s="32" t="n">
        <f aca="false">$D134*H134</f>
        <v>0</v>
      </c>
      <c r="AE134" s="32" t="n">
        <f aca="false">$D134*I134</f>
        <v>0</v>
      </c>
      <c r="AF134" s="32" t="n">
        <f aca="false">$D134*J134</f>
        <v>0</v>
      </c>
      <c r="AH134" s="1" t="n">
        <f aca="false">C134*E134</f>
        <v>0</v>
      </c>
      <c r="AI134" s="1" t="n">
        <f aca="false">AH134*T134</f>
        <v>0</v>
      </c>
    </row>
    <row r="135" customFormat="false" ht="12.75" hidden="false" customHeight="false" outlineLevel="0" collapsed="false">
      <c r="A135" s="43" t="n">
        <f aca="false">EDATE(A134,1)</f>
        <v>40695</v>
      </c>
      <c r="B135" s="32" t="n">
        <f aca="false">B134</f>
        <v>1</v>
      </c>
      <c r="C135" s="32" t="n">
        <f aca="false">IF(U135=1,B135*P135,0)</f>
        <v>0</v>
      </c>
      <c r="D135" s="32" t="n">
        <f aca="false">C135*T135</f>
        <v>0</v>
      </c>
      <c r="E135" s="40"/>
      <c r="F135" s="33"/>
      <c r="G135" s="40" t="n">
        <v>62.8651663150512</v>
      </c>
      <c r="H135" s="40" t="n">
        <v>54.6</v>
      </c>
      <c r="I135" s="33" t="n">
        <v>27.41</v>
      </c>
      <c r="J135" s="33" t="n">
        <v>31.45</v>
      </c>
      <c r="K135" s="32"/>
      <c r="L135" s="32"/>
      <c r="M135" s="32"/>
      <c r="N135" s="32"/>
      <c r="O135" s="32"/>
      <c r="P135" s="1" t="n">
        <f aca="false">A136-A135</f>
        <v>30</v>
      </c>
      <c r="Q135" s="41" t="n">
        <f aca="false">CHOOSE(F$3,A136+24,A135)</f>
        <v>40749</v>
      </c>
      <c r="R135" s="1" t="n">
        <f aca="false">Q135-C$3</f>
        <v>-5177</v>
      </c>
      <c r="S135" s="40" t="n">
        <v>0.074265849361089</v>
      </c>
      <c r="T135" s="42" t="n">
        <f aca="false">1/(1+CHOOSE(F$3,S136/2,S135/2))^(2*R135/365.25)</f>
        <v>2.81085268251518</v>
      </c>
      <c r="U135" s="4" t="n">
        <f aca="false">IF(AND(mthbeg&lt;=A135,mthend&gt;=A135),1,0)</f>
        <v>0</v>
      </c>
      <c r="V135" s="4" t="n">
        <f aca="false">P135*U135</f>
        <v>0</v>
      </c>
      <c r="X135" s="42" t="n">
        <f aca="false">IF(AND(CHOOSE(X$3,MONTH(A135)=MONTH(mthbeg),MONTH(A135)=1),YEAR(A135)&gt;YEAR(mthbeg)),X134*(1+escalator),X134)</f>
        <v>1.34391637934412</v>
      </c>
      <c r="Y135" s="32" t="n">
        <f aca="false">D135*X135</f>
        <v>0</v>
      </c>
      <c r="AA135" s="32" t="n">
        <f aca="false">$D135*E135</f>
        <v>0</v>
      </c>
      <c r="AB135" s="32" t="n">
        <f aca="false">$D135*F135</f>
        <v>0</v>
      </c>
      <c r="AC135" s="32" t="n">
        <f aca="false">$D135*G135</f>
        <v>0</v>
      </c>
      <c r="AD135" s="32" t="n">
        <f aca="false">$D135*H135</f>
        <v>0</v>
      </c>
      <c r="AE135" s="32" t="n">
        <f aca="false">$D135*I135</f>
        <v>0</v>
      </c>
      <c r="AF135" s="32" t="n">
        <f aca="false">$D135*J135</f>
        <v>0</v>
      </c>
      <c r="AH135" s="1" t="n">
        <f aca="false">C135*E135</f>
        <v>0</v>
      </c>
      <c r="AI135" s="1" t="n">
        <f aca="false">AH135*T135</f>
        <v>0</v>
      </c>
    </row>
    <row r="136" customFormat="false" ht="12.75" hidden="false" customHeight="false" outlineLevel="0" collapsed="false">
      <c r="A136" s="43" t="n">
        <f aca="false">EDATE(A135,1)</f>
        <v>40725</v>
      </c>
      <c r="B136" s="32" t="n">
        <f aca="false">B135</f>
        <v>1</v>
      </c>
      <c r="C136" s="32" t="n">
        <f aca="false">IF(U136=1,B136*P136,0)</f>
        <v>0</v>
      </c>
      <c r="D136" s="32" t="n">
        <f aca="false">C136*T136</f>
        <v>0</v>
      </c>
      <c r="E136" s="40"/>
      <c r="F136" s="33"/>
      <c r="G136" s="40" t="n">
        <v>75.5</v>
      </c>
      <c r="H136" s="40" t="n">
        <v>72.05</v>
      </c>
      <c r="I136" s="33" t="n">
        <v>41.41</v>
      </c>
      <c r="J136" s="33" t="n">
        <v>36.05</v>
      </c>
      <c r="K136" s="32"/>
      <c r="L136" s="32"/>
      <c r="M136" s="32"/>
      <c r="N136" s="32"/>
      <c r="O136" s="32"/>
      <c r="P136" s="1" t="n">
        <f aca="false">A137-A136</f>
        <v>31</v>
      </c>
      <c r="Q136" s="41" t="n">
        <f aca="false">CHOOSE(F$3,A137+24,A136)</f>
        <v>40780</v>
      </c>
      <c r="R136" s="1" t="n">
        <f aca="false">Q136-C$3</f>
        <v>-5146</v>
      </c>
      <c r="S136" s="40" t="n">
        <v>0.074260549115047</v>
      </c>
      <c r="T136" s="42" t="n">
        <f aca="false">1/(1+CHOOSE(F$3,S137/2,S136/2))^(2*R136/365.25)</f>
        <v>2.79331665146255</v>
      </c>
      <c r="U136" s="4" t="n">
        <f aca="false">IF(AND(mthbeg&lt;=A136,mthend&gt;=A136),1,0)</f>
        <v>0</v>
      </c>
      <c r="V136" s="4" t="n">
        <f aca="false">P136*U136</f>
        <v>0</v>
      </c>
      <c r="X136" s="42" t="n">
        <f aca="false">IF(AND(CHOOSE(X$3,MONTH(A136)=MONTH(mthbeg),MONTH(A136)=1),YEAR(A136)&gt;YEAR(mthbeg)),X135*(1+escalator),X135)</f>
        <v>1.34391637934412</v>
      </c>
      <c r="Y136" s="32" t="n">
        <f aca="false">D136*X136</f>
        <v>0</v>
      </c>
      <c r="AA136" s="32" t="n">
        <f aca="false">$D136*E136</f>
        <v>0</v>
      </c>
      <c r="AB136" s="32" t="n">
        <f aca="false">$D136*F136</f>
        <v>0</v>
      </c>
      <c r="AC136" s="32" t="n">
        <f aca="false">$D136*G136</f>
        <v>0</v>
      </c>
      <c r="AD136" s="32" t="n">
        <f aca="false">$D136*H136</f>
        <v>0</v>
      </c>
      <c r="AE136" s="32" t="n">
        <f aca="false">$D136*I136</f>
        <v>0</v>
      </c>
      <c r="AF136" s="32" t="n">
        <f aca="false">$D136*J136</f>
        <v>0</v>
      </c>
      <c r="AH136" s="1" t="n">
        <f aca="false">C136*E136</f>
        <v>0</v>
      </c>
      <c r="AI136" s="1" t="n">
        <f aca="false">AH136*T136</f>
        <v>0</v>
      </c>
    </row>
    <row r="137" customFormat="false" ht="12.75" hidden="false" customHeight="false" outlineLevel="0" collapsed="false">
      <c r="A137" s="43" t="n">
        <f aca="false">EDATE(A136,1)</f>
        <v>40756</v>
      </c>
      <c r="B137" s="32" t="n">
        <f aca="false">B136</f>
        <v>1</v>
      </c>
      <c r="C137" s="32" t="n">
        <f aca="false">IF(U137=1,B137*P137,0)</f>
        <v>0</v>
      </c>
      <c r="D137" s="32" t="n">
        <f aca="false">C137*T137</f>
        <v>0</v>
      </c>
      <c r="E137" s="40"/>
      <c r="F137" s="33"/>
      <c r="G137" s="40" t="n">
        <v>80.0169721341047</v>
      </c>
      <c r="H137" s="40" t="n">
        <v>85.05</v>
      </c>
      <c r="I137" s="33" t="n">
        <v>45.41</v>
      </c>
      <c r="J137" s="33" t="n">
        <v>38.05</v>
      </c>
      <c r="K137" s="32"/>
      <c r="L137" s="32"/>
      <c r="M137" s="32"/>
      <c r="N137" s="32"/>
      <c r="O137" s="32"/>
      <c r="P137" s="1" t="n">
        <f aca="false">A138-A137</f>
        <v>31</v>
      </c>
      <c r="Q137" s="41" t="n">
        <f aca="false">CHOOSE(F$3,A138+24,A137)</f>
        <v>40811</v>
      </c>
      <c r="R137" s="1" t="n">
        <f aca="false">Q137-C$3</f>
        <v>-5115</v>
      </c>
      <c r="S137" s="40" t="n">
        <v>0.074255419844692</v>
      </c>
      <c r="T137" s="42" t="n">
        <f aca="false">1/(1+CHOOSE(F$3,S138/2,S137/2))^(2*R137/365.25)</f>
        <v>2.77588594356575</v>
      </c>
      <c r="U137" s="4" t="n">
        <f aca="false">IF(AND(mthbeg&lt;=A137,mthend&gt;=A137),1,0)</f>
        <v>0</v>
      </c>
      <c r="V137" s="4" t="n">
        <f aca="false">P137*U137</f>
        <v>0</v>
      </c>
      <c r="X137" s="42" t="n">
        <f aca="false">IF(AND(CHOOSE(X$3,MONTH(A137)=MONTH(mthbeg),MONTH(A137)=1),YEAR(A137)&gt;YEAR(mthbeg)),X136*(1+escalator),X136)</f>
        <v>1.34391637934412</v>
      </c>
      <c r="Y137" s="32" t="n">
        <f aca="false">D137*X137</f>
        <v>0</v>
      </c>
      <c r="AA137" s="32" t="n">
        <f aca="false">$D137*E137</f>
        <v>0</v>
      </c>
      <c r="AB137" s="32" t="n">
        <f aca="false">$D137*F137</f>
        <v>0</v>
      </c>
      <c r="AC137" s="32" t="n">
        <f aca="false">$D137*G137</f>
        <v>0</v>
      </c>
      <c r="AD137" s="32" t="n">
        <f aca="false">$D137*H137</f>
        <v>0</v>
      </c>
      <c r="AE137" s="32" t="n">
        <f aca="false">$D137*I137</f>
        <v>0</v>
      </c>
      <c r="AF137" s="32" t="n">
        <f aca="false">$D137*J137</f>
        <v>0</v>
      </c>
      <c r="AH137" s="1" t="n">
        <f aca="false">C137*E137</f>
        <v>0</v>
      </c>
      <c r="AI137" s="1" t="n">
        <f aca="false">AH137*T137</f>
        <v>0</v>
      </c>
    </row>
    <row r="138" customFormat="false" ht="12.75" hidden="false" customHeight="false" outlineLevel="0" collapsed="false">
      <c r="A138" s="43" t="n">
        <f aca="false">EDATE(A137,1)</f>
        <v>40787</v>
      </c>
      <c r="B138" s="32" t="n">
        <f aca="false">B137</f>
        <v>1</v>
      </c>
      <c r="C138" s="32" t="n">
        <f aca="false">IF(U138=1,B138*P138,0)</f>
        <v>0</v>
      </c>
      <c r="D138" s="32" t="n">
        <f aca="false">C138*T138</f>
        <v>0</v>
      </c>
      <c r="E138" s="40"/>
      <c r="F138" s="33"/>
      <c r="G138" s="40" t="n">
        <v>72.0169721341047</v>
      </c>
      <c r="H138" s="40" t="n">
        <v>73.05</v>
      </c>
      <c r="I138" s="33" t="n">
        <v>42.41</v>
      </c>
      <c r="J138" s="33" t="n">
        <v>36.05</v>
      </c>
      <c r="K138" s="32"/>
      <c r="L138" s="32"/>
      <c r="M138" s="32"/>
      <c r="N138" s="32"/>
      <c r="O138" s="32"/>
      <c r="P138" s="1" t="n">
        <f aca="false">A139-A138</f>
        <v>30</v>
      </c>
      <c r="Q138" s="41" t="n">
        <f aca="false">CHOOSE(F$3,A139+24,A138)</f>
        <v>40841</v>
      </c>
      <c r="R138" s="1" t="n">
        <f aca="false">Q138-C$3</f>
        <v>-5085</v>
      </c>
      <c r="S138" s="40" t="n">
        <v>0.074250119598668</v>
      </c>
      <c r="T138" s="42" t="n">
        <f aca="false">1/(1+CHOOSE(F$3,S139/2,S138/2))^(2*R138/365.25)</f>
        <v>2.75912336570669</v>
      </c>
      <c r="U138" s="4" t="n">
        <f aca="false">IF(AND(mthbeg&lt;=A138,mthend&gt;=A138),1,0)</f>
        <v>0</v>
      </c>
      <c r="V138" s="4" t="n">
        <f aca="false">P138*U138</f>
        <v>0</v>
      </c>
      <c r="X138" s="42" t="n">
        <f aca="false">IF(AND(CHOOSE(X$3,MONTH(A138)=MONTH(mthbeg),MONTH(A138)=1),YEAR(A138)&gt;YEAR(mthbeg)),X137*(1+escalator),X137)</f>
        <v>1.34391637934412</v>
      </c>
      <c r="Y138" s="32" t="n">
        <f aca="false">D138*X138</f>
        <v>0</v>
      </c>
      <c r="AA138" s="32" t="n">
        <f aca="false">$D138*E138</f>
        <v>0</v>
      </c>
      <c r="AB138" s="32" t="n">
        <f aca="false">$D138*F138</f>
        <v>0</v>
      </c>
      <c r="AC138" s="32" t="n">
        <f aca="false">$D138*G138</f>
        <v>0</v>
      </c>
      <c r="AD138" s="32" t="n">
        <f aca="false">$D138*H138</f>
        <v>0</v>
      </c>
      <c r="AE138" s="32" t="n">
        <f aca="false">$D138*I138</f>
        <v>0</v>
      </c>
      <c r="AF138" s="32" t="n">
        <f aca="false">$D138*J138</f>
        <v>0</v>
      </c>
      <c r="AH138" s="1" t="n">
        <f aca="false">C138*E138</f>
        <v>0</v>
      </c>
      <c r="AI138" s="1" t="n">
        <f aca="false">AH138*T138</f>
        <v>0</v>
      </c>
    </row>
    <row r="139" customFormat="false" ht="12.75" hidden="false" customHeight="false" outlineLevel="0" collapsed="false">
      <c r="A139" s="43" t="n">
        <f aca="false">EDATE(A138,1)</f>
        <v>40817</v>
      </c>
      <c r="B139" s="32" t="n">
        <f aca="false">B138</f>
        <v>1</v>
      </c>
      <c r="C139" s="32" t="n">
        <f aca="false">IF(U139=1,B139*P139,0)</f>
        <v>0</v>
      </c>
      <c r="D139" s="32" t="n">
        <f aca="false">C139*T139</f>
        <v>0</v>
      </c>
      <c r="E139" s="40"/>
      <c r="F139" s="33"/>
      <c r="G139" s="40" t="n">
        <v>54.9</v>
      </c>
      <c r="H139" s="40" t="n">
        <v>51.2</v>
      </c>
      <c r="I139" s="33" t="n">
        <v>35.41</v>
      </c>
      <c r="J139" s="33" t="n">
        <v>34.45</v>
      </c>
      <c r="K139" s="32"/>
      <c r="L139" s="32"/>
      <c r="M139" s="32"/>
      <c r="N139" s="32"/>
      <c r="O139" s="32"/>
      <c r="P139" s="1" t="n">
        <f aca="false">A140-A139</f>
        <v>31</v>
      </c>
      <c r="Q139" s="41" t="n">
        <f aca="false">CHOOSE(F$3,A140+24,A139)</f>
        <v>40872</v>
      </c>
      <c r="R139" s="1" t="n">
        <f aca="false">Q139-C$3</f>
        <v>-5054</v>
      </c>
      <c r="S139" s="40" t="n">
        <v>0.074244990328331</v>
      </c>
      <c r="T139" s="42" t="n">
        <f aca="false">1/(1+CHOOSE(F$3,S140/2,S139/2))^(2*R139/365.25)</f>
        <v>2.74191070842709</v>
      </c>
      <c r="U139" s="4" t="n">
        <f aca="false">IF(AND(mthbeg&lt;=A139,mthend&gt;=A139),1,0)</f>
        <v>0</v>
      </c>
      <c r="V139" s="4" t="n">
        <f aca="false">P139*U139</f>
        <v>0</v>
      </c>
      <c r="X139" s="42" t="n">
        <f aca="false">IF(AND(CHOOSE(X$3,MONTH(A139)=MONTH(mthbeg),MONTH(A139)=1),YEAR(A139)&gt;YEAR(mthbeg)),X138*(1+escalator),X138)</f>
        <v>1.34391637934412</v>
      </c>
      <c r="Y139" s="32" t="n">
        <f aca="false">D139*X139</f>
        <v>0</v>
      </c>
      <c r="AA139" s="32" t="n">
        <f aca="false">$D139*E139</f>
        <v>0</v>
      </c>
      <c r="AB139" s="32" t="n">
        <f aca="false">$D139*F139</f>
        <v>0</v>
      </c>
      <c r="AC139" s="32" t="n">
        <f aca="false">$D139*G139</f>
        <v>0</v>
      </c>
      <c r="AD139" s="32" t="n">
        <f aca="false">$D139*H139</f>
        <v>0</v>
      </c>
      <c r="AE139" s="32" t="n">
        <f aca="false">$D139*I139</f>
        <v>0</v>
      </c>
      <c r="AF139" s="32" t="n">
        <f aca="false">$D139*J139</f>
        <v>0</v>
      </c>
      <c r="AH139" s="1" t="n">
        <f aca="false">C139*E139</f>
        <v>0</v>
      </c>
      <c r="AI139" s="1" t="n">
        <f aca="false">AH139*T139</f>
        <v>0</v>
      </c>
    </row>
    <row r="140" customFormat="false" ht="12.75" hidden="false" customHeight="false" outlineLevel="0" collapsed="false">
      <c r="A140" s="43" t="n">
        <f aca="false">EDATE(A139,1)</f>
        <v>40848</v>
      </c>
      <c r="B140" s="32" t="n">
        <f aca="false">B139</f>
        <v>1</v>
      </c>
      <c r="C140" s="32" t="n">
        <f aca="false">IF(U140=1,B140*P140,0)</f>
        <v>0</v>
      </c>
      <c r="D140" s="32" t="n">
        <f aca="false">C140*T140</f>
        <v>0</v>
      </c>
      <c r="E140" s="40"/>
      <c r="F140" s="33"/>
      <c r="G140" s="40" t="n">
        <v>44.9192996847896</v>
      </c>
      <c r="H140" s="40" t="n">
        <v>50.2</v>
      </c>
      <c r="I140" s="33" t="n">
        <v>30.41</v>
      </c>
      <c r="J140" s="33" t="n">
        <v>31.45</v>
      </c>
      <c r="K140" s="32"/>
      <c r="L140" s="32"/>
      <c r="M140" s="32"/>
      <c r="N140" s="32"/>
      <c r="O140" s="32"/>
      <c r="P140" s="1" t="n">
        <f aca="false">A141-A140</f>
        <v>30</v>
      </c>
      <c r="Q140" s="41" t="n">
        <f aca="false">CHOOSE(F$3,A141+24,A140)</f>
        <v>40902</v>
      </c>
      <c r="R140" s="1" t="n">
        <f aca="false">Q140-C$3</f>
        <v>-5024</v>
      </c>
      <c r="S140" s="40" t="n">
        <v>0.074239690082325</v>
      </c>
      <c r="T140" s="42" t="n">
        <f aca="false">1/(1+CHOOSE(F$3,S141/2,S140/2))^(2*R140/365.25)</f>
        <v>2.7253516159983</v>
      </c>
      <c r="U140" s="4" t="n">
        <f aca="false">IF(AND(mthbeg&lt;=A140,mthend&gt;=A140),1,0)</f>
        <v>0</v>
      </c>
      <c r="V140" s="4" t="n">
        <f aca="false">P140*U140</f>
        <v>0</v>
      </c>
      <c r="X140" s="42" t="n">
        <f aca="false">IF(AND(CHOOSE(X$3,MONTH(A140)=MONTH(mthbeg),MONTH(A140)=1),YEAR(A140)&gt;YEAR(mthbeg)),X139*(1+escalator),X139)</f>
        <v>1.34391637934412</v>
      </c>
      <c r="Y140" s="32" t="n">
        <f aca="false">D140*X140</f>
        <v>0</v>
      </c>
      <c r="AA140" s="32" t="n">
        <f aca="false">$D140*E140</f>
        <v>0</v>
      </c>
      <c r="AB140" s="32" t="n">
        <f aca="false">$D140*F140</f>
        <v>0</v>
      </c>
      <c r="AC140" s="32" t="n">
        <f aca="false">$D140*G140</f>
        <v>0</v>
      </c>
      <c r="AD140" s="32" t="n">
        <f aca="false">$D140*H140</f>
        <v>0</v>
      </c>
      <c r="AE140" s="32" t="n">
        <f aca="false">$D140*I140</f>
        <v>0</v>
      </c>
      <c r="AF140" s="32" t="n">
        <f aca="false">$D140*J140</f>
        <v>0</v>
      </c>
      <c r="AH140" s="1" t="n">
        <f aca="false">C140*E140</f>
        <v>0</v>
      </c>
      <c r="AI140" s="1" t="n">
        <f aca="false">AH140*T140</f>
        <v>0</v>
      </c>
    </row>
    <row r="141" customFormat="false" ht="12.75" hidden="false" customHeight="false" outlineLevel="0" collapsed="false">
      <c r="A141" s="43" t="n">
        <f aca="false">EDATE(A140,1)</f>
        <v>40878</v>
      </c>
      <c r="B141" s="32" t="n">
        <f aca="false">B140</f>
        <v>1</v>
      </c>
      <c r="C141" s="32" t="n">
        <f aca="false">IF(U141=1,B141*P141,0)</f>
        <v>0</v>
      </c>
      <c r="D141" s="32" t="n">
        <f aca="false">C141*T141</f>
        <v>0</v>
      </c>
      <c r="E141" s="40"/>
      <c r="F141" s="33"/>
      <c r="G141" s="40" t="n">
        <v>43.9192996847896</v>
      </c>
      <c r="H141" s="40" t="n">
        <v>49.2</v>
      </c>
      <c r="I141" s="33" t="n">
        <v>30.41</v>
      </c>
      <c r="J141" s="33" t="n">
        <v>31.45</v>
      </c>
      <c r="K141" s="32"/>
      <c r="L141" s="32"/>
      <c r="M141" s="32"/>
      <c r="N141" s="32"/>
      <c r="O141" s="32"/>
      <c r="P141" s="1" t="n">
        <f aca="false">A142-A141</f>
        <v>31</v>
      </c>
      <c r="Q141" s="41" t="n">
        <f aca="false">CHOOSE(F$3,A142+24,A141)</f>
        <v>40933</v>
      </c>
      <c r="R141" s="1" t="n">
        <f aca="false">Q141-C$3</f>
        <v>-4993</v>
      </c>
      <c r="S141" s="40" t="n">
        <v>0.074234389836329</v>
      </c>
      <c r="T141" s="42" t="n">
        <f aca="false">1/(1+CHOOSE(F$3,S142/2,S141/2))^(2*R141/365.25)</f>
        <v>2.7083726130479</v>
      </c>
      <c r="U141" s="4" t="n">
        <f aca="false">IF(AND(mthbeg&lt;=A141,mthend&gt;=A141),1,0)</f>
        <v>0</v>
      </c>
      <c r="V141" s="4" t="n">
        <f aca="false">P141*U141</f>
        <v>0</v>
      </c>
      <c r="X141" s="42" t="n">
        <f aca="false">IF(AND(CHOOSE(X$3,MONTH(A141)=MONTH(mthbeg),MONTH(A141)=1),YEAR(A141)&gt;YEAR(mthbeg)),X140*(1+escalator),X140)</f>
        <v>1.34391637934412</v>
      </c>
      <c r="Y141" s="32" t="n">
        <f aca="false">D141*X141</f>
        <v>0</v>
      </c>
      <c r="AA141" s="32" t="n">
        <f aca="false">$D141*E141</f>
        <v>0</v>
      </c>
      <c r="AB141" s="32" t="n">
        <f aca="false">$D141*F141</f>
        <v>0</v>
      </c>
      <c r="AC141" s="32" t="n">
        <f aca="false">$D141*G141</f>
        <v>0</v>
      </c>
      <c r="AD141" s="32" t="n">
        <f aca="false">$D141*H141</f>
        <v>0</v>
      </c>
      <c r="AE141" s="32" t="n">
        <f aca="false">$D141*I141</f>
        <v>0</v>
      </c>
      <c r="AF141" s="32" t="n">
        <f aca="false">$D141*J141</f>
        <v>0</v>
      </c>
      <c r="AH141" s="1" t="n">
        <f aca="false">C141*E141</f>
        <v>0</v>
      </c>
      <c r="AI141" s="1" t="n">
        <f aca="false">AH141*T141</f>
        <v>0</v>
      </c>
    </row>
    <row r="142" customFormat="false" ht="12.75" hidden="false" customHeight="false" outlineLevel="0" collapsed="false">
      <c r="A142" s="43" t="n">
        <f aca="false">EDATE(A141,1)</f>
        <v>40909</v>
      </c>
      <c r="B142" s="32" t="n">
        <f aca="false">B141</f>
        <v>1</v>
      </c>
      <c r="C142" s="32" t="n">
        <f aca="false">IF(U142=1,B142*P142,0)</f>
        <v>0</v>
      </c>
      <c r="D142" s="32" t="n">
        <f aca="false">C142*T142</f>
        <v>0</v>
      </c>
      <c r="E142" s="40"/>
      <c r="F142" s="33"/>
      <c r="G142" s="40" t="n">
        <v>46.75</v>
      </c>
      <c r="H142" s="40" t="n">
        <v>51.45</v>
      </c>
      <c r="I142" s="33" t="n">
        <v>31.52828371692</v>
      </c>
      <c r="J142" s="33" t="n">
        <v>35.95</v>
      </c>
      <c r="K142" s="32"/>
      <c r="L142" s="32"/>
      <c r="M142" s="32"/>
      <c r="N142" s="32"/>
      <c r="O142" s="32"/>
      <c r="P142" s="1" t="n">
        <f aca="false">A143-A142</f>
        <v>31</v>
      </c>
      <c r="Q142" s="41" t="n">
        <f aca="false">CHOOSE(F$3,A143+24,A142)</f>
        <v>40964</v>
      </c>
      <c r="R142" s="1" t="n">
        <f aca="false">Q142-C$3</f>
        <v>-4962</v>
      </c>
      <c r="S142" s="40" t="n">
        <v>0.074229602517372</v>
      </c>
      <c r="T142" s="42" t="n">
        <f aca="false">1/(1+CHOOSE(F$3,S143/2,S142/2))^(2*R142/365.25)</f>
        <v>2.69148341441706</v>
      </c>
      <c r="U142" s="4" t="n">
        <f aca="false">IF(AND(mthbeg&lt;=A142,mthend&gt;=A142),1,0)</f>
        <v>0</v>
      </c>
      <c r="V142" s="4" t="n">
        <f aca="false">P142*U142</f>
        <v>0</v>
      </c>
      <c r="X142" s="42" t="n">
        <f aca="false">IF(AND(CHOOSE(X$3,MONTH(A142)=MONTH(mthbeg),MONTH(A142)=1),YEAR(A142)&gt;YEAR(mthbeg)),X141*(1+escalator),X141)</f>
        <v>1.38423387072445</v>
      </c>
      <c r="Y142" s="32" t="n">
        <f aca="false">D142*X142</f>
        <v>0</v>
      </c>
      <c r="AA142" s="32" t="n">
        <f aca="false">$D142*E142</f>
        <v>0</v>
      </c>
      <c r="AB142" s="32" t="n">
        <f aca="false">$D142*F142</f>
        <v>0</v>
      </c>
      <c r="AC142" s="32" t="n">
        <f aca="false">$D142*G142</f>
        <v>0</v>
      </c>
      <c r="AD142" s="32" t="n">
        <f aca="false">$D142*H142</f>
        <v>0</v>
      </c>
      <c r="AE142" s="32" t="n">
        <f aca="false">$D142*I142</f>
        <v>0</v>
      </c>
      <c r="AF142" s="32" t="n">
        <f aca="false">$D142*J142</f>
        <v>0</v>
      </c>
      <c r="AH142" s="1" t="n">
        <f aca="false">C142*E142</f>
        <v>0</v>
      </c>
      <c r="AI142" s="1" t="n">
        <f aca="false">AH142*T142</f>
        <v>0</v>
      </c>
    </row>
    <row r="143" customFormat="false" ht="12.75" hidden="false" customHeight="false" outlineLevel="0" collapsed="false">
      <c r="A143" s="43" t="n">
        <f aca="false">EDATE(A142,1)</f>
        <v>40940</v>
      </c>
      <c r="B143" s="32" t="n">
        <f aca="false">B142</f>
        <v>1</v>
      </c>
      <c r="C143" s="32" t="n">
        <f aca="false">IF(U143=1,B143*P143,0)</f>
        <v>0</v>
      </c>
      <c r="D143" s="32" t="n">
        <f aca="false">C143*T143</f>
        <v>0</v>
      </c>
      <c r="E143" s="40"/>
      <c r="F143" s="33"/>
      <c r="G143" s="40" t="n">
        <v>47.035140574349</v>
      </c>
      <c r="H143" s="40" t="n">
        <v>49.45</v>
      </c>
      <c r="I143" s="33" t="n">
        <v>30.68828371692</v>
      </c>
      <c r="J143" s="33" t="n">
        <v>34.95</v>
      </c>
      <c r="K143" s="32"/>
      <c r="L143" s="32"/>
      <c r="M143" s="32"/>
      <c r="N143" s="32"/>
      <c r="O143" s="32"/>
      <c r="P143" s="1" t="n">
        <f aca="false">A144-A143</f>
        <v>29</v>
      </c>
      <c r="Q143" s="41" t="n">
        <f aca="false">CHOOSE(F$3,A144+24,A143)</f>
        <v>40993</v>
      </c>
      <c r="R143" s="1" t="n">
        <f aca="false">Q143-C$3</f>
        <v>-4933</v>
      </c>
      <c r="S143" s="40" t="n">
        <v>0.074224302271394</v>
      </c>
      <c r="T143" s="42" t="n">
        <f aca="false">1/(1+CHOOSE(F$3,S144/2,S143/2))^(2*R143/365.25)</f>
        <v>2.67577534427131</v>
      </c>
      <c r="U143" s="4" t="n">
        <f aca="false">IF(AND(mthbeg&lt;=A143,mthend&gt;=A143),1,0)</f>
        <v>0</v>
      </c>
      <c r="V143" s="4" t="n">
        <f aca="false">P143*U143</f>
        <v>0</v>
      </c>
      <c r="X143" s="42" t="n">
        <f aca="false">IF(AND(CHOOSE(X$3,MONTH(A143)=MONTH(mthbeg),MONTH(A143)=1),YEAR(A143)&gt;YEAR(mthbeg)),X142*(1+escalator),X142)</f>
        <v>1.38423387072445</v>
      </c>
      <c r="Y143" s="32" t="n">
        <f aca="false">D143*X143</f>
        <v>0</v>
      </c>
      <c r="AA143" s="32" t="n">
        <f aca="false">$D143*E143</f>
        <v>0</v>
      </c>
      <c r="AB143" s="32" t="n">
        <f aca="false">$D143*F143</f>
        <v>0</v>
      </c>
      <c r="AC143" s="32" t="n">
        <f aca="false">$D143*G143</f>
        <v>0</v>
      </c>
      <c r="AD143" s="32" t="n">
        <f aca="false">$D143*H143</f>
        <v>0</v>
      </c>
      <c r="AE143" s="32" t="n">
        <f aca="false">$D143*I143</f>
        <v>0</v>
      </c>
      <c r="AF143" s="32" t="n">
        <f aca="false">$D143*J143</f>
        <v>0</v>
      </c>
      <c r="AH143" s="1" t="n">
        <f aca="false">C143*E143</f>
        <v>0</v>
      </c>
      <c r="AI143" s="1" t="n">
        <f aca="false">AH143*T143</f>
        <v>0</v>
      </c>
    </row>
    <row r="144" customFormat="false" ht="12.75" hidden="false" customHeight="false" outlineLevel="0" collapsed="false">
      <c r="A144" s="43" t="n">
        <f aca="false">EDATE(A143,1)</f>
        <v>40969</v>
      </c>
      <c r="B144" s="32" t="n">
        <f aca="false">B143</f>
        <v>1</v>
      </c>
      <c r="C144" s="32" t="n">
        <f aca="false">IF(U144=1,B144*P144,0)</f>
        <v>0</v>
      </c>
      <c r="D144" s="32" t="n">
        <f aca="false">C144*T144</f>
        <v>0</v>
      </c>
      <c r="E144" s="40"/>
      <c r="F144" s="33"/>
      <c r="G144" s="40" t="n">
        <v>46.035140574349</v>
      </c>
      <c r="H144" s="40" t="n">
        <v>48.45</v>
      </c>
      <c r="I144" s="33" t="n">
        <v>30.68828371692</v>
      </c>
      <c r="J144" s="33" t="n">
        <v>32.95</v>
      </c>
      <c r="K144" s="32"/>
      <c r="L144" s="32"/>
      <c r="M144" s="32"/>
      <c r="N144" s="32"/>
      <c r="O144" s="32"/>
      <c r="P144" s="1" t="n">
        <f aca="false">A145-A144</f>
        <v>31</v>
      </c>
      <c r="Q144" s="41" t="n">
        <f aca="false">CHOOSE(F$3,A145+24,A144)</f>
        <v>41024</v>
      </c>
      <c r="R144" s="1" t="n">
        <f aca="false">Q144-C$3</f>
        <v>-4902</v>
      </c>
      <c r="S144" s="40" t="n">
        <v>0.0742191730011</v>
      </c>
      <c r="T144" s="42" t="n">
        <f aca="false">1/(1+CHOOSE(F$3,S145/2,S144/2))^(2*R144/365.25)</f>
        <v>2.65909392065595</v>
      </c>
      <c r="U144" s="4" t="n">
        <f aca="false">IF(AND(mthbeg&lt;=A144,mthend&gt;=A144),1,0)</f>
        <v>0</v>
      </c>
      <c r="V144" s="4" t="n">
        <f aca="false">P144*U144</f>
        <v>0</v>
      </c>
      <c r="X144" s="42" t="n">
        <f aca="false">IF(AND(CHOOSE(X$3,MONTH(A144)=MONTH(mthbeg),MONTH(A144)=1),YEAR(A144)&gt;YEAR(mthbeg)),X143*(1+escalator),X143)</f>
        <v>1.38423387072445</v>
      </c>
      <c r="Y144" s="32" t="n">
        <f aca="false">D144*X144</f>
        <v>0</v>
      </c>
      <c r="AA144" s="32" t="n">
        <f aca="false">$D144*E144</f>
        <v>0</v>
      </c>
      <c r="AB144" s="32" t="n">
        <f aca="false">$D144*F144</f>
        <v>0</v>
      </c>
      <c r="AC144" s="32" t="n">
        <f aca="false">$D144*G144</f>
        <v>0</v>
      </c>
      <c r="AD144" s="32" t="n">
        <f aca="false">$D144*H144</f>
        <v>0</v>
      </c>
      <c r="AE144" s="32" t="n">
        <f aca="false">$D144*I144</f>
        <v>0</v>
      </c>
      <c r="AF144" s="32" t="n">
        <f aca="false">$D144*J144</f>
        <v>0</v>
      </c>
      <c r="AH144" s="1" t="n">
        <f aca="false">C144*E144</f>
        <v>0</v>
      </c>
      <c r="AI144" s="1" t="n">
        <f aca="false">AH144*T144</f>
        <v>0</v>
      </c>
    </row>
    <row r="145" customFormat="false" ht="12.75" hidden="false" customHeight="false" outlineLevel="0" collapsed="false">
      <c r="A145" s="43" t="n">
        <f aca="false">EDATE(A144,1)</f>
        <v>41000</v>
      </c>
      <c r="B145" s="32" t="n">
        <f aca="false">B144</f>
        <v>1</v>
      </c>
      <c r="C145" s="32" t="n">
        <f aca="false">IF(U145=1,B145*P145,0)</f>
        <v>0</v>
      </c>
      <c r="D145" s="32" t="n">
        <f aca="false">C145*T145</f>
        <v>0</v>
      </c>
      <c r="E145" s="40"/>
      <c r="F145" s="33"/>
      <c r="G145" s="40" t="n">
        <v>44</v>
      </c>
      <c r="H145" s="40" t="n">
        <v>46.35</v>
      </c>
      <c r="I145" s="33" t="n">
        <v>29.8820090067677</v>
      </c>
      <c r="J145" s="33" t="n">
        <v>32.95</v>
      </c>
      <c r="K145" s="32"/>
      <c r="L145" s="32"/>
      <c r="M145" s="32"/>
      <c r="N145" s="32"/>
      <c r="O145" s="32"/>
      <c r="P145" s="1" t="n">
        <f aca="false">A146-A145</f>
        <v>30</v>
      </c>
      <c r="Q145" s="41" t="n">
        <f aca="false">CHOOSE(F$3,A146+24,A145)</f>
        <v>41054</v>
      </c>
      <c r="R145" s="1" t="n">
        <f aca="false">Q145-C$3</f>
        <v>-4872</v>
      </c>
      <c r="S145" s="40" t="n">
        <v>0.07421387275514</v>
      </c>
      <c r="T145" s="42" t="n">
        <f aca="false">1/(1+CHOOSE(F$3,S146/2,S145/2))^(2*R145/365.25)</f>
        <v>2.64305181483486</v>
      </c>
      <c r="U145" s="4" t="n">
        <f aca="false">IF(AND(mthbeg&lt;=A145,mthend&gt;=A145),1,0)</f>
        <v>0</v>
      </c>
      <c r="V145" s="4" t="n">
        <f aca="false">P145*U145</f>
        <v>0</v>
      </c>
      <c r="X145" s="42" t="n">
        <f aca="false">IF(AND(CHOOSE(X$3,MONTH(A145)=MONTH(mthbeg),MONTH(A145)=1),YEAR(A145)&gt;YEAR(mthbeg)),X144*(1+escalator),X144)</f>
        <v>1.38423387072445</v>
      </c>
      <c r="Y145" s="32" t="n">
        <f aca="false">D145*X145</f>
        <v>0</v>
      </c>
      <c r="AA145" s="32" t="n">
        <f aca="false">$D145*E145</f>
        <v>0</v>
      </c>
      <c r="AB145" s="32" t="n">
        <f aca="false">$D145*F145</f>
        <v>0</v>
      </c>
      <c r="AC145" s="32" t="n">
        <f aca="false">$D145*G145</f>
        <v>0</v>
      </c>
      <c r="AD145" s="32" t="n">
        <f aca="false">$D145*H145</f>
        <v>0</v>
      </c>
      <c r="AE145" s="32" t="n">
        <f aca="false">$D145*I145</f>
        <v>0</v>
      </c>
      <c r="AF145" s="32" t="n">
        <f aca="false">$D145*J145</f>
        <v>0</v>
      </c>
      <c r="AH145" s="1" t="n">
        <f aca="false">C145*E145</f>
        <v>0</v>
      </c>
      <c r="AI145" s="1" t="n">
        <f aca="false">AH145*T145</f>
        <v>0</v>
      </c>
    </row>
    <row r="146" customFormat="false" ht="12.75" hidden="false" customHeight="false" outlineLevel="0" collapsed="false">
      <c r="A146" s="43" t="n">
        <f aca="false">EDATE(A145,1)</f>
        <v>41030</v>
      </c>
      <c r="B146" s="32" t="n">
        <f aca="false">B145</f>
        <v>1</v>
      </c>
      <c r="C146" s="32" t="n">
        <f aca="false">IF(U146=1,B146*P146,0)</f>
        <v>0</v>
      </c>
      <c r="D146" s="32" t="n">
        <f aca="false">C146*T146</f>
        <v>0</v>
      </c>
      <c r="E146" s="40"/>
      <c r="F146" s="33"/>
      <c r="G146" s="40" t="n">
        <v>47.4594620629664</v>
      </c>
      <c r="H146" s="40" t="n">
        <v>48.35</v>
      </c>
      <c r="I146" s="33" t="n">
        <v>29.8820090067677</v>
      </c>
      <c r="J146" s="33" t="n">
        <v>28.95</v>
      </c>
      <c r="K146" s="32"/>
      <c r="L146" s="32"/>
      <c r="M146" s="32"/>
      <c r="N146" s="32"/>
      <c r="O146" s="32"/>
      <c r="P146" s="1" t="n">
        <f aca="false">A147-A146</f>
        <v>31</v>
      </c>
      <c r="Q146" s="41" t="n">
        <f aca="false">CHOOSE(F$3,A147+24,A146)</f>
        <v>41085</v>
      </c>
      <c r="R146" s="1" t="n">
        <f aca="false">Q146-C$3</f>
        <v>-4841</v>
      </c>
      <c r="S146" s="40" t="n">
        <v>0.074208743484864</v>
      </c>
      <c r="T146" s="42" t="n">
        <f aca="false">1/(1+CHOOSE(F$3,S147/2,S146/2))^(2*R146/365.25)</f>
        <v>2.62657888028823</v>
      </c>
      <c r="U146" s="4" t="n">
        <f aca="false">IF(AND(mthbeg&lt;=A146,mthend&gt;=A146),1,0)</f>
        <v>0</v>
      </c>
      <c r="V146" s="4" t="n">
        <f aca="false">P146*U146</f>
        <v>0</v>
      </c>
      <c r="X146" s="42" t="n">
        <f aca="false">IF(AND(CHOOSE(X$3,MONTH(A146)=MONTH(mthbeg),MONTH(A146)=1),YEAR(A146)&gt;YEAR(mthbeg)),X145*(1+escalator),X145)</f>
        <v>1.38423387072445</v>
      </c>
      <c r="Y146" s="32" t="n">
        <f aca="false">D146*X146</f>
        <v>0</v>
      </c>
      <c r="AA146" s="32" t="n">
        <f aca="false">$D146*E146</f>
        <v>0</v>
      </c>
      <c r="AB146" s="32" t="n">
        <f aca="false">$D146*F146</f>
        <v>0</v>
      </c>
      <c r="AC146" s="32" t="n">
        <f aca="false">$D146*G146</f>
        <v>0</v>
      </c>
      <c r="AD146" s="32" t="n">
        <f aca="false">$D146*H146</f>
        <v>0</v>
      </c>
      <c r="AE146" s="32" t="n">
        <f aca="false">$D146*I146</f>
        <v>0</v>
      </c>
      <c r="AF146" s="32" t="n">
        <f aca="false">$D146*J146</f>
        <v>0</v>
      </c>
      <c r="AH146" s="1" t="n">
        <f aca="false">C146*E146</f>
        <v>0</v>
      </c>
      <c r="AI146" s="1" t="n">
        <f aca="false">AH146*T146</f>
        <v>0</v>
      </c>
    </row>
    <row r="147" customFormat="false" ht="12.75" hidden="false" customHeight="false" outlineLevel="0" collapsed="false">
      <c r="A147" s="43" t="n">
        <f aca="false">EDATE(A146,1)</f>
        <v>41061</v>
      </c>
      <c r="B147" s="32" t="n">
        <f aca="false">B146</f>
        <v>1</v>
      </c>
      <c r="C147" s="32" t="n">
        <f aca="false">IF(U147=1,B147*P147,0)</f>
        <v>0</v>
      </c>
      <c r="D147" s="32" t="n">
        <f aca="false">C147*T147</f>
        <v>0</v>
      </c>
      <c r="E147" s="40"/>
      <c r="F147" s="33"/>
      <c r="G147" s="40" t="n">
        <v>63.4594620629664</v>
      </c>
      <c r="H147" s="40" t="n">
        <v>55.35</v>
      </c>
      <c r="I147" s="33" t="n">
        <v>27.8820090067677</v>
      </c>
      <c r="J147" s="33" t="n">
        <v>31.95</v>
      </c>
      <c r="K147" s="32"/>
      <c r="L147" s="32"/>
      <c r="M147" s="32"/>
      <c r="N147" s="32"/>
      <c r="O147" s="32"/>
      <c r="P147" s="1" t="n">
        <f aca="false">A148-A147</f>
        <v>30</v>
      </c>
      <c r="Q147" s="41" t="n">
        <f aca="false">CHOOSE(F$3,A148+24,A147)</f>
        <v>41115</v>
      </c>
      <c r="R147" s="1" t="n">
        <f aca="false">Q147-C$3</f>
        <v>-4811</v>
      </c>
      <c r="S147" s="40" t="n">
        <v>0.074203443238922</v>
      </c>
      <c r="T147" s="42" t="n">
        <f aca="false">1/(1+CHOOSE(F$3,S148/2,S147/2))^(2*R147/365.25)</f>
        <v>2.6107315779678</v>
      </c>
      <c r="U147" s="4" t="n">
        <f aca="false">IF(AND(mthbeg&lt;=A147,mthend&gt;=A147),1,0)</f>
        <v>0</v>
      </c>
      <c r="V147" s="4" t="n">
        <f aca="false">P147*U147</f>
        <v>0</v>
      </c>
      <c r="X147" s="42" t="n">
        <f aca="false">IF(AND(CHOOSE(X$3,MONTH(A147)=MONTH(mthbeg),MONTH(A147)=1),YEAR(A147)&gt;YEAR(mthbeg)),X146*(1+escalator),X146)</f>
        <v>1.38423387072445</v>
      </c>
      <c r="Y147" s="32" t="n">
        <f aca="false">D147*X147</f>
        <v>0</v>
      </c>
      <c r="AA147" s="32" t="n">
        <f aca="false">$D147*E147</f>
        <v>0</v>
      </c>
      <c r="AB147" s="32" t="n">
        <f aca="false">$D147*F147</f>
        <v>0</v>
      </c>
      <c r="AC147" s="32" t="n">
        <f aca="false">$D147*G147</f>
        <v>0</v>
      </c>
      <c r="AD147" s="32" t="n">
        <f aca="false">$D147*H147</f>
        <v>0</v>
      </c>
      <c r="AE147" s="32" t="n">
        <f aca="false">$D147*I147</f>
        <v>0</v>
      </c>
      <c r="AF147" s="32" t="n">
        <f aca="false">$D147*J147</f>
        <v>0</v>
      </c>
      <c r="AH147" s="1" t="n">
        <f aca="false">C147*E147</f>
        <v>0</v>
      </c>
      <c r="AI147" s="1" t="n">
        <f aca="false">AH147*T147</f>
        <v>0</v>
      </c>
    </row>
    <row r="148" customFormat="false" ht="12.75" hidden="false" customHeight="false" outlineLevel="0" collapsed="false">
      <c r="A148" s="43" t="n">
        <f aca="false">EDATE(A147,1)</f>
        <v>41091</v>
      </c>
      <c r="B148" s="32" t="n">
        <f aca="false">B147</f>
        <v>1</v>
      </c>
      <c r="C148" s="32" t="n">
        <f aca="false">IF(U148=1,B148*P148,0)</f>
        <v>0</v>
      </c>
      <c r="D148" s="32" t="n">
        <f aca="false">C148*T148</f>
        <v>0</v>
      </c>
      <c r="E148" s="40"/>
      <c r="F148" s="33"/>
      <c r="G148" s="40" t="n">
        <v>75.75</v>
      </c>
      <c r="H148" s="40" t="n">
        <v>72.8</v>
      </c>
      <c r="I148" s="33" t="n">
        <v>41.3568113540023</v>
      </c>
      <c r="J148" s="33" t="n">
        <v>36.55</v>
      </c>
      <c r="K148" s="32"/>
      <c r="L148" s="32"/>
      <c r="M148" s="32"/>
      <c r="N148" s="32"/>
      <c r="O148" s="32"/>
      <c r="P148" s="1" t="n">
        <f aca="false">A149-A148</f>
        <v>31</v>
      </c>
      <c r="Q148" s="41" t="n">
        <f aca="false">CHOOSE(F$3,A149+24,A148)</f>
        <v>41146</v>
      </c>
      <c r="R148" s="1" t="n">
        <f aca="false">Q148-C$3</f>
        <v>-4780</v>
      </c>
      <c r="S148" s="40" t="n">
        <v>0.074198142992989</v>
      </c>
      <c r="T148" s="42" t="n">
        <f aca="false">1/(1+CHOOSE(F$3,S149/2,S148/2))^(2*R148/365.25)</f>
        <v>2.59447014255229</v>
      </c>
      <c r="U148" s="4" t="n">
        <f aca="false">IF(AND(mthbeg&lt;=A148,mthend&gt;=A148),1,0)</f>
        <v>0</v>
      </c>
      <c r="V148" s="4" t="n">
        <f aca="false">P148*U148</f>
        <v>0</v>
      </c>
      <c r="X148" s="42" t="n">
        <f aca="false">IF(AND(CHOOSE(X$3,MONTH(A148)=MONTH(mthbeg),MONTH(A148)=1),YEAR(A148)&gt;YEAR(mthbeg)),X147*(1+escalator),X147)</f>
        <v>1.38423387072445</v>
      </c>
      <c r="Y148" s="32" t="n">
        <f aca="false">D148*X148</f>
        <v>0</v>
      </c>
      <c r="AA148" s="32" t="n">
        <f aca="false">$D148*E148</f>
        <v>0</v>
      </c>
      <c r="AB148" s="32" t="n">
        <f aca="false">$D148*F148</f>
        <v>0</v>
      </c>
      <c r="AC148" s="32" t="n">
        <f aca="false">$D148*G148</f>
        <v>0</v>
      </c>
      <c r="AD148" s="32" t="n">
        <f aca="false">$D148*H148</f>
        <v>0</v>
      </c>
      <c r="AE148" s="32" t="n">
        <f aca="false">$D148*I148</f>
        <v>0</v>
      </c>
      <c r="AF148" s="32" t="n">
        <f aca="false">$D148*J148</f>
        <v>0</v>
      </c>
      <c r="AH148" s="1" t="n">
        <f aca="false">C148*E148</f>
        <v>0</v>
      </c>
      <c r="AI148" s="1" t="n">
        <f aca="false">AH148*T148</f>
        <v>0</v>
      </c>
    </row>
    <row r="149" customFormat="false" ht="12.75" hidden="false" customHeight="false" outlineLevel="0" collapsed="false">
      <c r="A149" s="43" t="n">
        <f aca="false">EDATE(A148,1)</f>
        <v>41122</v>
      </c>
      <c r="B149" s="32" t="n">
        <f aca="false">B148</f>
        <v>1</v>
      </c>
      <c r="C149" s="32" t="n">
        <f aca="false">IF(U149=1,B149*P149,0)</f>
        <v>0</v>
      </c>
      <c r="D149" s="32" t="n">
        <f aca="false">C149*T149</f>
        <v>0</v>
      </c>
      <c r="E149" s="40"/>
      <c r="F149" s="33"/>
      <c r="G149" s="40" t="n">
        <v>79.3103263935711</v>
      </c>
      <c r="H149" s="40" t="n">
        <v>85.8</v>
      </c>
      <c r="I149" s="33" t="n">
        <v>45.3568113540023</v>
      </c>
      <c r="J149" s="33" t="n">
        <v>38.55</v>
      </c>
      <c r="K149" s="32"/>
      <c r="L149" s="32"/>
      <c r="M149" s="32"/>
      <c r="N149" s="32"/>
      <c r="O149" s="32"/>
      <c r="P149" s="1" t="n">
        <f aca="false">A150-A149</f>
        <v>31</v>
      </c>
      <c r="Q149" s="41" t="n">
        <f aca="false">CHOOSE(F$3,A150+24,A149)</f>
        <v>41177</v>
      </c>
      <c r="R149" s="1" t="n">
        <f aca="false">Q149-C$3</f>
        <v>-4749</v>
      </c>
      <c r="S149" s="40" t="n">
        <v>0.07419301372274</v>
      </c>
      <c r="T149" s="42" t="n">
        <f aca="false">1/(1+CHOOSE(F$3,S150/2,S149/2))^(2*R149/365.25)</f>
        <v>2.57830663206219</v>
      </c>
      <c r="U149" s="4" t="n">
        <f aca="false">IF(AND(mthbeg&lt;=A149,mthend&gt;=A149),1,0)</f>
        <v>0</v>
      </c>
      <c r="V149" s="4" t="n">
        <f aca="false">P149*U149</f>
        <v>0</v>
      </c>
      <c r="X149" s="42" t="n">
        <f aca="false">IF(AND(CHOOSE(X$3,MONTH(A149)=MONTH(mthbeg),MONTH(A149)=1),YEAR(A149)&gt;YEAR(mthbeg)),X148*(1+escalator),X148)</f>
        <v>1.38423387072445</v>
      </c>
      <c r="Y149" s="32" t="n">
        <f aca="false">D149*X149</f>
        <v>0</v>
      </c>
      <c r="AA149" s="32" t="n">
        <f aca="false">$D149*E149</f>
        <v>0</v>
      </c>
      <c r="AB149" s="32" t="n">
        <f aca="false">$D149*F149</f>
        <v>0</v>
      </c>
      <c r="AC149" s="32" t="n">
        <f aca="false">$D149*G149</f>
        <v>0</v>
      </c>
      <c r="AD149" s="32" t="n">
        <f aca="false">$D149*H149</f>
        <v>0</v>
      </c>
      <c r="AE149" s="32" t="n">
        <f aca="false">$D149*I149</f>
        <v>0</v>
      </c>
      <c r="AF149" s="32" t="n">
        <f aca="false">$D149*J149</f>
        <v>0</v>
      </c>
      <c r="AH149" s="1" t="n">
        <f aca="false">C149*E149</f>
        <v>0</v>
      </c>
      <c r="AI149" s="1" t="n">
        <f aca="false">AH149*T149</f>
        <v>0</v>
      </c>
    </row>
    <row r="150" customFormat="false" ht="12.75" hidden="false" customHeight="false" outlineLevel="0" collapsed="false">
      <c r="A150" s="43" t="n">
        <f aca="false">EDATE(A149,1)</f>
        <v>41153</v>
      </c>
      <c r="B150" s="32" t="n">
        <f aca="false">B149</f>
        <v>1</v>
      </c>
      <c r="C150" s="32" t="n">
        <f aca="false">IF(U150=1,B150*P150,0)</f>
        <v>0</v>
      </c>
      <c r="D150" s="32" t="n">
        <f aca="false">C150*T150</f>
        <v>0</v>
      </c>
      <c r="E150" s="40"/>
      <c r="F150" s="33"/>
      <c r="G150" s="40" t="n">
        <v>71.3103263935711</v>
      </c>
      <c r="H150" s="40" t="n">
        <v>73.8</v>
      </c>
      <c r="I150" s="33" t="n">
        <v>42.3568113540023</v>
      </c>
      <c r="J150" s="33" t="n">
        <v>36.55</v>
      </c>
      <c r="K150" s="32"/>
      <c r="L150" s="32"/>
      <c r="M150" s="32"/>
      <c r="N150" s="32"/>
      <c r="O150" s="32"/>
      <c r="P150" s="1" t="n">
        <f aca="false">A151-A150</f>
        <v>30</v>
      </c>
      <c r="Q150" s="41" t="n">
        <f aca="false">CHOOSE(F$3,A151+24,A150)</f>
        <v>41207</v>
      </c>
      <c r="R150" s="1" t="n">
        <f aca="false">Q150-C$3</f>
        <v>-4719</v>
      </c>
      <c r="S150" s="40" t="n">
        <v>0.074187713476825</v>
      </c>
      <c r="T150" s="42" t="n">
        <f aca="false">1/(1+CHOOSE(F$3,S151/2,S150/2))^(2*R150/365.25)</f>
        <v>2.5627625263004</v>
      </c>
      <c r="U150" s="4" t="n">
        <f aca="false">IF(AND(mthbeg&lt;=A150,mthend&gt;=A150),1,0)</f>
        <v>0</v>
      </c>
      <c r="V150" s="4" t="n">
        <f aca="false">P150*U150</f>
        <v>0</v>
      </c>
      <c r="X150" s="42" t="n">
        <f aca="false">IF(AND(CHOOSE(X$3,MONTH(A150)=MONTH(mthbeg),MONTH(A150)=1),YEAR(A150)&gt;YEAR(mthbeg)),X149*(1+escalator),X149)</f>
        <v>1.38423387072445</v>
      </c>
      <c r="Y150" s="32" t="n">
        <f aca="false">D150*X150</f>
        <v>0</v>
      </c>
      <c r="AA150" s="32" t="n">
        <f aca="false">$D150*E150</f>
        <v>0</v>
      </c>
      <c r="AB150" s="32" t="n">
        <f aca="false">$D150*F150</f>
        <v>0</v>
      </c>
      <c r="AC150" s="32" t="n">
        <f aca="false">$D150*G150</f>
        <v>0</v>
      </c>
      <c r="AD150" s="32" t="n">
        <f aca="false">$D150*H150</f>
        <v>0</v>
      </c>
      <c r="AE150" s="32" t="n">
        <f aca="false">$D150*I150</f>
        <v>0</v>
      </c>
      <c r="AF150" s="32" t="n">
        <f aca="false">$D150*J150</f>
        <v>0</v>
      </c>
      <c r="AH150" s="1" t="n">
        <f aca="false">C150*E150</f>
        <v>0</v>
      </c>
      <c r="AI150" s="1" t="n">
        <f aca="false">AH150*T150</f>
        <v>0</v>
      </c>
    </row>
    <row r="151" customFormat="false" ht="12.75" hidden="false" customHeight="false" outlineLevel="0" collapsed="false">
      <c r="A151" s="43" t="n">
        <f aca="false">EDATE(A150,1)</f>
        <v>41183</v>
      </c>
      <c r="B151" s="32" t="n">
        <f aca="false">B150</f>
        <v>1</v>
      </c>
      <c r="C151" s="32" t="n">
        <f aca="false">IF(U151=1,B151*P151,0)</f>
        <v>0</v>
      </c>
      <c r="D151" s="32" t="n">
        <f aca="false">C151*T151</f>
        <v>0</v>
      </c>
      <c r="E151" s="40"/>
      <c r="F151" s="33"/>
      <c r="G151" s="40" t="n">
        <v>55.15</v>
      </c>
      <c r="H151" s="40" t="n">
        <v>51.95</v>
      </c>
      <c r="I151" s="33" t="n">
        <v>35.6970309860994</v>
      </c>
      <c r="J151" s="33" t="n">
        <v>34.95</v>
      </c>
      <c r="K151" s="32"/>
      <c r="L151" s="32"/>
      <c r="M151" s="32"/>
      <c r="N151" s="32"/>
      <c r="O151" s="32"/>
      <c r="P151" s="1" t="n">
        <f aca="false">A152-A151</f>
        <v>31</v>
      </c>
      <c r="Q151" s="41" t="n">
        <f aca="false">CHOOSE(F$3,A152+24,A151)</f>
        <v>41238</v>
      </c>
      <c r="R151" s="1" t="n">
        <f aca="false">Q151-C$3</f>
        <v>-4688</v>
      </c>
      <c r="S151" s="40" t="n">
        <v>0.074182584206594</v>
      </c>
      <c r="T151" s="42" t="n">
        <f aca="false">1/(1+CHOOSE(F$3,S152/2,S151/2))^(2*R151/365.25)</f>
        <v>2.54680090047273</v>
      </c>
      <c r="U151" s="4" t="n">
        <f aca="false">IF(AND(mthbeg&lt;=A151,mthend&gt;=A151),1,0)</f>
        <v>0</v>
      </c>
      <c r="V151" s="4" t="n">
        <f aca="false">P151*U151</f>
        <v>0</v>
      </c>
      <c r="X151" s="42" t="n">
        <f aca="false">IF(AND(CHOOSE(X$3,MONTH(A151)=MONTH(mthbeg),MONTH(A151)=1),YEAR(A151)&gt;YEAR(mthbeg)),X150*(1+escalator),X150)</f>
        <v>1.38423387072445</v>
      </c>
      <c r="Y151" s="32" t="n">
        <f aca="false">D151*X151</f>
        <v>0</v>
      </c>
      <c r="AA151" s="32" t="n">
        <f aca="false">$D151*E151</f>
        <v>0</v>
      </c>
      <c r="AB151" s="32" t="n">
        <f aca="false">$D151*F151</f>
        <v>0</v>
      </c>
      <c r="AC151" s="32" t="n">
        <f aca="false">$D151*G151</f>
        <v>0</v>
      </c>
      <c r="AD151" s="32" t="n">
        <f aca="false">$D151*H151</f>
        <v>0</v>
      </c>
      <c r="AE151" s="32" t="n">
        <f aca="false">$D151*I151</f>
        <v>0</v>
      </c>
      <c r="AF151" s="32" t="n">
        <f aca="false">$D151*J151</f>
        <v>0</v>
      </c>
      <c r="AH151" s="1" t="n">
        <f aca="false">C151*E151</f>
        <v>0</v>
      </c>
      <c r="AI151" s="1" t="n">
        <f aca="false">AH151*T151</f>
        <v>0</v>
      </c>
    </row>
    <row r="152" customFormat="false" ht="12.75" hidden="false" customHeight="false" outlineLevel="0" collapsed="false">
      <c r="A152" s="43" t="n">
        <f aca="false">EDATE(A151,1)</f>
        <v>41214</v>
      </c>
      <c r="B152" s="32" t="n">
        <f aca="false">B151</f>
        <v>1</v>
      </c>
      <c r="C152" s="32" t="n">
        <f aca="false">IF(U152=1,B152*P152,0)</f>
        <v>0</v>
      </c>
      <c r="D152" s="32" t="n">
        <f aca="false">C152*T152</f>
        <v>0</v>
      </c>
      <c r="E152" s="40"/>
      <c r="F152" s="33"/>
      <c r="G152" s="40" t="n">
        <v>45.4865466987213</v>
      </c>
      <c r="H152" s="40" t="n">
        <v>50.95</v>
      </c>
      <c r="I152" s="33" t="n">
        <v>30.6970309860994</v>
      </c>
      <c r="J152" s="33" t="n">
        <v>31.95</v>
      </c>
      <c r="K152" s="32"/>
      <c r="L152" s="32"/>
      <c r="M152" s="32"/>
      <c r="N152" s="32"/>
      <c r="O152" s="32"/>
      <c r="P152" s="1" t="n">
        <f aca="false">A153-A152</f>
        <v>30</v>
      </c>
      <c r="Q152" s="41" t="n">
        <f aca="false">CHOOSE(F$3,A153+24,A152)</f>
        <v>41268</v>
      </c>
      <c r="R152" s="1" t="n">
        <f aca="false">Q152-C$3</f>
        <v>-4658</v>
      </c>
      <c r="S152" s="40" t="n">
        <v>0.074177283960697</v>
      </c>
      <c r="T152" s="42" t="n">
        <f aca="false">1/(1+CHOOSE(F$3,S153/2,S152/2))^(2*R152/365.25)</f>
        <v>2.53144559544604</v>
      </c>
      <c r="U152" s="4" t="n">
        <f aca="false">IF(AND(mthbeg&lt;=A152,mthend&gt;=A152),1,0)</f>
        <v>0</v>
      </c>
      <c r="V152" s="4" t="n">
        <f aca="false">P152*U152</f>
        <v>0</v>
      </c>
      <c r="X152" s="42" t="n">
        <f aca="false">IF(AND(CHOOSE(X$3,MONTH(A152)=MONTH(mthbeg),MONTH(A152)=1),YEAR(A152)&gt;YEAR(mthbeg)),X151*(1+escalator),X151)</f>
        <v>1.38423387072445</v>
      </c>
      <c r="Y152" s="32" t="n">
        <f aca="false">D152*X152</f>
        <v>0</v>
      </c>
      <c r="AA152" s="32" t="n">
        <f aca="false">$D152*E152</f>
        <v>0</v>
      </c>
      <c r="AB152" s="32" t="n">
        <f aca="false">$D152*F152</f>
        <v>0</v>
      </c>
      <c r="AC152" s="32" t="n">
        <f aca="false">$D152*G152</f>
        <v>0</v>
      </c>
      <c r="AD152" s="32" t="n">
        <f aca="false">$D152*H152</f>
        <v>0</v>
      </c>
      <c r="AE152" s="32" t="n">
        <f aca="false">$D152*I152</f>
        <v>0</v>
      </c>
      <c r="AF152" s="32" t="n">
        <f aca="false">$D152*J152</f>
        <v>0</v>
      </c>
      <c r="AH152" s="1" t="n">
        <f aca="false">C152*E152</f>
        <v>0</v>
      </c>
      <c r="AI152" s="1" t="n">
        <f aca="false">AH152*T152</f>
        <v>0</v>
      </c>
    </row>
    <row r="153" customFormat="false" ht="12.75" hidden="false" customHeight="false" outlineLevel="0" collapsed="false">
      <c r="A153" s="43" t="n">
        <f aca="false">EDATE(A152,1)</f>
        <v>41244</v>
      </c>
      <c r="B153" s="32" t="n">
        <f aca="false">B152</f>
        <v>1</v>
      </c>
      <c r="C153" s="32" t="n">
        <f aca="false">IF(U153=1,B153*P153,0)</f>
        <v>0</v>
      </c>
      <c r="D153" s="32" t="n">
        <f aca="false">C153*T153</f>
        <v>0</v>
      </c>
      <c r="E153" s="40"/>
      <c r="F153" s="33"/>
      <c r="G153" s="40" t="n">
        <v>44.4865466987213</v>
      </c>
      <c r="H153" s="40" t="n">
        <v>49.95</v>
      </c>
      <c r="I153" s="33" t="n">
        <v>30.6970309860994</v>
      </c>
      <c r="J153" s="33" t="n">
        <v>31.95</v>
      </c>
      <c r="K153" s="32"/>
      <c r="L153" s="32"/>
      <c r="M153" s="32"/>
      <c r="N153" s="32"/>
      <c r="O153" s="32"/>
      <c r="P153" s="1" t="n">
        <f aca="false">A154-A153</f>
        <v>31</v>
      </c>
      <c r="Q153" s="41" t="n">
        <f aca="false">CHOOSE(F$3,A154+24,A153)</f>
        <v>41299</v>
      </c>
      <c r="R153" s="1" t="n">
        <f aca="false">Q153-C$3</f>
        <v>-4627</v>
      </c>
      <c r="S153" s="40" t="n">
        <v>0.07417198371481</v>
      </c>
      <c r="T153" s="42" t="n">
        <f aca="false">1/(1+CHOOSE(F$3,S154/2,S153/2))^(2*R153/365.25)</f>
        <v>2.51569385723093</v>
      </c>
      <c r="U153" s="4" t="n">
        <f aca="false">IF(AND(mthbeg&lt;=A153,mthend&gt;=A153),1,0)</f>
        <v>0</v>
      </c>
      <c r="V153" s="4" t="n">
        <f aca="false">P153*U153</f>
        <v>0</v>
      </c>
      <c r="X153" s="42" t="n">
        <f aca="false">IF(AND(CHOOSE(X$3,MONTH(A153)=MONTH(mthbeg),MONTH(A153)=1),YEAR(A153)&gt;YEAR(mthbeg)),X152*(1+escalator),X152)</f>
        <v>1.38423387072445</v>
      </c>
      <c r="Y153" s="32" t="n">
        <f aca="false">D153*X153</f>
        <v>0</v>
      </c>
      <c r="AA153" s="32" t="n">
        <f aca="false">$D153*E153</f>
        <v>0</v>
      </c>
      <c r="AB153" s="32" t="n">
        <f aca="false">$D153*F153</f>
        <v>0</v>
      </c>
      <c r="AC153" s="32" t="n">
        <f aca="false">$D153*G153</f>
        <v>0</v>
      </c>
      <c r="AD153" s="32" t="n">
        <f aca="false">$D153*H153</f>
        <v>0</v>
      </c>
      <c r="AE153" s="32" t="n">
        <f aca="false">$D153*I153</f>
        <v>0</v>
      </c>
      <c r="AF153" s="32" t="n">
        <f aca="false">$D153*J153</f>
        <v>0</v>
      </c>
      <c r="AH153" s="1" t="n">
        <f aca="false">C153*E153</f>
        <v>0</v>
      </c>
      <c r="AI153" s="1" t="n">
        <f aca="false">AH153*T153</f>
        <v>0</v>
      </c>
    </row>
    <row r="154" customFormat="false" ht="12.75" hidden="false" customHeight="false" outlineLevel="0" collapsed="false">
      <c r="A154" s="43" t="n">
        <f aca="false">EDATE(A153,1)</f>
        <v>41275</v>
      </c>
      <c r="B154" s="32" t="n">
        <f aca="false">B153</f>
        <v>1</v>
      </c>
      <c r="C154" s="32" t="n">
        <f aca="false">IF(U154=1,B154*P154,0)</f>
        <v>0</v>
      </c>
      <c r="D154" s="32" t="n">
        <f aca="false">C154*T154</f>
        <v>0</v>
      </c>
      <c r="E154" s="40"/>
      <c r="F154" s="33"/>
      <c r="G154" s="40" t="n">
        <v>47</v>
      </c>
      <c r="H154" s="40" t="n">
        <v>52.2</v>
      </c>
      <c r="I154" s="33" t="n">
        <v>31.8050781345717</v>
      </c>
      <c r="J154" s="33" t="n">
        <v>36.45</v>
      </c>
      <c r="K154" s="32"/>
      <c r="L154" s="32"/>
      <c r="M154" s="32"/>
      <c r="N154" s="32"/>
      <c r="O154" s="32"/>
      <c r="P154" s="1" t="n">
        <f aca="false">A155-A154</f>
        <v>31</v>
      </c>
      <c r="Q154" s="41" t="n">
        <f aca="false">CHOOSE(F$3,A155+24,A154)</f>
        <v>41330</v>
      </c>
      <c r="R154" s="1" t="n">
        <f aca="false">Q154-C$3</f>
        <v>-4596</v>
      </c>
      <c r="S154" s="40" t="n">
        <v>0.074167025420278</v>
      </c>
      <c r="T154" s="42" t="n">
        <f aca="false">1/(1+CHOOSE(F$3,S155/2,S154/2))^(2*R154/365.25)</f>
        <v>2.50003178903721</v>
      </c>
      <c r="U154" s="4" t="n">
        <f aca="false">IF(AND(mthbeg&lt;=A154,mthend&gt;=A154),1,0)</f>
        <v>0</v>
      </c>
      <c r="V154" s="4" t="n">
        <f aca="false">P154*U154</f>
        <v>0</v>
      </c>
      <c r="X154" s="42" t="n">
        <f aca="false">IF(AND(CHOOSE(X$3,MONTH(A154)=MONTH(mthbeg),MONTH(A154)=1),YEAR(A154)&gt;YEAR(mthbeg)),X153*(1+escalator),X153)</f>
        <v>1.42576088684618</v>
      </c>
      <c r="Y154" s="32" t="n">
        <f aca="false">D154*X154</f>
        <v>0</v>
      </c>
      <c r="AA154" s="32" t="n">
        <f aca="false">$D154*E154</f>
        <v>0</v>
      </c>
      <c r="AB154" s="32" t="n">
        <f aca="false">$D154*F154</f>
        <v>0</v>
      </c>
      <c r="AC154" s="32" t="n">
        <f aca="false">$D154*G154</f>
        <v>0</v>
      </c>
      <c r="AD154" s="32" t="n">
        <f aca="false">$D154*H154</f>
        <v>0</v>
      </c>
      <c r="AE154" s="32" t="n">
        <f aca="false">$D154*I154</f>
        <v>0</v>
      </c>
      <c r="AF154" s="32" t="n">
        <f aca="false">$D154*J154</f>
        <v>0</v>
      </c>
      <c r="AH154" s="1" t="n">
        <f aca="false">C154*E154</f>
        <v>0</v>
      </c>
      <c r="AI154" s="1" t="n">
        <f aca="false">AH154*T154</f>
        <v>0</v>
      </c>
    </row>
    <row r="155" customFormat="false" ht="12.75" hidden="false" customHeight="false" outlineLevel="0" collapsed="false">
      <c r="A155" s="43" t="n">
        <f aca="false">EDATE(A154,1)</f>
        <v>41306</v>
      </c>
      <c r="B155" s="32" t="n">
        <f aca="false">B154</f>
        <v>1</v>
      </c>
      <c r="C155" s="32" t="n">
        <f aca="false">IF(U155=1,B155*P155,0)</f>
        <v>0</v>
      </c>
      <c r="D155" s="32" t="n">
        <f aca="false">C155*T155</f>
        <v>0</v>
      </c>
      <c r="E155" s="40"/>
      <c r="F155" s="33"/>
      <c r="G155" s="40" t="n">
        <v>47.2622369643034</v>
      </c>
      <c r="H155" s="40" t="n">
        <v>50.2</v>
      </c>
      <c r="I155" s="33" t="n">
        <v>30.9650781345717</v>
      </c>
      <c r="J155" s="33" t="n">
        <v>35.45</v>
      </c>
      <c r="K155" s="32"/>
      <c r="L155" s="32"/>
      <c r="M155" s="32"/>
      <c r="N155" s="32"/>
      <c r="O155" s="32"/>
      <c r="P155" s="1" t="n">
        <f aca="false">A156-A155</f>
        <v>28</v>
      </c>
      <c r="Q155" s="41" t="n">
        <f aca="false">CHOOSE(F$3,A156+24,A155)</f>
        <v>41358</v>
      </c>
      <c r="R155" s="1" t="n">
        <f aca="false">Q155-C$3</f>
        <v>-4568</v>
      </c>
      <c r="S155" s="40" t="n">
        <v>0.074161725174409</v>
      </c>
      <c r="T155" s="42" t="n">
        <f aca="false">1/(1+CHOOSE(F$3,S156/2,S155/2))^(2*R155/365.25)</f>
        <v>2.48596083389008</v>
      </c>
      <c r="U155" s="4" t="n">
        <f aca="false">IF(AND(mthbeg&lt;=A155,mthend&gt;=A155),1,0)</f>
        <v>0</v>
      </c>
      <c r="V155" s="4" t="n">
        <f aca="false">P155*U155</f>
        <v>0</v>
      </c>
      <c r="X155" s="42" t="n">
        <f aca="false">IF(AND(CHOOSE(X$3,MONTH(A155)=MONTH(mthbeg),MONTH(A155)=1),YEAR(A155)&gt;YEAR(mthbeg)),X154*(1+escalator),X154)</f>
        <v>1.42576088684618</v>
      </c>
      <c r="Y155" s="32" t="n">
        <f aca="false">D155*X155</f>
        <v>0</v>
      </c>
      <c r="AA155" s="32" t="n">
        <f aca="false">$D155*E155</f>
        <v>0</v>
      </c>
      <c r="AB155" s="32" t="n">
        <f aca="false">$D155*F155</f>
        <v>0</v>
      </c>
      <c r="AC155" s="32" t="n">
        <f aca="false">$D155*G155</f>
        <v>0</v>
      </c>
      <c r="AD155" s="32" t="n">
        <f aca="false">$D155*H155</f>
        <v>0</v>
      </c>
      <c r="AE155" s="32" t="n">
        <f aca="false">$D155*I155</f>
        <v>0</v>
      </c>
      <c r="AF155" s="32" t="n">
        <f aca="false">$D155*J155</f>
        <v>0</v>
      </c>
      <c r="AH155" s="1" t="n">
        <f aca="false">C155*E155</f>
        <v>0</v>
      </c>
      <c r="AI155" s="1" t="n">
        <f aca="false">AH155*T155</f>
        <v>0</v>
      </c>
    </row>
    <row r="156" customFormat="false" ht="12.75" hidden="false" customHeight="false" outlineLevel="0" collapsed="false">
      <c r="A156" s="43" t="n">
        <f aca="false">EDATE(A155,1)</f>
        <v>41334</v>
      </c>
      <c r="B156" s="32" t="n">
        <f aca="false">B155</f>
        <v>1</v>
      </c>
      <c r="C156" s="32" t="n">
        <f aca="false">IF(U156=1,B156*P156,0)</f>
        <v>0</v>
      </c>
      <c r="D156" s="32" t="n">
        <f aca="false">C156*T156</f>
        <v>0</v>
      </c>
      <c r="E156" s="40"/>
      <c r="F156" s="33"/>
      <c r="G156" s="40" t="n">
        <v>46.2622369643034</v>
      </c>
      <c r="H156" s="40" t="n">
        <v>49.2</v>
      </c>
      <c r="I156" s="33" t="n">
        <v>30.9650781345717</v>
      </c>
      <c r="J156" s="33" t="n">
        <v>33.45</v>
      </c>
      <c r="K156" s="32"/>
      <c r="L156" s="32"/>
      <c r="M156" s="32"/>
      <c r="N156" s="32"/>
      <c r="O156" s="32"/>
      <c r="P156" s="1" t="n">
        <f aca="false">A157-A156</f>
        <v>31</v>
      </c>
      <c r="Q156" s="41" t="n">
        <f aca="false">CHOOSE(F$3,A157+24,A156)</f>
        <v>41389</v>
      </c>
      <c r="R156" s="1" t="n">
        <f aca="false">Q156-C$3</f>
        <v>-4537</v>
      </c>
      <c r="S156" s="40" t="n">
        <v>0.074156595904222</v>
      </c>
      <c r="T156" s="42" t="n">
        <f aca="false">1/(1+CHOOSE(F$3,S157/2,S156/2))^(2*R156/365.25)</f>
        <v>2.4704880232964</v>
      </c>
      <c r="U156" s="4" t="n">
        <f aca="false">IF(AND(mthbeg&lt;=A156,mthend&gt;=A156),1,0)</f>
        <v>0</v>
      </c>
      <c r="V156" s="4" t="n">
        <f aca="false">P156*U156</f>
        <v>0</v>
      </c>
      <c r="X156" s="42" t="n">
        <f aca="false">IF(AND(CHOOSE(X$3,MONTH(A156)=MONTH(mthbeg),MONTH(A156)=1),YEAR(A156)&gt;YEAR(mthbeg)),X155*(1+escalator),X155)</f>
        <v>1.42576088684618</v>
      </c>
      <c r="Y156" s="32" t="n">
        <f aca="false">D156*X156</f>
        <v>0</v>
      </c>
      <c r="AA156" s="32" t="n">
        <f aca="false">$D156*E156</f>
        <v>0</v>
      </c>
      <c r="AB156" s="32" t="n">
        <f aca="false">$D156*F156</f>
        <v>0</v>
      </c>
      <c r="AC156" s="32" t="n">
        <f aca="false">$D156*G156</f>
        <v>0</v>
      </c>
      <c r="AD156" s="32" t="n">
        <f aca="false">$D156*H156</f>
        <v>0</v>
      </c>
      <c r="AE156" s="32" t="n">
        <f aca="false">$D156*I156</f>
        <v>0</v>
      </c>
      <c r="AF156" s="32" t="n">
        <f aca="false">$D156*J156</f>
        <v>0</v>
      </c>
      <c r="AH156" s="1" t="n">
        <f aca="false">C156*E156</f>
        <v>0</v>
      </c>
      <c r="AI156" s="1" t="n">
        <f aca="false">AH156*T156</f>
        <v>0</v>
      </c>
    </row>
    <row r="157" customFormat="false" ht="12.75" hidden="false" customHeight="false" outlineLevel="0" collapsed="false">
      <c r="A157" s="43" t="n">
        <f aca="false">EDATE(A156,1)</f>
        <v>41365</v>
      </c>
      <c r="B157" s="32" t="n">
        <f aca="false">B156</f>
        <v>1</v>
      </c>
      <c r="C157" s="32" t="n">
        <f aca="false">IF(U157=1,B157*P157,0)</f>
        <v>0</v>
      </c>
      <c r="D157" s="32" t="n">
        <f aca="false">C157*T157</f>
        <v>0</v>
      </c>
      <c r="E157" s="40"/>
      <c r="F157" s="33"/>
      <c r="G157" s="40" t="n">
        <v>44.25</v>
      </c>
      <c r="H157" s="40" t="n">
        <v>47.1</v>
      </c>
      <c r="I157" s="33" t="n">
        <v>30.3423246850255</v>
      </c>
      <c r="J157" s="33" t="n">
        <v>33.45</v>
      </c>
      <c r="K157" s="32"/>
      <c r="L157" s="32"/>
      <c r="M157" s="32"/>
      <c r="N157" s="32"/>
      <c r="O157" s="32"/>
      <c r="P157" s="1" t="n">
        <f aca="false">A158-A157</f>
        <v>30</v>
      </c>
      <c r="Q157" s="41" t="n">
        <f aca="false">CHOOSE(F$3,A158+24,A157)</f>
        <v>41419</v>
      </c>
      <c r="R157" s="1" t="n">
        <f aca="false">Q157-C$3</f>
        <v>-4507</v>
      </c>
      <c r="S157" s="40" t="n">
        <v>0.074151295658371</v>
      </c>
      <c r="T157" s="42" t="n">
        <f aca="false">1/(1+CHOOSE(F$3,S158/2,S157/2))^(2*R157/365.25)</f>
        <v>2.45560806394104</v>
      </c>
      <c r="U157" s="4" t="n">
        <f aca="false">IF(AND(mthbeg&lt;=A157,mthend&gt;=A157),1,0)</f>
        <v>0</v>
      </c>
      <c r="V157" s="4" t="n">
        <f aca="false">P157*U157</f>
        <v>0</v>
      </c>
      <c r="X157" s="42" t="n">
        <f aca="false">IF(AND(CHOOSE(X$3,MONTH(A157)=MONTH(mthbeg),MONTH(A157)=1),YEAR(A157)&gt;YEAR(mthbeg)),X156*(1+escalator),X156)</f>
        <v>1.42576088684618</v>
      </c>
      <c r="Y157" s="32" t="n">
        <f aca="false">D157*X157</f>
        <v>0</v>
      </c>
      <c r="AA157" s="32" t="n">
        <f aca="false">$D157*E157</f>
        <v>0</v>
      </c>
      <c r="AB157" s="32" t="n">
        <f aca="false">$D157*F157</f>
        <v>0</v>
      </c>
      <c r="AC157" s="32" t="n">
        <f aca="false">$D157*G157</f>
        <v>0</v>
      </c>
      <c r="AD157" s="32" t="n">
        <f aca="false">$D157*H157</f>
        <v>0</v>
      </c>
      <c r="AE157" s="32" t="n">
        <f aca="false">$D157*I157</f>
        <v>0</v>
      </c>
      <c r="AF157" s="32" t="n">
        <f aca="false">$D157*J157</f>
        <v>0</v>
      </c>
      <c r="AH157" s="1" t="n">
        <f aca="false">C157*E157</f>
        <v>0</v>
      </c>
      <c r="AI157" s="1" t="n">
        <f aca="false">AH157*T157</f>
        <v>0</v>
      </c>
    </row>
    <row r="158" customFormat="false" ht="12.75" hidden="false" customHeight="false" outlineLevel="0" collapsed="false">
      <c r="A158" s="43" t="n">
        <f aca="false">EDATE(A157,1)</f>
        <v>41395</v>
      </c>
      <c r="B158" s="32" t="n">
        <f aca="false">B157</f>
        <v>1</v>
      </c>
      <c r="C158" s="32" t="n">
        <f aca="false">IF(U158=1,B158*P158,0)</f>
        <v>0</v>
      </c>
      <c r="D158" s="32" t="n">
        <f aca="false">C158*T158</f>
        <v>0</v>
      </c>
      <c r="E158" s="40"/>
      <c r="F158" s="33"/>
      <c r="G158" s="40" t="n">
        <v>47.6840669066971</v>
      </c>
      <c r="H158" s="40" t="n">
        <v>49.1</v>
      </c>
      <c r="I158" s="33" t="n">
        <v>30.3423246850255</v>
      </c>
      <c r="J158" s="33" t="n">
        <v>29.45</v>
      </c>
      <c r="K158" s="32"/>
      <c r="L158" s="32"/>
      <c r="M158" s="32"/>
      <c r="N158" s="32"/>
      <c r="O158" s="32"/>
      <c r="P158" s="1" t="n">
        <f aca="false">A159-A158</f>
        <v>31</v>
      </c>
      <c r="Q158" s="41" t="n">
        <f aca="false">CHOOSE(F$3,A159+24,A158)</f>
        <v>41450</v>
      </c>
      <c r="R158" s="1" t="n">
        <f aca="false">Q158-C$3</f>
        <v>-4476</v>
      </c>
      <c r="S158" s="40" t="n">
        <v>0.074146166388201</v>
      </c>
      <c r="T158" s="42" t="n">
        <f aca="false">1/(1+CHOOSE(F$3,S159/2,S158/2))^(2*R158/365.25)</f>
        <v>2.44032833638574</v>
      </c>
      <c r="U158" s="4" t="n">
        <f aca="false">IF(AND(mthbeg&lt;=A158,mthend&gt;=A158),1,0)</f>
        <v>0</v>
      </c>
      <c r="V158" s="4" t="n">
        <f aca="false">P158*U158</f>
        <v>0</v>
      </c>
      <c r="X158" s="42" t="n">
        <f aca="false">IF(AND(CHOOSE(X$3,MONTH(A158)=MONTH(mthbeg),MONTH(A158)=1),YEAR(A158)&gt;YEAR(mthbeg)),X157*(1+escalator),X157)</f>
        <v>1.42576088684618</v>
      </c>
      <c r="Y158" s="32" t="n">
        <f aca="false">D158*X158</f>
        <v>0</v>
      </c>
      <c r="AA158" s="32" t="n">
        <f aca="false">$D158*E158</f>
        <v>0</v>
      </c>
      <c r="AB158" s="32" t="n">
        <f aca="false">$D158*F158</f>
        <v>0</v>
      </c>
      <c r="AC158" s="32" t="n">
        <f aca="false">$D158*G158</f>
        <v>0</v>
      </c>
      <c r="AD158" s="32" t="n">
        <f aca="false">$D158*H158</f>
        <v>0</v>
      </c>
      <c r="AE158" s="32" t="n">
        <f aca="false">$D158*I158</f>
        <v>0</v>
      </c>
      <c r="AF158" s="32" t="n">
        <f aca="false">$D158*J158</f>
        <v>0</v>
      </c>
      <c r="AH158" s="1" t="n">
        <f aca="false">C158*E158</f>
        <v>0</v>
      </c>
      <c r="AI158" s="1" t="n">
        <f aca="false">AH158*T158</f>
        <v>0</v>
      </c>
    </row>
    <row r="159" customFormat="false" ht="12.75" hidden="false" customHeight="false" outlineLevel="0" collapsed="false">
      <c r="A159" s="43" t="n">
        <f aca="false">EDATE(A158,1)</f>
        <v>41426</v>
      </c>
      <c r="B159" s="32" t="n">
        <f aca="false">B158</f>
        <v>1</v>
      </c>
      <c r="C159" s="32" t="n">
        <f aca="false">IF(U159=1,B159*P159,0)</f>
        <v>0</v>
      </c>
      <c r="D159" s="32" t="n">
        <f aca="false">C159*T159</f>
        <v>0</v>
      </c>
      <c r="E159" s="40"/>
      <c r="F159" s="33"/>
      <c r="G159" s="40" t="n">
        <v>63.6840669066971</v>
      </c>
      <c r="H159" s="40" t="n">
        <v>56.1</v>
      </c>
      <c r="I159" s="33" t="n">
        <v>28.3423246850255</v>
      </c>
      <c r="J159" s="33" t="n">
        <v>32.45</v>
      </c>
      <c r="K159" s="32"/>
      <c r="L159" s="32"/>
      <c r="M159" s="32"/>
      <c r="N159" s="32"/>
      <c r="O159" s="32"/>
      <c r="P159" s="1" t="n">
        <f aca="false">A160-A159</f>
        <v>30</v>
      </c>
      <c r="Q159" s="41" t="n">
        <f aca="false">CHOOSE(F$3,A160+24,A159)</f>
        <v>41480</v>
      </c>
      <c r="R159" s="1" t="n">
        <f aca="false">Q159-C$3</f>
        <v>-4446</v>
      </c>
      <c r="S159" s="40" t="n">
        <v>0.074140866142368</v>
      </c>
      <c r="T159" s="42" t="n">
        <f aca="false">1/(1+CHOOSE(F$3,S160/2,S159/2))^(2*R159/365.25)</f>
        <v>2.4256291700662</v>
      </c>
      <c r="U159" s="4" t="n">
        <f aca="false">IF(AND(mthbeg&lt;=A159,mthend&gt;=A159),1,0)</f>
        <v>0</v>
      </c>
      <c r="V159" s="4" t="n">
        <f aca="false">P159*U159</f>
        <v>0</v>
      </c>
      <c r="X159" s="42" t="n">
        <f aca="false">IF(AND(CHOOSE(X$3,MONTH(A159)=MONTH(mthbeg),MONTH(A159)=1),YEAR(A159)&gt;YEAR(mthbeg)),X158*(1+escalator),X158)</f>
        <v>1.42576088684618</v>
      </c>
      <c r="Y159" s="32" t="n">
        <f aca="false">D159*X159</f>
        <v>0</v>
      </c>
      <c r="AA159" s="32" t="n">
        <f aca="false">$D159*E159</f>
        <v>0</v>
      </c>
      <c r="AB159" s="32" t="n">
        <f aca="false">$D159*F159</f>
        <v>0</v>
      </c>
      <c r="AC159" s="32" t="n">
        <f aca="false">$D159*G159</f>
        <v>0</v>
      </c>
      <c r="AD159" s="32" t="n">
        <f aca="false">$D159*H159</f>
        <v>0</v>
      </c>
      <c r="AE159" s="32" t="n">
        <f aca="false">$D159*I159</f>
        <v>0</v>
      </c>
      <c r="AF159" s="32" t="n">
        <f aca="false">$D159*J159</f>
        <v>0</v>
      </c>
      <c r="AH159" s="1" t="n">
        <f aca="false">C159*E159</f>
        <v>0</v>
      </c>
      <c r="AI159" s="1" t="n">
        <f aca="false">AH159*T159</f>
        <v>0</v>
      </c>
    </row>
    <row r="160" customFormat="false" ht="12.75" hidden="false" customHeight="false" outlineLevel="0" collapsed="false">
      <c r="A160" s="43" t="n">
        <f aca="false">EDATE(A159,1)</f>
        <v>41456</v>
      </c>
      <c r="B160" s="32" t="n">
        <f aca="false">B159</f>
        <v>1</v>
      </c>
      <c r="C160" s="32" t="n">
        <f aca="false">IF(U160=1,B160*P160,0)</f>
        <v>0</v>
      </c>
      <c r="D160" s="32" t="n">
        <f aca="false">C160*T160</f>
        <v>0</v>
      </c>
      <c r="E160" s="40"/>
      <c r="F160" s="33"/>
      <c r="G160" s="40" t="n">
        <v>76</v>
      </c>
      <c r="H160" s="40" t="n">
        <v>73.55</v>
      </c>
      <c r="I160" s="33" t="n">
        <v>41.3195961716176</v>
      </c>
      <c r="J160" s="33" t="n">
        <v>37.05</v>
      </c>
      <c r="K160" s="32"/>
      <c r="L160" s="32"/>
      <c r="M160" s="32"/>
      <c r="N160" s="32"/>
      <c r="O160" s="32"/>
      <c r="P160" s="1" t="n">
        <f aca="false">A161-A160</f>
        <v>31</v>
      </c>
      <c r="Q160" s="41" t="n">
        <f aca="false">CHOOSE(F$3,A161+24,A160)</f>
        <v>41511</v>
      </c>
      <c r="R160" s="1" t="n">
        <f aca="false">Q160-C$3</f>
        <v>-4415</v>
      </c>
      <c r="S160" s="40" t="n">
        <v>0.074135565896545</v>
      </c>
      <c r="T160" s="42" t="n">
        <f aca="false">1/(1+CHOOSE(F$3,S161/2,S160/2))^(2*R160/365.25)</f>
        <v>2.41054493435908</v>
      </c>
      <c r="U160" s="4" t="n">
        <f aca="false">IF(AND(mthbeg&lt;=A160,mthend&gt;=A160),1,0)</f>
        <v>0</v>
      </c>
      <c r="V160" s="4" t="n">
        <f aca="false">P160*U160</f>
        <v>0</v>
      </c>
      <c r="X160" s="42" t="n">
        <f aca="false">IF(AND(CHOOSE(X$3,MONTH(A160)=MONTH(mthbeg),MONTH(A160)=1),YEAR(A160)&gt;YEAR(mthbeg)),X159*(1+escalator),X159)</f>
        <v>1.42576088684618</v>
      </c>
      <c r="Y160" s="32" t="n">
        <f aca="false">D160*X160</f>
        <v>0</v>
      </c>
      <c r="AA160" s="32" t="n">
        <f aca="false">$D160*E160</f>
        <v>0</v>
      </c>
      <c r="AB160" s="32" t="n">
        <f aca="false">$D160*F160</f>
        <v>0</v>
      </c>
      <c r="AC160" s="32" t="n">
        <f aca="false">$D160*G160</f>
        <v>0</v>
      </c>
      <c r="AD160" s="32" t="n">
        <f aca="false">$D160*H160</f>
        <v>0</v>
      </c>
      <c r="AE160" s="32" t="n">
        <f aca="false">$D160*I160</f>
        <v>0</v>
      </c>
      <c r="AF160" s="32" t="n">
        <f aca="false">$D160*J160</f>
        <v>0</v>
      </c>
      <c r="AH160" s="1" t="n">
        <f aca="false">C160*E160</f>
        <v>0</v>
      </c>
      <c r="AI160" s="1" t="n">
        <f aca="false">AH160*T160</f>
        <v>0</v>
      </c>
    </row>
    <row r="161" customFormat="false" ht="12.75" hidden="false" customHeight="false" outlineLevel="0" collapsed="false">
      <c r="A161" s="43" t="n">
        <f aca="false">EDATE(A160,1)</f>
        <v>41487</v>
      </c>
      <c r="B161" s="32" t="n">
        <f aca="false">B160</f>
        <v>1</v>
      </c>
      <c r="C161" s="32" t="n">
        <f aca="false">IF(U161=1,B161*P161,0)</f>
        <v>0</v>
      </c>
      <c r="D161" s="32" t="n">
        <f aca="false">C161*T161</f>
        <v>0</v>
      </c>
      <c r="E161" s="40"/>
      <c r="F161" s="33"/>
      <c r="G161" s="40" t="n">
        <v>79.6402333925053</v>
      </c>
      <c r="H161" s="40" t="n">
        <v>86.55</v>
      </c>
      <c r="I161" s="33" t="n">
        <v>45.3195961716176</v>
      </c>
      <c r="J161" s="33" t="n">
        <v>39.05</v>
      </c>
      <c r="K161" s="32"/>
      <c r="L161" s="32"/>
      <c r="M161" s="32"/>
      <c r="N161" s="32"/>
      <c r="O161" s="32"/>
      <c r="P161" s="1" t="n">
        <f aca="false">A162-A161</f>
        <v>31</v>
      </c>
      <c r="Q161" s="41" t="n">
        <f aca="false">CHOOSE(F$3,A162+24,A161)</f>
        <v>41542</v>
      </c>
      <c r="R161" s="1" t="n">
        <f aca="false">Q161-C$3</f>
        <v>-4384</v>
      </c>
      <c r="S161" s="40" t="n">
        <v>0.074130436626402</v>
      </c>
      <c r="T161" s="42" t="n">
        <f aca="false">1/(1+CHOOSE(F$3,S162/2,S161/2))^(2*R161/365.25)</f>
        <v>2.39555177328458</v>
      </c>
      <c r="U161" s="4" t="n">
        <f aca="false">IF(AND(mthbeg&lt;=A161,mthend&gt;=A161),1,0)</f>
        <v>0</v>
      </c>
      <c r="V161" s="4" t="n">
        <f aca="false">P161*U161</f>
        <v>0</v>
      </c>
      <c r="X161" s="42" t="n">
        <f aca="false">IF(AND(CHOOSE(X$3,MONTH(A161)=MONTH(mthbeg),MONTH(A161)=1),YEAR(A161)&gt;YEAR(mthbeg)),X160*(1+escalator),X160)</f>
        <v>1.42576088684618</v>
      </c>
      <c r="Y161" s="32" t="n">
        <f aca="false">D161*X161</f>
        <v>0</v>
      </c>
      <c r="AA161" s="32" t="n">
        <f aca="false">$D161*E161</f>
        <v>0</v>
      </c>
      <c r="AB161" s="32" t="n">
        <f aca="false">$D161*F161</f>
        <v>0</v>
      </c>
      <c r="AC161" s="32" t="n">
        <f aca="false">$D161*G161</f>
        <v>0</v>
      </c>
      <c r="AD161" s="32" t="n">
        <f aca="false">$D161*H161</f>
        <v>0</v>
      </c>
      <c r="AE161" s="32" t="n">
        <f aca="false">$D161*I161</f>
        <v>0</v>
      </c>
      <c r="AF161" s="32" t="n">
        <f aca="false">$D161*J161</f>
        <v>0</v>
      </c>
      <c r="AH161" s="1" t="n">
        <f aca="false">C161*E161</f>
        <v>0</v>
      </c>
      <c r="AI161" s="1" t="n">
        <f aca="false">AH161*T161</f>
        <v>0</v>
      </c>
    </row>
    <row r="162" customFormat="false" ht="12.75" hidden="false" customHeight="false" outlineLevel="0" collapsed="false">
      <c r="A162" s="43" t="n">
        <f aca="false">EDATE(A161,1)</f>
        <v>41518</v>
      </c>
      <c r="B162" s="32" t="n">
        <f aca="false">B161</f>
        <v>1</v>
      </c>
      <c r="C162" s="32" t="n">
        <f aca="false">IF(U162=1,B162*P162,0)</f>
        <v>0</v>
      </c>
      <c r="D162" s="32" t="n">
        <f aca="false">C162*T162</f>
        <v>0</v>
      </c>
      <c r="E162" s="40"/>
      <c r="F162" s="33"/>
      <c r="G162" s="40" t="n">
        <v>71.6402333925053</v>
      </c>
      <c r="H162" s="40" t="n">
        <v>74.55</v>
      </c>
      <c r="I162" s="33" t="n">
        <v>42.3195961716176</v>
      </c>
      <c r="J162" s="33" t="n">
        <v>37.05</v>
      </c>
      <c r="K162" s="32"/>
      <c r="L162" s="32"/>
      <c r="M162" s="32"/>
      <c r="N162" s="32"/>
      <c r="O162" s="32"/>
      <c r="P162" s="1" t="n">
        <f aca="false">A163-A162</f>
        <v>30</v>
      </c>
      <c r="Q162" s="41" t="n">
        <f aca="false">CHOOSE(F$3,A163+24,A162)</f>
        <v>41572</v>
      </c>
      <c r="R162" s="1" t="n">
        <f aca="false">Q162-C$3</f>
        <v>-4354</v>
      </c>
      <c r="S162" s="40" t="n">
        <v>0.074125136380596</v>
      </c>
      <c r="T162" s="42" t="n">
        <f aca="false">1/(1+CHOOSE(F$3,S163/2,S162/2))^(2*R162/365.25)</f>
        <v>2.38113302600911</v>
      </c>
      <c r="U162" s="4" t="n">
        <f aca="false">IF(AND(mthbeg&lt;=A162,mthend&gt;=A162),1,0)</f>
        <v>0</v>
      </c>
      <c r="V162" s="4" t="n">
        <f aca="false">P162*U162</f>
        <v>0</v>
      </c>
      <c r="X162" s="42" t="n">
        <f aca="false">IF(AND(CHOOSE(X$3,MONTH(A162)=MONTH(mthbeg),MONTH(A162)=1),YEAR(A162)&gt;YEAR(mthbeg)),X161*(1+escalator),X161)</f>
        <v>1.42576088684618</v>
      </c>
      <c r="Y162" s="32" t="n">
        <f aca="false">D162*X162</f>
        <v>0</v>
      </c>
      <c r="AA162" s="32" t="n">
        <f aca="false">$D162*E162</f>
        <v>0</v>
      </c>
      <c r="AB162" s="32" t="n">
        <f aca="false">$D162*F162</f>
        <v>0</v>
      </c>
      <c r="AC162" s="32" t="n">
        <f aca="false">$D162*G162</f>
        <v>0</v>
      </c>
      <c r="AD162" s="32" t="n">
        <f aca="false">$D162*H162</f>
        <v>0</v>
      </c>
      <c r="AE162" s="32" t="n">
        <f aca="false">$D162*I162</f>
        <v>0</v>
      </c>
      <c r="AF162" s="32" t="n">
        <f aca="false">$D162*J162</f>
        <v>0</v>
      </c>
      <c r="AH162" s="1" t="n">
        <f aca="false">C162*E162</f>
        <v>0</v>
      </c>
      <c r="AI162" s="1" t="n">
        <f aca="false">AH162*T162</f>
        <v>0</v>
      </c>
    </row>
    <row r="163" customFormat="false" ht="12.75" hidden="false" customHeight="false" outlineLevel="0" collapsed="false">
      <c r="A163" s="43" t="n">
        <f aca="false">EDATE(A162,1)</f>
        <v>41548</v>
      </c>
      <c r="B163" s="32" t="n">
        <f aca="false">B162</f>
        <v>1</v>
      </c>
      <c r="C163" s="32" t="n">
        <f aca="false">IF(U163=1,B163*P163,0)</f>
        <v>0</v>
      </c>
      <c r="D163" s="32" t="n">
        <f aca="false">C163*T163</f>
        <v>0</v>
      </c>
      <c r="E163" s="40"/>
      <c r="F163" s="33"/>
      <c r="G163" s="40" t="n">
        <v>55.4</v>
      </c>
      <c r="H163" s="40" t="n">
        <v>52.7</v>
      </c>
      <c r="I163" s="33" t="n">
        <v>35.982110491052</v>
      </c>
      <c r="J163" s="33" t="n">
        <v>35.45</v>
      </c>
      <c r="K163" s="32"/>
      <c r="L163" s="32"/>
      <c r="M163" s="32"/>
      <c r="N163" s="32"/>
      <c r="O163" s="32"/>
      <c r="P163" s="1" t="n">
        <f aca="false">A164-A163</f>
        <v>31</v>
      </c>
      <c r="Q163" s="41" t="n">
        <f aca="false">CHOOSE(F$3,A164+24,A163)</f>
        <v>41603</v>
      </c>
      <c r="R163" s="1" t="n">
        <f aca="false">Q163-C$3</f>
        <v>-4323</v>
      </c>
      <c r="S163" s="40" t="n">
        <v>0.074120007110471</v>
      </c>
      <c r="T163" s="42" t="n">
        <f aca="false">1/(1+CHOOSE(F$3,S164/2,S163/2))^(2*R163/365.25)</f>
        <v>2.36632684062422</v>
      </c>
      <c r="U163" s="4" t="n">
        <f aca="false">IF(AND(mthbeg&lt;=A163,mthend&gt;=A163),1,0)</f>
        <v>0</v>
      </c>
      <c r="V163" s="4" t="n">
        <f aca="false">P163*U163</f>
        <v>0</v>
      </c>
      <c r="X163" s="42" t="n">
        <f aca="false">IF(AND(CHOOSE(X$3,MONTH(A163)=MONTH(mthbeg),MONTH(A163)=1),YEAR(A163)&gt;YEAR(mthbeg)),X162*(1+escalator),X162)</f>
        <v>1.42576088684618</v>
      </c>
      <c r="Y163" s="32" t="n">
        <f aca="false">D163*X163</f>
        <v>0</v>
      </c>
      <c r="AA163" s="32" t="n">
        <f aca="false">$D163*E163</f>
        <v>0</v>
      </c>
      <c r="AB163" s="32" t="n">
        <f aca="false">$D163*F163</f>
        <v>0</v>
      </c>
      <c r="AC163" s="32" t="n">
        <f aca="false">$D163*G163</f>
        <v>0</v>
      </c>
      <c r="AD163" s="32" t="n">
        <f aca="false">$D163*H163</f>
        <v>0</v>
      </c>
      <c r="AE163" s="32" t="n">
        <f aca="false">$D163*I163</f>
        <v>0</v>
      </c>
      <c r="AF163" s="32" t="n">
        <f aca="false">$D163*J163</f>
        <v>0</v>
      </c>
      <c r="AH163" s="1" t="n">
        <f aca="false">C163*E163</f>
        <v>0</v>
      </c>
      <c r="AI163" s="1" t="n">
        <f aca="false">AH163*T163</f>
        <v>0</v>
      </c>
    </row>
    <row r="164" customFormat="false" ht="12.75" hidden="false" customHeight="false" outlineLevel="0" collapsed="false">
      <c r="A164" s="43" t="n">
        <f aca="false">EDATE(A163,1)</f>
        <v>41579</v>
      </c>
      <c r="B164" s="32" t="n">
        <f aca="false">B163</f>
        <v>1</v>
      </c>
      <c r="C164" s="32" t="n">
        <f aca="false">IF(U164=1,B164*P164,0)</f>
        <v>0</v>
      </c>
      <c r="D164" s="32" t="n">
        <f aca="false">C164*T164</f>
        <v>0</v>
      </c>
      <c r="E164" s="40"/>
      <c r="F164" s="33"/>
      <c r="G164" s="40" t="n">
        <v>45.7134486422083</v>
      </c>
      <c r="H164" s="40" t="n">
        <v>51.7</v>
      </c>
      <c r="I164" s="33" t="n">
        <v>30.982110491052</v>
      </c>
      <c r="J164" s="33" t="n">
        <v>32.45</v>
      </c>
      <c r="K164" s="32"/>
      <c r="L164" s="32"/>
      <c r="M164" s="32"/>
      <c r="N164" s="32"/>
      <c r="O164" s="32"/>
      <c r="P164" s="1" t="n">
        <f aca="false">A165-A164</f>
        <v>30</v>
      </c>
      <c r="Q164" s="41" t="n">
        <f aca="false">CHOOSE(F$3,A165+24,A164)</f>
        <v>41633</v>
      </c>
      <c r="R164" s="1" t="n">
        <f aca="false">Q164-C$3</f>
        <v>-4293</v>
      </c>
      <c r="S164" s="40" t="n">
        <v>0.074114706864684</v>
      </c>
      <c r="T164" s="42" t="n">
        <f aca="false">1/(1+CHOOSE(F$3,S165/2,S164/2))^(2*R164/365.25)</f>
        <v>2.3520833245016</v>
      </c>
      <c r="U164" s="4" t="n">
        <f aca="false">IF(AND(mthbeg&lt;=A164,mthend&gt;=A164),1,0)</f>
        <v>0</v>
      </c>
      <c r="V164" s="4" t="n">
        <f aca="false">P164*U164</f>
        <v>0</v>
      </c>
      <c r="X164" s="42" t="n">
        <f aca="false">IF(AND(CHOOSE(X$3,MONTH(A164)=MONTH(mthbeg),MONTH(A164)=1),YEAR(A164)&gt;YEAR(mthbeg)),X163*(1+escalator),X163)</f>
        <v>1.42576088684618</v>
      </c>
      <c r="Y164" s="32" t="n">
        <f aca="false">D164*X164</f>
        <v>0</v>
      </c>
      <c r="AA164" s="32" t="n">
        <f aca="false">$D164*E164</f>
        <v>0</v>
      </c>
      <c r="AB164" s="32" t="n">
        <f aca="false">$D164*F164</f>
        <v>0</v>
      </c>
      <c r="AC164" s="32" t="n">
        <f aca="false">$D164*G164</f>
        <v>0</v>
      </c>
      <c r="AD164" s="32" t="n">
        <f aca="false">$D164*H164</f>
        <v>0</v>
      </c>
      <c r="AE164" s="32" t="n">
        <f aca="false">$D164*I164</f>
        <v>0</v>
      </c>
      <c r="AF164" s="32" t="n">
        <f aca="false">$D164*J164</f>
        <v>0</v>
      </c>
      <c r="AH164" s="1" t="n">
        <f aca="false">C164*E164</f>
        <v>0</v>
      </c>
      <c r="AI164" s="1" t="n">
        <f aca="false">AH164*T164</f>
        <v>0</v>
      </c>
    </row>
    <row r="165" customFormat="false" ht="12.75" hidden="false" customHeight="false" outlineLevel="0" collapsed="false">
      <c r="A165" s="43" t="n">
        <f aca="false">EDATE(A164,1)</f>
        <v>41609</v>
      </c>
      <c r="B165" s="32" t="n">
        <f aca="false">B164</f>
        <v>1</v>
      </c>
      <c r="C165" s="32" t="n">
        <f aca="false">IF(U165=1,B165*P165,0)</f>
        <v>0</v>
      </c>
      <c r="D165" s="32" t="n">
        <f aca="false">C165*T165</f>
        <v>0</v>
      </c>
      <c r="E165" s="40"/>
      <c r="F165" s="33"/>
      <c r="G165" s="40" t="n">
        <v>44.7134486422083</v>
      </c>
      <c r="H165" s="40" t="n">
        <v>50.7</v>
      </c>
      <c r="I165" s="33" t="n">
        <v>30.982110491052</v>
      </c>
      <c r="J165" s="33" t="n">
        <v>32.45</v>
      </c>
      <c r="K165" s="32"/>
      <c r="L165" s="32"/>
      <c r="M165" s="32"/>
      <c r="N165" s="32"/>
      <c r="O165" s="32"/>
      <c r="P165" s="1" t="n">
        <f aca="false">A166-A165</f>
        <v>31</v>
      </c>
      <c r="Q165" s="41" t="n">
        <f aca="false">CHOOSE(F$3,A166+24,A165)</f>
        <v>41664</v>
      </c>
      <c r="R165" s="1" t="n">
        <f aca="false">Q165-C$3</f>
        <v>-4262</v>
      </c>
      <c r="S165" s="40" t="n">
        <v>0.074109406618906</v>
      </c>
      <c r="T165" s="42" t="n">
        <f aca="false">1/(1+CHOOSE(F$3,S166/2,S165/2))^(2*R165/365.25)</f>
        <v>2.33747528650257</v>
      </c>
      <c r="U165" s="4" t="n">
        <f aca="false">IF(AND(mthbeg&lt;=A165,mthend&gt;=A165),1,0)</f>
        <v>0</v>
      </c>
      <c r="V165" s="4" t="n">
        <f aca="false">P165*U165</f>
        <v>0</v>
      </c>
      <c r="X165" s="42" t="n">
        <f aca="false">IF(AND(CHOOSE(X$3,MONTH(A165)=MONTH(mthbeg),MONTH(A165)=1),YEAR(A165)&gt;YEAR(mthbeg)),X164*(1+escalator),X164)</f>
        <v>1.42576088684618</v>
      </c>
      <c r="Y165" s="32" t="n">
        <f aca="false">D165*X165</f>
        <v>0</v>
      </c>
      <c r="AA165" s="32" t="n">
        <f aca="false">$D165*E165</f>
        <v>0</v>
      </c>
      <c r="AB165" s="32" t="n">
        <f aca="false">$D165*F165</f>
        <v>0</v>
      </c>
      <c r="AC165" s="32" t="n">
        <f aca="false">$D165*G165</f>
        <v>0</v>
      </c>
      <c r="AD165" s="32" t="n">
        <f aca="false">$D165*H165</f>
        <v>0</v>
      </c>
      <c r="AE165" s="32" t="n">
        <f aca="false">$D165*I165</f>
        <v>0</v>
      </c>
      <c r="AF165" s="32" t="n">
        <f aca="false">$D165*J165</f>
        <v>0</v>
      </c>
      <c r="AH165" s="1" t="n">
        <f aca="false">C165*E165</f>
        <v>0</v>
      </c>
      <c r="AI165" s="1" t="n">
        <f aca="false">AH165*T165</f>
        <v>0</v>
      </c>
    </row>
    <row r="166" customFormat="false" ht="12.75" hidden="false" customHeight="false" outlineLevel="0" collapsed="false">
      <c r="A166" s="43" t="n">
        <f aca="false">EDATE(A165,1)</f>
        <v>41640</v>
      </c>
      <c r="B166" s="32" t="n">
        <f aca="false">B165</f>
        <v>1</v>
      </c>
      <c r="C166" s="32" t="n">
        <f aca="false">IF(U166=1,B166*P166,0)</f>
        <v>0</v>
      </c>
      <c r="D166" s="32" t="n">
        <f aca="false">C166*T166</f>
        <v>0</v>
      </c>
      <c r="E166" s="40"/>
      <c r="F166" s="33"/>
      <c r="G166" s="40" t="n">
        <v>47.25</v>
      </c>
      <c r="H166" s="40" t="n">
        <v>52.95</v>
      </c>
      <c r="I166" s="33" t="n">
        <v>32.0550781345717</v>
      </c>
      <c r="J166" s="33" t="n">
        <v>36.95</v>
      </c>
      <c r="K166" s="32"/>
      <c r="L166" s="32"/>
      <c r="M166" s="32"/>
      <c r="N166" s="32"/>
      <c r="O166" s="32"/>
      <c r="P166" s="1" t="n">
        <f aca="false">A167-A166</f>
        <v>31</v>
      </c>
      <c r="Q166" s="41" t="n">
        <f aca="false">CHOOSE(F$3,A167+24,A166)</f>
        <v>41695</v>
      </c>
      <c r="R166" s="1" t="n">
        <f aca="false">Q166-C$3</f>
        <v>-4231</v>
      </c>
      <c r="S166" s="40" t="n">
        <v>0.074104619300147</v>
      </c>
      <c r="T166" s="42" t="n">
        <f aca="false">1/(1+CHOOSE(F$3,S167/2,S166/2))^(2*R166/365.25)</f>
        <v>2.32294648522063</v>
      </c>
      <c r="U166" s="4" t="n">
        <f aca="false">IF(AND(mthbeg&lt;=A166,mthend&gt;=A166),1,0)</f>
        <v>0</v>
      </c>
      <c r="V166" s="4" t="n">
        <f aca="false">P166*U166</f>
        <v>0</v>
      </c>
      <c r="X166" s="42" t="n">
        <f aca="false">IF(AND(CHOOSE(X$3,MONTH(A166)=MONTH(mthbeg),MONTH(A166)=1),YEAR(A166)&gt;YEAR(mthbeg)),X165*(1+escalator),X165)</f>
        <v>1.46853371345156</v>
      </c>
      <c r="Y166" s="32" t="n">
        <f aca="false">D166*X166</f>
        <v>0</v>
      </c>
      <c r="AA166" s="32" t="n">
        <f aca="false">$D166*E166</f>
        <v>0</v>
      </c>
      <c r="AB166" s="32" t="n">
        <f aca="false">$D166*F166</f>
        <v>0</v>
      </c>
      <c r="AC166" s="32" t="n">
        <f aca="false">$D166*G166</f>
        <v>0</v>
      </c>
      <c r="AD166" s="32" t="n">
        <f aca="false">$D166*H166</f>
        <v>0</v>
      </c>
      <c r="AE166" s="32" t="n">
        <f aca="false">$D166*I166</f>
        <v>0</v>
      </c>
      <c r="AF166" s="32" t="n">
        <f aca="false">$D166*J166</f>
        <v>0</v>
      </c>
      <c r="AH166" s="1" t="n">
        <f aca="false">C166*E166</f>
        <v>0</v>
      </c>
      <c r="AI166" s="1" t="n">
        <f aca="false">AH166*T166</f>
        <v>0</v>
      </c>
    </row>
    <row r="167" customFormat="false" ht="12.75" hidden="false" customHeight="false" outlineLevel="0" collapsed="false">
      <c r="A167" s="43" t="n">
        <f aca="false">EDATE(A166,1)</f>
        <v>41671</v>
      </c>
      <c r="B167" s="32" t="n">
        <f aca="false">B166</f>
        <v>1</v>
      </c>
      <c r="C167" s="32" t="n">
        <f aca="false">IF(U167=1,B167*P167,0)</f>
        <v>0</v>
      </c>
      <c r="D167" s="32" t="n">
        <f aca="false">C167*T167</f>
        <v>0</v>
      </c>
      <c r="E167" s="40"/>
      <c r="F167" s="33"/>
      <c r="G167" s="40" t="n">
        <v>47.4889213528466</v>
      </c>
      <c r="H167" s="40" t="n">
        <v>50.95</v>
      </c>
      <c r="I167" s="33" t="n">
        <v>31.2150781345717</v>
      </c>
      <c r="J167" s="33" t="n">
        <v>35.95</v>
      </c>
      <c r="K167" s="32"/>
      <c r="L167" s="32"/>
      <c r="M167" s="32"/>
      <c r="N167" s="32"/>
      <c r="O167" s="32"/>
      <c r="P167" s="1" t="n">
        <f aca="false">A168-A167</f>
        <v>28</v>
      </c>
      <c r="Q167" s="41" t="n">
        <f aca="false">CHOOSE(F$3,A168+24,A167)</f>
        <v>41723</v>
      </c>
      <c r="R167" s="1" t="n">
        <f aca="false">Q167-C$3</f>
        <v>-4203</v>
      </c>
      <c r="S167" s="40" t="n">
        <v>0.074099319054387</v>
      </c>
      <c r="T167" s="42" t="n">
        <f aca="false">1/(1+CHOOSE(F$3,S168/2,S167/2))^(2*R167/365.25)</f>
        <v>2.30989428940283</v>
      </c>
      <c r="U167" s="4" t="n">
        <f aca="false">IF(AND(mthbeg&lt;=A167,mthend&gt;=A167),1,0)</f>
        <v>0</v>
      </c>
      <c r="V167" s="4" t="n">
        <f aca="false">P167*U167</f>
        <v>0</v>
      </c>
      <c r="X167" s="42" t="n">
        <f aca="false">IF(AND(CHOOSE(X$3,MONTH(A167)=MONTH(mthbeg),MONTH(A167)=1),YEAR(A167)&gt;YEAR(mthbeg)),X166*(1+escalator),X166)</f>
        <v>1.46853371345156</v>
      </c>
      <c r="Y167" s="32" t="n">
        <f aca="false">D167*X167</f>
        <v>0</v>
      </c>
      <c r="AA167" s="32" t="n">
        <f aca="false">$D167*E167</f>
        <v>0</v>
      </c>
      <c r="AB167" s="32" t="n">
        <f aca="false">$D167*F167</f>
        <v>0</v>
      </c>
      <c r="AC167" s="32" t="n">
        <f aca="false">$D167*G167</f>
        <v>0</v>
      </c>
      <c r="AD167" s="32" t="n">
        <f aca="false">$D167*H167</f>
        <v>0</v>
      </c>
      <c r="AE167" s="32" t="n">
        <f aca="false">$D167*I167</f>
        <v>0</v>
      </c>
      <c r="AF167" s="32" t="n">
        <f aca="false">$D167*J167</f>
        <v>0</v>
      </c>
      <c r="AH167" s="1" t="n">
        <f aca="false">C167*E167</f>
        <v>0</v>
      </c>
      <c r="AI167" s="1" t="n">
        <f aca="false">AH167*T167</f>
        <v>0</v>
      </c>
    </row>
    <row r="168" customFormat="false" ht="12.75" hidden="false" customHeight="false" outlineLevel="0" collapsed="false">
      <c r="A168" s="43" t="n">
        <f aca="false">EDATE(A167,1)</f>
        <v>41699</v>
      </c>
      <c r="B168" s="32" t="n">
        <f aca="false">B167</f>
        <v>1</v>
      </c>
      <c r="C168" s="32" t="n">
        <f aca="false">IF(U168=1,B168*P168,0)</f>
        <v>0</v>
      </c>
      <c r="D168" s="32" t="n">
        <f aca="false">C168*T168</f>
        <v>0</v>
      </c>
      <c r="E168" s="40"/>
      <c r="F168" s="33"/>
      <c r="G168" s="40" t="n">
        <v>46.4889213528466</v>
      </c>
      <c r="H168" s="40" t="n">
        <v>49.95</v>
      </c>
      <c r="I168" s="33" t="n">
        <v>31.2150781345717</v>
      </c>
      <c r="J168" s="33" t="n">
        <v>33.95</v>
      </c>
      <c r="K168" s="32"/>
      <c r="L168" s="32"/>
      <c r="M168" s="32"/>
      <c r="N168" s="32"/>
      <c r="O168" s="32"/>
      <c r="P168" s="1" t="n">
        <f aca="false">A169-A168</f>
        <v>31</v>
      </c>
      <c r="Q168" s="41" t="n">
        <f aca="false">CHOOSE(F$3,A169+24,A168)</f>
        <v>41754</v>
      </c>
      <c r="R168" s="1" t="n">
        <f aca="false">Q168-C$3</f>
        <v>-4172</v>
      </c>
      <c r="S168" s="40" t="n">
        <v>0.074094189784305</v>
      </c>
      <c r="T168" s="42" t="n">
        <f aca="false">1/(1+CHOOSE(F$3,S169/2,S168/2))^(2*R168/365.25)</f>
        <v>2.29554077430743</v>
      </c>
      <c r="U168" s="4" t="n">
        <f aca="false">IF(AND(mthbeg&lt;=A168,mthend&gt;=A168),1,0)</f>
        <v>0</v>
      </c>
      <c r="V168" s="4" t="n">
        <f aca="false">P168*U168</f>
        <v>0</v>
      </c>
      <c r="X168" s="42" t="n">
        <f aca="false">IF(AND(CHOOSE(X$3,MONTH(A168)=MONTH(mthbeg),MONTH(A168)=1),YEAR(A168)&gt;YEAR(mthbeg)),X167*(1+escalator),X167)</f>
        <v>1.46853371345156</v>
      </c>
      <c r="Y168" s="32" t="n">
        <f aca="false">D168*X168</f>
        <v>0</v>
      </c>
      <c r="AA168" s="32" t="n">
        <f aca="false">$D168*E168</f>
        <v>0</v>
      </c>
      <c r="AB168" s="32" t="n">
        <f aca="false">$D168*F168</f>
        <v>0</v>
      </c>
      <c r="AC168" s="32" t="n">
        <f aca="false">$D168*G168</f>
        <v>0</v>
      </c>
      <c r="AD168" s="32" t="n">
        <f aca="false">$D168*H168</f>
        <v>0</v>
      </c>
      <c r="AE168" s="32" t="n">
        <f aca="false">$D168*I168</f>
        <v>0</v>
      </c>
      <c r="AF168" s="32" t="n">
        <f aca="false">$D168*J168</f>
        <v>0</v>
      </c>
      <c r="AH168" s="1" t="n">
        <f aca="false">C168*E168</f>
        <v>0</v>
      </c>
      <c r="AI168" s="1" t="n">
        <f aca="false">AH168*T168</f>
        <v>0</v>
      </c>
    </row>
    <row r="169" customFormat="false" ht="12.75" hidden="false" customHeight="false" outlineLevel="0" collapsed="false">
      <c r="A169" s="43" t="n">
        <f aca="false">EDATE(A168,1)</f>
        <v>41730</v>
      </c>
      <c r="B169" s="32" t="n">
        <f aca="false">B168</f>
        <v>1</v>
      </c>
      <c r="C169" s="32" t="n">
        <f aca="false">IF(U169=1,B169*P169,0)</f>
        <v>0</v>
      </c>
      <c r="D169" s="32" t="n">
        <f aca="false">C169*T169</f>
        <v>0</v>
      </c>
      <c r="E169" s="40"/>
      <c r="F169" s="33"/>
      <c r="G169" s="40" t="n">
        <v>44.5</v>
      </c>
      <c r="H169" s="40" t="n">
        <v>47.85</v>
      </c>
      <c r="I169" s="33" t="n">
        <v>30.5923246850255</v>
      </c>
      <c r="J169" s="33" t="n">
        <v>33.95</v>
      </c>
      <c r="K169" s="32"/>
      <c r="L169" s="32"/>
      <c r="M169" s="32"/>
      <c r="N169" s="32"/>
      <c r="O169" s="32"/>
      <c r="P169" s="1" t="n">
        <f aca="false">A170-A169</f>
        <v>30</v>
      </c>
      <c r="Q169" s="41" t="n">
        <f aca="false">CHOOSE(F$3,A170+24,A169)</f>
        <v>41784</v>
      </c>
      <c r="R169" s="1" t="n">
        <f aca="false">Q169-C$3</f>
        <v>-4142</v>
      </c>
      <c r="S169" s="40" t="n">
        <v>0.074088889538563</v>
      </c>
      <c r="T169" s="42" t="n">
        <f aca="false">1/(1+CHOOSE(F$3,S170/2,S169/2))^(2*R169/365.25)</f>
        <v>2.28173708835557</v>
      </c>
      <c r="U169" s="4" t="n">
        <f aca="false">IF(AND(mthbeg&lt;=A169,mthend&gt;=A169),1,0)</f>
        <v>0</v>
      </c>
      <c r="V169" s="4" t="n">
        <f aca="false">P169*U169</f>
        <v>0</v>
      </c>
      <c r="X169" s="42" t="n">
        <f aca="false">IF(AND(CHOOSE(X$3,MONTH(A169)=MONTH(mthbeg),MONTH(A169)=1),YEAR(A169)&gt;YEAR(mthbeg)),X168*(1+escalator),X168)</f>
        <v>1.46853371345156</v>
      </c>
      <c r="Y169" s="32" t="n">
        <f aca="false">D169*X169</f>
        <v>0</v>
      </c>
      <c r="AA169" s="32" t="n">
        <f aca="false">$D169*E169</f>
        <v>0</v>
      </c>
      <c r="AB169" s="32" t="n">
        <f aca="false">$D169*F169</f>
        <v>0</v>
      </c>
      <c r="AC169" s="32" t="n">
        <f aca="false">$D169*G169</f>
        <v>0</v>
      </c>
      <c r="AD169" s="32" t="n">
        <f aca="false">$D169*H169</f>
        <v>0</v>
      </c>
      <c r="AE169" s="32" t="n">
        <f aca="false">$D169*I169</f>
        <v>0</v>
      </c>
      <c r="AF169" s="32" t="n">
        <f aca="false">$D169*J169</f>
        <v>0</v>
      </c>
      <c r="AH169" s="1" t="n">
        <f aca="false">C169*E169</f>
        <v>0</v>
      </c>
      <c r="AI169" s="1" t="n">
        <f aca="false">AH169*T169</f>
        <v>0</v>
      </c>
    </row>
    <row r="170" customFormat="false" ht="12.75" hidden="false" customHeight="false" outlineLevel="0" collapsed="false">
      <c r="A170" s="43" t="n">
        <f aca="false">EDATE(A169,1)</f>
        <v>41760</v>
      </c>
      <c r="B170" s="32" t="n">
        <f aca="false">B169</f>
        <v>1</v>
      </c>
      <c r="C170" s="32" t="n">
        <f aca="false">IF(U170=1,B170*P170,0)</f>
        <v>0</v>
      </c>
      <c r="D170" s="32" t="n">
        <f aca="false">C170*T170</f>
        <v>0</v>
      </c>
      <c r="E170" s="40"/>
      <c r="F170" s="33"/>
      <c r="G170" s="40" t="n">
        <v>47.9109039512327</v>
      </c>
      <c r="H170" s="40" t="n">
        <v>49.85</v>
      </c>
      <c r="I170" s="33" t="n">
        <v>30.5923246850255</v>
      </c>
      <c r="J170" s="33" t="n">
        <v>29.95</v>
      </c>
      <c r="K170" s="32"/>
      <c r="L170" s="32"/>
      <c r="M170" s="32"/>
      <c r="N170" s="32"/>
      <c r="O170" s="32"/>
      <c r="P170" s="1" t="n">
        <f aca="false">A171-A170</f>
        <v>31</v>
      </c>
      <c r="Q170" s="41" t="n">
        <f aca="false">CHOOSE(F$3,A171+24,A170)</f>
        <v>41815</v>
      </c>
      <c r="R170" s="1" t="n">
        <f aca="false">Q170-C$3</f>
        <v>-4111</v>
      </c>
      <c r="S170" s="40" t="n">
        <v>0.074083760268499</v>
      </c>
      <c r="T170" s="42" t="n">
        <f aca="false">1/(1+CHOOSE(F$3,S171/2,S170/2))^(2*R170/365.25)</f>
        <v>2.26756241043654</v>
      </c>
      <c r="U170" s="4" t="n">
        <f aca="false">IF(AND(mthbeg&lt;=A170,mthend&gt;=A170),1,0)</f>
        <v>0</v>
      </c>
      <c r="V170" s="4" t="n">
        <f aca="false">P170*U170</f>
        <v>0</v>
      </c>
      <c r="X170" s="42" t="n">
        <f aca="false">IF(AND(CHOOSE(X$3,MONTH(A170)=MONTH(mthbeg),MONTH(A170)=1),YEAR(A170)&gt;YEAR(mthbeg)),X169*(1+escalator),X169)</f>
        <v>1.46853371345156</v>
      </c>
      <c r="Y170" s="32" t="n">
        <f aca="false">D170*X170</f>
        <v>0</v>
      </c>
      <c r="AA170" s="32" t="n">
        <f aca="false">$D170*E170</f>
        <v>0</v>
      </c>
      <c r="AB170" s="32" t="n">
        <f aca="false">$D170*F170</f>
        <v>0</v>
      </c>
      <c r="AC170" s="32" t="n">
        <f aca="false">$D170*G170</f>
        <v>0</v>
      </c>
      <c r="AD170" s="32" t="n">
        <f aca="false">$D170*H170</f>
        <v>0</v>
      </c>
      <c r="AE170" s="32" t="n">
        <f aca="false">$D170*I170</f>
        <v>0</v>
      </c>
      <c r="AF170" s="32" t="n">
        <f aca="false">$D170*J170</f>
        <v>0</v>
      </c>
      <c r="AH170" s="1" t="n">
        <f aca="false">C170*E170</f>
        <v>0</v>
      </c>
      <c r="AI170" s="1" t="n">
        <f aca="false">AH170*T170</f>
        <v>0</v>
      </c>
    </row>
    <row r="171" customFormat="false" ht="12.75" hidden="false" customHeight="false" outlineLevel="0" collapsed="false">
      <c r="A171" s="43" t="n">
        <f aca="false">EDATE(A170,1)</f>
        <v>41791</v>
      </c>
      <c r="B171" s="32" t="n">
        <f aca="false">B170</f>
        <v>1</v>
      </c>
      <c r="C171" s="32" t="n">
        <f aca="false">IF(U171=1,B171*P171,0)</f>
        <v>0</v>
      </c>
      <c r="D171" s="32" t="n">
        <f aca="false">C171*T171</f>
        <v>0</v>
      </c>
      <c r="E171" s="40"/>
      <c r="F171" s="33"/>
      <c r="G171" s="40" t="n">
        <v>63.9109039512327</v>
      </c>
      <c r="H171" s="40" t="n">
        <v>56.85</v>
      </c>
      <c r="I171" s="33" t="n">
        <v>28.5923246850255</v>
      </c>
      <c r="J171" s="33" t="n">
        <v>32.95</v>
      </c>
      <c r="K171" s="32"/>
      <c r="L171" s="32"/>
      <c r="M171" s="32"/>
      <c r="N171" s="32"/>
      <c r="O171" s="32"/>
      <c r="P171" s="1" t="n">
        <f aca="false">A172-A171</f>
        <v>30</v>
      </c>
      <c r="Q171" s="41" t="n">
        <f aca="false">CHOOSE(F$3,A172+24,A171)</f>
        <v>41845</v>
      </c>
      <c r="R171" s="1" t="n">
        <f aca="false">Q171-C$3</f>
        <v>-4081</v>
      </c>
      <c r="S171" s="40" t="n">
        <v>0.074078460022776</v>
      </c>
      <c r="T171" s="42" t="n">
        <f aca="false">1/(1+CHOOSE(F$3,S172/2,S171/2))^(2*R171/365.25)</f>
        <v>2.25392653672019</v>
      </c>
      <c r="U171" s="4" t="n">
        <f aca="false">IF(AND(mthbeg&lt;=A171,mthend&gt;=A171),1,0)</f>
        <v>0</v>
      </c>
      <c r="V171" s="4" t="n">
        <f aca="false">P171*U171</f>
        <v>0</v>
      </c>
      <c r="X171" s="42" t="n">
        <f aca="false">IF(AND(CHOOSE(X$3,MONTH(A171)=MONTH(mthbeg),MONTH(A171)=1),YEAR(A171)&gt;YEAR(mthbeg)),X170*(1+escalator),X170)</f>
        <v>1.46853371345156</v>
      </c>
      <c r="Y171" s="32" t="n">
        <f aca="false">D171*X171</f>
        <v>0</v>
      </c>
      <c r="AA171" s="32" t="n">
        <f aca="false">$D171*E171</f>
        <v>0</v>
      </c>
      <c r="AB171" s="32" t="n">
        <f aca="false">$D171*F171</f>
        <v>0</v>
      </c>
      <c r="AC171" s="32" t="n">
        <f aca="false">$D171*G171</f>
        <v>0</v>
      </c>
      <c r="AD171" s="32" t="n">
        <f aca="false">$D171*H171</f>
        <v>0</v>
      </c>
      <c r="AE171" s="32" t="n">
        <f aca="false">$D171*I171</f>
        <v>0</v>
      </c>
      <c r="AF171" s="32" t="n">
        <f aca="false">$D171*J171</f>
        <v>0</v>
      </c>
      <c r="AH171" s="1" t="n">
        <f aca="false">C171*E171</f>
        <v>0</v>
      </c>
      <c r="AI171" s="1" t="n">
        <f aca="false">AH171*T171</f>
        <v>0</v>
      </c>
    </row>
    <row r="172" customFormat="false" ht="12.75" hidden="false" customHeight="false" outlineLevel="0" collapsed="false">
      <c r="A172" s="43" t="n">
        <f aca="false">EDATE(A171,1)</f>
        <v>41821</v>
      </c>
      <c r="B172" s="32" t="n">
        <f aca="false">B171</f>
        <v>1</v>
      </c>
      <c r="C172" s="32" t="n">
        <f aca="false">IF(U172=1,B172*P172,0)</f>
        <v>0</v>
      </c>
      <c r="D172" s="32" t="n">
        <f aca="false">C172*T172</f>
        <v>0</v>
      </c>
      <c r="E172" s="40"/>
      <c r="F172" s="33"/>
      <c r="G172" s="40" t="n">
        <v>76.25</v>
      </c>
      <c r="H172" s="40" t="n">
        <v>74.3</v>
      </c>
      <c r="I172" s="33" t="n">
        <v>41.5695961716176</v>
      </c>
      <c r="J172" s="33" t="n">
        <v>37.55</v>
      </c>
      <c r="K172" s="32"/>
      <c r="L172" s="32"/>
      <c r="M172" s="32"/>
      <c r="N172" s="32"/>
      <c r="O172" s="32"/>
      <c r="P172" s="1" t="n">
        <f aca="false">A173-A172</f>
        <v>31</v>
      </c>
      <c r="Q172" s="41" t="n">
        <f aca="false">CHOOSE(F$3,A173+24,A172)</f>
        <v>41876</v>
      </c>
      <c r="R172" s="1" t="n">
        <f aca="false">Q172-C$3</f>
        <v>-4050</v>
      </c>
      <c r="S172" s="40" t="n">
        <v>0.074073159777061</v>
      </c>
      <c r="T172" s="42" t="n">
        <f aca="false">1/(1+CHOOSE(F$3,S173/2,S172/2))^(2*R172/365.25)</f>
        <v>2.23993257381992</v>
      </c>
      <c r="U172" s="4" t="n">
        <f aca="false">IF(AND(mthbeg&lt;=A172,mthend&gt;=A172),1,0)</f>
        <v>0</v>
      </c>
      <c r="V172" s="4" t="n">
        <f aca="false">P172*U172</f>
        <v>0</v>
      </c>
      <c r="X172" s="42" t="n">
        <f aca="false">IF(AND(CHOOSE(X$3,MONTH(A172)=MONTH(mthbeg),MONTH(A172)=1),YEAR(A172)&gt;YEAR(mthbeg)),X171*(1+escalator),X171)</f>
        <v>1.46853371345156</v>
      </c>
      <c r="Y172" s="32" t="n">
        <f aca="false">D172*X172</f>
        <v>0</v>
      </c>
      <c r="AA172" s="32" t="n">
        <f aca="false">$D172*E172</f>
        <v>0</v>
      </c>
      <c r="AB172" s="32" t="n">
        <f aca="false">$D172*F172</f>
        <v>0</v>
      </c>
      <c r="AC172" s="32" t="n">
        <f aca="false">$D172*G172</f>
        <v>0</v>
      </c>
      <c r="AD172" s="32" t="n">
        <f aca="false">$D172*H172</f>
        <v>0</v>
      </c>
      <c r="AE172" s="32" t="n">
        <f aca="false">$D172*I172</f>
        <v>0</v>
      </c>
      <c r="AF172" s="32" t="n">
        <f aca="false">$D172*J172</f>
        <v>0</v>
      </c>
      <c r="AH172" s="1" t="n">
        <f aca="false">C172*E172</f>
        <v>0</v>
      </c>
      <c r="AI172" s="1" t="n">
        <f aca="false">AH172*T172</f>
        <v>0</v>
      </c>
    </row>
    <row r="173" customFormat="false" ht="12.75" hidden="false" customHeight="false" outlineLevel="0" collapsed="false">
      <c r="A173" s="43" t="n">
        <f aca="false">EDATE(A172,1)</f>
        <v>41852</v>
      </c>
      <c r="B173" s="32" t="n">
        <f aca="false">B172</f>
        <v>1</v>
      </c>
      <c r="C173" s="32" t="n">
        <f aca="false">IF(U173=1,B173*P173,0)</f>
        <v>0</v>
      </c>
      <c r="D173" s="32" t="n">
        <f aca="false">C173*T173</f>
        <v>0</v>
      </c>
      <c r="E173" s="40"/>
      <c r="F173" s="33"/>
      <c r="G173" s="40" t="n">
        <v>79.97207245566</v>
      </c>
      <c r="H173" s="40" t="n">
        <v>87.3</v>
      </c>
      <c r="I173" s="33" t="n">
        <v>45.5695961716176</v>
      </c>
      <c r="J173" s="33" t="n">
        <v>39.55</v>
      </c>
      <c r="K173" s="32"/>
      <c r="L173" s="32"/>
      <c r="M173" s="32"/>
      <c r="N173" s="32"/>
      <c r="O173" s="32"/>
      <c r="P173" s="1" t="n">
        <f aca="false">A174-A173</f>
        <v>31</v>
      </c>
      <c r="Q173" s="41" t="n">
        <f aca="false">CHOOSE(F$3,A174+24,A173)</f>
        <v>41907</v>
      </c>
      <c r="R173" s="1" t="n">
        <f aca="false">Q173-C$3</f>
        <v>-4019</v>
      </c>
      <c r="S173" s="40" t="n">
        <v>0.074068030507023</v>
      </c>
      <c r="T173" s="42" t="n">
        <f aca="false">1/(1+CHOOSE(F$3,S174/2,S173/2))^(2*R173/365.25)</f>
        <v>2.22602332561237</v>
      </c>
      <c r="U173" s="4" t="n">
        <f aca="false">IF(AND(mthbeg&lt;=A173,mthend&gt;=A173),1,0)</f>
        <v>0</v>
      </c>
      <c r="V173" s="4" t="n">
        <f aca="false">P173*U173</f>
        <v>0</v>
      </c>
      <c r="X173" s="42" t="n">
        <f aca="false">IF(AND(CHOOSE(X$3,MONTH(A173)=MONTH(mthbeg),MONTH(A173)=1),YEAR(A173)&gt;YEAR(mthbeg)),X172*(1+escalator),X172)</f>
        <v>1.46853371345156</v>
      </c>
      <c r="Y173" s="32" t="n">
        <f aca="false">D173*X173</f>
        <v>0</v>
      </c>
      <c r="AA173" s="32" t="n">
        <f aca="false">$D173*E173</f>
        <v>0</v>
      </c>
      <c r="AB173" s="32" t="n">
        <f aca="false">$D173*F173</f>
        <v>0</v>
      </c>
      <c r="AC173" s="32" t="n">
        <f aca="false">$D173*G173</f>
        <v>0</v>
      </c>
      <c r="AD173" s="32" t="n">
        <f aca="false">$D173*H173</f>
        <v>0</v>
      </c>
      <c r="AE173" s="32" t="n">
        <f aca="false">$D173*I173</f>
        <v>0</v>
      </c>
      <c r="AF173" s="32" t="n">
        <f aca="false">$D173*J173</f>
        <v>0</v>
      </c>
      <c r="AH173" s="1" t="n">
        <f aca="false">C173*E173</f>
        <v>0</v>
      </c>
      <c r="AI173" s="1" t="n">
        <f aca="false">AH173*T173</f>
        <v>0</v>
      </c>
    </row>
    <row r="174" customFormat="false" ht="12.75" hidden="false" customHeight="false" outlineLevel="0" collapsed="false">
      <c r="A174" s="43" t="n">
        <f aca="false">EDATE(A173,1)</f>
        <v>41883</v>
      </c>
      <c r="B174" s="32" t="n">
        <f aca="false">B173</f>
        <v>1</v>
      </c>
      <c r="C174" s="32" t="n">
        <f aca="false">IF(U174=1,B174*P174,0)</f>
        <v>0</v>
      </c>
      <c r="D174" s="32" t="n">
        <f aca="false">C174*T174</f>
        <v>0</v>
      </c>
      <c r="E174" s="40"/>
      <c r="F174" s="33"/>
      <c r="G174" s="40" t="n">
        <v>71.97207245566</v>
      </c>
      <c r="H174" s="40" t="n">
        <v>75.3</v>
      </c>
      <c r="I174" s="33" t="n">
        <v>42.5695961716176</v>
      </c>
      <c r="J174" s="33" t="n">
        <v>37.55</v>
      </c>
      <c r="K174" s="32"/>
      <c r="L174" s="32"/>
      <c r="M174" s="32"/>
      <c r="N174" s="32"/>
      <c r="O174" s="32"/>
      <c r="P174" s="1" t="n">
        <f aca="false">A175-A174</f>
        <v>30</v>
      </c>
      <c r="Q174" s="41" t="n">
        <f aca="false">CHOOSE(F$3,A175+24,A174)</f>
        <v>41937</v>
      </c>
      <c r="R174" s="1" t="n">
        <f aca="false">Q174-C$3</f>
        <v>-3989</v>
      </c>
      <c r="S174" s="40" t="n">
        <v>0.074062730261327</v>
      </c>
      <c r="T174" s="42" t="n">
        <f aca="false">1/(1+CHOOSE(F$3,S175/2,S174/2))^(2*R174/365.25)</f>
        <v>2.21264683330469</v>
      </c>
      <c r="U174" s="4" t="n">
        <f aca="false">IF(AND(mthbeg&lt;=A174,mthend&gt;=A174),1,0)</f>
        <v>0</v>
      </c>
      <c r="V174" s="4" t="n">
        <f aca="false">P174*U174</f>
        <v>0</v>
      </c>
      <c r="X174" s="42" t="n">
        <f aca="false">IF(AND(CHOOSE(X$3,MONTH(A174)=MONTH(mthbeg),MONTH(A174)=1),YEAR(A174)&gt;YEAR(mthbeg)),X173*(1+escalator),X173)</f>
        <v>1.46853371345156</v>
      </c>
      <c r="Y174" s="32" t="n">
        <f aca="false">D174*X174</f>
        <v>0</v>
      </c>
      <c r="AA174" s="32" t="n">
        <f aca="false">$D174*E174</f>
        <v>0</v>
      </c>
      <c r="AB174" s="32" t="n">
        <f aca="false">$D174*F174</f>
        <v>0</v>
      </c>
      <c r="AC174" s="32" t="n">
        <f aca="false">$D174*G174</f>
        <v>0</v>
      </c>
      <c r="AD174" s="32" t="n">
        <f aca="false">$D174*H174</f>
        <v>0</v>
      </c>
      <c r="AE174" s="32" t="n">
        <f aca="false">$D174*I174</f>
        <v>0</v>
      </c>
      <c r="AF174" s="32" t="n">
        <f aca="false">$D174*J174</f>
        <v>0</v>
      </c>
      <c r="AH174" s="1" t="n">
        <f aca="false">C174*E174</f>
        <v>0</v>
      </c>
      <c r="AI174" s="1" t="n">
        <f aca="false">AH174*T174</f>
        <v>0</v>
      </c>
    </row>
    <row r="175" customFormat="false" ht="12.75" hidden="false" customHeight="false" outlineLevel="0" collapsed="false">
      <c r="A175" s="43" t="n">
        <f aca="false">EDATE(A174,1)</f>
        <v>41913</v>
      </c>
      <c r="B175" s="32" t="n">
        <f aca="false">B174</f>
        <v>1</v>
      </c>
      <c r="C175" s="32" t="n">
        <f aca="false">IF(U175=1,B175*P175,0)</f>
        <v>0</v>
      </c>
      <c r="D175" s="32" t="n">
        <f aca="false">C175*T175</f>
        <v>0</v>
      </c>
      <c r="E175" s="40"/>
      <c r="F175" s="33"/>
      <c r="G175" s="40" t="n">
        <v>55.65</v>
      </c>
      <c r="H175" s="40" t="n">
        <v>53.45</v>
      </c>
      <c r="I175" s="33" t="n">
        <v>36.232110491052</v>
      </c>
      <c r="J175" s="33" t="n">
        <v>35.95</v>
      </c>
      <c r="K175" s="32"/>
      <c r="L175" s="32"/>
      <c r="M175" s="32"/>
      <c r="N175" s="32"/>
      <c r="O175" s="32"/>
      <c r="P175" s="1" t="n">
        <f aca="false">A176-A175</f>
        <v>31</v>
      </c>
      <c r="Q175" s="41" t="n">
        <f aca="false">CHOOSE(F$3,A176+24,A175)</f>
        <v>41968</v>
      </c>
      <c r="R175" s="1" t="n">
        <f aca="false">Q175-C$3</f>
        <v>-3958</v>
      </c>
      <c r="S175" s="40" t="n">
        <v>0.074057600991307</v>
      </c>
      <c r="T175" s="42" t="n">
        <f aca="false">1/(1+CHOOSE(F$3,S176/2,S175/2))^(2*R175/365.25)</f>
        <v>2.1989107738862</v>
      </c>
      <c r="U175" s="4" t="n">
        <f aca="false">IF(AND(mthbeg&lt;=A175,mthend&gt;=A175),1,0)</f>
        <v>0</v>
      </c>
      <c r="V175" s="4" t="n">
        <f aca="false">P175*U175</f>
        <v>0</v>
      </c>
      <c r="X175" s="42" t="n">
        <f aca="false">IF(AND(CHOOSE(X$3,MONTH(A175)=MONTH(mthbeg),MONTH(A175)=1),YEAR(A175)&gt;YEAR(mthbeg)),X174*(1+escalator),X174)</f>
        <v>1.46853371345156</v>
      </c>
      <c r="Y175" s="32" t="n">
        <f aca="false">D175*X175</f>
        <v>0</v>
      </c>
      <c r="AA175" s="32" t="n">
        <f aca="false">$D175*E175</f>
        <v>0</v>
      </c>
      <c r="AB175" s="32" t="n">
        <f aca="false">$D175*F175</f>
        <v>0</v>
      </c>
      <c r="AC175" s="32" t="n">
        <f aca="false">$D175*G175</f>
        <v>0</v>
      </c>
      <c r="AD175" s="32" t="n">
        <f aca="false">$D175*H175</f>
        <v>0</v>
      </c>
      <c r="AE175" s="32" t="n">
        <f aca="false">$D175*I175</f>
        <v>0</v>
      </c>
      <c r="AF175" s="32" t="n">
        <f aca="false">$D175*J175</f>
        <v>0</v>
      </c>
      <c r="AH175" s="1" t="n">
        <f aca="false">C175*E175</f>
        <v>0</v>
      </c>
      <c r="AI175" s="1" t="n">
        <f aca="false">AH175*T175</f>
        <v>0</v>
      </c>
    </row>
    <row r="176" customFormat="false" ht="12.75" hidden="false" customHeight="false" outlineLevel="0" collapsed="false">
      <c r="A176" s="43" t="n">
        <f aca="false">EDATE(A175,1)</f>
        <v>41944</v>
      </c>
      <c r="B176" s="32" t="n">
        <f aca="false">B175</f>
        <v>1</v>
      </c>
      <c r="C176" s="32" t="n">
        <f aca="false">IF(U176=1,B176*P176,0)</f>
        <v>0</v>
      </c>
      <c r="D176" s="32" t="n">
        <f aca="false">C176*T176</f>
        <v>0</v>
      </c>
      <c r="E176" s="40"/>
      <c r="F176" s="33"/>
      <c r="G176" s="40" t="n">
        <v>45.9363620462684</v>
      </c>
      <c r="H176" s="40" t="n">
        <v>52.45</v>
      </c>
      <c r="I176" s="33" t="n">
        <v>31.232110491052</v>
      </c>
      <c r="J176" s="33" t="n">
        <v>32.95</v>
      </c>
      <c r="K176" s="32"/>
      <c r="L176" s="32"/>
      <c r="M176" s="32"/>
      <c r="N176" s="32"/>
      <c r="O176" s="32"/>
      <c r="P176" s="1" t="n">
        <f aca="false">A177-A176</f>
        <v>30</v>
      </c>
      <c r="Q176" s="41" t="n">
        <f aca="false">CHOOSE(F$3,A177+24,A176)</f>
        <v>41998</v>
      </c>
      <c r="R176" s="1" t="n">
        <f aca="false">Q176-C$3</f>
        <v>-3928</v>
      </c>
      <c r="S176" s="40" t="n">
        <v>0.074052300745629</v>
      </c>
      <c r="T176" s="42" t="n">
        <f aca="false">1/(1+CHOOSE(F$3,S177/2,S176/2))^(2*R176/365.25)</f>
        <v>2.18569693976069</v>
      </c>
      <c r="U176" s="4" t="n">
        <f aca="false">IF(AND(mthbeg&lt;=A176,mthend&gt;=A176),1,0)</f>
        <v>0</v>
      </c>
      <c r="V176" s="4" t="n">
        <f aca="false">P176*U176</f>
        <v>0</v>
      </c>
      <c r="X176" s="42" t="n">
        <f aca="false">IF(AND(CHOOSE(X$3,MONTH(A176)=MONTH(mthbeg),MONTH(A176)=1),YEAR(A176)&gt;YEAR(mthbeg)),X175*(1+escalator),X175)</f>
        <v>1.46853371345156</v>
      </c>
      <c r="Y176" s="32" t="n">
        <f aca="false">D176*X176</f>
        <v>0</v>
      </c>
      <c r="AA176" s="32" t="n">
        <f aca="false">$D176*E176</f>
        <v>0</v>
      </c>
      <c r="AB176" s="32" t="n">
        <f aca="false">$D176*F176</f>
        <v>0</v>
      </c>
      <c r="AC176" s="32" t="n">
        <f aca="false">$D176*G176</f>
        <v>0</v>
      </c>
      <c r="AD176" s="32" t="n">
        <f aca="false">$D176*H176</f>
        <v>0</v>
      </c>
      <c r="AE176" s="32" t="n">
        <f aca="false">$D176*I176</f>
        <v>0</v>
      </c>
      <c r="AF176" s="32" t="n">
        <f aca="false">$D176*J176</f>
        <v>0</v>
      </c>
      <c r="AH176" s="1" t="n">
        <f aca="false">C176*E176</f>
        <v>0</v>
      </c>
      <c r="AI176" s="1" t="n">
        <f aca="false">AH176*T176</f>
        <v>0</v>
      </c>
    </row>
    <row r="177" customFormat="false" ht="12.75" hidden="false" customHeight="false" outlineLevel="0" collapsed="false">
      <c r="A177" s="43" t="n">
        <f aca="false">EDATE(A176,1)</f>
        <v>41974</v>
      </c>
      <c r="B177" s="32" t="n">
        <f aca="false">B176</f>
        <v>1</v>
      </c>
      <c r="C177" s="32" t="n">
        <f aca="false">IF(U177=1,B177*P177,0)</f>
        <v>0</v>
      </c>
      <c r="D177" s="32" t="n">
        <f aca="false">C177*T177</f>
        <v>0</v>
      </c>
      <c r="E177" s="40"/>
      <c r="F177" s="33"/>
      <c r="G177" s="40" t="n">
        <v>44.9363620462684</v>
      </c>
      <c r="H177" s="40" t="n">
        <v>51.45</v>
      </c>
      <c r="I177" s="33" t="n">
        <v>31.232110491052</v>
      </c>
      <c r="J177" s="33" t="n">
        <v>32.95</v>
      </c>
      <c r="K177" s="32"/>
      <c r="L177" s="32"/>
      <c r="M177" s="32"/>
      <c r="N177" s="32"/>
      <c r="O177" s="32"/>
      <c r="P177" s="1" t="n">
        <f aca="false">A178-A177</f>
        <v>31</v>
      </c>
      <c r="Q177" s="41" t="n">
        <f aca="false">CHOOSE(F$3,A178+24,A177)</f>
        <v>42029</v>
      </c>
      <c r="R177" s="1" t="n">
        <f aca="false">Q177-C$3</f>
        <v>-3897</v>
      </c>
      <c r="S177" s="40" t="n">
        <v>0.074047000499961</v>
      </c>
      <c r="T177" s="42" t="n">
        <f aca="false">1/(1+CHOOSE(F$3,S178/2,S177/2))^(2*R177/365.25)</f>
        <v>2.17214338554936</v>
      </c>
      <c r="U177" s="4" t="n">
        <f aca="false">IF(AND(mthbeg&lt;=A177,mthend&gt;=A177),1,0)</f>
        <v>0</v>
      </c>
      <c r="V177" s="4" t="n">
        <f aca="false">P177*U177</f>
        <v>0</v>
      </c>
      <c r="X177" s="42" t="n">
        <f aca="false">IF(AND(CHOOSE(X$3,MONTH(A177)=MONTH(mthbeg),MONTH(A177)=1),YEAR(A177)&gt;YEAR(mthbeg)),X176*(1+escalator),X176)</f>
        <v>1.46853371345156</v>
      </c>
      <c r="Y177" s="32" t="n">
        <f aca="false">D177*X177</f>
        <v>0</v>
      </c>
      <c r="AA177" s="32" t="n">
        <f aca="false">$D177*E177</f>
        <v>0</v>
      </c>
      <c r="AB177" s="32" t="n">
        <f aca="false">$D177*F177</f>
        <v>0</v>
      </c>
      <c r="AC177" s="32" t="n">
        <f aca="false">$D177*G177</f>
        <v>0</v>
      </c>
      <c r="AD177" s="32" t="n">
        <f aca="false">$D177*H177</f>
        <v>0</v>
      </c>
      <c r="AE177" s="32" t="n">
        <f aca="false">$D177*I177</f>
        <v>0</v>
      </c>
      <c r="AF177" s="32" t="n">
        <f aca="false">$D177*J177</f>
        <v>0</v>
      </c>
      <c r="AH177" s="1" t="n">
        <f aca="false">C177*E177</f>
        <v>0</v>
      </c>
      <c r="AI177" s="1" t="n">
        <f aca="false">AH177*T177</f>
        <v>0</v>
      </c>
    </row>
    <row r="178" customFormat="false" ht="12.75" hidden="false" customHeight="false" outlineLevel="0" collapsed="false">
      <c r="A178" s="43" t="n">
        <f aca="false">EDATE(A177,1)</f>
        <v>42005</v>
      </c>
      <c r="B178" s="32" t="n">
        <f aca="false">B177</f>
        <v>1</v>
      </c>
      <c r="C178" s="32" t="n">
        <f aca="false">IF(U178=1,B178*P178,0)</f>
        <v>0</v>
      </c>
      <c r="D178" s="32" t="n">
        <f aca="false">C178*T178</f>
        <v>0</v>
      </c>
      <c r="E178" s="40"/>
      <c r="F178" s="33"/>
      <c r="G178" s="40" t="n">
        <v>47.5</v>
      </c>
      <c r="H178" s="40" t="n">
        <v>53.7</v>
      </c>
      <c r="I178" s="33" t="n">
        <v>32.3050781345717</v>
      </c>
      <c r="J178" s="33" t="n">
        <v>37.45</v>
      </c>
      <c r="K178" s="32"/>
      <c r="L178" s="32"/>
      <c r="M178" s="32"/>
      <c r="N178" s="32"/>
      <c r="O178" s="32"/>
      <c r="P178" s="1" t="n">
        <f aca="false">A179-A178</f>
        <v>31</v>
      </c>
      <c r="Q178" s="41" t="n">
        <f aca="false">CHOOSE(F$3,A179+24,A178)</f>
        <v>42060</v>
      </c>
      <c r="R178" s="1" t="n">
        <f aca="false">Q178-C$3</f>
        <v>-3866</v>
      </c>
      <c r="S178" s="40" t="n">
        <v>0.0740422131813</v>
      </c>
      <c r="T178" s="42" t="n">
        <f aca="false">1/(1+CHOOSE(F$3,S179/2,S178/2))^(2*R178/365.25)</f>
        <v>2.15866426729985</v>
      </c>
      <c r="U178" s="4" t="n">
        <f aca="false">IF(AND(mthbeg&lt;=A178,mthend&gt;=A178),1,0)</f>
        <v>0</v>
      </c>
      <c r="V178" s="4" t="n">
        <f aca="false">P178*U178</f>
        <v>0</v>
      </c>
      <c r="X178" s="42" t="n">
        <f aca="false">IF(AND(CHOOSE(X$3,MONTH(A178)=MONTH(mthbeg),MONTH(A178)=1),YEAR(A178)&gt;YEAR(mthbeg)),X177*(1+escalator),X177)</f>
        <v>1.51258972485511</v>
      </c>
      <c r="Y178" s="32" t="n">
        <f aca="false">D178*X178</f>
        <v>0</v>
      </c>
      <c r="AA178" s="32" t="n">
        <f aca="false">$D178*E178</f>
        <v>0</v>
      </c>
      <c r="AB178" s="32" t="n">
        <f aca="false">$D178*F178</f>
        <v>0</v>
      </c>
      <c r="AC178" s="32" t="n">
        <f aca="false">$D178*G178</f>
        <v>0</v>
      </c>
      <c r="AD178" s="32" t="n">
        <f aca="false">$D178*H178</f>
        <v>0</v>
      </c>
      <c r="AE178" s="32" t="n">
        <f aca="false">$D178*I178</f>
        <v>0</v>
      </c>
      <c r="AF178" s="32" t="n">
        <f aca="false">$D178*J178</f>
        <v>0</v>
      </c>
      <c r="AH178" s="1" t="n">
        <f aca="false">C178*E178</f>
        <v>0</v>
      </c>
      <c r="AI178" s="1" t="n">
        <f aca="false">AH178*T178</f>
        <v>0</v>
      </c>
    </row>
    <row r="179" customFormat="false" ht="12.75" hidden="false" customHeight="false" outlineLevel="0" collapsed="false">
      <c r="A179" s="43" t="n">
        <f aca="false">EDATE(A178,1)</f>
        <v>42036</v>
      </c>
      <c r="B179" s="32" t="n">
        <f aca="false">B178</f>
        <v>1</v>
      </c>
      <c r="C179" s="32" t="n">
        <f aca="false">IF(U179=1,B179*P179,0)</f>
        <v>0</v>
      </c>
      <c r="D179" s="32" t="n">
        <f aca="false">C179*T179</f>
        <v>0</v>
      </c>
      <c r="E179" s="40"/>
      <c r="F179" s="33"/>
      <c r="G179" s="40" t="n">
        <v>47.7156057413898</v>
      </c>
      <c r="H179" s="40" t="n">
        <v>51.7</v>
      </c>
      <c r="I179" s="33" t="n">
        <v>31.4650781345717</v>
      </c>
      <c r="J179" s="33" t="n">
        <v>36.45</v>
      </c>
      <c r="K179" s="32"/>
      <c r="L179" s="32"/>
      <c r="M179" s="32"/>
      <c r="N179" s="32"/>
      <c r="O179" s="32"/>
      <c r="P179" s="1" t="n">
        <f aca="false">A180-A179</f>
        <v>28</v>
      </c>
      <c r="Q179" s="41" t="n">
        <f aca="false">CHOOSE(F$3,A180+24,A179)</f>
        <v>42088</v>
      </c>
      <c r="R179" s="1" t="n">
        <f aca="false">Q179-C$3</f>
        <v>-3838</v>
      </c>
      <c r="S179" s="40" t="n">
        <v>0.074036912935649</v>
      </c>
      <c r="T179" s="42" t="n">
        <f aca="false">1/(1+CHOOSE(F$3,S180/2,S179/2))^(2*R179/365.25)</f>
        <v>2.14655565080065</v>
      </c>
      <c r="U179" s="4" t="n">
        <f aca="false">IF(AND(mthbeg&lt;=A179,mthend&gt;=A179),1,0)</f>
        <v>0</v>
      </c>
      <c r="V179" s="4" t="n">
        <f aca="false">P179*U179</f>
        <v>0</v>
      </c>
      <c r="X179" s="42" t="n">
        <f aca="false">IF(AND(CHOOSE(X$3,MONTH(A179)=MONTH(mthbeg),MONTH(A179)=1),YEAR(A179)&gt;YEAR(mthbeg)),X178*(1+escalator),X178)</f>
        <v>1.51258972485511</v>
      </c>
      <c r="Y179" s="32" t="n">
        <f aca="false">D179*X179</f>
        <v>0</v>
      </c>
      <c r="AA179" s="32" t="n">
        <f aca="false">$D179*E179</f>
        <v>0</v>
      </c>
      <c r="AB179" s="32" t="n">
        <f aca="false">$D179*F179</f>
        <v>0</v>
      </c>
      <c r="AC179" s="32" t="n">
        <f aca="false">$D179*G179</f>
        <v>0</v>
      </c>
      <c r="AD179" s="32" t="n">
        <f aca="false">$D179*H179</f>
        <v>0</v>
      </c>
      <c r="AE179" s="32" t="n">
        <f aca="false">$D179*I179</f>
        <v>0</v>
      </c>
      <c r="AF179" s="32" t="n">
        <f aca="false">$D179*J179</f>
        <v>0</v>
      </c>
      <c r="AH179" s="1" t="n">
        <f aca="false">C179*E179</f>
        <v>0</v>
      </c>
      <c r="AI179" s="1" t="n">
        <f aca="false">AH179*T179</f>
        <v>0</v>
      </c>
    </row>
    <row r="180" customFormat="false" ht="12.75" hidden="false" customHeight="false" outlineLevel="0" collapsed="false">
      <c r="A180" s="43" t="n">
        <f aca="false">EDATE(A179,1)</f>
        <v>42064</v>
      </c>
      <c r="B180" s="32" t="n">
        <f aca="false">B179</f>
        <v>1</v>
      </c>
      <c r="C180" s="32" t="n">
        <f aca="false">IF(U180=1,B180*P180,0)</f>
        <v>0</v>
      </c>
      <c r="D180" s="32" t="n">
        <f aca="false">C180*T180</f>
        <v>0</v>
      </c>
      <c r="E180" s="40"/>
      <c r="F180" s="33"/>
      <c r="G180" s="40" t="n">
        <v>46.7156057413898</v>
      </c>
      <c r="H180" s="40" t="n">
        <v>50.7</v>
      </c>
      <c r="I180" s="33" t="n">
        <v>31.4650781345717</v>
      </c>
      <c r="J180" s="33" t="n">
        <v>34.45</v>
      </c>
      <c r="K180" s="32"/>
      <c r="L180" s="32"/>
      <c r="M180" s="32"/>
      <c r="N180" s="32"/>
      <c r="O180" s="32"/>
      <c r="P180" s="1" t="n">
        <f aca="false">A181-A180</f>
        <v>31</v>
      </c>
      <c r="Q180" s="41" t="n">
        <f aca="false">CHOOSE(F$3,A181+24,A180)</f>
        <v>42119</v>
      </c>
      <c r="R180" s="1" t="n">
        <f aca="false">Q180-C$3</f>
        <v>-3807</v>
      </c>
      <c r="S180" s="40" t="n">
        <v>0.074031783665673</v>
      </c>
      <c r="T180" s="42" t="n">
        <f aca="false">1/(1+CHOOSE(F$3,S181/2,S180/2))^(2*R180/365.25)</f>
        <v>2.13323889739738</v>
      </c>
      <c r="U180" s="4" t="n">
        <f aca="false">IF(AND(mthbeg&lt;=A180,mthend&gt;=A180),1,0)</f>
        <v>0</v>
      </c>
      <c r="V180" s="4" t="n">
        <f aca="false">P180*U180</f>
        <v>0</v>
      </c>
      <c r="X180" s="42" t="n">
        <f aca="false">IF(AND(CHOOSE(X$3,MONTH(A180)=MONTH(mthbeg),MONTH(A180)=1),YEAR(A180)&gt;YEAR(mthbeg)),X179*(1+escalator),X179)</f>
        <v>1.51258972485511</v>
      </c>
      <c r="Y180" s="32" t="n">
        <f aca="false">D180*X180</f>
        <v>0</v>
      </c>
      <c r="AA180" s="32" t="n">
        <f aca="false">$D180*E180</f>
        <v>0</v>
      </c>
      <c r="AB180" s="32" t="n">
        <f aca="false">$D180*F180</f>
        <v>0</v>
      </c>
      <c r="AC180" s="32" t="n">
        <f aca="false">$D180*G180</f>
        <v>0</v>
      </c>
      <c r="AD180" s="32" t="n">
        <f aca="false">$D180*H180</f>
        <v>0</v>
      </c>
      <c r="AE180" s="32" t="n">
        <f aca="false">$D180*I180</f>
        <v>0</v>
      </c>
      <c r="AF180" s="32" t="n">
        <f aca="false">$D180*J180</f>
        <v>0</v>
      </c>
      <c r="AH180" s="1" t="n">
        <f aca="false">C180*E180</f>
        <v>0</v>
      </c>
      <c r="AI180" s="1" t="n">
        <f aca="false">AH180*T180</f>
        <v>0</v>
      </c>
    </row>
    <row r="181" customFormat="false" ht="12.75" hidden="false" customHeight="false" outlineLevel="0" collapsed="false">
      <c r="A181" s="43" t="n">
        <f aca="false">EDATE(A180,1)</f>
        <v>42095</v>
      </c>
      <c r="B181" s="32" t="n">
        <f aca="false">B180</f>
        <v>1</v>
      </c>
      <c r="C181" s="32" t="n">
        <f aca="false">IF(U181=1,B181*P181,0)</f>
        <v>0</v>
      </c>
      <c r="D181" s="32" t="n">
        <f aca="false">C181*T181</f>
        <v>0</v>
      </c>
      <c r="E181" s="40"/>
      <c r="F181" s="33"/>
      <c r="G181" s="40" t="n">
        <v>44.75</v>
      </c>
      <c r="H181" s="40" t="n">
        <v>48.6</v>
      </c>
      <c r="I181" s="33" t="n">
        <v>30.8423246850255</v>
      </c>
      <c r="J181" s="33" t="n">
        <v>34.45</v>
      </c>
      <c r="K181" s="32"/>
      <c r="L181" s="32"/>
      <c r="M181" s="32"/>
      <c r="N181" s="32"/>
      <c r="O181" s="32"/>
      <c r="P181" s="1" t="n">
        <f aca="false">A182-A181</f>
        <v>30</v>
      </c>
      <c r="Q181" s="41" t="n">
        <f aca="false">CHOOSE(F$3,A182+24,A181)</f>
        <v>42149</v>
      </c>
      <c r="R181" s="1" t="n">
        <f aca="false">Q181-C$3</f>
        <v>-3777</v>
      </c>
      <c r="S181" s="40" t="n">
        <v>0.07402648342004</v>
      </c>
      <c r="T181" s="42" t="n">
        <f aca="false">1/(1+CHOOSE(F$3,S182/2,S181/2))^(2*R181/365.25)</f>
        <v>2.12043213296296</v>
      </c>
      <c r="U181" s="4" t="n">
        <f aca="false">IF(AND(mthbeg&lt;=A181,mthend&gt;=A181),1,0)</f>
        <v>0</v>
      </c>
      <c r="V181" s="4" t="n">
        <f aca="false">P181*U181</f>
        <v>0</v>
      </c>
      <c r="X181" s="42" t="n">
        <f aca="false">IF(AND(CHOOSE(X$3,MONTH(A181)=MONTH(mthbeg),MONTH(A181)=1),YEAR(A181)&gt;YEAR(mthbeg)),X180*(1+escalator),X180)</f>
        <v>1.51258972485511</v>
      </c>
      <c r="Y181" s="32" t="n">
        <f aca="false">D181*X181</f>
        <v>0</v>
      </c>
      <c r="AA181" s="32" t="n">
        <f aca="false">$D181*E181</f>
        <v>0</v>
      </c>
      <c r="AB181" s="32" t="n">
        <f aca="false">$D181*F181</f>
        <v>0</v>
      </c>
      <c r="AC181" s="32" t="n">
        <f aca="false">$D181*G181</f>
        <v>0</v>
      </c>
      <c r="AD181" s="32" t="n">
        <f aca="false">$D181*H181</f>
        <v>0</v>
      </c>
      <c r="AE181" s="32" t="n">
        <f aca="false">$D181*I181</f>
        <v>0</v>
      </c>
      <c r="AF181" s="32" t="n">
        <f aca="false">$D181*J181</f>
        <v>0</v>
      </c>
      <c r="AH181" s="1" t="n">
        <f aca="false">C181*E181</f>
        <v>0</v>
      </c>
      <c r="AI181" s="1" t="n">
        <f aca="false">AH181*T181</f>
        <v>0</v>
      </c>
    </row>
    <row r="182" customFormat="false" ht="12.75" hidden="false" customHeight="false" outlineLevel="0" collapsed="false">
      <c r="A182" s="43" t="n">
        <f aca="false">EDATE(A181,1)</f>
        <v>42125</v>
      </c>
      <c r="B182" s="32" t="n">
        <f aca="false">B181</f>
        <v>1</v>
      </c>
      <c r="C182" s="32" t="n">
        <f aca="false">IF(U182=1,B182*P182,0)</f>
        <v>0</v>
      </c>
      <c r="D182" s="32" t="n">
        <f aca="false">C182*T182</f>
        <v>0</v>
      </c>
      <c r="E182" s="40"/>
      <c r="F182" s="33"/>
      <c r="G182" s="40" t="n">
        <v>48.1377409957684</v>
      </c>
      <c r="H182" s="40" t="n">
        <v>50.6</v>
      </c>
      <c r="I182" s="33" t="n">
        <v>30.8423246850255</v>
      </c>
      <c r="J182" s="33" t="n">
        <v>30.45</v>
      </c>
      <c r="K182" s="32"/>
      <c r="L182" s="32"/>
      <c r="M182" s="32"/>
      <c r="N182" s="32"/>
      <c r="O182" s="32"/>
      <c r="P182" s="1" t="n">
        <f aca="false">A183-A182</f>
        <v>31</v>
      </c>
      <c r="Q182" s="41" t="n">
        <f aca="false">CHOOSE(F$3,A183+24,A182)</f>
        <v>42180</v>
      </c>
      <c r="R182" s="1" t="n">
        <f aca="false">Q182-C$3</f>
        <v>-3746</v>
      </c>
      <c r="S182" s="40" t="n">
        <v>0.074021354150082</v>
      </c>
      <c r="T182" s="42" t="n">
        <f aca="false">1/(1+CHOOSE(F$3,S183/2,S182/2))^(2*R182/365.25)</f>
        <v>2.10728104101287</v>
      </c>
      <c r="U182" s="4" t="n">
        <f aca="false">IF(AND(mthbeg&lt;=A182,mthend&gt;=A182),1,0)</f>
        <v>0</v>
      </c>
      <c r="V182" s="4" t="n">
        <f aca="false">P182*U182</f>
        <v>0</v>
      </c>
      <c r="X182" s="42" t="n">
        <f aca="false">IF(AND(CHOOSE(X$3,MONTH(A182)=MONTH(mthbeg),MONTH(A182)=1),YEAR(A182)&gt;YEAR(mthbeg)),X181*(1+escalator),X181)</f>
        <v>1.51258972485511</v>
      </c>
      <c r="Y182" s="32" t="n">
        <f aca="false">D182*X182</f>
        <v>0</v>
      </c>
      <c r="AA182" s="32" t="n">
        <f aca="false">$D182*E182</f>
        <v>0</v>
      </c>
      <c r="AB182" s="32" t="n">
        <f aca="false">$D182*F182</f>
        <v>0</v>
      </c>
      <c r="AC182" s="32" t="n">
        <f aca="false">$D182*G182</f>
        <v>0</v>
      </c>
      <c r="AD182" s="32" t="n">
        <f aca="false">$D182*H182</f>
        <v>0</v>
      </c>
      <c r="AE182" s="32" t="n">
        <f aca="false">$D182*I182</f>
        <v>0</v>
      </c>
      <c r="AF182" s="32" t="n">
        <f aca="false">$D182*J182</f>
        <v>0</v>
      </c>
      <c r="AH182" s="1" t="n">
        <f aca="false">C182*E182</f>
        <v>0</v>
      </c>
      <c r="AI182" s="1" t="n">
        <f aca="false">AH182*T182</f>
        <v>0</v>
      </c>
    </row>
    <row r="183" customFormat="false" ht="12.75" hidden="false" customHeight="false" outlineLevel="0" collapsed="false">
      <c r="A183" s="43" t="n">
        <f aca="false">EDATE(A182,1)</f>
        <v>42156</v>
      </c>
      <c r="B183" s="32" t="n">
        <f aca="false">B182</f>
        <v>1</v>
      </c>
      <c r="C183" s="32" t="n">
        <f aca="false">IF(U183=1,B183*P183,0)</f>
        <v>0</v>
      </c>
      <c r="D183" s="32" t="n">
        <f aca="false">C183*T183</f>
        <v>0</v>
      </c>
      <c r="E183" s="40"/>
      <c r="F183" s="33"/>
      <c r="G183" s="40" t="n">
        <v>64.1377409957684</v>
      </c>
      <c r="H183" s="40" t="n">
        <v>57.6</v>
      </c>
      <c r="I183" s="33" t="n">
        <v>28.8423246850255</v>
      </c>
      <c r="J183" s="33" t="n">
        <v>33.45</v>
      </c>
      <c r="K183" s="32"/>
      <c r="L183" s="32"/>
      <c r="M183" s="32"/>
      <c r="N183" s="32"/>
      <c r="O183" s="32"/>
      <c r="P183" s="1" t="n">
        <f aca="false">A184-A183</f>
        <v>30</v>
      </c>
      <c r="Q183" s="41" t="n">
        <f aca="false">CHOOSE(F$3,A184+24,A183)</f>
        <v>42210</v>
      </c>
      <c r="R183" s="1" t="n">
        <f aca="false">Q183-C$3</f>
        <v>-3716</v>
      </c>
      <c r="S183" s="40" t="n">
        <v>0.074016053904468</v>
      </c>
      <c r="T183" s="42" t="n">
        <f aca="false">1/(1+CHOOSE(F$3,S184/2,S183/2))^(2*R183/365.25)</f>
        <v>2.09463005942466</v>
      </c>
      <c r="U183" s="4" t="n">
        <f aca="false">IF(AND(mthbeg&lt;=A183,mthend&gt;=A183),1,0)</f>
        <v>0</v>
      </c>
      <c r="V183" s="4" t="n">
        <f aca="false">P183*U183</f>
        <v>0</v>
      </c>
      <c r="X183" s="42" t="n">
        <f aca="false">IF(AND(CHOOSE(X$3,MONTH(A183)=MONTH(mthbeg),MONTH(A183)=1),YEAR(A183)&gt;YEAR(mthbeg)),X182*(1+escalator),X182)</f>
        <v>1.51258972485511</v>
      </c>
      <c r="Y183" s="32" t="n">
        <f aca="false">D183*X183</f>
        <v>0</v>
      </c>
      <c r="AA183" s="32" t="n">
        <f aca="false">$D183*E183</f>
        <v>0</v>
      </c>
      <c r="AB183" s="32" t="n">
        <f aca="false">$D183*F183</f>
        <v>0</v>
      </c>
      <c r="AC183" s="32" t="n">
        <f aca="false">$D183*G183</f>
        <v>0</v>
      </c>
      <c r="AD183" s="32" t="n">
        <f aca="false">$D183*H183</f>
        <v>0</v>
      </c>
      <c r="AE183" s="32" t="n">
        <f aca="false">$D183*I183</f>
        <v>0</v>
      </c>
      <c r="AF183" s="32" t="n">
        <f aca="false">$D183*J183</f>
        <v>0</v>
      </c>
      <c r="AH183" s="1" t="n">
        <f aca="false">C183*E183</f>
        <v>0</v>
      </c>
      <c r="AI183" s="1" t="n">
        <f aca="false">AH183*T183</f>
        <v>0</v>
      </c>
    </row>
    <row r="184" customFormat="false" ht="12.75" hidden="false" customHeight="false" outlineLevel="0" collapsed="false">
      <c r="A184" s="43" t="n">
        <f aca="false">EDATE(A183,1)</f>
        <v>42186</v>
      </c>
      <c r="B184" s="32" t="n">
        <f aca="false">B183</f>
        <v>1</v>
      </c>
      <c r="C184" s="32" t="n">
        <f aca="false">IF(U184=1,B184*P184,0)</f>
        <v>0</v>
      </c>
      <c r="D184" s="32" t="n">
        <f aca="false">C184*T184</f>
        <v>0</v>
      </c>
      <c r="E184" s="40"/>
      <c r="F184" s="33"/>
      <c r="G184" s="40" t="n">
        <v>76.5</v>
      </c>
      <c r="H184" s="40" t="n">
        <v>75.05</v>
      </c>
      <c r="I184" s="33" t="n">
        <v>41.8195961716176</v>
      </c>
      <c r="J184" s="33" t="n">
        <v>38.05</v>
      </c>
      <c r="K184" s="32"/>
      <c r="L184" s="32"/>
      <c r="M184" s="32"/>
      <c r="N184" s="32"/>
      <c r="O184" s="32"/>
      <c r="P184" s="1" t="n">
        <f aca="false">A185-A184</f>
        <v>31</v>
      </c>
      <c r="Q184" s="41" t="n">
        <f aca="false">CHOOSE(F$3,A185+24,A184)</f>
        <v>42241</v>
      </c>
      <c r="R184" s="1" t="n">
        <f aca="false">Q184-C$3</f>
        <v>-3685</v>
      </c>
      <c r="S184" s="40" t="n">
        <v>0.074010753658862</v>
      </c>
      <c r="T184" s="42" t="n">
        <f aca="false">1/(1+CHOOSE(F$3,S185/2,S184/2))^(2*R184/365.25)</f>
        <v>2.08164603902091</v>
      </c>
      <c r="U184" s="4" t="n">
        <f aca="false">IF(AND(mthbeg&lt;=A184,mthend&gt;=A184),1,0)</f>
        <v>0</v>
      </c>
      <c r="V184" s="4" t="n">
        <f aca="false">P184*U184</f>
        <v>0</v>
      </c>
      <c r="X184" s="42" t="n">
        <f aca="false">IF(AND(CHOOSE(X$3,MONTH(A184)=MONTH(mthbeg),MONTH(A184)=1),YEAR(A184)&gt;YEAR(mthbeg)),X183*(1+escalator),X183)</f>
        <v>1.51258972485511</v>
      </c>
      <c r="Y184" s="32" t="n">
        <f aca="false">D184*X184</f>
        <v>0</v>
      </c>
      <c r="AA184" s="32" t="n">
        <f aca="false">$D184*E184</f>
        <v>0</v>
      </c>
      <c r="AB184" s="32" t="n">
        <f aca="false">$D184*F184</f>
        <v>0</v>
      </c>
      <c r="AC184" s="32" t="n">
        <f aca="false">$D184*G184</f>
        <v>0</v>
      </c>
      <c r="AD184" s="32" t="n">
        <f aca="false">$D184*H184</f>
        <v>0</v>
      </c>
      <c r="AE184" s="32" t="n">
        <f aca="false">$D184*I184</f>
        <v>0</v>
      </c>
      <c r="AF184" s="32" t="n">
        <f aca="false">$D184*J184</f>
        <v>0</v>
      </c>
      <c r="AH184" s="1" t="n">
        <f aca="false">C184*E184</f>
        <v>0</v>
      </c>
      <c r="AI184" s="1" t="n">
        <f aca="false">AH184*T184</f>
        <v>0</v>
      </c>
    </row>
    <row r="185" customFormat="false" ht="12.75" hidden="false" customHeight="false" outlineLevel="0" collapsed="false">
      <c r="A185" s="43" t="n">
        <f aca="false">EDATE(A184,1)</f>
        <v>42217</v>
      </c>
      <c r="B185" s="32" t="n">
        <f aca="false">B184</f>
        <v>1</v>
      </c>
      <c r="C185" s="32" t="n">
        <f aca="false">IF(U185=1,B185*P185,0)</f>
        <v>0</v>
      </c>
      <c r="D185" s="32" t="n">
        <f aca="false">C185*T185</f>
        <v>0</v>
      </c>
      <c r="E185" s="40"/>
      <c r="F185" s="33"/>
      <c r="G185" s="40" t="n">
        <v>80.3039115188148</v>
      </c>
      <c r="H185" s="40" t="n">
        <v>88.05</v>
      </c>
      <c r="I185" s="33" t="n">
        <v>45.8195961716176</v>
      </c>
      <c r="J185" s="33" t="n">
        <v>40.05</v>
      </c>
      <c r="K185" s="32"/>
      <c r="L185" s="32"/>
      <c r="M185" s="32"/>
      <c r="N185" s="32"/>
      <c r="O185" s="32"/>
      <c r="P185" s="1" t="n">
        <f aca="false">A186-A185</f>
        <v>31</v>
      </c>
      <c r="Q185" s="41" t="n">
        <f aca="false">CHOOSE(F$3,A186+24,A185)</f>
        <v>42272</v>
      </c>
      <c r="R185" s="1" t="n">
        <f aca="false">Q185-C$3</f>
        <v>-3654</v>
      </c>
      <c r="S185" s="40" t="n">
        <v>0.07400562438893</v>
      </c>
      <c r="T185" s="42" t="n">
        <f aca="false">1/(1+CHOOSE(F$3,S186/2,S185/2))^(2*R185/365.25)</f>
        <v>2.06874082732943</v>
      </c>
      <c r="U185" s="4" t="n">
        <f aca="false">IF(AND(mthbeg&lt;=A185,mthend&gt;=A185),1,0)</f>
        <v>0</v>
      </c>
      <c r="V185" s="4" t="n">
        <f aca="false">P185*U185</f>
        <v>0</v>
      </c>
      <c r="X185" s="42" t="n">
        <f aca="false">IF(AND(CHOOSE(X$3,MONTH(A185)=MONTH(mthbeg),MONTH(A185)=1),YEAR(A185)&gt;YEAR(mthbeg)),X184*(1+escalator),X184)</f>
        <v>1.51258972485511</v>
      </c>
      <c r="Y185" s="32" t="n">
        <f aca="false">D185*X185</f>
        <v>0</v>
      </c>
      <c r="AA185" s="32" t="n">
        <f aca="false">$D185*E185</f>
        <v>0</v>
      </c>
      <c r="AB185" s="32" t="n">
        <f aca="false">$D185*F185</f>
        <v>0</v>
      </c>
      <c r="AC185" s="32" t="n">
        <f aca="false">$D185*G185</f>
        <v>0</v>
      </c>
      <c r="AD185" s="32" t="n">
        <f aca="false">$D185*H185</f>
        <v>0</v>
      </c>
      <c r="AE185" s="32" t="n">
        <f aca="false">$D185*I185</f>
        <v>0</v>
      </c>
      <c r="AF185" s="32" t="n">
        <f aca="false">$D185*J185</f>
        <v>0</v>
      </c>
      <c r="AH185" s="1" t="n">
        <f aca="false">C185*E185</f>
        <v>0</v>
      </c>
      <c r="AI185" s="1" t="n">
        <f aca="false">AH185*T185</f>
        <v>0</v>
      </c>
    </row>
    <row r="186" customFormat="false" ht="12.75" hidden="false" customHeight="false" outlineLevel="0" collapsed="false">
      <c r="A186" s="43" t="n">
        <f aca="false">EDATE(A185,1)</f>
        <v>42248</v>
      </c>
      <c r="B186" s="32" t="n">
        <f aca="false">B185</f>
        <v>1</v>
      </c>
      <c r="C186" s="32" t="n">
        <f aca="false">IF(U186=1,B186*P186,0)</f>
        <v>0</v>
      </c>
      <c r="D186" s="32" t="n">
        <f aca="false">C186*T186</f>
        <v>0</v>
      </c>
      <c r="E186" s="40"/>
      <c r="F186" s="33"/>
      <c r="G186" s="40" t="n">
        <v>72.3039115188148</v>
      </c>
      <c r="H186" s="40" t="n">
        <v>76.05</v>
      </c>
      <c r="I186" s="33" t="n">
        <v>42.8195961716176</v>
      </c>
      <c r="J186" s="33" t="n">
        <v>38.05</v>
      </c>
      <c r="K186" s="32"/>
      <c r="L186" s="32"/>
      <c r="M186" s="32"/>
      <c r="N186" s="32"/>
      <c r="O186" s="32"/>
      <c r="P186" s="1" t="n">
        <f aca="false">A187-A186</f>
        <v>30</v>
      </c>
      <c r="Q186" s="41" t="n">
        <f aca="false">CHOOSE(F$3,A187+24,A186)</f>
        <v>42302</v>
      </c>
      <c r="R186" s="1" t="n">
        <f aca="false">Q186-C$3</f>
        <v>-3624</v>
      </c>
      <c r="S186" s="40" t="n">
        <v>0.074000324143343</v>
      </c>
      <c r="T186" s="42" t="n">
        <f aca="false">1/(1+CHOOSE(F$3,S187/2,S186/2))^(2*R186/365.25)</f>
        <v>2.05632979280221</v>
      </c>
      <c r="U186" s="4" t="n">
        <f aca="false">IF(AND(mthbeg&lt;=A186,mthend&gt;=A186),1,0)</f>
        <v>0</v>
      </c>
      <c r="V186" s="4" t="n">
        <f aca="false">P186*U186</f>
        <v>0</v>
      </c>
      <c r="X186" s="42" t="n">
        <f aca="false">IF(AND(CHOOSE(X$3,MONTH(A186)=MONTH(mthbeg),MONTH(A186)=1),YEAR(A186)&gt;YEAR(mthbeg)),X185*(1+escalator),X185)</f>
        <v>1.51258972485511</v>
      </c>
      <c r="Y186" s="32" t="n">
        <f aca="false">D186*X186</f>
        <v>0</v>
      </c>
      <c r="AA186" s="32" t="n">
        <f aca="false">$D186*E186</f>
        <v>0</v>
      </c>
      <c r="AB186" s="32" t="n">
        <f aca="false">$D186*F186</f>
        <v>0</v>
      </c>
      <c r="AC186" s="32" t="n">
        <f aca="false">$D186*G186</f>
        <v>0</v>
      </c>
      <c r="AD186" s="32" t="n">
        <f aca="false">$D186*H186</f>
        <v>0</v>
      </c>
      <c r="AE186" s="32" t="n">
        <f aca="false">$D186*I186</f>
        <v>0</v>
      </c>
      <c r="AF186" s="32" t="n">
        <f aca="false">$D186*J186</f>
        <v>0</v>
      </c>
      <c r="AH186" s="1" t="n">
        <f aca="false">C186*E186</f>
        <v>0</v>
      </c>
      <c r="AI186" s="1" t="n">
        <f aca="false">AH186*T186</f>
        <v>0</v>
      </c>
    </row>
    <row r="187" customFormat="false" ht="12.75" hidden="false" customHeight="false" outlineLevel="0" collapsed="false">
      <c r="A187" s="43" t="n">
        <f aca="false">EDATE(A186,1)</f>
        <v>42278</v>
      </c>
      <c r="B187" s="32" t="n">
        <f aca="false">B186</f>
        <v>1</v>
      </c>
      <c r="C187" s="32" t="n">
        <f aca="false">IF(U187=1,B187*P187,0)</f>
        <v>0</v>
      </c>
      <c r="D187" s="32" t="n">
        <f aca="false">C187*T187</f>
        <v>0</v>
      </c>
      <c r="E187" s="40"/>
      <c r="F187" s="33"/>
      <c r="G187" s="40" t="n">
        <v>55.9</v>
      </c>
      <c r="H187" s="40" t="n">
        <v>54.2</v>
      </c>
      <c r="I187" s="33" t="n">
        <v>36.482110491052</v>
      </c>
      <c r="J187" s="33" t="n">
        <v>36.45</v>
      </c>
      <c r="K187" s="32"/>
      <c r="L187" s="32"/>
      <c r="M187" s="32"/>
      <c r="N187" s="32"/>
      <c r="O187" s="32"/>
      <c r="P187" s="1" t="n">
        <f aca="false">A188-A187</f>
        <v>31</v>
      </c>
      <c r="Q187" s="41" t="n">
        <f aca="false">CHOOSE(F$3,A188+24,A187)</f>
        <v>42333</v>
      </c>
      <c r="R187" s="1" t="n">
        <f aca="false">Q187-C$3</f>
        <v>-3593</v>
      </c>
      <c r="S187" s="40" t="n">
        <v>0.073995194873429</v>
      </c>
      <c r="T187" s="42" t="n">
        <f aca="false">1/(1+CHOOSE(F$3,S188/2,S187/2))^(2*R187/365.25)</f>
        <v>2.04358501805746</v>
      </c>
      <c r="U187" s="4" t="n">
        <f aca="false">IF(AND(mthbeg&lt;=A187,mthend&gt;=A187),1,0)</f>
        <v>0</v>
      </c>
      <c r="V187" s="4" t="n">
        <f aca="false">P187*U187</f>
        <v>0</v>
      </c>
      <c r="X187" s="42" t="n">
        <f aca="false">IF(AND(CHOOSE(X$3,MONTH(A187)=MONTH(mthbeg),MONTH(A187)=1),YEAR(A187)&gt;YEAR(mthbeg)),X186*(1+escalator),X186)</f>
        <v>1.51258972485511</v>
      </c>
      <c r="Y187" s="32" t="n">
        <f aca="false">D187*X187</f>
        <v>0</v>
      </c>
      <c r="AA187" s="32" t="n">
        <f aca="false">$D187*E187</f>
        <v>0</v>
      </c>
      <c r="AB187" s="32" t="n">
        <f aca="false">$D187*F187</f>
        <v>0</v>
      </c>
      <c r="AC187" s="32" t="n">
        <f aca="false">$D187*G187</f>
        <v>0</v>
      </c>
      <c r="AD187" s="32" t="n">
        <f aca="false">$D187*H187</f>
        <v>0</v>
      </c>
      <c r="AE187" s="32" t="n">
        <f aca="false">$D187*I187</f>
        <v>0</v>
      </c>
      <c r="AF187" s="32" t="n">
        <f aca="false">$D187*J187</f>
        <v>0</v>
      </c>
      <c r="AH187" s="1" t="n">
        <f aca="false">C187*E187</f>
        <v>0</v>
      </c>
      <c r="AI187" s="1" t="n">
        <f aca="false">AH187*T187</f>
        <v>0</v>
      </c>
    </row>
    <row r="188" customFormat="false" ht="12.75" hidden="false" customHeight="false" outlineLevel="0" collapsed="false">
      <c r="A188" s="43" t="n">
        <f aca="false">EDATE(A187,1)</f>
        <v>42309</v>
      </c>
      <c r="B188" s="32" t="n">
        <f aca="false">B187</f>
        <v>1</v>
      </c>
      <c r="C188" s="32" t="n">
        <f aca="false">IF(U188=1,B188*P188,0)</f>
        <v>0</v>
      </c>
      <c r="D188" s="32" t="n">
        <f aca="false">C188*T188</f>
        <v>0</v>
      </c>
      <c r="E188" s="40"/>
      <c r="F188" s="33"/>
      <c r="G188" s="40" t="n">
        <v>46.1592754503285</v>
      </c>
      <c r="H188" s="40" t="n">
        <v>53.2</v>
      </c>
      <c r="I188" s="33" t="n">
        <v>31.482110491052</v>
      </c>
      <c r="J188" s="33" t="n">
        <v>33.45</v>
      </c>
      <c r="K188" s="32"/>
      <c r="L188" s="32"/>
      <c r="M188" s="32"/>
      <c r="N188" s="32"/>
      <c r="O188" s="32"/>
      <c r="P188" s="1" t="n">
        <f aca="false">A189-A188</f>
        <v>30</v>
      </c>
      <c r="Q188" s="41" t="n">
        <f aca="false">CHOOSE(F$3,A189+24,A188)</f>
        <v>42363</v>
      </c>
      <c r="R188" s="1" t="n">
        <f aca="false">Q188-C$3</f>
        <v>-3563</v>
      </c>
      <c r="S188" s="40" t="n">
        <v>0.073989894627861</v>
      </c>
      <c r="T188" s="42" t="n">
        <f aca="false">1/(1+CHOOSE(F$3,S189/2,S188/2))^(2*R188/365.25)</f>
        <v>2.03132498966806</v>
      </c>
      <c r="U188" s="4" t="n">
        <f aca="false">IF(AND(mthbeg&lt;=A188,mthend&gt;=A188),1,0)</f>
        <v>0</v>
      </c>
      <c r="V188" s="4" t="n">
        <f aca="false">P188*U188</f>
        <v>0</v>
      </c>
      <c r="X188" s="42" t="n">
        <f aca="false">IF(AND(CHOOSE(X$3,MONTH(A188)=MONTH(mthbeg),MONTH(A188)=1),YEAR(A188)&gt;YEAR(mthbeg)),X187*(1+escalator),X187)</f>
        <v>1.51258972485511</v>
      </c>
      <c r="Y188" s="32" t="n">
        <f aca="false">D188*X188</f>
        <v>0</v>
      </c>
      <c r="AA188" s="32" t="n">
        <f aca="false">$D188*E188</f>
        <v>0</v>
      </c>
      <c r="AB188" s="32" t="n">
        <f aca="false">$D188*F188</f>
        <v>0</v>
      </c>
      <c r="AC188" s="32" t="n">
        <f aca="false">$D188*G188</f>
        <v>0</v>
      </c>
      <c r="AD188" s="32" t="n">
        <f aca="false">$D188*H188</f>
        <v>0</v>
      </c>
      <c r="AE188" s="32" t="n">
        <f aca="false">$D188*I188</f>
        <v>0</v>
      </c>
      <c r="AF188" s="32" t="n">
        <f aca="false">$D188*J188</f>
        <v>0</v>
      </c>
      <c r="AH188" s="1" t="n">
        <f aca="false">C188*E188</f>
        <v>0</v>
      </c>
      <c r="AI188" s="1" t="n">
        <f aca="false">AH188*T188</f>
        <v>0</v>
      </c>
    </row>
    <row r="189" customFormat="false" ht="12.75" hidden="false" customHeight="false" outlineLevel="0" collapsed="false">
      <c r="A189" s="43" t="n">
        <f aca="false">EDATE(A188,1)</f>
        <v>42339</v>
      </c>
      <c r="B189" s="32" t="n">
        <f aca="false">B188</f>
        <v>1</v>
      </c>
      <c r="C189" s="32" t="n">
        <f aca="false">IF(U189=1,B189*P189,0)</f>
        <v>0</v>
      </c>
      <c r="D189" s="32" t="n">
        <f aca="false">C189*T189</f>
        <v>0</v>
      </c>
      <c r="E189" s="40"/>
      <c r="F189" s="33"/>
      <c r="G189" s="40" t="n">
        <v>45.1592754503285</v>
      </c>
      <c r="H189" s="40" t="n">
        <v>52.2</v>
      </c>
      <c r="I189" s="33" t="n">
        <v>31.482110491052</v>
      </c>
      <c r="J189" s="33" t="n">
        <v>33.45</v>
      </c>
      <c r="K189" s="32"/>
      <c r="L189" s="32"/>
      <c r="M189" s="32"/>
      <c r="N189" s="32"/>
      <c r="O189" s="32"/>
      <c r="P189" s="1" t="n">
        <f aca="false">A190-A189</f>
        <v>31</v>
      </c>
      <c r="Q189" s="41" t="n">
        <f aca="false">CHOOSE(F$3,A190+24,A189)</f>
        <v>42394</v>
      </c>
      <c r="R189" s="1" t="n">
        <f aca="false">Q189-C$3</f>
        <v>-3532</v>
      </c>
      <c r="S189" s="40" t="n">
        <v>0.073984594382301</v>
      </c>
      <c r="T189" s="42" t="n">
        <f aca="false">1/(1+CHOOSE(F$3,S190/2,S189/2))^(2*R189/365.25)</f>
        <v>2.01874832040799</v>
      </c>
      <c r="U189" s="4" t="n">
        <f aca="false">IF(AND(mthbeg&lt;=A189,mthend&gt;=A189),1,0)</f>
        <v>0</v>
      </c>
      <c r="V189" s="4" t="n">
        <f aca="false">P189*U189</f>
        <v>0</v>
      </c>
      <c r="X189" s="42" t="n">
        <f aca="false">IF(AND(CHOOSE(X$3,MONTH(A189)=MONTH(mthbeg),MONTH(A189)=1),YEAR(A189)&gt;YEAR(mthbeg)),X188*(1+escalator),X188)</f>
        <v>1.51258972485511</v>
      </c>
      <c r="Y189" s="32" t="n">
        <f aca="false">D189*X189</f>
        <v>0</v>
      </c>
      <c r="AA189" s="32" t="n">
        <f aca="false">$D189*E189</f>
        <v>0</v>
      </c>
      <c r="AB189" s="32" t="n">
        <f aca="false">$D189*F189</f>
        <v>0</v>
      </c>
      <c r="AC189" s="32" t="n">
        <f aca="false">$D189*G189</f>
        <v>0</v>
      </c>
      <c r="AD189" s="32" t="n">
        <f aca="false">$D189*H189</f>
        <v>0</v>
      </c>
      <c r="AE189" s="32" t="n">
        <f aca="false">$D189*I189</f>
        <v>0</v>
      </c>
      <c r="AF189" s="32" t="n">
        <f aca="false">$D189*J189</f>
        <v>0</v>
      </c>
      <c r="AH189" s="1" t="n">
        <f aca="false">C189*E189</f>
        <v>0</v>
      </c>
      <c r="AI189" s="1" t="n">
        <f aca="false">AH189*T189</f>
        <v>0</v>
      </c>
    </row>
    <row r="190" customFormat="false" ht="12.75" hidden="false" customHeight="false" outlineLevel="0" collapsed="false">
      <c r="A190" s="43" t="n">
        <f aca="false">EDATE(A189,1)</f>
        <v>42370</v>
      </c>
      <c r="B190" s="32" t="n">
        <f aca="false">B189</f>
        <v>1</v>
      </c>
      <c r="C190" s="32" t="n">
        <f aca="false">IF(U190=1,B190*P190,0)</f>
        <v>0</v>
      </c>
      <c r="D190" s="32" t="n">
        <f aca="false">C190*T190</f>
        <v>0</v>
      </c>
      <c r="E190" s="40"/>
      <c r="F190" s="33"/>
      <c r="G190" s="40" t="n">
        <v>47.75</v>
      </c>
      <c r="H190" s="40" t="n">
        <v>53.75</v>
      </c>
      <c r="I190" s="33" t="n">
        <v>32.5550781345717</v>
      </c>
      <c r="J190" s="33" t="n">
        <v>37.45</v>
      </c>
      <c r="K190" s="32"/>
      <c r="L190" s="32"/>
      <c r="M190" s="32"/>
      <c r="N190" s="32"/>
      <c r="O190" s="32"/>
      <c r="P190" s="1" t="n">
        <f aca="false">A191-A190</f>
        <v>31</v>
      </c>
      <c r="Q190" s="41" t="n">
        <f aca="false">CHOOSE(F$3,A191+24,A190)</f>
        <v>42425</v>
      </c>
      <c r="R190" s="1" t="n">
        <f aca="false">Q190-C$3</f>
        <v>-3501</v>
      </c>
      <c r="S190" s="40" t="n">
        <v>0.073979807063739</v>
      </c>
      <c r="T190" s="42" t="n">
        <f aca="false">1/(1+CHOOSE(F$3,S191/2,S190/2))^(2*R190/365.25)</f>
        <v>2.00624157792605</v>
      </c>
      <c r="U190" s="4" t="n">
        <f aca="false">IF(AND(mthbeg&lt;=A190,mthend&gt;=A190),1,0)</f>
        <v>0</v>
      </c>
      <c r="V190" s="4" t="n">
        <f aca="false">P190*U190</f>
        <v>0</v>
      </c>
      <c r="X190" s="42" t="n">
        <f aca="false">IF(AND(CHOOSE(X$3,MONTH(A190)=MONTH(mthbeg),MONTH(A190)=1),YEAR(A190)&gt;YEAR(mthbeg)),X189*(1+escalator),X189)</f>
        <v>1.55796741660077</v>
      </c>
      <c r="Y190" s="32" t="n">
        <f aca="false">D190*X190</f>
        <v>0</v>
      </c>
      <c r="AA190" s="32" t="n">
        <f aca="false">$D190*E190</f>
        <v>0</v>
      </c>
      <c r="AB190" s="32" t="n">
        <f aca="false">$D190*F190</f>
        <v>0</v>
      </c>
      <c r="AC190" s="32" t="n">
        <f aca="false">$D190*G190</f>
        <v>0</v>
      </c>
      <c r="AD190" s="32" t="n">
        <f aca="false">$D190*H190</f>
        <v>0</v>
      </c>
      <c r="AE190" s="32" t="n">
        <f aca="false">$D190*I190</f>
        <v>0</v>
      </c>
      <c r="AF190" s="32" t="n">
        <f aca="false">$D190*J190</f>
        <v>0</v>
      </c>
      <c r="AH190" s="1" t="n">
        <f aca="false">C190*E190</f>
        <v>0</v>
      </c>
      <c r="AI190" s="1" t="n">
        <f aca="false">AH190*T190</f>
        <v>0</v>
      </c>
    </row>
    <row r="191" customFormat="false" ht="12.75" hidden="false" customHeight="false" outlineLevel="0" collapsed="false">
      <c r="A191" s="43" t="n">
        <f aca="false">EDATE(A190,1)</f>
        <v>42401</v>
      </c>
      <c r="B191" s="32" t="n">
        <f aca="false">B190</f>
        <v>1</v>
      </c>
      <c r="C191" s="32" t="n">
        <f aca="false">IF(U191=1,B191*P191,0)</f>
        <v>0</v>
      </c>
      <c r="D191" s="32" t="n">
        <f aca="false">C191*T191</f>
        <v>0</v>
      </c>
      <c r="E191" s="40"/>
      <c r="F191" s="33"/>
      <c r="G191" s="40" t="n">
        <v>47.9422901299331</v>
      </c>
      <c r="H191" s="40" t="n">
        <v>51.75</v>
      </c>
      <c r="I191" s="33" t="n">
        <v>31.7150781345717</v>
      </c>
      <c r="J191" s="33" t="n">
        <v>36.45</v>
      </c>
      <c r="K191" s="32"/>
      <c r="L191" s="32"/>
      <c r="M191" s="32"/>
      <c r="N191" s="32"/>
      <c r="O191" s="32"/>
      <c r="P191" s="1" t="n">
        <f aca="false">A192-A191</f>
        <v>29</v>
      </c>
      <c r="Q191" s="41" t="n">
        <f aca="false">CHOOSE(F$3,A192+24,A191)</f>
        <v>42454</v>
      </c>
      <c r="R191" s="1" t="n">
        <f aca="false">Q191-C$3</f>
        <v>-3472</v>
      </c>
      <c r="S191" s="40" t="n">
        <v>0.073974506818197</v>
      </c>
      <c r="T191" s="42" t="n">
        <f aca="false">1/(1+CHOOSE(F$3,S192/2,S191/2))^(2*R191/365.25)</f>
        <v>1.99461031758359</v>
      </c>
      <c r="U191" s="4" t="n">
        <f aca="false">IF(AND(mthbeg&lt;=A191,mthend&gt;=A191),1,0)</f>
        <v>0</v>
      </c>
      <c r="V191" s="4" t="n">
        <f aca="false">P191*U191</f>
        <v>0</v>
      </c>
      <c r="X191" s="42" t="n">
        <f aca="false">IF(AND(CHOOSE(X$3,MONTH(A191)=MONTH(mthbeg),MONTH(A191)=1),YEAR(A191)&gt;YEAR(mthbeg)),X190*(1+escalator),X190)</f>
        <v>1.55796741660077</v>
      </c>
      <c r="Y191" s="32" t="n">
        <f aca="false">D191*X191</f>
        <v>0</v>
      </c>
      <c r="AA191" s="32" t="n">
        <f aca="false">$D191*E191</f>
        <v>0</v>
      </c>
      <c r="AB191" s="32" t="n">
        <f aca="false">$D191*F191</f>
        <v>0</v>
      </c>
      <c r="AC191" s="32" t="n">
        <f aca="false">$D191*G191</f>
        <v>0</v>
      </c>
      <c r="AD191" s="32" t="n">
        <f aca="false">$D191*H191</f>
        <v>0</v>
      </c>
      <c r="AE191" s="32" t="n">
        <f aca="false">$D191*I191</f>
        <v>0</v>
      </c>
      <c r="AF191" s="32" t="n">
        <f aca="false">$D191*J191</f>
        <v>0</v>
      </c>
      <c r="AH191" s="1" t="n">
        <f aca="false">C191*E191</f>
        <v>0</v>
      </c>
      <c r="AI191" s="1" t="n">
        <f aca="false">AH191*T191</f>
        <v>0</v>
      </c>
    </row>
    <row r="192" customFormat="false" ht="12.75" hidden="false" customHeight="false" outlineLevel="0" collapsed="false">
      <c r="A192" s="43" t="n">
        <f aca="false">EDATE(A191,1)</f>
        <v>42430</v>
      </c>
      <c r="B192" s="32" t="n">
        <f aca="false">B191</f>
        <v>1</v>
      </c>
      <c r="C192" s="32" t="n">
        <f aca="false">IF(U192=1,B192*P192,0)</f>
        <v>0</v>
      </c>
      <c r="D192" s="32" t="n">
        <f aca="false">C192*T192</f>
        <v>0</v>
      </c>
      <c r="E192" s="40"/>
      <c r="F192" s="33"/>
      <c r="G192" s="40" t="n">
        <v>46.9422901299331</v>
      </c>
      <c r="H192" s="40" t="n">
        <v>50.75</v>
      </c>
      <c r="I192" s="33" t="n">
        <v>31.7150781345717</v>
      </c>
      <c r="J192" s="33" t="n">
        <v>34.45</v>
      </c>
      <c r="K192" s="32"/>
      <c r="L192" s="32"/>
      <c r="M192" s="32"/>
      <c r="N192" s="32"/>
      <c r="O192" s="32"/>
      <c r="P192" s="1" t="n">
        <f aca="false">A193-A192</f>
        <v>31</v>
      </c>
      <c r="Q192" s="41" t="n">
        <f aca="false">CHOOSE(F$3,A193+24,A192)</f>
        <v>42485</v>
      </c>
      <c r="R192" s="1" t="n">
        <f aca="false">Q192-C$3</f>
        <v>-3441</v>
      </c>
      <c r="S192" s="40" t="n">
        <v>0.073969377548327</v>
      </c>
      <c r="T192" s="42" t="n">
        <f aca="false">1/(1+CHOOSE(F$3,S193/2,S192/2))^(2*R192/365.25)</f>
        <v>1.98225647310812</v>
      </c>
      <c r="U192" s="4" t="n">
        <f aca="false">IF(AND(mthbeg&lt;=A192,mthend&gt;=A192),1,0)</f>
        <v>0</v>
      </c>
      <c r="V192" s="4" t="n">
        <f aca="false">P192*U192</f>
        <v>0</v>
      </c>
      <c r="X192" s="42" t="n">
        <f aca="false">IF(AND(CHOOSE(X$3,MONTH(A192)=MONTH(mthbeg),MONTH(A192)=1),YEAR(A192)&gt;YEAR(mthbeg)),X191*(1+escalator),X191)</f>
        <v>1.55796741660077</v>
      </c>
      <c r="Y192" s="32" t="n">
        <f aca="false">D192*X192</f>
        <v>0</v>
      </c>
      <c r="AA192" s="32" t="n">
        <f aca="false">$D192*E192</f>
        <v>0</v>
      </c>
      <c r="AB192" s="32" t="n">
        <f aca="false">$D192*F192</f>
        <v>0</v>
      </c>
      <c r="AC192" s="32" t="n">
        <f aca="false">$D192*G192</f>
        <v>0</v>
      </c>
      <c r="AD192" s="32" t="n">
        <f aca="false">$D192*H192</f>
        <v>0</v>
      </c>
      <c r="AE192" s="32" t="n">
        <f aca="false">$D192*I192</f>
        <v>0</v>
      </c>
      <c r="AF192" s="32" t="n">
        <f aca="false">$D192*J192</f>
        <v>0</v>
      </c>
      <c r="AH192" s="1" t="n">
        <f aca="false">C192*E192</f>
        <v>0</v>
      </c>
      <c r="AI192" s="1" t="n">
        <f aca="false">AH192*T192</f>
        <v>0</v>
      </c>
    </row>
    <row r="193" customFormat="false" ht="12.75" hidden="false" customHeight="false" outlineLevel="0" collapsed="false">
      <c r="A193" s="43" t="n">
        <f aca="false">EDATE(A192,1)</f>
        <v>42461</v>
      </c>
      <c r="B193" s="32" t="n">
        <f aca="false">B192</f>
        <v>1</v>
      </c>
      <c r="C193" s="32" t="n">
        <f aca="false">IF(U193=1,B193*P193,0)</f>
        <v>0</v>
      </c>
      <c r="D193" s="32" t="n">
        <f aca="false">C193*T193</f>
        <v>0</v>
      </c>
      <c r="E193" s="40"/>
      <c r="F193" s="33"/>
      <c r="G193" s="40" t="n">
        <v>45</v>
      </c>
      <c r="H193" s="40" t="n">
        <v>48.65</v>
      </c>
      <c r="I193" s="33" t="n">
        <v>31.0923246850255</v>
      </c>
      <c r="J193" s="33" t="n">
        <v>34.45</v>
      </c>
      <c r="K193" s="32"/>
      <c r="L193" s="32"/>
      <c r="M193" s="32"/>
      <c r="N193" s="32"/>
      <c r="O193" s="32"/>
      <c r="P193" s="1" t="n">
        <f aca="false">A194-A193</f>
        <v>30</v>
      </c>
      <c r="Q193" s="41" t="n">
        <f aca="false">CHOOSE(F$3,A194+24,A193)</f>
        <v>42515</v>
      </c>
      <c r="R193" s="1" t="n">
        <f aca="false">Q193-C$3</f>
        <v>-3411</v>
      </c>
      <c r="S193" s="40" t="n">
        <v>0.073964077302803</v>
      </c>
      <c r="T193" s="42" t="n">
        <f aca="false">1/(1+CHOOSE(F$3,S194/2,S193/2))^(2*R193/365.25)</f>
        <v>1.97037562447451</v>
      </c>
      <c r="U193" s="4" t="n">
        <f aca="false">IF(AND(mthbeg&lt;=A193,mthend&gt;=A193),1,0)</f>
        <v>0</v>
      </c>
      <c r="V193" s="4" t="n">
        <f aca="false">P193*U193</f>
        <v>0</v>
      </c>
      <c r="X193" s="42" t="n">
        <f aca="false">IF(AND(CHOOSE(X$3,MONTH(A193)=MONTH(mthbeg),MONTH(A193)=1),YEAR(A193)&gt;YEAR(mthbeg)),X192*(1+escalator),X192)</f>
        <v>1.55796741660077</v>
      </c>
      <c r="Y193" s="32" t="n">
        <f aca="false">D193*X193</f>
        <v>0</v>
      </c>
      <c r="AA193" s="32" t="n">
        <f aca="false">$D193*E193</f>
        <v>0</v>
      </c>
      <c r="AB193" s="32" t="n">
        <f aca="false">$D193*F193</f>
        <v>0</v>
      </c>
      <c r="AC193" s="32" t="n">
        <f aca="false">$D193*G193</f>
        <v>0</v>
      </c>
      <c r="AD193" s="32" t="n">
        <f aca="false">$D193*H193</f>
        <v>0</v>
      </c>
      <c r="AE193" s="32" t="n">
        <f aca="false">$D193*I193</f>
        <v>0</v>
      </c>
      <c r="AF193" s="32" t="n">
        <f aca="false">$D193*J193</f>
        <v>0</v>
      </c>
      <c r="AH193" s="1" t="n">
        <f aca="false">C193*E193</f>
        <v>0</v>
      </c>
      <c r="AI193" s="1" t="n">
        <f aca="false">AH193*T193</f>
        <v>0</v>
      </c>
    </row>
    <row r="194" customFormat="false" ht="12.75" hidden="false" customHeight="false" outlineLevel="0" collapsed="false">
      <c r="A194" s="43" t="n">
        <f aca="false">EDATE(A193,1)</f>
        <v>42491</v>
      </c>
      <c r="B194" s="32" t="n">
        <f aca="false">B193</f>
        <v>1</v>
      </c>
      <c r="C194" s="32" t="n">
        <f aca="false">IF(U194=1,B194*P194,0)</f>
        <v>0</v>
      </c>
      <c r="D194" s="32" t="n">
        <f aca="false">C194*T194</f>
        <v>0</v>
      </c>
      <c r="E194" s="40"/>
      <c r="F194" s="33"/>
      <c r="G194" s="33" t="n">
        <v>48.364578040304</v>
      </c>
      <c r="H194" s="40" t="n">
        <v>50.65</v>
      </c>
      <c r="I194" s="33" t="n">
        <v>31.0923246850255</v>
      </c>
      <c r="J194" s="33" t="n">
        <v>30.45</v>
      </c>
      <c r="K194" s="32"/>
      <c r="L194" s="32"/>
      <c r="M194" s="32"/>
      <c r="N194" s="32"/>
      <c r="O194" s="32"/>
      <c r="P194" s="1" t="n">
        <f aca="false">A195-A194</f>
        <v>31</v>
      </c>
      <c r="Q194" s="41" t="n">
        <f aca="false">CHOOSE(F$3,A195+24,A194)</f>
        <v>42546</v>
      </c>
      <c r="R194" s="1" t="n">
        <f aca="false">Q194-C$3</f>
        <v>-3380</v>
      </c>
      <c r="S194" s="40" t="n">
        <v>0.07395894803295</v>
      </c>
      <c r="T194" s="42" t="n">
        <f aca="false">1/(1+CHOOSE(F$3,S195/2,S194/2))^(2*R194/365.25)</f>
        <v>1.95817522291323</v>
      </c>
      <c r="U194" s="4" t="n">
        <f aca="false">IF(AND(mthbeg&lt;=A194,mthend&gt;=A194),1,0)</f>
        <v>0</v>
      </c>
      <c r="V194" s="4" t="n">
        <f aca="false">P194*U194</f>
        <v>0</v>
      </c>
      <c r="X194" s="42" t="n">
        <f aca="false">IF(AND(CHOOSE(X$3,MONTH(A194)=MONTH(mthbeg),MONTH(A194)=1),YEAR(A194)&gt;YEAR(mthbeg)),X193*(1+escalator),X193)</f>
        <v>1.55796741660077</v>
      </c>
      <c r="Y194" s="32" t="n">
        <f aca="false">D194*X194</f>
        <v>0</v>
      </c>
      <c r="AA194" s="32" t="n">
        <f aca="false">$D194*E194</f>
        <v>0</v>
      </c>
      <c r="AB194" s="32" t="n">
        <f aca="false">$D194*F194</f>
        <v>0</v>
      </c>
      <c r="AC194" s="32" t="n">
        <f aca="false">$D194*G194</f>
        <v>0</v>
      </c>
      <c r="AD194" s="32" t="n">
        <f aca="false">$D194*H194</f>
        <v>0</v>
      </c>
      <c r="AE194" s="32" t="n">
        <f aca="false">$D194*I194</f>
        <v>0</v>
      </c>
      <c r="AF194" s="32" t="n">
        <f aca="false">$D194*J194</f>
        <v>0</v>
      </c>
      <c r="AH194" s="1" t="n">
        <f aca="false">C194*E194</f>
        <v>0</v>
      </c>
      <c r="AI194" s="1" t="n">
        <f aca="false">AH194*T194</f>
        <v>0</v>
      </c>
    </row>
    <row r="195" customFormat="false" ht="12.75" hidden="false" customHeight="false" outlineLevel="0" collapsed="false">
      <c r="A195" s="43" t="n">
        <f aca="false">EDATE(A194,1)</f>
        <v>42522</v>
      </c>
      <c r="B195" s="32" t="n">
        <f aca="false">B194</f>
        <v>1</v>
      </c>
      <c r="C195" s="32" t="n">
        <f aca="false">IF(U195=1,B195*P195,0)</f>
        <v>0</v>
      </c>
      <c r="D195" s="32" t="n">
        <f aca="false">C195*T195</f>
        <v>0</v>
      </c>
      <c r="E195" s="40"/>
      <c r="F195" s="33"/>
      <c r="G195" s="33" t="n">
        <v>64.364578040304</v>
      </c>
      <c r="H195" s="40" t="n">
        <v>57.65</v>
      </c>
      <c r="I195" s="33" t="n">
        <v>29.0923246850255</v>
      </c>
      <c r="J195" s="33" t="n">
        <v>33.45</v>
      </c>
      <c r="K195" s="32"/>
      <c r="L195" s="32"/>
      <c r="M195" s="32"/>
      <c r="N195" s="32"/>
      <c r="O195" s="32"/>
      <c r="P195" s="1" t="n">
        <f aca="false">A196-A195</f>
        <v>30</v>
      </c>
      <c r="Q195" s="41" t="n">
        <f aca="false">CHOOSE(F$3,A196+24,A195)</f>
        <v>42576</v>
      </c>
      <c r="R195" s="1" t="n">
        <f aca="false">Q195-C$3</f>
        <v>-3350</v>
      </c>
      <c r="S195" s="40" t="n">
        <v>0.073953647787445</v>
      </c>
      <c r="T195" s="42" t="n">
        <f aca="false">1/(1+CHOOSE(F$3,S196/2,S195/2))^(2*R195/365.25)</f>
        <v>1.9464389795352</v>
      </c>
      <c r="U195" s="4" t="n">
        <f aca="false">IF(AND(mthbeg&lt;=A195,mthend&gt;=A195),1,0)</f>
        <v>0</v>
      </c>
      <c r="V195" s="4" t="n">
        <f aca="false">P195*U195</f>
        <v>0</v>
      </c>
      <c r="X195" s="42" t="n">
        <f aca="false">IF(AND(CHOOSE(X$3,MONTH(A195)=MONTH(mthbeg),MONTH(A195)=1),YEAR(A195)&gt;YEAR(mthbeg)),X194*(1+escalator),X194)</f>
        <v>1.55796741660077</v>
      </c>
      <c r="Y195" s="32" t="n">
        <f aca="false">D195*X195</f>
        <v>0</v>
      </c>
      <c r="AA195" s="32" t="n">
        <f aca="false">$D195*E195</f>
        <v>0</v>
      </c>
      <c r="AB195" s="32" t="n">
        <f aca="false">$D195*F195</f>
        <v>0</v>
      </c>
      <c r="AC195" s="32" t="n">
        <f aca="false">$D195*G195</f>
        <v>0</v>
      </c>
      <c r="AD195" s="32" t="n">
        <f aca="false">$D195*H195</f>
        <v>0</v>
      </c>
      <c r="AE195" s="32" t="n">
        <f aca="false">$D195*I195</f>
        <v>0</v>
      </c>
      <c r="AF195" s="32" t="n">
        <f aca="false">$D195*J195</f>
        <v>0</v>
      </c>
      <c r="AH195" s="1" t="n">
        <f aca="false">C195*E195</f>
        <v>0</v>
      </c>
      <c r="AI195" s="1" t="n">
        <f aca="false">AH195*T195</f>
        <v>0</v>
      </c>
    </row>
    <row r="196" customFormat="false" ht="12.75" hidden="false" customHeight="false" outlineLevel="0" collapsed="false">
      <c r="A196" s="43" t="n">
        <f aca="false">EDATE(A195,1)</f>
        <v>42552</v>
      </c>
      <c r="B196" s="32" t="n">
        <f aca="false">B195</f>
        <v>1</v>
      </c>
      <c r="C196" s="32" t="n">
        <f aca="false">IF(U196=1,B196*P196,0)</f>
        <v>0</v>
      </c>
      <c r="D196" s="32" t="n">
        <f aca="false">C196*T196</f>
        <v>0</v>
      </c>
      <c r="E196" s="40"/>
      <c r="F196" s="33"/>
      <c r="G196" s="33" t="n">
        <v>76.75</v>
      </c>
      <c r="H196" s="40" t="n">
        <v>75.1</v>
      </c>
      <c r="I196" s="33" t="n">
        <v>42.0695961716176</v>
      </c>
      <c r="J196" s="33" t="n">
        <v>38.05</v>
      </c>
      <c r="K196" s="32"/>
      <c r="L196" s="32"/>
      <c r="M196" s="32"/>
      <c r="N196" s="32"/>
      <c r="O196" s="32"/>
      <c r="P196" s="1" t="n">
        <f aca="false">A197-A196</f>
        <v>31</v>
      </c>
      <c r="Q196" s="41" t="n">
        <f aca="false">CHOOSE(F$3,A197+24,A196)</f>
        <v>42607</v>
      </c>
      <c r="R196" s="1" t="n">
        <f aca="false">Q196-C$3</f>
        <v>-3319</v>
      </c>
      <c r="S196" s="40" t="n">
        <v>0.073948347541949</v>
      </c>
      <c r="T196" s="42" t="n">
        <f aca="false">1/(1+CHOOSE(F$3,S197/2,S196/2))^(2*R196/365.25)</f>
        <v>1.93439301897553</v>
      </c>
      <c r="U196" s="4" t="n">
        <f aca="false">IF(AND(mthbeg&lt;=A196,mthend&gt;=A196),1,0)</f>
        <v>0</v>
      </c>
      <c r="V196" s="4" t="n">
        <f aca="false">P196*U196</f>
        <v>0</v>
      </c>
      <c r="X196" s="42" t="n">
        <f aca="false">IF(AND(CHOOSE(X$3,MONTH(A196)=MONTH(mthbeg),MONTH(A196)=1),YEAR(A196)&gt;YEAR(mthbeg)),X195*(1+escalator),X195)</f>
        <v>1.55796741660077</v>
      </c>
      <c r="Y196" s="32" t="n">
        <f aca="false">D196*X196</f>
        <v>0</v>
      </c>
      <c r="AA196" s="32" t="n">
        <f aca="false">$D196*E196</f>
        <v>0</v>
      </c>
      <c r="AB196" s="32" t="n">
        <f aca="false">$D196*F196</f>
        <v>0</v>
      </c>
      <c r="AC196" s="32" t="n">
        <f aca="false">$D196*G196</f>
        <v>0</v>
      </c>
      <c r="AD196" s="32" t="n">
        <f aca="false">$D196*H196</f>
        <v>0</v>
      </c>
      <c r="AE196" s="32" t="n">
        <f aca="false">$D196*I196</f>
        <v>0</v>
      </c>
      <c r="AF196" s="32" t="n">
        <f aca="false">$D196*J196</f>
        <v>0</v>
      </c>
      <c r="AH196" s="1" t="n">
        <f aca="false">C196*E196</f>
        <v>0</v>
      </c>
      <c r="AI196" s="1" t="n">
        <f aca="false">AH196*T196</f>
        <v>0</v>
      </c>
    </row>
    <row r="197" customFormat="false" ht="12.75" hidden="false" customHeight="false" outlineLevel="0" collapsed="false">
      <c r="A197" s="43" t="n">
        <f aca="false">EDATE(A196,1)</f>
        <v>42583</v>
      </c>
      <c r="B197" s="32" t="n">
        <f aca="false">B196</f>
        <v>1</v>
      </c>
      <c r="C197" s="32" t="n">
        <f aca="false">IF(U197=1,B197*P197,0)</f>
        <v>0</v>
      </c>
      <c r="D197" s="32" t="n">
        <f aca="false">C197*T197</f>
        <v>0</v>
      </c>
      <c r="E197" s="40"/>
      <c r="F197" s="33"/>
      <c r="G197" s="33" t="n">
        <v>80.6357505819696</v>
      </c>
      <c r="H197" s="40" t="n">
        <v>88.1</v>
      </c>
      <c r="I197" s="33" t="n">
        <v>46.0695961716176</v>
      </c>
      <c r="J197" s="33" t="n">
        <v>40.05</v>
      </c>
      <c r="K197" s="32"/>
      <c r="L197" s="32"/>
      <c r="M197" s="32"/>
      <c r="N197" s="32"/>
      <c r="O197" s="32"/>
      <c r="P197" s="1" t="n">
        <f aca="false">A198-A197</f>
        <v>31</v>
      </c>
      <c r="Q197" s="41" t="n">
        <f aca="false">CHOOSE(F$3,A198+24,A197)</f>
        <v>42638</v>
      </c>
      <c r="R197" s="1" t="n">
        <f aca="false">Q197-C$3</f>
        <v>-3288</v>
      </c>
      <c r="S197" s="40" t="n">
        <v>0.073943218272122</v>
      </c>
      <c r="T197" s="42" t="n">
        <f aca="false">1/(1+CHOOSE(F$3,S198/2,S197/2))^(2*R197/365.25)</f>
        <v>1.92242036800383</v>
      </c>
      <c r="U197" s="4" t="n">
        <f aca="false">IF(AND(mthbeg&lt;=A197,mthend&gt;=A197),1,0)</f>
        <v>0</v>
      </c>
      <c r="V197" s="4" t="n">
        <f aca="false">P197*U197</f>
        <v>0</v>
      </c>
      <c r="X197" s="42" t="n">
        <f aca="false">IF(AND(CHOOSE(X$3,MONTH(A197)=MONTH(mthbeg),MONTH(A197)=1),YEAR(A197)&gt;YEAR(mthbeg)),X196*(1+escalator),X196)</f>
        <v>1.55796741660077</v>
      </c>
      <c r="Y197" s="32" t="n">
        <f aca="false">D197*X197</f>
        <v>0</v>
      </c>
      <c r="AA197" s="32" t="n">
        <f aca="false">$D197*E197</f>
        <v>0</v>
      </c>
      <c r="AB197" s="32" t="n">
        <f aca="false">$D197*F197</f>
        <v>0</v>
      </c>
      <c r="AC197" s="32" t="n">
        <f aca="false">$D197*G197</f>
        <v>0</v>
      </c>
      <c r="AD197" s="32" t="n">
        <f aca="false">$D197*H197</f>
        <v>0</v>
      </c>
      <c r="AE197" s="32" t="n">
        <f aca="false">$D197*I197</f>
        <v>0</v>
      </c>
      <c r="AF197" s="32" t="n">
        <f aca="false">$D197*J197</f>
        <v>0</v>
      </c>
      <c r="AH197" s="1" t="n">
        <f aca="false">C197*E197</f>
        <v>0</v>
      </c>
      <c r="AI197" s="1" t="n">
        <f aca="false">AH197*T197</f>
        <v>0</v>
      </c>
    </row>
    <row r="198" customFormat="false" ht="12.75" hidden="false" customHeight="false" outlineLevel="0" collapsed="false">
      <c r="A198" s="43" t="n">
        <f aca="false">EDATE(A197,1)</f>
        <v>42614</v>
      </c>
      <c r="B198" s="32" t="n">
        <f aca="false">B197</f>
        <v>1</v>
      </c>
      <c r="C198" s="32" t="n">
        <f aca="false">IF(U198=1,B198*P198,0)</f>
        <v>0</v>
      </c>
      <c r="D198" s="32" t="n">
        <f aca="false">C198*T198</f>
        <v>0</v>
      </c>
      <c r="E198" s="40"/>
      <c r="F198" s="33"/>
      <c r="G198" s="33" t="n">
        <v>72.6357505819696</v>
      </c>
      <c r="H198" s="40" t="n">
        <v>76.1</v>
      </c>
      <c r="I198" s="33" t="n">
        <v>43.0695961716176</v>
      </c>
      <c r="J198" s="33" t="n">
        <v>38.05</v>
      </c>
      <c r="K198" s="32"/>
      <c r="L198" s="32"/>
      <c r="M198" s="32"/>
      <c r="N198" s="32"/>
      <c r="O198" s="32"/>
      <c r="P198" s="1" t="n">
        <f aca="false">A199-A198</f>
        <v>30</v>
      </c>
      <c r="Q198" s="41" t="n">
        <f aca="false">CHOOSE(F$3,A199+24,A198)</f>
        <v>42668</v>
      </c>
      <c r="R198" s="1" t="n">
        <f aca="false">Q198-C$3</f>
        <v>-3258</v>
      </c>
      <c r="S198" s="40" t="n">
        <v>0.073937918026645</v>
      </c>
      <c r="T198" s="42" t="n">
        <f aca="false">1/(1+CHOOSE(F$3,S199/2,S198/2))^(2*R198/365.25)</f>
        <v>1.91090607060451</v>
      </c>
      <c r="U198" s="4" t="n">
        <f aca="false">IF(AND(mthbeg&lt;=A198,mthend&gt;=A198),1,0)</f>
        <v>0</v>
      </c>
      <c r="V198" s="4" t="n">
        <f aca="false">P198*U198</f>
        <v>0</v>
      </c>
      <c r="X198" s="42" t="n">
        <f aca="false">IF(AND(CHOOSE(X$3,MONTH(A198)=MONTH(mthbeg),MONTH(A198)=1),YEAR(A198)&gt;YEAR(mthbeg)),X197*(1+escalator),X197)</f>
        <v>1.55796741660077</v>
      </c>
      <c r="Y198" s="32" t="n">
        <f aca="false">D198*X198</f>
        <v>0</v>
      </c>
      <c r="AA198" s="32" t="n">
        <f aca="false">$D198*E198</f>
        <v>0</v>
      </c>
      <c r="AB198" s="32" t="n">
        <f aca="false">$D198*F198</f>
        <v>0</v>
      </c>
      <c r="AC198" s="32" t="n">
        <f aca="false">$D198*G198</f>
        <v>0</v>
      </c>
      <c r="AD198" s="32" t="n">
        <f aca="false">$D198*H198</f>
        <v>0</v>
      </c>
      <c r="AE198" s="32" t="n">
        <f aca="false">$D198*I198</f>
        <v>0</v>
      </c>
      <c r="AF198" s="32" t="n">
        <f aca="false">$D198*J198</f>
        <v>0</v>
      </c>
      <c r="AH198" s="1" t="n">
        <f aca="false">C198*E198</f>
        <v>0</v>
      </c>
      <c r="AI198" s="1" t="n">
        <f aca="false">AH198*T198</f>
        <v>0</v>
      </c>
    </row>
    <row r="199" customFormat="false" ht="12.75" hidden="false" customHeight="false" outlineLevel="0" collapsed="false">
      <c r="A199" s="43" t="n">
        <f aca="false">EDATE(A198,1)</f>
        <v>42644</v>
      </c>
      <c r="B199" s="32" t="n">
        <f aca="false">B198</f>
        <v>1</v>
      </c>
      <c r="C199" s="32" t="n">
        <f aca="false">IF(U199=1,B199*P199,0)</f>
        <v>0</v>
      </c>
      <c r="D199" s="32" t="n">
        <f aca="false">C199*T199</f>
        <v>0</v>
      </c>
      <c r="E199" s="40"/>
      <c r="F199" s="33"/>
      <c r="G199" s="33" t="n">
        <v>56.15</v>
      </c>
      <c r="H199" s="40" t="n">
        <v>54.25</v>
      </c>
      <c r="I199" s="33" t="n">
        <v>36.732110491052</v>
      </c>
      <c r="J199" s="33" t="n">
        <v>36.45</v>
      </c>
      <c r="K199" s="32"/>
      <c r="L199" s="32"/>
      <c r="M199" s="32"/>
      <c r="N199" s="32"/>
      <c r="O199" s="32"/>
      <c r="P199" s="1" t="n">
        <f aca="false">A200-A199</f>
        <v>31</v>
      </c>
      <c r="Q199" s="41" t="n">
        <f aca="false">CHOOSE(F$3,A200+24,A199)</f>
        <v>42699</v>
      </c>
      <c r="R199" s="1" t="n">
        <f aca="false">Q199-C$3</f>
        <v>-3227</v>
      </c>
      <c r="S199" s="40" t="n">
        <v>0.073932788756837</v>
      </c>
      <c r="T199" s="42" t="n">
        <f aca="false">1/(1+CHOOSE(F$3,S200/2,S199/2))^(2*R199/365.25)</f>
        <v>1.89908203055754</v>
      </c>
      <c r="U199" s="4" t="n">
        <f aca="false">IF(AND(mthbeg&lt;=A199,mthend&gt;=A199),1,0)</f>
        <v>0</v>
      </c>
      <c r="V199" s="4" t="n">
        <f aca="false">P199*U199</f>
        <v>0</v>
      </c>
      <c r="X199" s="42" t="n">
        <f aca="false">IF(AND(CHOOSE(X$3,MONTH(A199)=MONTH(mthbeg),MONTH(A199)=1),YEAR(A199)&gt;YEAR(mthbeg)),X198*(1+escalator),X198)</f>
        <v>1.55796741660077</v>
      </c>
      <c r="Y199" s="32" t="n">
        <f aca="false">D199*X199</f>
        <v>0</v>
      </c>
      <c r="AA199" s="32" t="n">
        <f aca="false">$D199*E199</f>
        <v>0</v>
      </c>
      <c r="AB199" s="32" t="n">
        <f aca="false">$D199*F199</f>
        <v>0</v>
      </c>
      <c r="AC199" s="32" t="n">
        <f aca="false">$D199*G199</f>
        <v>0</v>
      </c>
      <c r="AD199" s="32" t="n">
        <f aca="false">$D199*H199</f>
        <v>0</v>
      </c>
      <c r="AE199" s="32" t="n">
        <f aca="false">$D199*I199</f>
        <v>0</v>
      </c>
      <c r="AF199" s="32" t="n">
        <f aca="false">$D199*J199</f>
        <v>0</v>
      </c>
      <c r="AH199" s="1" t="n">
        <f aca="false">C199*E199</f>
        <v>0</v>
      </c>
      <c r="AI199" s="1" t="n">
        <f aca="false">AH199*T199</f>
        <v>0</v>
      </c>
    </row>
    <row r="200" customFormat="false" ht="12.75" hidden="false" customHeight="false" outlineLevel="0" collapsed="false">
      <c r="A200" s="43" t="n">
        <f aca="false">EDATE(A199,1)</f>
        <v>42675</v>
      </c>
      <c r="B200" s="32" t="n">
        <f aca="false">B199</f>
        <v>1</v>
      </c>
      <c r="C200" s="32" t="n">
        <f aca="false">IF(U200=1,B200*P200,0)</f>
        <v>0</v>
      </c>
      <c r="D200" s="32" t="n">
        <f aca="false">C200*T200</f>
        <v>0</v>
      </c>
      <c r="E200" s="40"/>
      <c r="F200" s="33"/>
      <c r="G200" s="33" t="n">
        <v>46.3821888543886</v>
      </c>
      <c r="H200" s="40" t="n">
        <v>53.25</v>
      </c>
      <c r="I200" s="33" t="n">
        <v>31.732110491052</v>
      </c>
      <c r="J200" s="33" t="n">
        <v>33.45</v>
      </c>
      <c r="K200" s="32"/>
      <c r="L200" s="32"/>
      <c r="M200" s="32"/>
      <c r="N200" s="32"/>
      <c r="O200" s="32"/>
      <c r="P200" s="1" t="n">
        <f aca="false">A201-A200</f>
        <v>30</v>
      </c>
      <c r="Q200" s="41" t="n">
        <f aca="false">CHOOSE(F$3,A201+24,A200)</f>
        <v>42729</v>
      </c>
      <c r="R200" s="1" t="n">
        <f aca="false">Q200-C$3</f>
        <v>-3197</v>
      </c>
      <c r="S200" s="40" t="n">
        <v>0.073927488511377</v>
      </c>
      <c r="T200" s="42" t="n">
        <f aca="false">1/(1+CHOOSE(F$3,S201/2,S200/2))^(2*R200/365.25)</f>
        <v>1.88770791176941</v>
      </c>
      <c r="U200" s="4" t="n">
        <f aca="false">IF(AND(mthbeg&lt;=A200,mthend&gt;=A200),1,0)</f>
        <v>0</v>
      </c>
      <c r="V200" s="4" t="n">
        <f aca="false">P200*U200</f>
        <v>0</v>
      </c>
      <c r="X200" s="42" t="n">
        <f aca="false">IF(AND(CHOOSE(X$3,MONTH(A200)=MONTH(mthbeg),MONTH(A200)=1),YEAR(A200)&gt;YEAR(mthbeg)),X199*(1+escalator),X199)</f>
        <v>1.55796741660077</v>
      </c>
      <c r="Y200" s="32" t="n">
        <f aca="false">D200*X200</f>
        <v>0</v>
      </c>
      <c r="AA200" s="32" t="n">
        <f aca="false">$D200*E200</f>
        <v>0</v>
      </c>
      <c r="AB200" s="32" t="n">
        <f aca="false">$D200*F200</f>
        <v>0</v>
      </c>
      <c r="AC200" s="32" t="n">
        <f aca="false">$D200*G200</f>
        <v>0</v>
      </c>
      <c r="AD200" s="32" t="n">
        <f aca="false">$D200*H200</f>
        <v>0</v>
      </c>
      <c r="AE200" s="32" t="n">
        <f aca="false">$D200*I200</f>
        <v>0</v>
      </c>
      <c r="AF200" s="32" t="n">
        <f aca="false">$D200*J200</f>
        <v>0</v>
      </c>
      <c r="AH200" s="1" t="n">
        <f aca="false">C200*E200</f>
        <v>0</v>
      </c>
      <c r="AI200" s="1" t="n">
        <f aca="false">AH200*T200</f>
        <v>0</v>
      </c>
    </row>
    <row r="201" customFormat="false" ht="12.75" hidden="false" customHeight="false" outlineLevel="0" collapsed="false">
      <c r="A201" s="43" t="n">
        <f aca="false">EDATE(A200,1)</f>
        <v>42705</v>
      </c>
      <c r="B201" s="32" t="n">
        <f aca="false">B200</f>
        <v>1</v>
      </c>
      <c r="C201" s="32" t="n">
        <f aca="false">IF(U201=1,B201*P201,0)</f>
        <v>0</v>
      </c>
      <c r="D201" s="32" t="n">
        <f aca="false">C201*T201</f>
        <v>0</v>
      </c>
      <c r="E201" s="40"/>
      <c r="F201" s="33"/>
      <c r="G201" s="33" t="n">
        <v>45.3821888543886</v>
      </c>
      <c r="H201" s="40" t="n">
        <v>52.25</v>
      </c>
      <c r="I201" s="33" t="n">
        <v>31.732110491052</v>
      </c>
      <c r="J201" s="33" t="n">
        <v>33.45</v>
      </c>
      <c r="K201" s="32"/>
      <c r="L201" s="32"/>
      <c r="M201" s="32"/>
      <c r="N201" s="32"/>
      <c r="O201" s="32"/>
      <c r="P201" s="1" t="n">
        <f aca="false">A202-A201</f>
        <v>31</v>
      </c>
      <c r="Q201" s="41" t="n">
        <f aca="false">CHOOSE(F$3,A202+24,A201)</f>
        <v>42760</v>
      </c>
      <c r="R201" s="1" t="n">
        <f aca="false">Q201-C$3</f>
        <v>-3166</v>
      </c>
      <c r="S201" s="40" t="n">
        <v>0.073922188265926</v>
      </c>
      <c r="T201" s="42" t="n">
        <f aca="false">1/(1+CHOOSE(F$3,S202/2,S201/2))^(2*R201/365.25)</f>
        <v>1.87603600525226</v>
      </c>
      <c r="U201" s="4" t="n">
        <f aca="false">IF(AND(mthbeg&lt;=A201,mthend&gt;=A201),1,0)</f>
        <v>0</v>
      </c>
      <c r="V201" s="4" t="n">
        <f aca="false">P201*U201</f>
        <v>0</v>
      </c>
      <c r="X201" s="42" t="n">
        <f aca="false">IF(AND(CHOOSE(X$3,MONTH(A201)=MONTH(mthbeg),MONTH(A201)=1),YEAR(A201)&gt;YEAR(mthbeg)),X200*(1+escalator),X200)</f>
        <v>1.55796741660077</v>
      </c>
      <c r="Y201" s="32" t="n">
        <f aca="false">D201*X201</f>
        <v>0</v>
      </c>
      <c r="AA201" s="32" t="n">
        <f aca="false">$D201*E201</f>
        <v>0</v>
      </c>
      <c r="AB201" s="32" t="n">
        <f aca="false">$D201*F201</f>
        <v>0</v>
      </c>
      <c r="AC201" s="32" t="n">
        <f aca="false">$D201*G201</f>
        <v>0</v>
      </c>
      <c r="AD201" s="32" t="n">
        <f aca="false">$D201*H201</f>
        <v>0</v>
      </c>
      <c r="AE201" s="32" t="n">
        <f aca="false">$D201*I201</f>
        <v>0</v>
      </c>
      <c r="AF201" s="32" t="n">
        <f aca="false">$D201*J201</f>
        <v>0</v>
      </c>
      <c r="AH201" s="1" t="n">
        <f aca="false">C201*E201</f>
        <v>0</v>
      </c>
      <c r="AI201" s="1" t="n">
        <f aca="false">AH201*T201</f>
        <v>0</v>
      </c>
    </row>
    <row r="202" customFormat="false" ht="12.75" hidden="false" customHeight="false" outlineLevel="0" collapsed="false">
      <c r="A202" s="43" t="n">
        <f aca="false">EDATE(A201,1)</f>
        <v>42736</v>
      </c>
      <c r="B202" s="32" t="n">
        <f aca="false">B201</f>
        <v>1</v>
      </c>
      <c r="C202" s="32" t="n">
        <f aca="false">IF(U202=1,B202*P202,0)</f>
        <v>0</v>
      </c>
      <c r="D202" s="32" t="n">
        <f aca="false">C202*T202</f>
        <v>0</v>
      </c>
      <c r="E202" s="40"/>
      <c r="F202" s="33"/>
      <c r="G202" s="33" t="n">
        <v>48</v>
      </c>
      <c r="H202" s="40" t="n">
        <v>53.8</v>
      </c>
      <c r="I202" s="33" t="n">
        <v>32.8050781345717</v>
      </c>
      <c r="J202" s="33" t="n">
        <v>37.45</v>
      </c>
      <c r="K202" s="32"/>
      <c r="L202" s="32"/>
      <c r="M202" s="32"/>
      <c r="N202" s="32"/>
      <c r="O202" s="32"/>
      <c r="P202" s="1" t="n">
        <f aca="false">A203-A202</f>
        <v>31</v>
      </c>
      <c r="Q202" s="41" t="n">
        <f aca="false">CHOOSE(F$3,A203+24,A202)</f>
        <v>42791</v>
      </c>
      <c r="R202" s="1" t="n">
        <f aca="false">Q202-C$3</f>
        <v>-3135</v>
      </c>
      <c r="S202" s="40" t="n">
        <v>0.073917229971804</v>
      </c>
      <c r="T202" s="42" t="n">
        <f aca="false">1/(1+CHOOSE(F$3,S203/2,S202/2))^(2*R202/365.25)</f>
        <v>1.86443250338128</v>
      </c>
      <c r="U202" s="4" t="n">
        <f aca="false">IF(AND(mthbeg&lt;=A202,mthend&gt;=A202),1,0)</f>
        <v>0</v>
      </c>
      <c r="V202" s="4" t="n">
        <f aca="false">P202*U202</f>
        <v>0</v>
      </c>
      <c r="X202" s="42" t="n">
        <f aca="false">IF(AND(CHOOSE(X$3,MONTH(A202)=MONTH(mthbeg),MONTH(A202)=1),YEAR(A202)&gt;YEAR(mthbeg)),X201*(1+escalator),X201)</f>
        <v>1.60470643909879</v>
      </c>
      <c r="Y202" s="32" t="n">
        <f aca="false">D202*X202</f>
        <v>0</v>
      </c>
      <c r="AA202" s="32" t="n">
        <f aca="false">$D202*E202</f>
        <v>0</v>
      </c>
      <c r="AB202" s="32" t="n">
        <f aca="false">$D202*F202</f>
        <v>0</v>
      </c>
      <c r="AC202" s="32" t="n">
        <f aca="false">$D202*G202</f>
        <v>0</v>
      </c>
      <c r="AD202" s="32" t="n">
        <f aca="false">$D202*H202</f>
        <v>0</v>
      </c>
      <c r="AE202" s="32" t="n">
        <f aca="false">$D202*I202</f>
        <v>0</v>
      </c>
      <c r="AF202" s="32" t="n">
        <f aca="false">$D202*J202</f>
        <v>0</v>
      </c>
      <c r="AH202" s="1" t="n">
        <f aca="false">C202*E202</f>
        <v>0</v>
      </c>
      <c r="AI202" s="1" t="n">
        <f aca="false">AH202*T202</f>
        <v>0</v>
      </c>
    </row>
    <row r="203" customFormat="false" ht="12.75" hidden="false" customHeight="false" outlineLevel="0" collapsed="false">
      <c r="A203" s="43" t="n">
        <f aca="false">EDATE(A202,1)</f>
        <v>42767</v>
      </c>
      <c r="B203" s="32" t="n">
        <f aca="false">B202</f>
        <v>1</v>
      </c>
      <c r="C203" s="32" t="n">
        <f aca="false">IF(U203=1,B203*P203,0)</f>
        <v>0</v>
      </c>
      <c r="D203" s="32" t="n">
        <f aca="false">C203*T203</f>
        <v>0</v>
      </c>
      <c r="E203" s="40"/>
      <c r="F203" s="33"/>
      <c r="G203" s="33" t="n">
        <v>48.1689745184763</v>
      </c>
      <c r="H203" s="40" t="n">
        <v>51.8</v>
      </c>
      <c r="I203" s="33" t="n">
        <v>31.9650781345717</v>
      </c>
      <c r="J203" s="33" t="n">
        <v>36.45</v>
      </c>
      <c r="K203" s="32"/>
      <c r="L203" s="32"/>
      <c r="M203" s="32"/>
      <c r="N203" s="32"/>
      <c r="O203" s="32"/>
      <c r="P203" s="1" t="n">
        <f aca="false">A204-A203</f>
        <v>28</v>
      </c>
      <c r="Q203" s="41" t="n">
        <f aca="false">CHOOSE(F$3,A204+24,A203)</f>
        <v>42819</v>
      </c>
      <c r="R203" s="1" t="n">
        <f aca="false">Q203-C$3</f>
        <v>-3107</v>
      </c>
      <c r="S203" s="40" t="n">
        <v>0.073911929726372</v>
      </c>
      <c r="T203" s="42" t="n">
        <f aca="false">1/(1+CHOOSE(F$3,S204/2,S203/2))^(2*R203/365.25)</f>
        <v>1.85400980204593</v>
      </c>
      <c r="U203" s="4" t="n">
        <f aca="false">IF(AND(mthbeg&lt;=A203,mthend&gt;=A203),1,0)</f>
        <v>0</v>
      </c>
      <c r="V203" s="4" t="n">
        <f aca="false">P203*U203</f>
        <v>0</v>
      </c>
      <c r="X203" s="42" t="n">
        <f aca="false">IF(AND(CHOOSE(X$3,MONTH(A203)=MONTH(mthbeg),MONTH(A203)=1),YEAR(A203)&gt;YEAR(mthbeg)),X202*(1+escalator),X202)</f>
        <v>1.60470643909879</v>
      </c>
      <c r="Y203" s="32" t="n">
        <f aca="false">D203*X203</f>
        <v>0</v>
      </c>
      <c r="AA203" s="32" t="n">
        <f aca="false">$D203*E203</f>
        <v>0</v>
      </c>
      <c r="AB203" s="32" t="n">
        <f aca="false">$D203*F203</f>
        <v>0</v>
      </c>
      <c r="AC203" s="32" t="n">
        <f aca="false">$D203*G203</f>
        <v>0</v>
      </c>
      <c r="AD203" s="32" t="n">
        <f aca="false">$D203*H203</f>
        <v>0</v>
      </c>
      <c r="AE203" s="32" t="n">
        <f aca="false">$D203*I203</f>
        <v>0</v>
      </c>
      <c r="AF203" s="32" t="n">
        <f aca="false">$D203*J203</f>
        <v>0</v>
      </c>
      <c r="AH203" s="1" t="n">
        <f aca="false">C203*E203</f>
        <v>0</v>
      </c>
      <c r="AI203" s="1" t="n">
        <f aca="false">AH203*T203</f>
        <v>0</v>
      </c>
    </row>
    <row r="204" customFormat="false" ht="12.75" hidden="false" customHeight="false" outlineLevel="0" collapsed="false">
      <c r="A204" s="43" t="n">
        <f aca="false">EDATE(A203,1)</f>
        <v>42795</v>
      </c>
      <c r="B204" s="32" t="n">
        <f aca="false">B203</f>
        <v>1</v>
      </c>
      <c r="C204" s="32" t="n">
        <f aca="false">IF(U204=1,B204*P204,0)</f>
        <v>0</v>
      </c>
      <c r="D204" s="32" t="n">
        <f aca="false">C204*T204</f>
        <v>0</v>
      </c>
      <c r="E204" s="40"/>
      <c r="F204" s="33"/>
      <c r="G204" s="33" t="n">
        <v>47.1689745184763</v>
      </c>
      <c r="H204" s="40" t="n">
        <v>50.8</v>
      </c>
      <c r="I204" s="33" t="n">
        <v>31.9650781345717</v>
      </c>
      <c r="J204" s="33" t="n">
        <v>34.45</v>
      </c>
      <c r="K204" s="32"/>
      <c r="L204" s="32"/>
      <c r="M204" s="32"/>
      <c r="N204" s="32"/>
      <c r="O204" s="32"/>
      <c r="P204" s="1" t="n">
        <f aca="false">A205-A204</f>
        <v>31</v>
      </c>
      <c r="Q204" s="41" t="n">
        <f aca="false">CHOOSE(F$3,A205+24,A204)</f>
        <v>42850</v>
      </c>
      <c r="R204" s="1" t="n">
        <f aca="false">Q204-C$3</f>
        <v>-3076</v>
      </c>
      <c r="S204" s="40" t="n">
        <v>0.073906800456607</v>
      </c>
      <c r="T204" s="42" t="n">
        <f aca="false">1/(1+CHOOSE(F$3,S205/2,S204/2))^(2*R204/365.25)</f>
        <v>1.84254562858739</v>
      </c>
      <c r="U204" s="4" t="n">
        <f aca="false">IF(AND(mthbeg&lt;=A204,mthend&gt;=A204),1,0)</f>
        <v>0</v>
      </c>
      <c r="V204" s="4" t="n">
        <f aca="false">P204*U204</f>
        <v>0</v>
      </c>
      <c r="X204" s="42" t="n">
        <f aca="false">IF(AND(CHOOSE(X$3,MONTH(A204)=MONTH(mthbeg),MONTH(A204)=1),YEAR(A204)&gt;YEAR(mthbeg)),X203*(1+escalator),X203)</f>
        <v>1.60470643909879</v>
      </c>
      <c r="Y204" s="32" t="n">
        <f aca="false">D204*X204</f>
        <v>0</v>
      </c>
      <c r="AA204" s="32" t="n">
        <f aca="false">$D204*E204</f>
        <v>0</v>
      </c>
      <c r="AB204" s="32" t="n">
        <f aca="false">$D204*F204</f>
        <v>0</v>
      </c>
      <c r="AC204" s="32" t="n">
        <f aca="false">$D204*G204</f>
        <v>0</v>
      </c>
      <c r="AD204" s="32" t="n">
        <f aca="false">$D204*H204</f>
        <v>0</v>
      </c>
      <c r="AE204" s="32" t="n">
        <f aca="false">$D204*I204</f>
        <v>0</v>
      </c>
      <c r="AF204" s="32" t="n">
        <f aca="false">$D204*J204</f>
        <v>0</v>
      </c>
      <c r="AH204" s="1" t="n">
        <f aca="false">C204*E204</f>
        <v>0</v>
      </c>
      <c r="AI204" s="1" t="n">
        <f aca="false">AH204*T204</f>
        <v>0</v>
      </c>
    </row>
    <row r="205" customFormat="false" ht="12.75" hidden="false" customHeight="false" outlineLevel="0" collapsed="false">
      <c r="A205" s="43" t="n">
        <f aca="false">EDATE(A204,1)</f>
        <v>42826</v>
      </c>
      <c r="B205" s="32" t="n">
        <f aca="false">B204</f>
        <v>1</v>
      </c>
      <c r="C205" s="32" t="n">
        <f aca="false">IF(U205=1,B205*P205,0)</f>
        <v>0</v>
      </c>
      <c r="D205" s="32" t="n">
        <f aca="false">C205*T205</f>
        <v>0</v>
      </c>
      <c r="E205" s="40"/>
      <c r="F205" s="33"/>
      <c r="G205" s="33" t="n">
        <v>45.25</v>
      </c>
      <c r="H205" s="40" t="n">
        <v>48.7</v>
      </c>
      <c r="I205" s="33" t="n">
        <v>31.3423246850255</v>
      </c>
      <c r="J205" s="33" t="n">
        <v>34.45</v>
      </c>
      <c r="K205" s="32"/>
      <c r="L205" s="32"/>
      <c r="M205" s="32"/>
      <c r="N205" s="32"/>
      <c r="O205" s="32"/>
      <c r="P205" s="1" t="n">
        <f aca="false">A206-A205</f>
        <v>30</v>
      </c>
      <c r="Q205" s="41" t="n">
        <f aca="false">CHOOSE(F$3,A206+24,A205)</f>
        <v>42880</v>
      </c>
      <c r="R205" s="1" t="n">
        <f aca="false">Q205-C$3</f>
        <v>-3046</v>
      </c>
      <c r="S205" s="40" t="n">
        <v>0.073901500211193</v>
      </c>
      <c r="T205" s="42" t="n">
        <f aca="false">1/(1+CHOOSE(F$3,S206/2,S205/2))^(2*R205/365.25)</f>
        <v>1.83152027944663</v>
      </c>
      <c r="U205" s="4" t="n">
        <f aca="false">IF(AND(mthbeg&lt;=A205,mthend&gt;=A205),1,0)</f>
        <v>0</v>
      </c>
      <c r="V205" s="4" t="n">
        <f aca="false">P205*U205</f>
        <v>0</v>
      </c>
      <c r="X205" s="42" t="n">
        <f aca="false">IF(AND(CHOOSE(X$3,MONTH(A205)=MONTH(mthbeg),MONTH(A205)=1),YEAR(A205)&gt;YEAR(mthbeg)),X204*(1+escalator),X204)</f>
        <v>1.60470643909879</v>
      </c>
      <c r="Y205" s="32" t="n">
        <f aca="false">D205*X205</f>
        <v>0</v>
      </c>
      <c r="AA205" s="32" t="n">
        <f aca="false">$D205*E205</f>
        <v>0</v>
      </c>
      <c r="AB205" s="32" t="n">
        <f aca="false">$D205*F205</f>
        <v>0</v>
      </c>
      <c r="AC205" s="32" t="n">
        <f aca="false">$D205*G205</f>
        <v>0</v>
      </c>
      <c r="AD205" s="32" t="n">
        <f aca="false">$D205*H205</f>
        <v>0</v>
      </c>
      <c r="AE205" s="32" t="n">
        <f aca="false">$D205*I205</f>
        <v>0</v>
      </c>
      <c r="AF205" s="32" t="n">
        <f aca="false">$D205*J205</f>
        <v>0</v>
      </c>
      <c r="AH205" s="1" t="n">
        <f aca="false">C205*E205</f>
        <v>0</v>
      </c>
      <c r="AI205" s="1" t="n">
        <f aca="false">AH205*T205</f>
        <v>0</v>
      </c>
    </row>
    <row r="206" customFormat="false" ht="12.75" hidden="false" customHeight="false" outlineLevel="0" collapsed="false">
      <c r="A206" s="43" t="n">
        <f aca="false">EDATE(A205,1)</f>
        <v>42856</v>
      </c>
      <c r="B206" s="32" t="n">
        <f aca="false">B205</f>
        <v>1</v>
      </c>
      <c r="C206" s="32" t="n">
        <f aca="false">IF(U206=1,B206*P206,0)</f>
        <v>0</v>
      </c>
      <c r="D206" s="32" t="n">
        <f aca="false">C206*T206</f>
        <v>0</v>
      </c>
      <c r="E206" s="40"/>
      <c r="F206" s="33"/>
      <c r="G206" s="33" t="n">
        <v>48.5914150848397</v>
      </c>
      <c r="H206" s="40" t="n">
        <v>50.7</v>
      </c>
      <c r="I206" s="33" t="n">
        <v>31.3423246850255</v>
      </c>
      <c r="J206" s="33" t="n">
        <v>30.45</v>
      </c>
      <c r="K206" s="32"/>
      <c r="L206" s="32"/>
      <c r="M206" s="32"/>
      <c r="N206" s="32"/>
      <c r="O206" s="32"/>
      <c r="P206" s="1" t="n">
        <f aca="false">A207-A206</f>
        <v>31</v>
      </c>
      <c r="Q206" s="41" t="n">
        <f aca="false">CHOOSE(F$3,A207+24,A206)</f>
        <v>42911</v>
      </c>
      <c r="R206" s="1" t="n">
        <f aca="false">Q206-C$3</f>
        <v>-3015</v>
      </c>
      <c r="S206" s="40" t="n">
        <v>0.073896370941446</v>
      </c>
      <c r="T206" s="42" t="n">
        <f aca="false">1/(1+CHOOSE(F$3,S207/2,S206/2))^(2*R206/365.25)</f>
        <v>1.82019827600153</v>
      </c>
      <c r="U206" s="4" t="n">
        <f aca="false">IF(AND(mthbeg&lt;=A206,mthend&gt;=A206),1,0)</f>
        <v>0</v>
      </c>
      <c r="V206" s="4" t="n">
        <f aca="false">P206*U206</f>
        <v>0</v>
      </c>
      <c r="X206" s="42" t="n">
        <f aca="false">IF(AND(CHOOSE(X$3,MONTH(A206)=MONTH(mthbeg),MONTH(A206)=1),YEAR(A206)&gt;YEAR(mthbeg)),X205*(1+escalator),X205)</f>
        <v>1.60470643909879</v>
      </c>
      <c r="Y206" s="32" t="n">
        <f aca="false">D206*X206</f>
        <v>0</v>
      </c>
      <c r="AA206" s="32" t="n">
        <f aca="false">$D206*E206</f>
        <v>0</v>
      </c>
      <c r="AB206" s="32" t="n">
        <f aca="false">$D206*F206</f>
        <v>0</v>
      </c>
      <c r="AC206" s="32" t="n">
        <f aca="false">$D206*G206</f>
        <v>0</v>
      </c>
      <c r="AD206" s="32" t="n">
        <f aca="false">$D206*H206</f>
        <v>0</v>
      </c>
      <c r="AE206" s="32" t="n">
        <f aca="false">$D206*I206</f>
        <v>0</v>
      </c>
      <c r="AF206" s="32" t="n">
        <f aca="false">$D206*J206</f>
        <v>0</v>
      </c>
      <c r="AH206" s="1" t="n">
        <f aca="false">C206*E206</f>
        <v>0</v>
      </c>
      <c r="AI206" s="1" t="n">
        <f aca="false">AH206*T206</f>
        <v>0</v>
      </c>
    </row>
    <row r="207" customFormat="false" ht="12.75" hidden="false" customHeight="false" outlineLevel="0" collapsed="false">
      <c r="A207" s="43" t="n">
        <f aca="false">EDATE(A206,1)</f>
        <v>42887</v>
      </c>
      <c r="B207" s="32" t="n">
        <f aca="false">B206</f>
        <v>1</v>
      </c>
      <c r="C207" s="32" t="n">
        <f aca="false">IF(U207=1,B207*P207,0)</f>
        <v>0</v>
      </c>
      <c r="D207" s="32" t="n">
        <f aca="false">C207*T207</f>
        <v>0</v>
      </c>
      <c r="E207" s="40"/>
      <c r="F207" s="33"/>
      <c r="G207" s="33" t="n">
        <v>64.5914150848396</v>
      </c>
      <c r="H207" s="40" t="n">
        <v>57.7</v>
      </c>
      <c r="I207" s="33" t="n">
        <v>29.3423246850255</v>
      </c>
      <c r="J207" s="33" t="n">
        <v>33.45</v>
      </c>
      <c r="K207" s="32"/>
      <c r="L207" s="32"/>
      <c r="M207" s="32"/>
      <c r="N207" s="32"/>
      <c r="O207" s="32"/>
      <c r="P207" s="1" t="n">
        <f aca="false">A208-A207</f>
        <v>30</v>
      </c>
      <c r="Q207" s="41" t="n">
        <f aca="false">CHOOSE(F$3,A208+24,A207)</f>
        <v>42941</v>
      </c>
      <c r="R207" s="1" t="n">
        <f aca="false">Q207-C$3</f>
        <v>-2985</v>
      </c>
      <c r="S207" s="40" t="n">
        <v>0.07389107069605</v>
      </c>
      <c r="T207" s="42" t="n">
        <f aca="false">1/(1+CHOOSE(F$3,S208/2,S207/2))^(2*R207/365.25)</f>
        <v>1.80930719897214</v>
      </c>
      <c r="U207" s="4" t="n">
        <f aca="false">IF(AND(mthbeg&lt;=A207,mthend&gt;=A207),1,0)</f>
        <v>0</v>
      </c>
      <c r="V207" s="4" t="n">
        <f aca="false">P207*U207</f>
        <v>0</v>
      </c>
      <c r="X207" s="42" t="n">
        <f aca="false">IF(AND(CHOOSE(X$3,MONTH(A207)=MONTH(mthbeg),MONTH(A207)=1),YEAR(A207)&gt;YEAR(mthbeg)),X206*(1+escalator),X206)</f>
        <v>1.60470643909879</v>
      </c>
      <c r="Y207" s="32" t="n">
        <f aca="false">D207*X207</f>
        <v>0</v>
      </c>
      <c r="AA207" s="32" t="n">
        <f aca="false">$D207*E207</f>
        <v>0</v>
      </c>
      <c r="AB207" s="32" t="n">
        <f aca="false">$D207*F207</f>
        <v>0</v>
      </c>
      <c r="AC207" s="32" t="n">
        <f aca="false">$D207*G207</f>
        <v>0</v>
      </c>
      <c r="AD207" s="32" t="n">
        <f aca="false">$D207*H207</f>
        <v>0</v>
      </c>
      <c r="AE207" s="32" t="n">
        <f aca="false">$D207*I207</f>
        <v>0</v>
      </c>
      <c r="AF207" s="32" t="n">
        <f aca="false">$D207*J207</f>
        <v>0</v>
      </c>
      <c r="AH207" s="1" t="n">
        <f aca="false">C207*E207</f>
        <v>0</v>
      </c>
      <c r="AI207" s="1" t="n">
        <f aca="false">AH207*T207</f>
        <v>0</v>
      </c>
    </row>
    <row r="208" customFormat="false" ht="12.75" hidden="false" customHeight="false" outlineLevel="0" collapsed="false">
      <c r="A208" s="43" t="n">
        <f aca="false">EDATE(A207,1)</f>
        <v>42917</v>
      </c>
      <c r="B208" s="32" t="n">
        <f aca="false">B207</f>
        <v>1</v>
      </c>
      <c r="C208" s="32" t="n">
        <f aca="false">IF(U208=1,B208*P208,0)</f>
        <v>0</v>
      </c>
      <c r="D208" s="32" t="n">
        <f aca="false">C208*T208</f>
        <v>0</v>
      </c>
      <c r="E208" s="40"/>
      <c r="F208" s="33"/>
      <c r="G208" s="33" t="n">
        <v>77</v>
      </c>
      <c r="H208" s="40" t="n">
        <v>75.15</v>
      </c>
      <c r="I208" s="33" t="n">
        <v>42.3195961716176</v>
      </c>
      <c r="J208" s="33" t="n">
        <v>38.05</v>
      </c>
      <c r="K208" s="32"/>
      <c r="L208" s="32"/>
      <c r="M208" s="32"/>
      <c r="N208" s="32"/>
      <c r="O208" s="32"/>
      <c r="P208" s="1" t="n">
        <f aca="false">A209-A208</f>
        <v>31</v>
      </c>
      <c r="Q208" s="41" t="n">
        <f aca="false">CHOOSE(F$3,A209+24,A208)</f>
        <v>42972</v>
      </c>
      <c r="R208" s="1" t="n">
        <f aca="false">Q208-C$3</f>
        <v>-2954</v>
      </c>
      <c r="S208" s="40" t="n">
        <v>0.073885770450663</v>
      </c>
      <c r="T208" s="42" t="n">
        <f aca="false">1/(1+CHOOSE(F$3,S209/2,S208/2))^(2*R208/365.25)</f>
        <v>1.79812800383574</v>
      </c>
      <c r="U208" s="4" t="n">
        <f aca="false">IF(AND(mthbeg&lt;=A208,mthend&gt;=A208),1,0)</f>
        <v>0</v>
      </c>
      <c r="V208" s="4" t="n">
        <f aca="false">P208*U208</f>
        <v>0</v>
      </c>
      <c r="X208" s="42" t="n">
        <f aca="false">IF(AND(CHOOSE(X$3,MONTH(A208)=MONTH(mthbeg),MONTH(A208)=1),YEAR(A208)&gt;YEAR(mthbeg)),X207*(1+escalator),X207)</f>
        <v>1.60470643909879</v>
      </c>
      <c r="Y208" s="32" t="n">
        <f aca="false">D208*X208</f>
        <v>0</v>
      </c>
      <c r="AA208" s="32" t="n">
        <f aca="false">$D208*E208</f>
        <v>0</v>
      </c>
      <c r="AB208" s="32" t="n">
        <f aca="false">$D208*F208</f>
        <v>0</v>
      </c>
      <c r="AC208" s="32" t="n">
        <f aca="false">$D208*G208</f>
        <v>0</v>
      </c>
      <c r="AD208" s="32" t="n">
        <f aca="false">$D208*H208</f>
        <v>0</v>
      </c>
      <c r="AE208" s="32" t="n">
        <f aca="false">$D208*I208</f>
        <v>0</v>
      </c>
      <c r="AF208" s="32" t="n">
        <f aca="false">$D208*J208</f>
        <v>0</v>
      </c>
      <c r="AH208" s="1" t="n">
        <f aca="false">C208*E208</f>
        <v>0</v>
      </c>
      <c r="AI208" s="1" t="n">
        <f aca="false">AH208*T208</f>
        <v>0</v>
      </c>
    </row>
    <row r="209" customFormat="false" ht="12.75" hidden="false" customHeight="false" outlineLevel="0" collapsed="false">
      <c r="A209" s="43" t="n">
        <f aca="false">EDATE(A208,1)</f>
        <v>42948</v>
      </c>
      <c r="B209" s="32" t="n">
        <f aca="false">B208</f>
        <v>1</v>
      </c>
      <c r="C209" s="32" t="n">
        <f aca="false">IF(U209=1,B209*P209,0)</f>
        <v>0</v>
      </c>
      <c r="D209" s="32" t="n">
        <f aca="false">C209*T209</f>
        <v>0</v>
      </c>
      <c r="E209" s="40"/>
      <c r="F209" s="33"/>
      <c r="G209" s="33" t="n">
        <v>80.9675896451244</v>
      </c>
      <c r="H209" s="40" t="n">
        <v>88.15</v>
      </c>
      <c r="I209" s="33" t="n">
        <v>46.3195961716176</v>
      </c>
      <c r="J209" s="33" t="n">
        <v>40.05</v>
      </c>
      <c r="K209" s="32"/>
      <c r="L209" s="32"/>
      <c r="M209" s="32"/>
      <c r="N209" s="32"/>
      <c r="O209" s="32"/>
      <c r="P209" s="1" t="n">
        <f aca="false">A210-A209</f>
        <v>31</v>
      </c>
      <c r="Q209" s="41" t="n">
        <f aca="false">CHOOSE(F$3,A210+24,A209)</f>
        <v>43003</v>
      </c>
      <c r="R209" s="1" t="n">
        <f aca="false">Q209-C$3</f>
        <v>-2923</v>
      </c>
      <c r="S209" s="40" t="n">
        <v>0.073880641180943</v>
      </c>
      <c r="T209" s="42" t="n">
        <f aca="false">1/(1+CHOOSE(F$3,S210/2,S209/2))^(2*R209/365.25)</f>
        <v>1.78701702405133</v>
      </c>
      <c r="U209" s="4" t="n">
        <f aca="false">IF(AND(mthbeg&lt;=A209,mthend&gt;=A209),1,0)</f>
        <v>0</v>
      </c>
      <c r="V209" s="4" t="n">
        <f aca="false">P209*U209</f>
        <v>0</v>
      </c>
      <c r="X209" s="42" t="n">
        <f aca="false">IF(AND(CHOOSE(X$3,MONTH(A209)=MONTH(mthbeg),MONTH(A209)=1),YEAR(A209)&gt;YEAR(mthbeg)),X208*(1+escalator),X208)</f>
        <v>1.60470643909879</v>
      </c>
      <c r="Y209" s="32" t="n">
        <f aca="false">D209*X209</f>
        <v>0</v>
      </c>
      <c r="AA209" s="32" t="n">
        <f aca="false">$D209*E209</f>
        <v>0</v>
      </c>
      <c r="AB209" s="32" t="n">
        <f aca="false">$D209*F209</f>
        <v>0</v>
      </c>
      <c r="AC209" s="32" t="n">
        <f aca="false">$D209*G209</f>
        <v>0</v>
      </c>
      <c r="AD209" s="32" t="n">
        <f aca="false">$D209*H209</f>
        <v>0</v>
      </c>
      <c r="AE209" s="32" t="n">
        <f aca="false">$D209*I209</f>
        <v>0</v>
      </c>
      <c r="AF209" s="32" t="n">
        <f aca="false">$D209*J209</f>
        <v>0</v>
      </c>
      <c r="AH209" s="1" t="n">
        <f aca="false">C209*E209</f>
        <v>0</v>
      </c>
      <c r="AI209" s="1" t="n">
        <f aca="false">AH209*T209</f>
        <v>0</v>
      </c>
    </row>
    <row r="210" customFormat="false" ht="12.75" hidden="false" customHeight="false" outlineLevel="0" collapsed="false">
      <c r="A210" s="43" t="n">
        <f aca="false">EDATE(A209,1)</f>
        <v>42979</v>
      </c>
      <c r="B210" s="32" t="n">
        <f aca="false">B209</f>
        <v>1</v>
      </c>
      <c r="C210" s="32" t="n">
        <f aca="false">IF(U210=1,B210*P210,0)</f>
        <v>0</v>
      </c>
      <c r="D210" s="32" t="n">
        <f aca="false">C210*T210</f>
        <v>0</v>
      </c>
      <c r="E210" s="40"/>
      <c r="F210" s="33"/>
      <c r="G210" s="33" t="n">
        <v>72.9675896451244</v>
      </c>
      <c r="H210" s="40" t="n">
        <v>76.15</v>
      </c>
      <c r="I210" s="33" t="n">
        <v>43.3195961716176</v>
      </c>
      <c r="J210" s="33" t="n">
        <v>38.05</v>
      </c>
      <c r="K210" s="32"/>
      <c r="L210" s="32"/>
      <c r="M210" s="32"/>
      <c r="N210" s="32"/>
      <c r="O210" s="32"/>
      <c r="P210" s="1" t="n">
        <f aca="false">A211-A210</f>
        <v>30</v>
      </c>
      <c r="Q210" s="41" t="n">
        <f aca="false">CHOOSE(F$3,A211+24,A210)</f>
        <v>43033</v>
      </c>
      <c r="R210" s="1" t="n">
        <f aca="false">Q210-C$3</f>
        <v>-2893</v>
      </c>
      <c r="S210" s="40" t="n">
        <v>0.073875340935575</v>
      </c>
      <c r="T210" s="42" t="n">
        <f aca="false">1/(1+CHOOSE(F$3,S211/2,S210/2))^(2*R210/365.25)</f>
        <v>1.77633130510474</v>
      </c>
      <c r="U210" s="4" t="n">
        <f aca="false">IF(AND(mthbeg&lt;=A210,mthend&gt;=A210),1,0)</f>
        <v>0</v>
      </c>
      <c r="V210" s="4" t="n">
        <f aca="false">P210*U210</f>
        <v>0</v>
      </c>
      <c r="X210" s="42" t="n">
        <f aca="false">IF(AND(CHOOSE(X$3,MONTH(A210)=MONTH(mthbeg),MONTH(A210)=1),YEAR(A210)&gt;YEAR(mthbeg)),X209*(1+escalator),X209)</f>
        <v>1.60470643909879</v>
      </c>
      <c r="Y210" s="32" t="n">
        <f aca="false">D210*X210</f>
        <v>0</v>
      </c>
      <c r="AA210" s="32" t="n">
        <f aca="false">$D210*E210</f>
        <v>0</v>
      </c>
      <c r="AB210" s="32" t="n">
        <f aca="false">$D210*F210</f>
        <v>0</v>
      </c>
      <c r="AC210" s="32" t="n">
        <f aca="false">$D210*G210</f>
        <v>0</v>
      </c>
      <c r="AD210" s="32" t="n">
        <f aca="false">$D210*H210</f>
        <v>0</v>
      </c>
      <c r="AE210" s="32" t="n">
        <f aca="false">$D210*I210</f>
        <v>0</v>
      </c>
      <c r="AF210" s="32" t="n">
        <f aca="false">$D210*J210</f>
        <v>0</v>
      </c>
      <c r="AH210" s="1" t="n">
        <f aca="false">C210*E210</f>
        <v>0</v>
      </c>
      <c r="AI210" s="1" t="n">
        <f aca="false">AH210*T210</f>
        <v>0</v>
      </c>
    </row>
    <row r="211" customFormat="false" ht="12.75" hidden="false" customHeight="false" outlineLevel="0" collapsed="false">
      <c r="A211" s="43" t="n">
        <f aca="false">EDATE(A210,1)</f>
        <v>43009</v>
      </c>
      <c r="B211" s="32" t="n">
        <f aca="false">B210</f>
        <v>1</v>
      </c>
      <c r="C211" s="32" t="n">
        <f aca="false">IF(U211=1,B211*P211,0)</f>
        <v>0</v>
      </c>
      <c r="D211" s="32" t="n">
        <f aca="false">C211*T211</f>
        <v>0</v>
      </c>
      <c r="E211" s="40"/>
      <c r="F211" s="33"/>
      <c r="G211" s="33" t="n">
        <v>56.4</v>
      </c>
      <c r="H211" s="40" t="n">
        <v>54.3</v>
      </c>
      <c r="I211" s="33" t="n">
        <v>36.982110491052</v>
      </c>
      <c r="J211" s="33" t="n">
        <v>36.45</v>
      </c>
      <c r="K211" s="32"/>
      <c r="L211" s="32"/>
      <c r="M211" s="32"/>
      <c r="N211" s="32"/>
      <c r="O211" s="32"/>
      <c r="P211" s="1" t="n">
        <f aca="false">A212-A211</f>
        <v>31</v>
      </c>
      <c r="Q211" s="41" t="n">
        <f aca="false">CHOOSE(F$3,A212+24,A211)</f>
        <v>43064</v>
      </c>
      <c r="R211" s="1" t="n">
        <f aca="false">Q211-C$3</f>
        <v>-2862</v>
      </c>
      <c r="S211" s="40" t="n">
        <v>0.073870211665872</v>
      </c>
      <c r="T211" s="42" t="n">
        <f aca="false">1/(1+CHOOSE(F$3,S212/2,S211/2))^(2*R211/365.25)</f>
        <v>1.76535802498356</v>
      </c>
      <c r="U211" s="4" t="n">
        <f aca="false">IF(AND(mthbeg&lt;=A211,mthend&gt;=A211),1,0)</f>
        <v>0</v>
      </c>
      <c r="V211" s="4" t="n">
        <f aca="false">P211*U211</f>
        <v>0</v>
      </c>
      <c r="X211" s="42" t="n">
        <f aca="false">IF(AND(CHOOSE(X$3,MONTH(A211)=MONTH(mthbeg),MONTH(A211)=1),YEAR(A211)&gt;YEAR(mthbeg)),X210*(1+escalator),X210)</f>
        <v>1.60470643909879</v>
      </c>
      <c r="Y211" s="32" t="n">
        <f aca="false">D211*X211</f>
        <v>0</v>
      </c>
      <c r="AA211" s="32" t="n">
        <f aca="false">$D211*E211</f>
        <v>0</v>
      </c>
      <c r="AB211" s="32" t="n">
        <f aca="false">$D211*F211</f>
        <v>0</v>
      </c>
      <c r="AC211" s="32" t="n">
        <f aca="false">$D211*G211</f>
        <v>0</v>
      </c>
      <c r="AD211" s="32" t="n">
        <f aca="false">$D211*H211</f>
        <v>0</v>
      </c>
      <c r="AE211" s="32" t="n">
        <f aca="false">$D211*I211</f>
        <v>0</v>
      </c>
      <c r="AF211" s="32" t="n">
        <f aca="false">$D211*J211</f>
        <v>0</v>
      </c>
      <c r="AH211" s="1" t="n">
        <f aca="false">C211*E211</f>
        <v>0</v>
      </c>
      <c r="AI211" s="1" t="n">
        <f aca="false">AH211*T211</f>
        <v>0</v>
      </c>
    </row>
    <row r="212" customFormat="false" ht="12.75" hidden="false" customHeight="false" outlineLevel="0" collapsed="false">
      <c r="A212" s="43" t="n">
        <f aca="false">EDATE(A211,1)</f>
        <v>43040</v>
      </c>
      <c r="B212" s="32" t="n">
        <f aca="false">B211</f>
        <v>1</v>
      </c>
      <c r="C212" s="32" t="n">
        <f aca="false">IF(U212=1,B212*P212,0)</f>
        <v>0</v>
      </c>
      <c r="D212" s="32" t="n">
        <f aca="false">C212*T212</f>
        <v>0</v>
      </c>
      <c r="E212" s="40"/>
      <c r="F212" s="33"/>
      <c r="G212" s="33" t="n">
        <v>46.6051022584487</v>
      </c>
      <c r="H212" s="40" t="n">
        <v>53.3</v>
      </c>
      <c r="I212" s="33" t="n">
        <v>31.982110491052</v>
      </c>
      <c r="J212" s="33" t="n">
        <v>33.45</v>
      </c>
      <c r="K212" s="32"/>
      <c r="L212" s="32"/>
      <c r="M212" s="32"/>
      <c r="N212" s="32"/>
      <c r="O212" s="32"/>
      <c r="P212" s="1" t="n">
        <f aca="false">A213-A212</f>
        <v>30</v>
      </c>
      <c r="Q212" s="41" t="n">
        <f aca="false">CHOOSE(F$3,A213+24,A212)</f>
        <v>43094</v>
      </c>
      <c r="R212" s="1" t="n">
        <f aca="false">Q212-C$3</f>
        <v>-2832</v>
      </c>
      <c r="S212" s="40" t="n">
        <v>0.073864911420523</v>
      </c>
      <c r="T212" s="42" t="n">
        <f aca="false">1/(1+CHOOSE(F$3,S213/2,S212/2))^(2*R212/365.25)</f>
        <v>1.75480247462864</v>
      </c>
      <c r="U212" s="4" t="n">
        <f aca="false">IF(AND(mthbeg&lt;=A212,mthend&gt;=A212),1,0)</f>
        <v>0</v>
      </c>
      <c r="V212" s="4" t="n">
        <f aca="false">P212*U212</f>
        <v>0</v>
      </c>
      <c r="X212" s="42" t="n">
        <f aca="false">IF(AND(CHOOSE(X$3,MONTH(A212)=MONTH(mthbeg),MONTH(A212)=1),YEAR(A212)&gt;YEAR(mthbeg)),X211*(1+escalator),X211)</f>
        <v>1.60470643909879</v>
      </c>
      <c r="Y212" s="32" t="n">
        <f aca="false">D212*X212</f>
        <v>0</v>
      </c>
      <c r="AA212" s="32" t="n">
        <f aca="false">$D212*E212</f>
        <v>0</v>
      </c>
      <c r="AB212" s="32" t="n">
        <f aca="false">$D212*F212</f>
        <v>0</v>
      </c>
      <c r="AC212" s="32" t="n">
        <f aca="false">$D212*G212</f>
        <v>0</v>
      </c>
      <c r="AD212" s="32" t="n">
        <f aca="false">$D212*H212</f>
        <v>0</v>
      </c>
      <c r="AE212" s="32" t="n">
        <f aca="false">$D212*I212</f>
        <v>0</v>
      </c>
      <c r="AF212" s="32" t="n">
        <f aca="false">$D212*J212</f>
        <v>0</v>
      </c>
      <c r="AH212" s="1" t="n">
        <f aca="false">C212*E212</f>
        <v>0</v>
      </c>
      <c r="AI212" s="1" t="n">
        <f aca="false">AH212*T212</f>
        <v>0</v>
      </c>
    </row>
    <row r="213" customFormat="false" ht="12.75" hidden="false" customHeight="false" outlineLevel="0" collapsed="false">
      <c r="A213" s="43" t="n">
        <f aca="false">EDATE(A212,1)</f>
        <v>43070</v>
      </c>
      <c r="B213" s="32" t="n">
        <f aca="false">B212</f>
        <v>1</v>
      </c>
      <c r="C213" s="32" t="n">
        <f aca="false">IF(U213=1,B213*P213,0)</f>
        <v>0</v>
      </c>
      <c r="D213" s="32" t="n">
        <f aca="false">C213*T213</f>
        <v>0</v>
      </c>
      <c r="E213" s="40"/>
      <c r="F213" s="33"/>
      <c r="G213" s="33" t="n">
        <v>45.6051022584487</v>
      </c>
      <c r="H213" s="40" t="n">
        <v>52.3</v>
      </c>
      <c r="I213" s="33" t="n">
        <v>31.982110491052</v>
      </c>
      <c r="J213" s="33" t="n">
        <v>33.45</v>
      </c>
      <c r="K213" s="32"/>
      <c r="L213" s="32"/>
      <c r="M213" s="32"/>
      <c r="N213" s="32"/>
      <c r="O213" s="32"/>
      <c r="P213" s="1" t="n">
        <f aca="false">A214-A213</f>
        <v>31</v>
      </c>
      <c r="Q213" s="41" t="n">
        <f aca="false">CHOOSE(F$3,A214+24,A213)</f>
        <v>43125</v>
      </c>
      <c r="R213" s="1" t="n">
        <f aca="false">Q213-C$3</f>
        <v>-2801</v>
      </c>
      <c r="S213" s="40" t="n">
        <v>0.073859611175181</v>
      </c>
      <c r="T213" s="42" t="n">
        <f aca="false">1/(1+CHOOSE(F$3,S214/2,S213/2))^(2*R213/365.25)</f>
        <v>1.74397180593136</v>
      </c>
      <c r="U213" s="4" t="n">
        <f aca="false">IF(AND(mthbeg&lt;=A213,mthend&gt;=A213),1,0)</f>
        <v>0</v>
      </c>
      <c r="V213" s="4" t="n">
        <f aca="false">P213*U213</f>
        <v>0</v>
      </c>
      <c r="X213" s="42" t="n">
        <f aca="false">IF(AND(CHOOSE(X$3,MONTH(A213)=MONTH(mthbeg),MONTH(A213)=1),YEAR(A213)&gt;YEAR(mthbeg)),X212*(1+escalator),X212)</f>
        <v>1.60470643909879</v>
      </c>
      <c r="Y213" s="32" t="n">
        <f aca="false">D213*X213</f>
        <v>0</v>
      </c>
      <c r="AA213" s="32" t="n">
        <f aca="false">$D213*E213</f>
        <v>0</v>
      </c>
      <c r="AB213" s="32" t="n">
        <f aca="false">$D213*F213</f>
        <v>0</v>
      </c>
      <c r="AC213" s="32" t="n">
        <f aca="false">$D213*G213</f>
        <v>0</v>
      </c>
      <c r="AD213" s="32" t="n">
        <f aca="false">$D213*H213</f>
        <v>0</v>
      </c>
      <c r="AE213" s="32" t="n">
        <f aca="false">$D213*I213</f>
        <v>0</v>
      </c>
      <c r="AF213" s="32" t="n">
        <f aca="false">$D213*J213</f>
        <v>0</v>
      </c>
      <c r="AH213" s="1" t="n">
        <f aca="false">C213*E213</f>
        <v>0</v>
      </c>
      <c r="AI213" s="1" t="n">
        <f aca="false">AH213*T213</f>
        <v>0</v>
      </c>
    </row>
    <row r="214" customFormat="false" ht="12.75" hidden="false" customHeight="false" outlineLevel="0" collapsed="false">
      <c r="A214" s="43" t="n">
        <f aca="false">EDATE(A213,1)</f>
        <v>43101</v>
      </c>
      <c r="B214" s="32" t="n">
        <f aca="false">B213</f>
        <v>1</v>
      </c>
      <c r="C214" s="32" t="n">
        <f aca="false">IF(U214=1,B214*P214,0)</f>
        <v>0</v>
      </c>
      <c r="D214" s="32" t="n">
        <f aca="false">C214*T214</f>
        <v>0</v>
      </c>
      <c r="E214" s="40"/>
      <c r="F214" s="33"/>
      <c r="G214" s="33" t="n">
        <v>48.25</v>
      </c>
      <c r="H214" s="40" t="n">
        <v>53.85</v>
      </c>
      <c r="I214" s="33" t="n">
        <v>33.0550781345717</v>
      </c>
      <c r="J214" s="33" t="n">
        <v>37.45</v>
      </c>
      <c r="K214" s="32"/>
      <c r="L214" s="32"/>
      <c r="M214" s="32"/>
      <c r="N214" s="32"/>
      <c r="O214" s="32"/>
      <c r="P214" s="1" t="n">
        <f aca="false">A215-A214</f>
        <v>31</v>
      </c>
      <c r="Q214" s="41" t="n">
        <f aca="false">CHOOSE(F$3,A215+24,A214)</f>
        <v>43156</v>
      </c>
      <c r="R214" s="1" t="n">
        <f aca="false">Q214-C$3</f>
        <v>-2770</v>
      </c>
      <c r="S214" s="40" t="n">
        <v>0.073854823856817</v>
      </c>
      <c r="T214" s="42" t="n">
        <f aca="false">1/(1+CHOOSE(F$3,S215/2,S214/2))^(2*R214/365.25)</f>
        <v>1.73320284043797</v>
      </c>
      <c r="U214" s="4" t="n">
        <f aca="false">IF(AND(mthbeg&lt;=A214,mthend&gt;=A214),1,0)</f>
        <v>0</v>
      </c>
      <c r="V214" s="4" t="n">
        <f aca="false">P214*U214</f>
        <v>0</v>
      </c>
      <c r="X214" s="42" t="n">
        <f aca="false">IF(AND(CHOOSE(X$3,MONTH(A214)=MONTH(mthbeg),MONTH(A214)=1),YEAR(A214)&gt;YEAR(mthbeg)),X213*(1+escalator),X213)</f>
        <v>1.65284763227175</v>
      </c>
      <c r="Y214" s="32" t="n">
        <f aca="false">D214*X214</f>
        <v>0</v>
      </c>
      <c r="AA214" s="32" t="n">
        <f aca="false">$D214*E214</f>
        <v>0</v>
      </c>
      <c r="AB214" s="32" t="n">
        <f aca="false">$D214*F214</f>
        <v>0</v>
      </c>
      <c r="AC214" s="32" t="n">
        <f aca="false">$D214*G214</f>
        <v>0</v>
      </c>
      <c r="AD214" s="32" t="n">
        <f aca="false">$D214*H214</f>
        <v>0</v>
      </c>
      <c r="AE214" s="32" t="n">
        <f aca="false">$D214*I214</f>
        <v>0</v>
      </c>
      <c r="AF214" s="32" t="n">
        <f aca="false">$D214*J214</f>
        <v>0</v>
      </c>
      <c r="AH214" s="1" t="n">
        <f aca="false">C214*E214</f>
        <v>0</v>
      </c>
      <c r="AI214" s="1" t="n">
        <f aca="false">AH214*T214</f>
        <v>0</v>
      </c>
    </row>
    <row r="215" customFormat="false" ht="12.75" hidden="false" customHeight="false" outlineLevel="0" collapsed="false">
      <c r="A215" s="43" t="n">
        <f aca="false">EDATE(A214,1)</f>
        <v>43132</v>
      </c>
      <c r="B215" s="32" t="n">
        <f aca="false">B214</f>
        <v>1</v>
      </c>
      <c r="C215" s="32" t="n">
        <f aca="false">IF(U215=1,B215*P215,0)</f>
        <v>0</v>
      </c>
      <c r="D215" s="32" t="n">
        <f aca="false">C215*T215</f>
        <v>0</v>
      </c>
      <c r="E215" s="40"/>
      <c r="F215" s="33"/>
      <c r="G215" s="33" t="n">
        <v>48.3956589070195</v>
      </c>
      <c r="H215" s="40" t="n">
        <v>51.85</v>
      </c>
      <c r="I215" s="33" t="n">
        <v>32.2150781345717</v>
      </c>
      <c r="J215" s="33" t="n">
        <v>36.45</v>
      </c>
      <c r="K215" s="32"/>
      <c r="L215" s="32"/>
      <c r="M215" s="32"/>
      <c r="N215" s="32"/>
      <c r="O215" s="32"/>
      <c r="P215" s="1" t="n">
        <f aca="false">A216-A215</f>
        <v>28</v>
      </c>
      <c r="Q215" s="41" t="n">
        <f aca="false">CHOOSE(F$3,A216+24,A215)</f>
        <v>43184</v>
      </c>
      <c r="R215" s="1" t="n">
        <f aca="false">Q215-C$3</f>
        <v>-2742</v>
      </c>
      <c r="S215" s="40" t="n">
        <v>0.073849523611494</v>
      </c>
      <c r="T215" s="42" t="n">
        <f aca="false">1/(1+CHOOSE(F$3,S216/2,S215/2))^(2*R215/365.25)</f>
        <v>1.72353021903649</v>
      </c>
      <c r="U215" s="4" t="n">
        <f aca="false">IF(AND(mthbeg&lt;=A215,mthend&gt;=A215),1,0)</f>
        <v>0</v>
      </c>
      <c r="V215" s="4" t="n">
        <f aca="false">P215*U215</f>
        <v>0</v>
      </c>
      <c r="X215" s="42" t="n">
        <f aca="false">IF(AND(CHOOSE(X$3,MONTH(A215)=MONTH(mthbeg),MONTH(A215)=1),YEAR(A215)&gt;YEAR(mthbeg)),X214*(1+escalator),X214)</f>
        <v>1.65284763227175</v>
      </c>
      <c r="Y215" s="32" t="n">
        <f aca="false">D215*X215</f>
        <v>0</v>
      </c>
      <c r="AA215" s="32" t="n">
        <f aca="false">$D215*E215</f>
        <v>0</v>
      </c>
      <c r="AB215" s="32" t="n">
        <f aca="false">$D215*F215</f>
        <v>0</v>
      </c>
      <c r="AC215" s="32" t="n">
        <f aca="false">$D215*G215</f>
        <v>0</v>
      </c>
      <c r="AD215" s="32" t="n">
        <f aca="false">$D215*H215</f>
        <v>0</v>
      </c>
      <c r="AE215" s="32" t="n">
        <f aca="false">$D215*I215</f>
        <v>0</v>
      </c>
      <c r="AF215" s="32" t="n">
        <f aca="false">$D215*J215</f>
        <v>0</v>
      </c>
      <c r="AH215" s="1" t="n">
        <f aca="false">C215*E215</f>
        <v>0</v>
      </c>
      <c r="AI215" s="1" t="n">
        <f aca="false">AH215*T215</f>
        <v>0</v>
      </c>
    </row>
    <row r="216" customFormat="false" ht="12.75" hidden="false" customHeight="false" outlineLevel="0" collapsed="false">
      <c r="A216" s="43" t="n">
        <f aca="false">EDATE(A215,1)</f>
        <v>43160</v>
      </c>
      <c r="B216" s="32" t="n">
        <f aca="false">B215</f>
        <v>1</v>
      </c>
      <c r="C216" s="32" t="n">
        <f aca="false">IF(U216=1,B216*P216,0)</f>
        <v>0</v>
      </c>
      <c r="D216" s="32" t="n">
        <f aca="false">C216*T216</f>
        <v>0</v>
      </c>
      <c r="E216" s="40"/>
      <c r="F216" s="33"/>
      <c r="G216" s="33" t="n">
        <v>47.3956589070195</v>
      </c>
      <c r="H216" s="40" t="n">
        <v>50.85</v>
      </c>
      <c r="I216" s="33" t="n">
        <v>32.2150781345717</v>
      </c>
      <c r="J216" s="33" t="n">
        <v>34.45</v>
      </c>
      <c r="K216" s="32"/>
      <c r="L216" s="32"/>
      <c r="M216" s="32"/>
      <c r="N216" s="32"/>
      <c r="O216" s="32"/>
      <c r="P216" s="1" t="n">
        <f aca="false">A217-A216</f>
        <v>31</v>
      </c>
      <c r="Q216" s="41" t="n">
        <f aca="false">CHOOSE(F$3,A217+24,A216)</f>
        <v>43215</v>
      </c>
      <c r="R216" s="1" t="n">
        <f aca="false">Q216-C$3</f>
        <v>-2711</v>
      </c>
      <c r="S216" s="40" t="n">
        <v>0.073844394341835</v>
      </c>
      <c r="T216" s="42" t="n">
        <f aca="false">1/(1+CHOOSE(F$3,S217/2,S216/2))^(2*R216/365.25)</f>
        <v>1.71289035583591</v>
      </c>
      <c r="U216" s="4" t="n">
        <f aca="false">IF(AND(mthbeg&lt;=A216,mthend&gt;=A216),1,0)</f>
        <v>0</v>
      </c>
      <c r="V216" s="4" t="n">
        <f aca="false">P216*U216</f>
        <v>0</v>
      </c>
      <c r="X216" s="42" t="n">
        <f aca="false">IF(AND(CHOOSE(X$3,MONTH(A216)=MONTH(mthbeg),MONTH(A216)=1),YEAR(A216)&gt;YEAR(mthbeg)),X215*(1+escalator),X215)</f>
        <v>1.65284763227175</v>
      </c>
      <c r="Y216" s="32" t="n">
        <f aca="false">D216*X216</f>
        <v>0</v>
      </c>
      <c r="AA216" s="32" t="n">
        <f aca="false">$D216*E216</f>
        <v>0</v>
      </c>
      <c r="AB216" s="32" t="n">
        <f aca="false">$D216*F216</f>
        <v>0</v>
      </c>
      <c r="AC216" s="32" t="n">
        <f aca="false">$D216*G216</f>
        <v>0</v>
      </c>
      <c r="AD216" s="32" t="n">
        <f aca="false">$D216*H216</f>
        <v>0</v>
      </c>
      <c r="AE216" s="32" t="n">
        <f aca="false">$D216*I216</f>
        <v>0</v>
      </c>
      <c r="AF216" s="32" t="n">
        <f aca="false">$D216*J216</f>
        <v>0</v>
      </c>
      <c r="AH216" s="1" t="n">
        <f aca="false">C216*E216</f>
        <v>0</v>
      </c>
      <c r="AI216" s="1" t="n">
        <f aca="false">AH216*T216</f>
        <v>0</v>
      </c>
    </row>
    <row r="217" customFormat="false" ht="12.75" hidden="false" customHeight="false" outlineLevel="0" collapsed="false">
      <c r="A217" s="43" t="n">
        <f aca="false">EDATE(A216,1)</f>
        <v>43191</v>
      </c>
      <c r="B217" s="32" t="n">
        <f aca="false">B216</f>
        <v>1</v>
      </c>
      <c r="C217" s="32" t="n">
        <f aca="false">IF(U217=1,B217*P217,0)</f>
        <v>0</v>
      </c>
      <c r="D217" s="32" t="n">
        <f aca="false">C217*T217</f>
        <v>0</v>
      </c>
      <c r="E217" s="40"/>
      <c r="F217" s="33"/>
      <c r="G217" s="33" t="n">
        <v>45.5</v>
      </c>
      <c r="H217" s="40" t="n">
        <v>48.75</v>
      </c>
      <c r="I217" s="33" t="n">
        <v>31.5923246850255</v>
      </c>
      <c r="J217" s="33" t="n">
        <v>34.45</v>
      </c>
      <c r="K217" s="32"/>
      <c r="L217" s="32"/>
      <c r="M217" s="32"/>
      <c r="N217" s="32"/>
      <c r="O217" s="32"/>
      <c r="P217" s="1" t="n">
        <f aca="false">A218-A217</f>
        <v>30</v>
      </c>
      <c r="Q217" s="41" t="n">
        <f aca="false">CHOOSE(F$3,A218+24,A217)</f>
        <v>43245</v>
      </c>
      <c r="R217" s="1" t="n">
        <f aca="false">Q217-C$3</f>
        <v>-2681</v>
      </c>
      <c r="S217" s="40" t="n">
        <v>0.07383909409653</v>
      </c>
      <c r="T217" s="42" t="n">
        <f aca="false">1/(1+CHOOSE(F$3,S218/2,S217/2))^(2*R217/365.25)</f>
        <v>1.70265766364535</v>
      </c>
      <c r="U217" s="4" t="n">
        <f aca="false">IF(AND(mthbeg&lt;=A217,mthend&gt;=A217),1,0)</f>
        <v>0</v>
      </c>
      <c r="V217" s="4" t="n">
        <f aca="false">P217*U217</f>
        <v>0</v>
      </c>
      <c r="X217" s="42" t="n">
        <f aca="false">IF(AND(CHOOSE(X$3,MONTH(A217)=MONTH(mthbeg),MONTH(A217)=1),YEAR(A217)&gt;YEAR(mthbeg)),X216*(1+escalator),X216)</f>
        <v>1.65284763227175</v>
      </c>
      <c r="Y217" s="32" t="n">
        <f aca="false">D217*X217</f>
        <v>0</v>
      </c>
      <c r="AA217" s="32" t="n">
        <f aca="false">$D217*E217</f>
        <v>0</v>
      </c>
      <c r="AB217" s="32" t="n">
        <f aca="false">$D217*F217</f>
        <v>0</v>
      </c>
      <c r="AC217" s="32" t="n">
        <f aca="false">$D217*G217</f>
        <v>0</v>
      </c>
      <c r="AD217" s="32" t="n">
        <f aca="false">$D217*H217</f>
        <v>0</v>
      </c>
      <c r="AE217" s="32" t="n">
        <f aca="false">$D217*I217</f>
        <v>0</v>
      </c>
      <c r="AF217" s="32" t="n">
        <f aca="false">$D217*J217</f>
        <v>0</v>
      </c>
      <c r="AH217" s="1" t="n">
        <f aca="false">C217*E217</f>
        <v>0</v>
      </c>
      <c r="AI217" s="1" t="n">
        <f aca="false">AH217*T217</f>
        <v>0</v>
      </c>
    </row>
    <row r="218" customFormat="false" ht="12.75" hidden="false" customHeight="false" outlineLevel="0" collapsed="false">
      <c r="A218" s="43" t="n">
        <f aca="false">EDATE(A217,1)</f>
        <v>43221</v>
      </c>
      <c r="B218" s="32" t="n">
        <f aca="false">B217</f>
        <v>1</v>
      </c>
      <c r="C218" s="32" t="n">
        <f aca="false">IF(U218=1,B218*P218,0)</f>
        <v>0</v>
      </c>
      <c r="D218" s="32" t="n">
        <f aca="false">C218*T218</f>
        <v>0</v>
      </c>
      <c r="E218" s="40"/>
      <c r="F218" s="33"/>
      <c r="G218" s="33" t="n">
        <v>48.8182521293753</v>
      </c>
      <c r="H218" s="40" t="n">
        <v>50.75</v>
      </c>
      <c r="I218" s="33" t="n">
        <v>31.5923246850255</v>
      </c>
      <c r="J218" s="33" t="n">
        <v>30.45</v>
      </c>
      <c r="K218" s="32"/>
      <c r="L218" s="32"/>
      <c r="M218" s="32"/>
      <c r="N218" s="32"/>
      <c r="O218" s="32"/>
      <c r="P218" s="1" t="n">
        <f aca="false">A219-A218</f>
        <v>31</v>
      </c>
      <c r="Q218" s="41" t="n">
        <f aca="false">CHOOSE(F$3,A219+24,A218)</f>
        <v>43276</v>
      </c>
      <c r="R218" s="1" t="n">
        <f aca="false">Q218-C$3</f>
        <v>-2650</v>
      </c>
      <c r="S218" s="40" t="n">
        <v>0.073833964826889</v>
      </c>
      <c r="T218" s="42" t="n">
        <f aca="false">1/(1+CHOOSE(F$3,S219/2,S218/2))^(2*R218/365.25)</f>
        <v>1.69214954167767</v>
      </c>
      <c r="U218" s="4" t="n">
        <f aca="false">IF(AND(mthbeg&lt;=A218,mthend&gt;=A218),1,0)</f>
        <v>0</v>
      </c>
      <c r="V218" s="4" t="n">
        <f aca="false">P218*U218</f>
        <v>0</v>
      </c>
      <c r="X218" s="42" t="n">
        <f aca="false">IF(AND(CHOOSE(X$3,MONTH(A218)=MONTH(mthbeg),MONTH(A218)=1),YEAR(A218)&gt;YEAR(mthbeg)),X217*(1+escalator),X217)</f>
        <v>1.65284763227175</v>
      </c>
      <c r="Y218" s="32" t="n">
        <f aca="false">D218*X218</f>
        <v>0</v>
      </c>
      <c r="AA218" s="32" t="n">
        <f aca="false">$D218*E218</f>
        <v>0</v>
      </c>
      <c r="AB218" s="32" t="n">
        <f aca="false">$D218*F218</f>
        <v>0</v>
      </c>
      <c r="AC218" s="32" t="n">
        <f aca="false">$D218*G218</f>
        <v>0</v>
      </c>
      <c r="AD218" s="32" t="n">
        <f aca="false">$D218*H218</f>
        <v>0</v>
      </c>
      <c r="AE218" s="32" t="n">
        <f aca="false">$D218*I218</f>
        <v>0</v>
      </c>
      <c r="AF218" s="32" t="n">
        <f aca="false">$D218*J218</f>
        <v>0</v>
      </c>
      <c r="AH218" s="1" t="n">
        <f aca="false">C218*E218</f>
        <v>0</v>
      </c>
      <c r="AI218" s="1" t="n">
        <f aca="false">AH218*T218</f>
        <v>0</v>
      </c>
    </row>
    <row r="219" customFormat="false" ht="12.75" hidden="false" customHeight="false" outlineLevel="0" collapsed="false">
      <c r="A219" s="43" t="n">
        <f aca="false">EDATE(A218,1)</f>
        <v>43252</v>
      </c>
      <c r="B219" s="32" t="n">
        <f aca="false">B218</f>
        <v>1</v>
      </c>
      <c r="C219" s="32" t="n">
        <f aca="false">IF(U219=1,B219*P219,0)</f>
        <v>0</v>
      </c>
      <c r="D219" s="32" t="n">
        <f aca="false">C219*T219</f>
        <v>0</v>
      </c>
      <c r="E219" s="40"/>
      <c r="F219" s="33"/>
      <c r="G219" s="33" t="n">
        <v>64.8182521293753</v>
      </c>
      <c r="H219" s="40" t="n">
        <v>57.75</v>
      </c>
      <c r="I219" s="33" t="n">
        <v>29.5923246850255</v>
      </c>
      <c r="J219" s="33" t="n">
        <v>33.45</v>
      </c>
      <c r="K219" s="32"/>
      <c r="L219" s="32"/>
      <c r="M219" s="32"/>
      <c r="N219" s="32"/>
      <c r="O219" s="32"/>
      <c r="P219" s="1" t="n">
        <f aca="false">A220-A219</f>
        <v>30</v>
      </c>
      <c r="Q219" s="41" t="n">
        <f aca="false">CHOOSE(F$3,A220+24,A219)</f>
        <v>43306</v>
      </c>
      <c r="R219" s="1" t="n">
        <f aca="false">Q219-C$3</f>
        <v>-2620</v>
      </c>
      <c r="S219" s="40" t="n">
        <v>0.073828664581602</v>
      </c>
      <c r="T219" s="42" t="n">
        <f aca="false">1/(1+CHOOSE(F$3,S220/2,S219/2))^(2*R219/365.25)</f>
        <v>1.6820415431235</v>
      </c>
      <c r="U219" s="4" t="n">
        <f aca="false">IF(AND(mthbeg&lt;=A219,mthend&gt;=A219),1,0)</f>
        <v>0</v>
      </c>
      <c r="V219" s="4" t="n">
        <f aca="false">P219*U219</f>
        <v>0</v>
      </c>
      <c r="X219" s="42" t="n">
        <f aca="false">IF(AND(CHOOSE(X$3,MONTH(A219)=MONTH(mthbeg),MONTH(A219)=1),YEAR(A219)&gt;YEAR(mthbeg)),X218*(1+escalator),X218)</f>
        <v>1.65284763227175</v>
      </c>
      <c r="Y219" s="32" t="n">
        <f aca="false">D219*X219</f>
        <v>0</v>
      </c>
      <c r="AA219" s="32" t="n">
        <f aca="false">$D219*E219</f>
        <v>0</v>
      </c>
      <c r="AB219" s="32" t="n">
        <f aca="false">$D219*F219</f>
        <v>0</v>
      </c>
      <c r="AC219" s="32" t="n">
        <f aca="false">$D219*G219</f>
        <v>0</v>
      </c>
      <c r="AD219" s="32" t="n">
        <f aca="false">$D219*H219</f>
        <v>0</v>
      </c>
      <c r="AE219" s="32" t="n">
        <f aca="false">$D219*I219</f>
        <v>0</v>
      </c>
      <c r="AF219" s="32" t="n">
        <f aca="false">$D219*J219</f>
        <v>0</v>
      </c>
      <c r="AH219" s="1" t="n">
        <f aca="false">C219*E219</f>
        <v>0</v>
      </c>
      <c r="AI219" s="1" t="n">
        <f aca="false">AH219*T219</f>
        <v>0</v>
      </c>
    </row>
    <row r="220" customFormat="false" ht="12.75" hidden="false" customHeight="false" outlineLevel="0" collapsed="false">
      <c r="A220" s="43" t="n">
        <f aca="false">EDATE(A219,1)</f>
        <v>43282</v>
      </c>
      <c r="B220" s="32" t="n">
        <f aca="false">B219</f>
        <v>1</v>
      </c>
      <c r="C220" s="32" t="n">
        <f aca="false">IF(U220=1,B220*P220,0)</f>
        <v>0</v>
      </c>
      <c r="D220" s="32" t="n">
        <f aca="false">C220*T220</f>
        <v>0</v>
      </c>
      <c r="E220" s="40"/>
      <c r="F220" s="33"/>
      <c r="G220" s="33" t="n">
        <v>77.25</v>
      </c>
      <c r="H220" s="40" t="n">
        <v>75.2</v>
      </c>
      <c r="I220" s="33" t="n">
        <v>42.5695961716176</v>
      </c>
      <c r="J220" s="33" t="n">
        <v>38.05</v>
      </c>
      <c r="K220" s="32"/>
      <c r="L220" s="32"/>
      <c r="M220" s="32"/>
      <c r="N220" s="32"/>
      <c r="O220" s="32"/>
      <c r="P220" s="1" t="n">
        <f aca="false">A221-A220</f>
        <v>31</v>
      </c>
      <c r="Q220" s="41" t="n">
        <f aca="false">CHOOSE(F$3,A221+24,A220)</f>
        <v>43337</v>
      </c>
      <c r="R220" s="1" t="n">
        <f aca="false">Q220-C$3</f>
        <v>-2589</v>
      </c>
      <c r="S220" s="40" t="n">
        <v>0.073823364336324</v>
      </c>
      <c r="T220" s="42" t="n">
        <f aca="false">1/(1+CHOOSE(F$3,S221/2,S220/2))^(2*R220/365.25)</f>
        <v>1.67166548662072</v>
      </c>
      <c r="U220" s="4" t="n">
        <f aca="false">IF(AND(mthbeg&lt;=A220,mthend&gt;=A220),1,0)</f>
        <v>0</v>
      </c>
      <c r="V220" s="4" t="n">
        <f aca="false">P220*U220</f>
        <v>0</v>
      </c>
      <c r="X220" s="42" t="n">
        <f aca="false">IF(AND(CHOOSE(X$3,MONTH(A220)=MONTH(mthbeg),MONTH(A220)=1),YEAR(A220)&gt;YEAR(mthbeg)),X219*(1+escalator),X219)</f>
        <v>1.65284763227175</v>
      </c>
      <c r="Y220" s="32" t="n">
        <f aca="false">D220*X220</f>
        <v>0</v>
      </c>
      <c r="AA220" s="32" t="n">
        <f aca="false">$D220*E220</f>
        <v>0</v>
      </c>
      <c r="AB220" s="32" t="n">
        <f aca="false">$D220*F220</f>
        <v>0</v>
      </c>
      <c r="AC220" s="32" t="n">
        <f aca="false">$D220*G220</f>
        <v>0</v>
      </c>
      <c r="AD220" s="32" t="n">
        <f aca="false">$D220*H220</f>
        <v>0</v>
      </c>
      <c r="AE220" s="32" t="n">
        <f aca="false">$D220*I220</f>
        <v>0</v>
      </c>
      <c r="AF220" s="32" t="n">
        <f aca="false">$D220*J220</f>
        <v>0</v>
      </c>
      <c r="AH220" s="1" t="n">
        <f aca="false">C220*E220</f>
        <v>0</v>
      </c>
      <c r="AI220" s="1" t="n">
        <f aca="false">AH220*T220</f>
        <v>0</v>
      </c>
    </row>
    <row r="221" customFormat="false" ht="12.75" hidden="false" customHeight="false" outlineLevel="0" collapsed="false">
      <c r="A221" s="43" t="n">
        <f aca="false">EDATE(A220,1)</f>
        <v>43313</v>
      </c>
      <c r="B221" s="32" t="n">
        <f aca="false">B220</f>
        <v>1</v>
      </c>
      <c r="C221" s="32" t="n">
        <f aca="false">IF(U221=1,B221*P221,0)</f>
        <v>0</v>
      </c>
      <c r="D221" s="32" t="n">
        <f aca="false">C221*T221</f>
        <v>0</v>
      </c>
      <c r="E221" s="40"/>
      <c r="F221" s="33"/>
      <c r="G221" s="33" t="n">
        <v>81.2994287082791</v>
      </c>
      <c r="H221" s="40" t="n">
        <v>88.2</v>
      </c>
      <c r="I221" s="33" t="n">
        <v>46.5695961716176</v>
      </c>
      <c r="J221" s="33" t="n">
        <v>40.05</v>
      </c>
      <c r="K221" s="32"/>
      <c r="L221" s="32"/>
      <c r="M221" s="32"/>
      <c r="N221" s="32"/>
      <c r="O221" s="32"/>
      <c r="P221" s="1" t="n">
        <f aca="false">A222-A221</f>
        <v>31</v>
      </c>
      <c r="Q221" s="41" t="n">
        <f aca="false">CHOOSE(F$3,A222+24,A221)</f>
        <v>43368</v>
      </c>
      <c r="R221" s="1" t="n">
        <f aca="false">Q221-C$3</f>
        <v>-2558</v>
      </c>
      <c r="S221" s="40" t="n">
        <v>0.07381823506671</v>
      </c>
      <c r="T221" s="42" t="n">
        <f aca="false">1/(1+CHOOSE(F$3,S222/2,S221/2))^(2*R221/365.25)</f>
        <v>1.66135291353292</v>
      </c>
      <c r="U221" s="4" t="n">
        <f aca="false">IF(AND(mthbeg&lt;=A221,mthend&gt;=A221),1,0)</f>
        <v>0</v>
      </c>
      <c r="V221" s="4" t="n">
        <f aca="false">P221*U221</f>
        <v>0</v>
      </c>
      <c r="X221" s="42" t="n">
        <f aca="false">IF(AND(CHOOSE(X$3,MONTH(A221)=MONTH(mthbeg),MONTH(A221)=1),YEAR(A221)&gt;YEAR(mthbeg)),X220*(1+escalator),X220)</f>
        <v>1.65284763227175</v>
      </c>
      <c r="Y221" s="32" t="n">
        <f aca="false">D221*X221</f>
        <v>0</v>
      </c>
      <c r="AA221" s="32" t="n">
        <f aca="false">$D221*E221</f>
        <v>0</v>
      </c>
      <c r="AB221" s="32" t="n">
        <f aca="false">$D221*F221</f>
        <v>0</v>
      </c>
      <c r="AC221" s="32" t="n">
        <f aca="false">$D221*G221</f>
        <v>0</v>
      </c>
      <c r="AD221" s="32" t="n">
        <f aca="false">$D221*H221</f>
        <v>0</v>
      </c>
      <c r="AE221" s="32" t="n">
        <f aca="false">$D221*I221</f>
        <v>0</v>
      </c>
      <c r="AF221" s="32" t="n">
        <f aca="false">$D221*J221</f>
        <v>0</v>
      </c>
      <c r="AH221" s="1" t="n">
        <f aca="false">C221*E221</f>
        <v>0</v>
      </c>
      <c r="AI221" s="1" t="n">
        <f aca="false">AH221*T221</f>
        <v>0</v>
      </c>
    </row>
    <row r="222" customFormat="false" ht="12.75" hidden="false" customHeight="false" outlineLevel="0" collapsed="false">
      <c r="A222" s="43" t="n">
        <f aca="false">EDATE(A221,1)</f>
        <v>43344</v>
      </c>
      <c r="B222" s="32" t="n">
        <f aca="false">B221</f>
        <v>1</v>
      </c>
      <c r="C222" s="32" t="n">
        <f aca="false">IF(U222=1,B222*P222,0)</f>
        <v>0</v>
      </c>
      <c r="D222" s="32" t="n">
        <f aca="false">C222*T222</f>
        <v>0</v>
      </c>
      <c r="E222" s="40"/>
      <c r="F222" s="33"/>
      <c r="G222" s="33" t="n">
        <v>73.2994287082791</v>
      </c>
      <c r="H222" s="40" t="n">
        <v>76.2</v>
      </c>
      <c r="I222" s="33" t="n">
        <v>43.5695961716176</v>
      </c>
      <c r="J222" s="33" t="n">
        <v>38.05</v>
      </c>
      <c r="K222" s="32"/>
      <c r="L222" s="32"/>
      <c r="M222" s="32"/>
      <c r="N222" s="32"/>
      <c r="O222" s="32"/>
      <c r="P222" s="1" t="n">
        <f aca="false">A223-A222</f>
        <v>30</v>
      </c>
      <c r="Q222" s="41" t="n">
        <f aca="false">CHOOSE(F$3,A223+24,A222)</f>
        <v>43398</v>
      </c>
      <c r="R222" s="1" t="n">
        <f aca="false">Q222-C$3</f>
        <v>-2528</v>
      </c>
      <c r="S222" s="40" t="n">
        <v>0.073812934821451</v>
      </c>
      <c r="T222" s="42" t="n">
        <f aca="false">1/(1+CHOOSE(F$3,S223/2,S222/2))^(2*R222/365.25)</f>
        <v>1.65143494575951</v>
      </c>
      <c r="U222" s="4" t="n">
        <f aca="false">IF(AND(mthbeg&lt;=A222,mthend&gt;=A222),1,0)</f>
        <v>0</v>
      </c>
      <c r="V222" s="4" t="n">
        <f aca="false">P222*U222</f>
        <v>0</v>
      </c>
      <c r="X222" s="42" t="n">
        <f aca="false">IF(AND(CHOOSE(X$3,MONTH(A222)=MONTH(mthbeg),MONTH(A222)=1),YEAR(A222)&gt;YEAR(mthbeg)),X221*(1+escalator),X221)</f>
        <v>1.65284763227175</v>
      </c>
      <c r="Y222" s="32" t="n">
        <f aca="false">D222*X222</f>
        <v>0</v>
      </c>
      <c r="AA222" s="32" t="n">
        <f aca="false">$D222*E222</f>
        <v>0</v>
      </c>
      <c r="AB222" s="32" t="n">
        <f aca="false">$D222*F222</f>
        <v>0</v>
      </c>
      <c r="AC222" s="32" t="n">
        <f aca="false">$D222*G222</f>
        <v>0</v>
      </c>
      <c r="AD222" s="32" t="n">
        <f aca="false">$D222*H222</f>
        <v>0</v>
      </c>
      <c r="AE222" s="32" t="n">
        <f aca="false">$D222*I222</f>
        <v>0</v>
      </c>
      <c r="AF222" s="32" t="n">
        <f aca="false">$D222*J222</f>
        <v>0</v>
      </c>
      <c r="AH222" s="1" t="n">
        <f aca="false">C222*E222</f>
        <v>0</v>
      </c>
      <c r="AI222" s="1" t="n">
        <f aca="false">AH222*T222</f>
        <v>0</v>
      </c>
    </row>
    <row r="223" customFormat="false" ht="12.75" hidden="false" customHeight="false" outlineLevel="0" collapsed="false">
      <c r="A223" s="43" t="n">
        <f aca="false">EDATE(A222,1)</f>
        <v>43374</v>
      </c>
      <c r="B223" s="32" t="n">
        <f aca="false">B222</f>
        <v>1</v>
      </c>
      <c r="C223" s="32" t="n">
        <f aca="false">IF(U223=1,B223*P223,0)</f>
        <v>0</v>
      </c>
      <c r="D223" s="32" t="n">
        <f aca="false">C223*T223</f>
        <v>0</v>
      </c>
      <c r="E223" s="40"/>
      <c r="F223" s="33"/>
      <c r="G223" s="33" t="n">
        <v>56.65</v>
      </c>
      <c r="H223" s="40" t="n">
        <v>54.35</v>
      </c>
      <c r="I223" s="33" t="n">
        <v>37.232110491052</v>
      </c>
      <c r="J223" s="33" t="n">
        <v>36.45</v>
      </c>
      <c r="K223" s="32"/>
      <c r="L223" s="32"/>
      <c r="M223" s="32"/>
      <c r="N223" s="32"/>
      <c r="O223" s="32"/>
      <c r="P223" s="1" t="n">
        <f aca="false">A224-A223</f>
        <v>31</v>
      </c>
      <c r="Q223" s="41" t="n">
        <f aca="false">CHOOSE(F$3,A224+24,A223)</f>
        <v>43429</v>
      </c>
      <c r="R223" s="1" t="n">
        <f aca="false">Q223-C$3</f>
        <v>-2497</v>
      </c>
      <c r="S223" s="40" t="n">
        <v>0.073807805551854</v>
      </c>
      <c r="T223" s="42" t="n">
        <f aca="false">1/(1+CHOOSE(F$3,S224/2,S223/2))^(2*R223/365.25)</f>
        <v>1.64124997762749</v>
      </c>
      <c r="U223" s="4" t="n">
        <f aca="false">IF(AND(mthbeg&lt;=A223,mthend&gt;=A223),1,0)</f>
        <v>0</v>
      </c>
      <c r="V223" s="4" t="n">
        <f aca="false">P223*U223</f>
        <v>0</v>
      </c>
      <c r="X223" s="42" t="n">
        <f aca="false">IF(AND(CHOOSE(X$3,MONTH(A223)=MONTH(mthbeg),MONTH(A223)=1),YEAR(A223)&gt;YEAR(mthbeg)),X222*(1+escalator),X222)</f>
        <v>1.65284763227175</v>
      </c>
      <c r="Y223" s="32" t="n">
        <f aca="false">D223*X223</f>
        <v>0</v>
      </c>
      <c r="AA223" s="32" t="n">
        <f aca="false">$D223*E223</f>
        <v>0</v>
      </c>
      <c r="AB223" s="32" t="n">
        <f aca="false">$D223*F223</f>
        <v>0</v>
      </c>
      <c r="AC223" s="32" t="n">
        <f aca="false">$D223*G223</f>
        <v>0</v>
      </c>
      <c r="AD223" s="32" t="n">
        <f aca="false">$D223*H223</f>
        <v>0</v>
      </c>
      <c r="AE223" s="32" t="n">
        <f aca="false">$D223*I223</f>
        <v>0</v>
      </c>
      <c r="AF223" s="32" t="n">
        <f aca="false">$D223*J223</f>
        <v>0</v>
      </c>
      <c r="AH223" s="1" t="n">
        <f aca="false">C223*E223</f>
        <v>0</v>
      </c>
      <c r="AI223" s="1" t="n">
        <f aca="false">AH223*T223</f>
        <v>0</v>
      </c>
    </row>
    <row r="224" customFormat="false" ht="12.75" hidden="false" customHeight="false" outlineLevel="0" collapsed="false">
      <c r="A224" s="43" t="n">
        <f aca="false">EDATE(A223,1)</f>
        <v>43405</v>
      </c>
      <c r="B224" s="32" t="n">
        <f aca="false">B223</f>
        <v>1</v>
      </c>
      <c r="C224" s="32" t="n">
        <f aca="false">IF(U224=1,B224*P224,0)</f>
        <v>0</v>
      </c>
      <c r="D224" s="32" t="n">
        <f aca="false">C224*T224</f>
        <v>0</v>
      </c>
      <c r="E224" s="40"/>
      <c r="F224" s="33"/>
      <c r="G224" s="33" t="n">
        <v>46.8280156625088</v>
      </c>
      <c r="H224" s="40" t="n">
        <v>53.35</v>
      </c>
      <c r="I224" s="33" t="n">
        <v>32.232110491052</v>
      </c>
      <c r="J224" s="33" t="n">
        <v>33.45</v>
      </c>
      <c r="K224" s="32"/>
      <c r="L224" s="32"/>
      <c r="M224" s="32"/>
      <c r="N224" s="32"/>
      <c r="O224" s="32"/>
      <c r="P224" s="1" t="n">
        <f aca="false">A225-A224</f>
        <v>30</v>
      </c>
      <c r="Q224" s="41" t="n">
        <f aca="false">CHOOSE(F$3,A225+24,A224)</f>
        <v>43459</v>
      </c>
      <c r="R224" s="1" t="n">
        <f aca="false">Q224-C$3</f>
        <v>-2467</v>
      </c>
      <c r="S224" s="40" t="n">
        <v>0.073802505306613</v>
      </c>
      <c r="T224" s="42" t="n">
        <f aca="false">1/(1+CHOOSE(F$3,S225/2,S224/2))^(2*R224/365.25)</f>
        <v>1.6314528990153</v>
      </c>
      <c r="U224" s="4" t="n">
        <f aca="false">IF(AND(mthbeg&lt;=A224,mthend&gt;=A224),1,0)</f>
        <v>0</v>
      </c>
      <c r="V224" s="4" t="n">
        <f aca="false">P224*U224</f>
        <v>0</v>
      </c>
      <c r="X224" s="42" t="n">
        <f aca="false">IF(AND(CHOOSE(X$3,MONTH(A224)=MONTH(mthbeg),MONTH(A224)=1),YEAR(A224)&gt;YEAR(mthbeg)),X223*(1+escalator),X223)</f>
        <v>1.65284763227175</v>
      </c>
      <c r="Y224" s="32" t="n">
        <f aca="false">D224*X224</f>
        <v>0</v>
      </c>
      <c r="AA224" s="32" t="n">
        <f aca="false">$D224*E224</f>
        <v>0</v>
      </c>
      <c r="AB224" s="32" t="n">
        <f aca="false">$D224*F224</f>
        <v>0</v>
      </c>
      <c r="AC224" s="32" t="n">
        <f aca="false">$D224*G224</f>
        <v>0</v>
      </c>
      <c r="AD224" s="32" t="n">
        <f aca="false">$D224*H224</f>
        <v>0</v>
      </c>
      <c r="AE224" s="32" t="n">
        <f aca="false">$D224*I224</f>
        <v>0</v>
      </c>
      <c r="AF224" s="32" t="n">
        <f aca="false">$D224*J224</f>
        <v>0</v>
      </c>
      <c r="AH224" s="1" t="n">
        <f aca="false">C224*E224</f>
        <v>0</v>
      </c>
      <c r="AI224" s="1" t="n">
        <f aca="false">AH224*T224</f>
        <v>0</v>
      </c>
    </row>
    <row r="225" customFormat="false" ht="12.75" hidden="false" customHeight="false" outlineLevel="0" collapsed="false">
      <c r="A225" s="43" t="n">
        <f aca="false">EDATE(A224,1)</f>
        <v>43435</v>
      </c>
      <c r="B225" s="32" t="n">
        <f aca="false">B224</f>
        <v>1</v>
      </c>
      <c r="C225" s="32" t="n">
        <f aca="false">IF(U225=1,B225*P225,0)</f>
        <v>0</v>
      </c>
      <c r="D225" s="32" t="n">
        <f aca="false">C225*T225</f>
        <v>0</v>
      </c>
      <c r="E225" s="40"/>
      <c r="F225" s="33"/>
      <c r="G225" s="33" t="n">
        <v>45.8280156625088</v>
      </c>
      <c r="H225" s="40" t="n">
        <v>52.35</v>
      </c>
      <c r="I225" s="33" t="n">
        <v>32.232110491052</v>
      </c>
      <c r="J225" s="33" t="n">
        <v>33.45</v>
      </c>
      <c r="K225" s="32"/>
      <c r="L225" s="32"/>
      <c r="M225" s="32"/>
      <c r="N225" s="32"/>
      <c r="O225" s="32"/>
      <c r="P225" s="1" t="n">
        <f aca="false">A226-A225</f>
        <v>31</v>
      </c>
      <c r="Q225" s="41" t="n">
        <f aca="false">CHOOSE(F$3,A226+24,A225)</f>
        <v>43490</v>
      </c>
      <c r="R225" s="1" t="n">
        <f aca="false">Q225-C$3</f>
        <v>-2436</v>
      </c>
      <c r="S225" s="40" t="n">
        <v>0.073797205061381</v>
      </c>
      <c r="T225" s="42" t="n">
        <f aca="false">1/(1+CHOOSE(F$3,S226/2,S225/2))^(2*R225/365.25)</f>
        <v>1.62139930707141</v>
      </c>
      <c r="U225" s="4" t="n">
        <f aca="false">IF(AND(mthbeg&lt;=A225,mthend&gt;=A225),1,0)</f>
        <v>0</v>
      </c>
      <c r="V225" s="4" t="n">
        <f aca="false">P225*U225</f>
        <v>0</v>
      </c>
      <c r="X225" s="42" t="n">
        <f aca="false">IF(AND(CHOOSE(X$3,MONTH(A225)=MONTH(mthbeg),MONTH(A225)=1),YEAR(A225)&gt;YEAR(mthbeg)),X224*(1+escalator),X224)</f>
        <v>1.65284763227175</v>
      </c>
      <c r="Y225" s="32" t="n">
        <f aca="false">D225*X225</f>
        <v>0</v>
      </c>
      <c r="AA225" s="32" t="n">
        <f aca="false">$D225*E225</f>
        <v>0</v>
      </c>
      <c r="AB225" s="32" t="n">
        <f aca="false">$D225*F225</f>
        <v>0</v>
      </c>
      <c r="AC225" s="32" t="n">
        <f aca="false">$D225*G225</f>
        <v>0</v>
      </c>
      <c r="AD225" s="32" t="n">
        <f aca="false">$D225*H225</f>
        <v>0</v>
      </c>
      <c r="AE225" s="32" t="n">
        <f aca="false">$D225*I225</f>
        <v>0</v>
      </c>
      <c r="AF225" s="32" t="n">
        <f aca="false">$D225*J225</f>
        <v>0</v>
      </c>
      <c r="AH225" s="1" t="n">
        <f aca="false">C225*E225</f>
        <v>0</v>
      </c>
      <c r="AI225" s="1" t="n">
        <f aca="false">AH225*T225</f>
        <v>0</v>
      </c>
    </row>
    <row r="226" customFormat="false" ht="12.75" hidden="false" customHeight="false" outlineLevel="0" collapsed="false">
      <c r="A226" s="43" t="n">
        <f aca="false">EDATE(A225,1)</f>
        <v>43466</v>
      </c>
      <c r="B226" s="32" t="n">
        <f aca="false">B225</f>
        <v>1</v>
      </c>
      <c r="C226" s="32" t="n">
        <f aca="false">IF(U226=1,B226*P226,0)</f>
        <v>0</v>
      </c>
      <c r="D226" s="32" t="n">
        <f aca="false">C226*T226</f>
        <v>0</v>
      </c>
      <c r="E226" s="40"/>
      <c r="F226" s="33"/>
      <c r="G226" s="33" t="n">
        <v>48.5</v>
      </c>
      <c r="H226" s="40" t="n">
        <v>53.9</v>
      </c>
      <c r="I226" s="33" t="n">
        <v>33.3050781345717</v>
      </c>
      <c r="J226" s="33" t="n">
        <v>37.45</v>
      </c>
      <c r="K226" s="32"/>
      <c r="L226" s="32"/>
      <c r="M226" s="32"/>
      <c r="N226" s="32"/>
      <c r="O226" s="32"/>
      <c r="P226" s="1" t="n">
        <f aca="false">A227-A226</f>
        <v>31</v>
      </c>
      <c r="Q226" s="41" t="n">
        <f aca="false">CHOOSE(F$3,A227+24,A226)</f>
        <v>43521</v>
      </c>
      <c r="R226" s="1" t="n">
        <f aca="false">Q226-C$3</f>
        <v>-2405</v>
      </c>
      <c r="S226" s="40" t="n">
        <v>0.073792417743115</v>
      </c>
      <c r="T226" s="42" t="n">
        <f aca="false">1/(1+CHOOSE(F$3,S227/2,S226/2))^(2*R226/365.25)</f>
        <v>1.61140368300808</v>
      </c>
      <c r="U226" s="4" t="n">
        <f aca="false">IF(AND(mthbeg&lt;=A226,mthend&gt;=A226),1,0)</f>
        <v>0</v>
      </c>
      <c r="V226" s="4" t="n">
        <f aca="false">P226*U226</f>
        <v>0</v>
      </c>
      <c r="X226" s="42" t="n">
        <f aca="false">IF(AND(CHOOSE(X$3,MONTH(A226)=MONTH(mthbeg),MONTH(A226)=1),YEAR(A226)&gt;YEAR(mthbeg)),X225*(1+escalator),X225)</f>
        <v>1.7024330612399</v>
      </c>
      <c r="Y226" s="32" t="n">
        <f aca="false">D226*X226</f>
        <v>0</v>
      </c>
      <c r="AA226" s="32" t="n">
        <f aca="false">$D226*E226</f>
        <v>0</v>
      </c>
      <c r="AB226" s="32" t="n">
        <f aca="false">$D226*F226</f>
        <v>0</v>
      </c>
      <c r="AC226" s="32" t="n">
        <f aca="false">$D226*G226</f>
        <v>0</v>
      </c>
      <c r="AD226" s="32" t="n">
        <f aca="false">$D226*H226</f>
        <v>0</v>
      </c>
      <c r="AE226" s="32" t="n">
        <f aca="false">$D226*I226</f>
        <v>0</v>
      </c>
      <c r="AF226" s="32" t="n">
        <f aca="false">$D226*J226</f>
        <v>0</v>
      </c>
      <c r="AH226" s="1" t="n">
        <f aca="false">C226*E226</f>
        <v>0</v>
      </c>
      <c r="AI226" s="1" t="n">
        <f aca="false">AH226*T226</f>
        <v>0</v>
      </c>
    </row>
    <row r="227" customFormat="false" ht="12.75" hidden="false" customHeight="false" outlineLevel="0" collapsed="false">
      <c r="A227" s="43" t="n">
        <f aca="false">EDATE(A226,1)</f>
        <v>43497</v>
      </c>
      <c r="B227" s="32" t="n">
        <f aca="false">B226</f>
        <v>1</v>
      </c>
      <c r="C227" s="32" t="n">
        <f aca="false">IF(U227=1,B227*P227,0)</f>
        <v>0</v>
      </c>
      <c r="D227" s="32" t="n">
        <f aca="false">C227*T227</f>
        <v>0</v>
      </c>
      <c r="E227" s="40"/>
      <c r="F227" s="33"/>
      <c r="G227" s="33" t="n">
        <v>48.6223432955628</v>
      </c>
      <c r="H227" s="40" t="n">
        <v>51.9</v>
      </c>
      <c r="I227" s="33" t="n">
        <v>32.4650781345717</v>
      </c>
      <c r="J227" s="33" t="n">
        <v>36.45</v>
      </c>
      <c r="K227" s="32"/>
      <c r="L227" s="32"/>
      <c r="M227" s="32"/>
      <c r="N227" s="32"/>
      <c r="O227" s="32"/>
      <c r="P227" s="1" t="n">
        <f aca="false">A228-A227</f>
        <v>28</v>
      </c>
      <c r="Q227" s="41" t="n">
        <f aca="false">CHOOSE(F$3,A228+24,A227)</f>
        <v>43549</v>
      </c>
      <c r="R227" s="1" t="n">
        <f aca="false">Q227-C$3</f>
        <v>-2377</v>
      </c>
      <c r="S227" s="40" t="n">
        <v>0.073787117497901</v>
      </c>
      <c r="T227" s="42" t="n">
        <f aca="false">1/(1+CHOOSE(F$3,S228/2,S227/2))^(2*R227/365.25)</f>
        <v>1.60242610848807</v>
      </c>
      <c r="U227" s="4" t="n">
        <f aca="false">IF(AND(mthbeg&lt;=A227,mthend&gt;=A227),1,0)</f>
        <v>0</v>
      </c>
      <c r="V227" s="4" t="n">
        <f aca="false">P227*U227</f>
        <v>0</v>
      </c>
      <c r="X227" s="42" t="n">
        <f aca="false">IF(AND(CHOOSE(X$3,MONTH(A227)=MONTH(mthbeg),MONTH(A227)=1),YEAR(A227)&gt;YEAR(mthbeg)),X226*(1+escalator),X226)</f>
        <v>1.7024330612399</v>
      </c>
      <c r="Y227" s="32" t="n">
        <f aca="false">D227*X227</f>
        <v>0</v>
      </c>
      <c r="AA227" s="32" t="n">
        <f aca="false">$D227*E227</f>
        <v>0</v>
      </c>
      <c r="AB227" s="32" t="n">
        <f aca="false">$D227*F227</f>
        <v>0</v>
      </c>
      <c r="AC227" s="32" t="n">
        <f aca="false">$D227*G227</f>
        <v>0</v>
      </c>
      <c r="AD227" s="32" t="n">
        <f aca="false">$D227*H227</f>
        <v>0</v>
      </c>
      <c r="AE227" s="32" t="n">
        <f aca="false">$D227*I227</f>
        <v>0</v>
      </c>
      <c r="AF227" s="32" t="n">
        <f aca="false">$D227*J227</f>
        <v>0</v>
      </c>
      <c r="AH227" s="1" t="n">
        <f aca="false">C227*E227</f>
        <v>0</v>
      </c>
      <c r="AI227" s="1" t="n">
        <f aca="false">AH227*T227</f>
        <v>0</v>
      </c>
    </row>
    <row r="228" customFormat="false" ht="12.75" hidden="false" customHeight="false" outlineLevel="0" collapsed="false">
      <c r="A228" s="43" t="n">
        <f aca="false">EDATE(A227,1)</f>
        <v>43525</v>
      </c>
      <c r="B228" s="32" t="n">
        <f aca="false">B227</f>
        <v>1</v>
      </c>
      <c r="C228" s="32" t="n">
        <f aca="false">IF(U228=1,B228*P228,0)</f>
        <v>0</v>
      </c>
      <c r="D228" s="32" t="n">
        <f aca="false">C228*T228</f>
        <v>0</v>
      </c>
      <c r="E228" s="40"/>
      <c r="F228" s="33"/>
      <c r="G228" s="33" t="n">
        <v>47.6223432955628</v>
      </c>
      <c r="H228" s="40" t="n">
        <v>50.9</v>
      </c>
      <c r="I228" s="33" t="n">
        <v>32.4650781345717</v>
      </c>
      <c r="J228" s="33" t="n">
        <v>34.45</v>
      </c>
      <c r="K228" s="32"/>
      <c r="L228" s="32"/>
      <c r="M228" s="32"/>
      <c r="N228" s="32"/>
      <c r="O228" s="32"/>
      <c r="P228" s="1" t="n">
        <f aca="false">A229-A228</f>
        <v>31</v>
      </c>
      <c r="Q228" s="41" t="n">
        <f aca="false">CHOOSE(F$3,A229+24,A228)</f>
        <v>43580</v>
      </c>
      <c r="R228" s="1" t="n">
        <f aca="false">Q228-C$3</f>
        <v>-2346</v>
      </c>
      <c r="S228" s="40" t="n">
        <v>0.073781988228348</v>
      </c>
      <c r="T228" s="42" t="n">
        <f aca="false">1/(1+CHOOSE(F$3,S229/2,S228/2))^(2*R228/365.25)</f>
        <v>1.59255012490594</v>
      </c>
      <c r="U228" s="4" t="n">
        <f aca="false">IF(AND(mthbeg&lt;=A228,mthend&gt;=A228),1,0)</f>
        <v>0</v>
      </c>
      <c r="V228" s="4" t="n">
        <f aca="false">P228*U228</f>
        <v>0</v>
      </c>
      <c r="X228" s="42" t="n">
        <f aca="false">IF(AND(CHOOSE(X$3,MONTH(A228)=MONTH(mthbeg),MONTH(A228)=1),YEAR(A228)&gt;YEAR(mthbeg)),X227*(1+escalator),X227)</f>
        <v>1.7024330612399</v>
      </c>
      <c r="Y228" s="32" t="n">
        <f aca="false">D228*X228</f>
        <v>0</v>
      </c>
      <c r="AA228" s="32" t="n">
        <f aca="false">$D228*E228</f>
        <v>0</v>
      </c>
      <c r="AB228" s="32" t="n">
        <f aca="false">$D228*F228</f>
        <v>0</v>
      </c>
      <c r="AC228" s="32" t="n">
        <f aca="false">$D228*G228</f>
        <v>0</v>
      </c>
      <c r="AD228" s="32" t="n">
        <f aca="false">$D228*H228</f>
        <v>0</v>
      </c>
      <c r="AE228" s="32" t="n">
        <f aca="false">$D228*I228</f>
        <v>0</v>
      </c>
      <c r="AF228" s="32" t="n">
        <f aca="false">$D228*J228</f>
        <v>0</v>
      </c>
      <c r="AH228" s="1" t="n">
        <f aca="false">C228*E228</f>
        <v>0</v>
      </c>
      <c r="AI228" s="1" t="n">
        <f aca="false">AH228*T228</f>
        <v>0</v>
      </c>
    </row>
    <row r="229" customFormat="false" ht="12.75" hidden="false" customHeight="false" outlineLevel="0" collapsed="false">
      <c r="A229" s="43" t="n">
        <f aca="false">EDATE(A228,1)</f>
        <v>43556</v>
      </c>
      <c r="B229" s="32" t="n">
        <f aca="false">B228</f>
        <v>1</v>
      </c>
      <c r="C229" s="32" t="n">
        <f aca="false">IF(U229=1,B229*P229,0)</f>
        <v>0</v>
      </c>
      <c r="D229" s="32" t="n">
        <f aca="false">C229*T229</f>
        <v>0</v>
      </c>
      <c r="E229" s="40"/>
      <c r="F229" s="33"/>
      <c r="G229" s="33" t="n">
        <v>45.75</v>
      </c>
      <c r="H229" s="40" t="n">
        <v>48.8</v>
      </c>
      <c r="I229" s="33" t="n">
        <v>31.8423246850255</v>
      </c>
      <c r="J229" s="33" t="n">
        <v>34.45</v>
      </c>
      <c r="K229" s="32"/>
      <c r="L229" s="32"/>
      <c r="M229" s="32"/>
      <c r="N229" s="32"/>
      <c r="O229" s="32"/>
      <c r="P229" s="1" t="n">
        <f aca="false">A230-A229</f>
        <v>30</v>
      </c>
      <c r="Q229" s="41" t="n">
        <f aca="false">CHOOSE(F$3,A230+24,A229)</f>
        <v>43610</v>
      </c>
      <c r="R229" s="1" t="n">
        <f aca="false">Q229-C$3</f>
        <v>-2316</v>
      </c>
      <c r="S229" s="40" t="n">
        <v>0.073776687983152</v>
      </c>
      <c r="T229" s="42" t="n">
        <f aca="false">1/(1+CHOOSE(F$3,S230/2,S229/2))^(2*R229/365.25)</f>
        <v>1.58305198660942</v>
      </c>
      <c r="U229" s="4" t="n">
        <f aca="false">IF(AND(mthbeg&lt;=A229,mthend&gt;=A229),1,0)</f>
        <v>0</v>
      </c>
      <c r="V229" s="4" t="n">
        <f aca="false">P229*U229</f>
        <v>0</v>
      </c>
      <c r="X229" s="42" t="n">
        <f aca="false">IF(AND(CHOOSE(X$3,MONTH(A229)=MONTH(mthbeg),MONTH(A229)=1),YEAR(A229)&gt;YEAR(mthbeg)),X228*(1+escalator),X228)</f>
        <v>1.7024330612399</v>
      </c>
      <c r="Y229" s="32" t="n">
        <f aca="false">D229*X229</f>
        <v>0</v>
      </c>
      <c r="AA229" s="32" t="n">
        <f aca="false">$D229*E229</f>
        <v>0</v>
      </c>
      <c r="AB229" s="32" t="n">
        <f aca="false">$D229*F229</f>
        <v>0</v>
      </c>
      <c r="AC229" s="32" t="n">
        <f aca="false">$D229*G229</f>
        <v>0</v>
      </c>
      <c r="AD229" s="32" t="n">
        <f aca="false">$D229*H229</f>
        <v>0</v>
      </c>
      <c r="AE229" s="32" t="n">
        <f aca="false">$D229*I229</f>
        <v>0</v>
      </c>
      <c r="AF229" s="32" t="n">
        <f aca="false">$D229*J229</f>
        <v>0</v>
      </c>
      <c r="AH229" s="1" t="n">
        <f aca="false">C229*E229</f>
        <v>0</v>
      </c>
      <c r="AI229" s="1" t="n">
        <f aca="false">AH229*T229</f>
        <v>0</v>
      </c>
    </row>
    <row r="230" customFormat="false" ht="12.75" hidden="false" customHeight="false" outlineLevel="0" collapsed="false">
      <c r="A230" s="43" t="n">
        <f aca="false">EDATE(A229,1)</f>
        <v>43586</v>
      </c>
      <c r="B230" s="32" t="n">
        <f aca="false">B229</f>
        <v>1</v>
      </c>
      <c r="C230" s="32" t="n">
        <f aca="false">IF(U230=1,B230*P230,0)</f>
        <v>0</v>
      </c>
      <c r="D230" s="32" t="n">
        <f aca="false">C230*T230</f>
        <v>0</v>
      </c>
      <c r="E230" s="40"/>
      <c r="F230" s="33"/>
      <c r="G230" s="33" t="n">
        <v>49.045089173911</v>
      </c>
      <c r="H230" s="40" t="n">
        <v>50.8</v>
      </c>
      <c r="I230" s="33" t="n">
        <v>31.8423246850255</v>
      </c>
      <c r="J230" s="33" t="n">
        <v>30.45</v>
      </c>
      <c r="K230" s="32"/>
      <c r="L230" s="32"/>
      <c r="M230" s="32"/>
      <c r="N230" s="32"/>
      <c r="O230" s="32"/>
      <c r="P230" s="1" t="n">
        <f aca="false">A231-A230</f>
        <v>31</v>
      </c>
      <c r="Q230" s="41" t="n">
        <f aca="false">CHOOSE(F$3,A231+24,A230)</f>
        <v>43641</v>
      </c>
      <c r="R230" s="1" t="n">
        <f aca="false">Q230-C$3</f>
        <v>-2285</v>
      </c>
      <c r="S230" s="40" t="n">
        <v>0.073771558713617</v>
      </c>
      <c r="T230" s="42" t="n">
        <f aca="false">1/(1+CHOOSE(F$3,S231/2,S230/2))^(2*R230/365.25)</f>
        <v>1.5732980945208</v>
      </c>
      <c r="U230" s="4" t="n">
        <f aca="false">IF(AND(mthbeg&lt;=A230,mthend&gt;=A230),1,0)</f>
        <v>0</v>
      </c>
      <c r="V230" s="4" t="n">
        <f aca="false">P230*U230</f>
        <v>0</v>
      </c>
      <c r="X230" s="42" t="n">
        <f aca="false">IF(AND(CHOOSE(X$3,MONTH(A230)=MONTH(mthbeg),MONTH(A230)=1),YEAR(A230)&gt;YEAR(mthbeg)),X229*(1+escalator),X229)</f>
        <v>1.7024330612399</v>
      </c>
      <c r="Y230" s="32" t="n">
        <f aca="false">D230*X230</f>
        <v>0</v>
      </c>
      <c r="AA230" s="32" t="n">
        <f aca="false">$D230*E230</f>
        <v>0</v>
      </c>
      <c r="AB230" s="32" t="n">
        <f aca="false">$D230*F230</f>
        <v>0</v>
      </c>
      <c r="AC230" s="32" t="n">
        <f aca="false">$D230*G230</f>
        <v>0</v>
      </c>
      <c r="AD230" s="32" t="n">
        <f aca="false">$D230*H230</f>
        <v>0</v>
      </c>
      <c r="AE230" s="32" t="n">
        <f aca="false">$D230*I230</f>
        <v>0</v>
      </c>
      <c r="AF230" s="32" t="n">
        <f aca="false">$D230*J230</f>
        <v>0</v>
      </c>
      <c r="AH230" s="1" t="n">
        <f aca="false">C230*E230</f>
        <v>0</v>
      </c>
      <c r="AI230" s="1" t="n">
        <f aca="false">AH230*T230</f>
        <v>0</v>
      </c>
    </row>
    <row r="231" customFormat="false" ht="12.75" hidden="false" customHeight="false" outlineLevel="0" collapsed="false">
      <c r="A231" s="43" t="n">
        <f aca="false">EDATE(A230,1)</f>
        <v>43617</v>
      </c>
      <c r="B231" s="32" t="n">
        <f aca="false">B230</f>
        <v>1</v>
      </c>
      <c r="C231" s="32" t="n">
        <f aca="false">IF(U231=1,B231*P231,0)</f>
        <v>0</v>
      </c>
      <c r="D231" s="32" t="n">
        <f aca="false">C231*T231</f>
        <v>0</v>
      </c>
      <c r="E231" s="40"/>
      <c r="F231" s="33"/>
      <c r="G231" s="33" t="n">
        <v>65.0450891739109</v>
      </c>
      <c r="H231" s="40" t="n">
        <v>57.8</v>
      </c>
      <c r="I231" s="33" t="n">
        <v>29.8423246850255</v>
      </c>
      <c r="J231" s="33" t="n">
        <v>33.45</v>
      </c>
      <c r="K231" s="32"/>
      <c r="L231" s="32"/>
      <c r="M231" s="32"/>
      <c r="N231" s="32"/>
      <c r="O231" s="32"/>
      <c r="P231" s="1" t="n">
        <f aca="false">A232-A231</f>
        <v>30</v>
      </c>
      <c r="Q231" s="41" t="n">
        <f aca="false">CHOOSE(F$3,A232+24,A231)</f>
        <v>43671</v>
      </c>
      <c r="R231" s="1" t="n">
        <f aca="false">Q231-C$3</f>
        <v>-2255</v>
      </c>
      <c r="S231" s="40" t="n">
        <v>0.073766258468439</v>
      </c>
      <c r="T231" s="42" t="n">
        <f aca="false">1/(1+CHOOSE(F$3,S232/2,S231/2))^(2*R231/365.25)</f>
        <v>1.56391576911051</v>
      </c>
      <c r="U231" s="4" t="n">
        <f aca="false">IF(AND(mthbeg&lt;=A231,mthend&gt;=A231),1,0)</f>
        <v>0</v>
      </c>
      <c r="V231" s="4" t="n">
        <f aca="false">P231*U231</f>
        <v>0</v>
      </c>
      <c r="X231" s="42" t="n">
        <f aca="false">IF(AND(CHOOSE(X$3,MONTH(A231)=MONTH(mthbeg),MONTH(A231)=1),YEAR(A231)&gt;YEAR(mthbeg)),X230*(1+escalator),X230)</f>
        <v>1.7024330612399</v>
      </c>
      <c r="Y231" s="32" t="n">
        <f aca="false">D231*X231</f>
        <v>0</v>
      </c>
      <c r="AA231" s="32" t="n">
        <f aca="false">$D231*E231</f>
        <v>0</v>
      </c>
      <c r="AB231" s="32" t="n">
        <f aca="false">$D231*F231</f>
        <v>0</v>
      </c>
      <c r="AC231" s="32" t="n">
        <f aca="false">$D231*G231</f>
        <v>0</v>
      </c>
      <c r="AD231" s="32" t="n">
        <f aca="false">$D231*H231</f>
        <v>0</v>
      </c>
      <c r="AE231" s="32" t="n">
        <f aca="false">$D231*I231</f>
        <v>0</v>
      </c>
      <c r="AF231" s="32" t="n">
        <f aca="false">$D231*J231</f>
        <v>0</v>
      </c>
      <c r="AH231" s="1" t="n">
        <f aca="false">C231*E231</f>
        <v>0</v>
      </c>
      <c r="AI231" s="1" t="n">
        <f aca="false">AH231*T231</f>
        <v>0</v>
      </c>
    </row>
    <row r="232" customFormat="false" ht="12.75" hidden="false" customHeight="false" outlineLevel="0" collapsed="false">
      <c r="A232" s="43" t="n">
        <f aca="false">EDATE(A231,1)</f>
        <v>43647</v>
      </c>
      <c r="B232" s="32" t="n">
        <f aca="false">B231</f>
        <v>1</v>
      </c>
      <c r="C232" s="32" t="n">
        <f aca="false">IF(U232=1,B232*P232,0)</f>
        <v>0</v>
      </c>
      <c r="D232" s="32" t="n">
        <f aca="false">C232*T232</f>
        <v>0</v>
      </c>
      <c r="E232" s="40"/>
      <c r="F232" s="33"/>
      <c r="G232" s="33" t="n">
        <v>77.5</v>
      </c>
      <c r="H232" s="40" t="n">
        <v>75.25</v>
      </c>
      <c r="I232" s="33" t="n">
        <v>42.8195961716176</v>
      </c>
      <c r="J232" s="33" t="n">
        <v>38.05</v>
      </c>
      <c r="K232" s="32"/>
      <c r="L232" s="32"/>
      <c r="M232" s="32"/>
      <c r="N232" s="32"/>
      <c r="O232" s="32"/>
      <c r="P232" s="1" t="n">
        <f aca="false">A233-A232</f>
        <v>31</v>
      </c>
      <c r="Q232" s="41" t="n">
        <f aca="false">CHOOSE(F$3,A233+24,A232)</f>
        <v>43702</v>
      </c>
      <c r="R232" s="1" t="n">
        <f aca="false">Q232-C$3</f>
        <v>-2224</v>
      </c>
      <c r="S232" s="40" t="n">
        <v>0.07376095822327</v>
      </c>
      <c r="T232" s="42" t="n">
        <f aca="false">1/(1+CHOOSE(F$3,S233/2,S232/2))^(2*R232/365.25)</f>
        <v>1.55428401967529</v>
      </c>
      <c r="U232" s="4" t="n">
        <f aca="false">IF(AND(mthbeg&lt;=A232,mthend&gt;=A232),1,0)</f>
        <v>0</v>
      </c>
      <c r="V232" s="4" t="n">
        <f aca="false">P232*U232</f>
        <v>0</v>
      </c>
      <c r="X232" s="42" t="n">
        <f aca="false">IF(AND(CHOOSE(X$3,MONTH(A232)=MONTH(mthbeg),MONTH(A232)=1),YEAR(A232)&gt;YEAR(mthbeg)),X231*(1+escalator),X231)</f>
        <v>1.7024330612399</v>
      </c>
      <c r="Y232" s="32" t="n">
        <f aca="false">D232*X232</f>
        <v>0</v>
      </c>
      <c r="AA232" s="32" t="n">
        <f aca="false">$D232*E232</f>
        <v>0</v>
      </c>
      <c r="AB232" s="32" t="n">
        <f aca="false">$D232*F232</f>
        <v>0</v>
      </c>
      <c r="AC232" s="32" t="n">
        <f aca="false">$D232*G232</f>
        <v>0</v>
      </c>
      <c r="AD232" s="32" t="n">
        <f aca="false">$D232*H232</f>
        <v>0</v>
      </c>
      <c r="AE232" s="32" t="n">
        <f aca="false">$D232*I232</f>
        <v>0</v>
      </c>
      <c r="AF232" s="32" t="n">
        <f aca="false">$D232*J232</f>
        <v>0</v>
      </c>
      <c r="AH232" s="1" t="n">
        <f aca="false">C232*E232</f>
        <v>0</v>
      </c>
      <c r="AI232" s="1" t="n">
        <f aca="false">AH232*T232</f>
        <v>0</v>
      </c>
    </row>
    <row r="233" customFormat="false" ht="12.75" hidden="false" customHeight="false" outlineLevel="0" collapsed="false">
      <c r="A233" s="43" t="n">
        <f aca="false">EDATE(A232,1)</f>
        <v>43678</v>
      </c>
      <c r="B233" s="32" t="n">
        <f aca="false">B232</f>
        <v>1</v>
      </c>
      <c r="C233" s="32" t="n">
        <f aca="false">IF(U233=1,B233*P233,0)</f>
        <v>0</v>
      </c>
      <c r="D233" s="32" t="n">
        <f aca="false">C233*T233</f>
        <v>0</v>
      </c>
      <c r="E233" s="40"/>
      <c r="F233" s="33"/>
      <c r="G233" s="33" t="n">
        <v>81.6312677714339</v>
      </c>
      <c r="H233" s="40" t="n">
        <v>88.25</v>
      </c>
      <c r="I233" s="33" t="n">
        <v>46.8195961716176</v>
      </c>
      <c r="J233" s="33" t="n">
        <v>40.05</v>
      </c>
      <c r="K233" s="32"/>
      <c r="L233" s="32"/>
      <c r="M233" s="32"/>
      <c r="N233" s="32"/>
      <c r="O233" s="32"/>
      <c r="P233" s="1" t="n">
        <f aca="false">A234-A233</f>
        <v>31</v>
      </c>
      <c r="Q233" s="41" t="n">
        <f aca="false">CHOOSE(F$3,A234+24,A233)</f>
        <v>43733</v>
      </c>
      <c r="R233" s="1" t="n">
        <f aca="false">Q233-C$3</f>
        <v>-2193</v>
      </c>
      <c r="S233" s="40" t="n">
        <v>0.073755828953762</v>
      </c>
      <c r="T233" s="42" t="n">
        <f aca="false">1/(1+CHOOSE(F$3,S234/2,S233/2))^(2*R233/365.25)</f>
        <v>1.54471135733003</v>
      </c>
      <c r="U233" s="4" t="n">
        <f aca="false">IF(AND(mthbeg&lt;=A233,mthend&gt;=A233),1,0)</f>
        <v>0</v>
      </c>
      <c r="V233" s="4" t="n">
        <f aca="false">P233*U233</f>
        <v>0</v>
      </c>
      <c r="X233" s="42" t="n">
        <f aca="false">IF(AND(CHOOSE(X$3,MONTH(A233)=MONTH(mthbeg),MONTH(A233)=1),YEAR(A233)&gt;YEAR(mthbeg)),X232*(1+escalator),X232)</f>
        <v>1.7024330612399</v>
      </c>
      <c r="Y233" s="32" t="n">
        <f aca="false">D233*X233</f>
        <v>0</v>
      </c>
      <c r="AA233" s="32" t="n">
        <f aca="false">$D233*E233</f>
        <v>0</v>
      </c>
      <c r="AB233" s="32" t="n">
        <f aca="false">$D233*F233</f>
        <v>0</v>
      </c>
      <c r="AC233" s="32" t="n">
        <f aca="false">$D233*G233</f>
        <v>0</v>
      </c>
      <c r="AD233" s="32" t="n">
        <f aca="false">$D233*H233</f>
        <v>0</v>
      </c>
      <c r="AE233" s="32" t="n">
        <f aca="false">$D233*I233</f>
        <v>0</v>
      </c>
      <c r="AF233" s="32" t="n">
        <f aca="false">$D233*J233</f>
        <v>0</v>
      </c>
      <c r="AH233" s="1" t="n">
        <f aca="false">C233*E233</f>
        <v>0</v>
      </c>
      <c r="AI233" s="1" t="n">
        <f aca="false">AH233*T233</f>
        <v>0</v>
      </c>
    </row>
    <row r="234" customFormat="false" ht="12.75" hidden="false" customHeight="false" outlineLevel="0" collapsed="false">
      <c r="A234" s="43" t="n">
        <f aca="false">EDATE(A233,1)</f>
        <v>43709</v>
      </c>
      <c r="B234" s="32" t="n">
        <f aca="false">B233</f>
        <v>1</v>
      </c>
      <c r="C234" s="32" t="n">
        <f aca="false">IF(U234=1,B234*P234,0)</f>
        <v>0</v>
      </c>
      <c r="D234" s="32" t="n">
        <f aca="false">C234*T234</f>
        <v>0</v>
      </c>
      <c r="E234" s="40"/>
      <c r="F234" s="33"/>
      <c r="G234" s="33" t="n">
        <v>73.6312677714339</v>
      </c>
      <c r="H234" s="40" t="n">
        <v>76.25</v>
      </c>
      <c r="I234" s="33" t="n">
        <v>43.8195961716176</v>
      </c>
      <c r="J234" s="33" t="n">
        <v>38.05</v>
      </c>
      <c r="K234" s="32"/>
      <c r="L234" s="32"/>
      <c r="M234" s="32"/>
      <c r="N234" s="32"/>
      <c r="O234" s="32"/>
      <c r="P234" s="1" t="n">
        <f aca="false">A235-A234</f>
        <v>30</v>
      </c>
      <c r="Q234" s="41" t="n">
        <f aca="false">CHOOSE(F$3,A235+24,A234)</f>
        <v>43763</v>
      </c>
      <c r="R234" s="1" t="n">
        <f aca="false">Q234-C$3</f>
        <v>-2163</v>
      </c>
      <c r="S234" s="40" t="n">
        <v>0.073750528708612</v>
      </c>
      <c r="T234" s="42" t="n">
        <f aca="false">1/(1+CHOOSE(F$3,S235/2,S234/2))^(2*R234/365.25)</f>
        <v>1.53550489761915</v>
      </c>
      <c r="U234" s="4" t="n">
        <f aca="false">IF(AND(mthbeg&lt;=A234,mthend&gt;=A234),1,0)</f>
        <v>0</v>
      </c>
      <c r="V234" s="4" t="n">
        <f aca="false">P234*U234</f>
        <v>0</v>
      </c>
      <c r="X234" s="42" t="n">
        <f aca="false">IF(AND(CHOOSE(X$3,MONTH(A234)=MONTH(mthbeg),MONTH(A234)=1),YEAR(A234)&gt;YEAR(mthbeg)),X233*(1+escalator),X233)</f>
        <v>1.7024330612399</v>
      </c>
      <c r="Y234" s="32" t="n">
        <f aca="false">D234*X234</f>
        <v>0</v>
      </c>
      <c r="AA234" s="32" t="n">
        <f aca="false">$D234*E234</f>
        <v>0</v>
      </c>
      <c r="AB234" s="32" t="n">
        <f aca="false">$D234*F234</f>
        <v>0</v>
      </c>
      <c r="AC234" s="32" t="n">
        <f aca="false">$D234*G234</f>
        <v>0</v>
      </c>
      <c r="AD234" s="32" t="n">
        <f aca="false">$D234*H234</f>
        <v>0</v>
      </c>
      <c r="AE234" s="32" t="n">
        <f aca="false">$D234*I234</f>
        <v>0</v>
      </c>
      <c r="AF234" s="32" t="n">
        <f aca="false">$D234*J234</f>
        <v>0</v>
      </c>
      <c r="AH234" s="1" t="n">
        <f aca="false">C234*E234</f>
        <v>0</v>
      </c>
      <c r="AI234" s="1" t="n">
        <f aca="false">AH234*T234</f>
        <v>0</v>
      </c>
    </row>
    <row r="235" customFormat="false" ht="12.75" hidden="false" customHeight="false" outlineLevel="0" collapsed="false">
      <c r="A235" s="43" t="n">
        <f aca="false">EDATE(A234,1)</f>
        <v>43739</v>
      </c>
      <c r="B235" s="32" t="n">
        <f aca="false">B234</f>
        <v>1</v>
      </c>
      <c r="C235" s="32" t="n">
        <f aca="false">IF(U235=1,B235*P235,0)</f>
        <v>0</v>
      </c>
      <c r="D235" s="32" t="n">
        <f aca="false">C235*T235</f>
        <v>0</v>
      </c>
      <c r="E235" s="40"/>
      <c r="F235" s="33"/>
      <c r="G235" s="33" t="n">
        <v>56.9</v>
      </c>
      <c r="H235" s="40" t="n">
        <v>54.4</v>
      </c>
      <c r="I235" s="33" t="n">
        <v>37.482110491052</v>
      </c>
      <c r="J235" s="33" t="n">
        <v>36.45</v>
      </c>
      <c r="K235" s="32"/>
      <c r="L235" s="32"/>
      <c r="M235" s="32"/>
      <c r="N235" s="32"/>
      <c r="O235" s="32"/>
      <c r="P235" s="1" t="n">
        <f aca="false">A236-A235</f>
        <v>31</v>
      </c>
      <c r="Q235" s="41" t="n">
        <f aca="false">CHOOSE(F$3,A236+24,A235)</f>
        <v>43794</v>
      </c>
      <c r="R235" s="1" t="n">
        <f aca="false">Q235-C$3</f>
        <v>-2132</v>
      </c>
      <c r="S235" s="40" t="n">
        <v>0.07374539943912</v>
      </c>
      <c r="T235" s="42" t="n">
        <f aca="false">1/(1+CHOOSE(F$3,S236/2,S235/2))^(2*R235/365.25)</f>
        <v>1.52605049916571</v>
      </c>
      <c r="U235" s="4" t="n">
        <f aca="false">IF(AND(mthbeg&lt;=A235,mthend&gt;=A235),1,0)</f>
        <v>0</v>
      </c>
      <c r="V235" s="4" t="n">
        <f aca="false">P235*U235</f>
        <v>0</v>
      </c>
      <c r="X235" s="42" t="n">
        <f aca="false">IF(AND(CHOOSE(X$3,MONTH(A235)=MONTH(mthbeg),MONTH(A235)=1),YEAR(A235)&gt;YEAR(mthbeg)),X234*(1+escalator),X234)</f>
        <v>1.7024330612399</v>
      </c>
      <c r="Y235" s="32" t="n">
        <f aca="false">D235*X235</f>
        <v>0</v>
      </c>
      <c r="AA235" s="32" t="n">
        <f aca="false">$D235*E235</f>
        <v>0</v>
      </c>
      <c r="AB235" s="32" t="n">
        <f aca="false">$D235*F235</f>
        <v>0</v>
      </c>
      <c r="AC235" s="32" t="n">
        <f aca="false">$D235*G235</f>
        <v>0</v>
      </c>
      <c r="AD235" s="32" t="n">
        <f aca="false">$D235*H235</f>
        <v>0</v>
      </c>
      <c r="AE235" s="32" t="n">
        <f aca="false">$D235*I235</f>
        <v>0</v>
      </c>
      <c r="AF235" s="32" t="n">
        <f aca="false">$D235*J235</f>
        <v>0</v>
      </c>
      <c r="AH235" s="1" t="n">
        <f aca="false">C235*E235</f>
        <v>0</v>
      </c>
      <c r="AI235" s="1" t="n">
        <f aca="false">AH235*T235</f>
        <v>0</v>
      </c>
    </row>
    <row r="236" customFormat="false" ht="12.75" hidden="false" customHeight="false" outlineLevel="0" collapsed="false">
      <c r="A236" s="43" t="n">
        <f aca="false">EDATE(A235,1)</f>
        <v>43770</v>
      </c>
      <c r="B236" s="32" t="n">
        <f aca="false">B235</f>
        <v>1</v>
      </c>
      <c r="C236" s="32" t="n">
        <f aca="false">IF(U236=1,B236*P236,0)</f>
        <v>0</v>
      </c>
      <c r="D236" s="32" t="n">
        <f aca="false">C236*T236</f>
        <v>0</v>
      </c>
      <c r="E236" s="40"/>
      <c r="F236" s="33"/>
      <c r="G236" s="33" t="n">
        <v>47.0509290665689</v>
      </c>
      <c r="H236" s="40" t="n">
        <v>53.4</v>
      </c>
      <c r="I236" s="33" t="n">
        <v>32.482110491052</v>
      </c>
      <c r="J236" s="33" t="n">
        <v>33.45</v>
      </c>
      <c r="K236" s="32"/>
      <c r="L236" s="32"/>
      <c r="M236" s="32"/>
      <c r="N236" s="32"/>
      <c r="O236" s="32"/>
      <c r="P236" s="1" t="n">
        <f aca="false">A237-A236</f>
        <v>30</v>
      </c>
      <c r="Q236" s="41" t="n">
        <f aca="false">CHOOSE(F$3,A237+24,A236)</f>
        <v>43824</v>
      </c>
      <c r="R236" s="1" t="n">
        <f aca="false">Q236-C$3</f>
        <v>-2102</v>
      </c>
      <c r="S236" s="40" t="n">
        <v>0.073740099193988</v>
      </c>
      <c r="T236" s="42" t="n">
        <f aca="false">1/(1+CHOOSE(F$3,S237/2,S236/2))^(2*R236/365.25)</f>
        <v>1.51695632468892</v>
      </c>
      <c r="U236" s="4" t="n">
        <f aca="false">IF(AND(mthbeg&lt;=A236,mthend&gt;=A236),1,0)</f>
        <v>0</v>
      </c>
      <c r="V236" s="4" t="n">
        <f aca="false">P236*U236</f>
        <v>0</v>
      </c>
      <c r="X236" s="42" t="n">
        <f aca="false">IF(AND(CHOOSE(X$3,MONTH(A236)=MONTH(mthbeg),MONTH(A236)=1),YEAR(A236)&gt;YEAR(mthbeg)),X235*(1+escalator),X235)</f>
        <v>1.7024330612399</v>
      </c>
      <c r="Y236" s="32" t="n">
        <f aca="false">D236*X236</f>
        <v>0</v>
      </c>
      <c r="AA236" s="32" t="n">
        <f aca="false">$D236*E236</f>
        <v>0</v>
      </c>
      <c r="AB236" s="32" t="n">
        <f aca="false">$D236*F236</f>
        <v>0</v>
      </c>
      <c r="AC236" s="32" t="n">
        <f aca="false">$D236*G236</f>
        <v>0</v>
      </c>
      <c r="AD236" s="32" t="n">
        <f aca="false">$D236*H236</f>
        <v>0</v>
      </c>
      <c r="AE236" s="32" t="n">
        <f aca="false">$D236*I236</f>
        <v>0</v>
      </c>
      <c r="AF236" s="32" t="n">
        <f aca="false">$D236*J236</f>
        <v>0</v>
      </c>
      <c r="AH236" s="1" t="n">
        <f aca="false">C236*E236</f>
        <v>0</v>
      </c>
      <c r="AI236" s="1" t="n">
        <f aca="false">AH236*T236</f>
        <v>0</v>
      </c>
    </row>
    <row r="237" customFormat="false" ht="12.75" hidden="false" customHeight="false" outlineLevel="0" collapsed="false">
      <c r="A237" s="43" t="n">
        <f aca="false">EDATE(A236,1)</f>
        <v>43800</v>
      </c>
      <c r="B237" s="32" t="n">
        <f aca="false">B236</f>
        <v>1</v>
      </c>
      <c r="C237" s="32" t="n">
        <f aca="false">IF(U237=1,B237*P237,0)</f>
        <v>0</v>
      </c>
      <c r="D237" s="32" t="n">
        <f aca="false">C237*T237</f>
        <v>0</v>
      </c>
      <c r="E237" s="40"/>
      <c r="F237" s="33"/>
      <c r="G237" s="33" t="n">
        <v>46.0509290665689</v>
      </c>
      <c r="H237" s="40" t="n">
        <v>52.4</v>
      </c>
      <c r="I237" s="33" t="n">
        <v>32.482110491052</v>
      </c>
      <c r="J237" s="33" t="n">
        <v>33.45</v>
      </c>
      <c r="K237" s="32"/>
      <c r="L237" s="32"/>
      <c r="M237" s="32"/>
      <c r="N237" s="32"/>
      <c r="O237" s="32"/>
      <c r="P237" s="1" t="n">
        <f aca="false">A238-A237</f>
        <v>31</v>
      </c>
      <c r="Q237" s="41" t="n">
        <f aca="false">CHOOSE(F$3,A238+24,A237)</f>
        <v>43855</v>
      </c>
      <c r="R237" s="1" t="n">
        <f aca="false">Q237-C$3</f>
        <v>-2071</v>
      </c>
      <c r="S237" s="40" t="n">
        <v>0.073734798948866</v>
      </c>
      <c r="T237" s="42" t="n">
        <f aca="false">1/(1+CHOOSE(F$3,S238/2,S237/2))^(2*R237/365.25)</f>
        <v>1.50762295715866</v>
      </c>
      <c r="U237" s="4" t="n">
        <f aca="false">IF(AND(mthbeg&lt;=A237,mthend&gt;=A237),1,0)</f>
        <v>0</v>
      </c>
      <c r="V237" s="4" t="n">
        <f aca="false">P237*U237</f>
        <v>0</v>
      </c>
      <c r="X237" s="42" t="n">
        <f aca="false">IF(AND(CHOOSE(X$3,MONTH(A237)=MONTH(mthbeg),MONTH(A237)=1),YEAR(A237)&gt;YEAR(mthbeg)),X236*(1+escalator),X236)</f>
        <v>1.7024330612399</v>
      </c>
      <c r="Y237" s="32" t="n">
        <f aca="false">D237*X237</f>
        <v>0</v>
      </c>
      <c r="AA237" s="32" t="n">
        <f aca="false">$D237*E237</f>
        <v>0</v>
      </c>
      <c r="AB237" s="32" t="n">
        <f aca="false">$D237*F237</f>
        <v>0</v>
      </c>
      <c r="AC237" s="32" t="n">
        <f aca="false">$D237*G237</f>
        <v>0</v>
      </c>
      <c r="AD237" s="32" t="n">
        <f aca="false">$D237*H237</f>
        <v>0</v>
      </c>
      <c r="AE237" s="32" t="n">
        <f aca="false">$D237*I237</f>
        <v>0</v>
      </c>
      <c r="AF237" s="32" t="n">
        <f aca="false">$D237*J237</f>
        <v>0</v>
      </c>
      <c r="AH237" s="1" t="n">
        <f aca="false">C237*E237</f>
        <v>0</v>
      </c>
      <c r="AI237" s="1" t="n">
        <f aca="false">AH237*T237</f>
        <v>0</v>
      </c>
    </row>
    <row r="238" customFormat="false" ht="12.75" hidden="false" customHeight="false" outlineLevel="0" collapsed="false">
      <c r="A238" s="43" t="n">
        <f aca="false">EDATE(A237,1)</f>
        <v>43831</v>
      </c>
      <c r="B238" s="32" t="n">
        <f aca="false">B237</f>
        <v>1</v>
      </c>
      <c r="C238" s="32" t="n">
        <f aca="false">IF(U238=1,B238*P238,0)</f>
        <v>0</v>
      </c>
      <c r="D238" s="32" t="n">
        <f aca="false">C238*T238</f>
        <v>0</v>
      </c>
      <c r="E238" s="40"/>
      <c r="F238" s="33"/>
      <c r="G238" s="33" t="n">
        <v>48.75</v>
      </c>
      <c r="H238" s="40" t="n">
        <v>53.95</v>
      </c>
      <c r="I238" s="33" t="n">
        <v>33.5550781345717</v>
      </c>
      <c r="J238" s="33" t="n">
        <v>37.45</v>
      </c>
      <c r="K238" s="32"/>
      <c r="L238" s="32"/>
      <c r="M238" s="32"/>
      <c r="N238" s="32"/>
      <c r="O238" s="32"/>
      <c r="P238" s="1" t="n">
        <f aca="false">A239-A238</f>
        <v>31</v>
      </c>
      <c r="Q238" s="41" t="n">
        <f aca="false">CHOOSE(F$3,A239+24,A238)</f>
        <v>43886</v>
      </c>
      <c r="R238" s="1" t="n">
        <f aca="false">Q238-C$3</f>
        <v>-2040</v>
      </c>
      <c r="S238" s="40" t="n">
        <v>0.073730011630698</v>
      </c>
      <c r="T238" s="42" t="n">
        <f aca="false">1/(1+CHOOSE(F$3,S239/2,S238/2))^(2*R238/365.25)</f>
        <v>1.49834404933511</v>
      </c>
      <c r="U238" s="4" t="n">
        <f aca="false">IF(AND(mthbeg&lt;=A238,mthend&gt;=A238),1,0)</f>
        <v>0</v>
      </c>
      <c r="V238" s="4" t="n">
        <f aca="false">P238*U238</f>
        <v>0</v>
      </c>
      <c r="X238" s="42" t="n">
        <f aca="false">IF(AND(CHOOSE(X$3,MONTH(A238)=MONTH(mthbeg),MONTH(A238)=1),YEAR(A238)&gt;YEAR(mthbeg)),X237*(1+escalator),X237)</f>
        <v>1.7535060530771</v>
      </c>
      <c r="Y238" s="32" t="n">
        <f aca="false">D238*X238</f>
        <v>0</v>
      </c>
      <c r="AA238" s="32" t="n">
        <f aca="false">$D238*E238</f>
        <v>0</v>
      </c>
      <c r="AB238" s="32" t="n">
        <f aca="false">$D238*F238</f>
        <v>0</v>
      </c>
      <c r="AC238" s="32" t="n">
        <f aca="false">$D238*G238</f>
        <v>0</v>
      </c>
      <c r="AD238" s="32" t="n">
        <f aca="false">$D238*H238</f>
        <v>0</v>
      </c>
      <c r="AE238" s="32" t="n">
        <f aca="false">$D238*I238</f>
        <v>0</v>
      </c>
      <c r="AF238" s="32" t="n">
        <f aca="false">$D238*J238</f>
        <v>0</v>
      </c>
      <c r="AH238" s="1" t="n">
        <f aca="false">C238*E238</f>
        <v>0</v>
      </c>
      <c r="AI238" s="1" t="n">
        <f aca="false">AH238*T238</f>
        <v>0</v>
      </c>
    </row>
    <row r="239" customFormat="false" ht="12.75" hidden="false" customHeight="false" outlineLevel="0" collapsed="false">
      <c r="A239" s="43" t="n">
        <f aca="false">EDATE(A238,1)</f>
        <v>43862</v>
      </c>
      <c r="B239" s="32" t="n">
        <f aca="false">B238</f>
        <v>1</v>
      </c>
      <c r="C239" s="32" t="n">
        <f aca="false">IF(U239=1,B239*P239,0)</f>
        <v>0</v>
      </c>
      <c r="D239" s="32" t="n">
        <f aca="false">C239*T239</f>
        <v>0</v>
      </c>
      <c r="E239" s="40"/>
      <c r="F239" s="33"/>
      <c r="G239" s="33" t="n">
        <v>48.849027684106</v>
      </c>
      <c r="H239" s="40" t="n">
        <v>51.95</v>
      </c>
      <c r="I239" s="33" t="n">
        <v>32.7150781345717</v>
      </c>
      <c r="J239" s="33" t="n">
        <v>36.45</v>
      </c>
      <c r="K239" s="32"/>
      <c r="L239" s="32"/>
      <c r="M239" s="32"/>
      <c r="N239" s="32"/>
      <c r="O239" s="32"/>
      <c r="P239" s="1" t="n">
        <f aca="false">A240-A239</f>
        <v>29</v>
      </c>
      <c r="Q239" s="41" t="n">
        <f aca="false">CHOOSE(F$3,A240+24,A239)</f>
        <v>43915</v>
      </c>
      <c r="R239" s="1" t="n">
        <f aca="false">Q239-C$3</f>
        <v>-2011</v>
      </c>
      <c r="S239" s="40" t="n">
        <v>0.073724711385594</v>
      </c>
      <c r="T239" s="42" t="n">
        <f aca="false">1/(1+CHOOSE(F$3,S240/2,S239/2))^(2*R239/365.25)</f>
        <v>1.48971530596683</v>
      </c>
      <c r="U239" s="4" t="n">
        <f aca="false">IF(AND(mthbeg&lt;=A239,mthend&gt;=A239),1,0)</f>
        <v>0</v>
      </c>
      <c r="V239" s="4" t="n">
        <f aca="false">P239*U239</f>
        <v>0</v>
      </c>
      <c r="X239" s="42" t="n">
        <f aca="false">IF(AND(CHOOSE(X$3,MONTH(A239)=MONTH(mthbeg),MONTH(A239)=1),YEAR(A239)&gt;YEAR(mthbeg)),X238*(1+escalator),X238)</f>
        <v>1.7535060530771</v>
      </c>
      <c r="Y239" s="32" t="n">
        <f aca="false">D239*X239</f>
        <v>0</v>
      </c>
      <c r="AA239" s="32" t="n">
        <f aca="false">$D239*E239</f>
        <v>0</v>
      </c>
      <c r="AB239" s="32" t="n">
        <f aca="false">$D239*F239</f>
        <v>0</v>
      </c>
      <c r="AC239" s="32" t="n">
        <f aca="false">$D239*G239</f>
        <v>0</v>
      </c>
      <c r="AD239" s="32" t="n">
        <f aca="false">$D239*H239</f>
        <v>0</v>
      </c>
      <c r="AE239" s="32" t="n">
        <f aca="false">$D239*I239</f>
        <v>0</v>
      </c>
      <c r="AF239" s="32" t="n">
        <f aca="false">$D239*J239</f>
        <v>0</v>
      </c>
      <c r="AH239" s="1" t="n">
        <f aca="false">C239*E239</f>
        <v>0</v>
      </c>
      <c r="AI239" s="1" t="n">
        <f aca="false">AH239*T239</f>
        <v>0</v>
      </c>
    </row>
    <row r="240" customFormat="false" ht="12.75" hidden="false" customHeight="false" outlineLevel="0" collapsed="false">
      <c r="A240" s="43" t="n">
        <f aca="false">EDATE(A239,1)</f>
        <v>43891</v>
      </c>
      <c r="B240" s="32" t="n">
        <f aca="false">B239</f>
        <v>1</v>
      </c>
      <c r="C240" s="32" t="n">
        <f aca="false">IF(U240=1,B240*P240,0)</f>
        <v>0</v>
      </c>
      <c r="D240" s="32" t="n">
        <f aca="false">C240*T240</f>
        <v>0</v>
      </c>
      <c r="E240" s="40"/>
      <c r="F240" s="33"/>
      <c r="G240" s="33" t="n">
        <v>47.849027684106</v>
      </c>
      <c r="H240" s="40" t="n">
        <v>50.95</v>
      </c>
      <c r="I240" s="33" t="n">
        <v>32.7150781345717</v>
      </c>
      <c r="J240" s="33" t="n">
        <v>34.45</v>
      </c>
      <c r="K240" s="32"/>
      <c r="L240" s="32"/>
      <c r="M240" s="32"/>
      <c r="N240" s="32"/>
      <c r="O240" s="32"/>
      <c r="P240" s="1" t="n">
        <f aca="false">A241-A240</f>
        <v>31</v>
      </c>
      <c r="Q240" s="41" t="n">
        <f aca="false">CHOOSE(F$3,A241+24,A240)</f>
        <v>43946</v>
      </c>
      <c r="R240" s="1" t="n">
        <f aca="false">Q240-C$3</f>
        <v>-1980</v>
      </c>
      <c r="S240" s="40" t="n">
        <v>0.073719582116146</v>
      </c>
      <c r="T240" s="42" t="n">
        <f aca="false">1/(1+CHOOSE(F$3,S241/2,S240/2))^(2*R240/365.25)</f>
        <v>1.48054912067316</v>
      </c>
      <c r="U240" s="4" t="n">
        <f aca="false">IF(AND(mthbeg&lt;=A240,mthend&gt;=A240),1,0)</f>
        <v>0</v>
      </c>
      <c r="V240" s="4" t="n">
        <f aca="false">P240*U240</f>
        <v>0</v>
      </c>
      <c r="X240" s="42" t="n">
        <f aca="false">IF(AND(CHOOSE(X$3,MONTH(A240)=MONTH(mthbeg),MONTH(A240)=1),YEAR(A240)&gt;YEAR(mthbeg)),X239*(1+escalator),X239)</f>
        <v>1.7535060530771</v>
      </c>
      <c r="Y240" s="32" t="n">
        <f aca="false">D240*X240</f>
        <v>0</v>
      </c>
      <c r="AA240" s="32" t="n">
        <f aca="false">$D240*E240</f>
        <v>0</v>
      </c>
      <c r="AB240" s="32" t="n">
        <f aca="false">$D240*F240</f>
        <v>0</v>
      </c>
      <c r="AC240" s="32" t="n">
        <f aca="false">$D240*G240</f>
        <v>0</v>
      </c>
      <c r="AD240" s="32" t="n">
        <f aca="false">$D240*H240</f>
        <v>0</v>
      </c>
      <c r="AE240" s="32" t="n">
        <f aca="false">$D240*I240</f>
        <v>0</v>
      </c>
      <c r="AF240" s="32" t="n">
        <f aca="false">$D240*J240</f>
        <v>0</v>
      </c>
      <c r="AH240" s="1" t="n">
        <f aca="false">C240*E240</f>
        <v>0</v>
      </c>
      <c r="AI240" s="1" t="n">
        <f aca="false">AH240*T240</f>
        <v>0</v>
      </c>
    </row>
    <row r="241" customFormat="false" ht="12.75" hidden="false" customHeight="false" outlineLevel="0" collapsed="false">
      <c r="A241" s="43" t="n">
        <f aca="false">EDATE(A240,1)</f>
        <v>43922</v>
      </c>
      <c r="B241" s="32" t="n">
        <f aca="false">B240</f>
        <v>1</v>
      </c>
      <c r="C241" s="32" t="n">
        <f aca="false">IF(U241=1,B241*P241,0)</f>
        <v>0</v>
      </c>
      <c r="D241" s="32" t="n">
        <f aca="false">C241*T241</f>
        <v>0</v>
      </c>
      <c r="E241" s="40"/>
      <c r="F241" s="33"/>
      <c r="G241" s="33" t="n">
        <v>46</v>
      </c>
      <c r="H241" s="40" t="n">
        <v>48.85</v>
      </c>
      <c r="I241" s="33" t="n">
        <v>32.0923246850255</v>
      </c>
      <c r="J241" s="33" t="n">
        <v>34.45</v>
      </c>
      <c r="K241" s="32"/>
      <c r="L241" s="32"/>
      <c r="M241" s="32"/>
      <c r="N241" s="32"/>
      <c r="O241" s="32"/>
      <c r="P241" s="1" t="n">
        <f aca="false">A242-A241</f>
        <v>30</v>
      </c>
      <c r="Q241" s="41" t="n">
        <f aca="false">CHOOSE(F$3,A242+24,A241)</f>
        <v>43976</v>
      </c>
      <c r="R241" s="1" t="n">
        <f aca="false">Q241-C$3</f>
        <v>-1950</v>
      </c>
      <c r="S241" s="40" t="n">
        <v>0.07371428187106</v>
      </c>
      <c r="T241" s="42" t="n">
        <f aca="false">1/(1+CHOOSE(F$3,S242/2,S241/2))^(2*R241/365.25)</f>
        <v>1.47173353783504</v>
      </c>
      <c r="U241" s="4" t="n">
        <f aca="false">IF(AND(mthbeg&lt;=A241,mthend&gt;=A241),1,0)</f>
        <v>0</v>
      </c>
      <c r="V241" s="4" t="n">
        <f aca="false">P241*U241</f>
        <v>0</v>
      </c>
      <c r="X241" s="42" t="n">
        <f aca="false">IF(AND(CHOOSE(X$3,MONTH(A241)=MONTH(mthbeg),MONTH(A241)=1),YEAR(A241)&gt;YEAR(mthbeg)),X240*(1+escalator),X240)</f>
        <v>1.7535060530771</v>
      </c>
      <c r="Y241" s="32" t="n">
        <f aca="false">D241*X241</f>
        <v>0</v>
      </c>
      <c r="AA241" s="32" t="n">
        <f aca="false">$D241*E241</f>
        <v>0</v>
      </c>
      <c r="AB241" s="32" t="n">
        <f aca="false">$D241*F241</f>
        <v>0</v>
      </c>
      <c r="AC241" s="32" t="n">
        <f aca="false">$D241*G241</f>
        <v>0</v>
      </c>
      <c r="AD241" s="32" t="n">
        <f aca="false">$D241*H241</f>
        <v>0</v>
      </c>
      <c r="AE241" s="32" t="n">
        <f aca="false">$D241*I241</f>
        <v>0</v>
      </c>
      <c r="AF241" s="32" t="n">
        <f aca="false">$D241*J241</f>
        <v>0</v>
      </c>
      <c r="AH241" s="1" t="n">
        <f aca="false">C241*E241</f>
        <v>0</v>
      </c>
      <c r="AI241" s="1" t="n">
        <f aca="false">AH241*T241</f>
        <v>0</v>
      </c>
    </row>
    <row r="242" customFormat="false" ht="12.75" hidden="false" customHeight="false" outlineLevel="0" collapsed="false">
      <c r="A242" s="43" t="n">
        <f aca="false">EDATE(A241,1)</f>
        <v>43952</v>
      </c>
      <c r="B242" s="32" t="n">
        <f aca="false">B241</f>
        <v>1</v>
      </c>
      <c r="C242" s="32" t="n">
        <f aca="false">IF(U242=1,B242*P242,0)</f>
        <v>0</v>
      </c>
      <c r="D242" s="32" t="n">
        <f aca="false">C242*T242</f>
        <v>0</v>
      </c>
      <c r="E242" s="40"/>
      <c r="F242" s="33"/>
      <c r="G242" s="33" t="n">
        <v>49.2719262184466</v>
      </c>
      <c r="H242" s="40" t="n">
        <v>50.85</v>
      </c>
      <c r="I242" s="33" t="n">
        <v>32.0923246850255</v>
      </c>
      <c r="J242" s="33" t="n">
        <v>30.45</v>
      </c>
      <c r="K242" s="32"/>
      <c r="L242" s="32"/>
      <c r="M242" s="32"/>
      <c r="N242" s="32"/>
      <c r="O242" s="32"/>
      <c r="P242" s="1" t="n">
        <f aca="false">A243-A242</f>
        <v>31</v>
      </c>
      <c r="Q242" s="41" t="n">
        <f aca="false">CHOOSE(F$3,A243+24,A242)</f>
        <v>44007</v>
      </c>
      <c r="R242" s="1" t="n">
        <f aca="false">Q242-C$3</f>
        <v>-1919</v>
      </c>
      <c r="S242" s="40" t="n">
        <v>0.073709152601629</v>
      </c>
      <c r="T242" s="42" t="n">
        <f aca="false">1/(1+CHOOSE(F$3,S243/2,S242/2))^(2*R242/365.25)</f>
        <v>1.46268049120731</v>
      </c>
      <c r="U242" s="4" t="n">
        <f aca="false">IF(AND(mthbeg&lt;=A242,mthend&gt;=A242),1,0)</f>
        <v>0</v>
      </c>
      <c r="V242" s="4" t="n">
        <f aca="false">P242*U242</f>
        <v>0</v>
      </c>
      <c r="X242" s="42" t="n">
        <f aca="false">IF(AND(CHOOSE(X$3,MONTH(A242)=MONTH(mthbeg),MONTH(A242)=1),YEAR(A242)&gt;YEAR(mthbeg)),X241*(1+escalator),X241)</f>
        <v>1.7535060530771</v>
      </c>
      <c r="Y242" s="32" t="n">
        <f aca="false">D242*X242</f>
        <v>0</v>
      </c>
      <c r="AA242" s="32" t="n">
        <f aca="false">$D242*E242</f>
        <v>0</v>
      </c>
      <c r="AB242" s="32" t="n">
        <f aca="false">$D242*F242</f>
        <v>0</v>
      </c>
      <c r="AC242" s="32" t="n">
        <f aca="false">$D242*G242</f>
        <v>0</v>
      </c>
      <c r="AD242" s="32" t="n">
        <f aca="false">$D242*H242</f>
        <v>0</v>
      </c>
      <c r="AE242" s="32" t="n">
        <f aca="false">$D242*I242</f>
        <v>0</v>
      </c>
      <c r="AF242" s="32" t="n">
        <f aca="false">$D242*J242</f>
        <v>0</v>
      </c>
      <c r="AH242" s="1" t="n">
        <f aca="false">C242*E242</f>
        <v>0</v>
      </c>
      <c r="AI242" s="1" t="n">
        <f aca="false">AH242*T242</f>
        <v>0</v>
      </c>
    </row>
    <row r="243" customFormat="false" ht="12.75" hidden="false" customHeight="false" outlineLevel="0" collapsed="false">
      <c r="A243" s="43" t="n">
        <f aca="false">EDATE(A242,1)</f>
        <v>43983</v>
      </c>
      <c r="B243" s="32" t="n">
        <f aca="false">B242</f>
        <v>1</v>
      </c>
      <c r="C243" s="32" t="n">
        <f aca="false">IF(U243=1,B243*P243,0)</f>
        <v>0</v>
      </c>
      <c r="D243" s="32" t="n">
        <f aca="false">C243*T243</f>
        <v>0</v>
      </c>
      <c r="E243" s="40"/>
      <c r="F243" s="33"/>
      <c r="G243" s="33" t="n">
        <v>65.2719262184466</v>
      </c>
      <c r="H243" s="40" t="n">
        <v>57.85</v>
      </c>
      <c r="I243" s="33" t="n">
        <v>30.0923246850255</v>
      </c>
      <c r="J243" s="33" t="n">
        <v>33.45</v>
      </c>
      <c r="K243" s="32"/>
      <c r="L243" s="32"/>
      <c r="M243" s="32"/>
      <c r="N243" s="32"/>
      <c r="O243" s="32"/>
      <c r="P243" s="1" t="n">
        <f aca="false">A244-A243</f>
        <v>30</v>
      </c>
      <c r="Q243" s="41" t="n">
        <f aca="false">CHOOSE(F$3,A244+24,A243)</f>
        <v>44037</v>
      </c>
      <c r="R243" s="1" t="n">
        <f aca="false">Q243-C$3</f>
        <v>-1889</v>
      </c>
      <c r="S243" s="40" t="n">
        <v>0.073703852356561</v>
      </c>
      <c r="T243" s="42" t="n">
        <f aca="false">1/(1+CHOOSE(F$3,S244/2,S243/2))^(2*R243/365.25)</f>
        <v>1.45397246526281</v>
      </c>
      <c r="U243" s="4" t="n">
        <f aca="false">IF(AND(mthbeg&lt;=A243,mthend&gt;=A243),1,0)</f>
        <v>0</v>
      </c>
      <c r="V243" s="4" t="n">
        <f aca="false">P243*U243</f>
        <v>0</v>
      </c>
      <c r="X243" s="42" t="n">
        <f aca="false">IF(AND(CHOOSE(X$3,MONTH(A243)=MONTH(mthbeg),MONTH(A243)=1),YEAR(A243)&gt;YEAR(mthbeg)),X242*(1+escalator),X242)</f>
        <v>1.7535060530771</v>
      </c>
      <c r="Y243" s="32" t="n">
        <f aca="false">D243*X243</f>
        <v>0</v>
      </c>
      <c r="AA243" s="32" t="n">
        <f aca="false">$D243*E243</f>
        <v>0</v>
      </c>
      <c r="AB243" s="32" t="n">
        <f aca="false">$D243*F243</f>
        <v>0</v>
      </c>
      <c r="AC243" s="32" t="n">
        <f aca="false">$D243*G243</f>
        <v>0</v>
      </c>
      <c r="AD243" s="32" t="n">
        <f aca="false">$D243*H243</f>
        <v>0</v>
      </c>
      <c r="AE243" s="32" t="n">
        <f aca="false">$D243*I243</f>
        <v>0</v>
      </c>
      <c r="AF243" s="32" t="n">
        <f aca="false">$D243*J243</f>
        <v>0</v>
      </c>
      <c r="AH243" s="1" t="n">
        <f aca="false">C243*E243</f>
        <v>0</v>
      </c>
      <c r="AI243" s="1" t="n">
        <f aca="false">AH243*T243</f>
        <v>0</v>
      </c>
    </row>
    <row r="244" customFormat="false" ht="12.75" hidden="false" customHeight="false" outlineLevel="0" collapsed="false">
      <c r="A244" s="43" t="n">
        <f aca="false">EDATE(A243,1)</f>
        <v>44013</v>
      </c>
      <c r="B244" s="32" t="n">
        <f aca="false">B243</f>
        <v>1</v>
      </c>
      <c r="C244" s="32" t="n">
        <f aca="false">IF(U244=1,B244*P244,0)</f>
        <v>0</v>
      </c>
      <c r="D244" s="32" t="n">
        <f aca="false">C244*T244</f>
        <v>0</v>
      </c>
      <c r="E244" s="40"/>
      <c r="F244" s="33"/>
      <c r="G244" s="33" t="n">
        <v>77.75</v>
      </c>
      <c r="H244" s="40" t="n">
        <v>75.3</v>
      </c>
      <c r="I244" s="33" t="n">
        <v>43.0695961716176</v>
      </c>
      <c r="J244" s="33" t="n">
        <v>38.05</v>
      </c>
      <c r="K244" s="32"/>
      <c r="L244" s="32"/>
      <c r="M244" s="32"/>
      <c r="N244" s="32"/>
      <c r="O244" s="32"/>
      <c r="P244" s="1" t="n">
        <f aca="false">A245-A244</f>
        <v>31</v>
      </c>
      <c r="Q244" s="41" t="n">
        <f aca="false">CHOOSE(F$3,A245+24,A244)</f>
        <v>44068</v>
      </c>
      <c r="R244" s="1" t="n">
        <f aca="false">Q244-C$3</f>
        <v>-1858</v>
      </c>
      <c r="S244" s="40" t="n">
        <v>0.073698552111502</v>
      </c>
      <c r="T244" s="42" t="n">
        <f aca="false">1/(1+CHOOSE(F$3,S245/2,S244/2))^(2*R244/365.25)</f>
        <v>1.44503237147519</v>
      </c>
      <c r="U244" s="4" t="n">
        <f aca="false">IF(AND(mthbeg&lt;=A244,mthend&gt;=A244),1,0)</f>
        <v>0</v>
      </c>
      <c r="V244" s="4" t="n">
        <f aca="false">P244*U244</f>
        <v>0</v>
      </c>
      <c r="X244" s="42" t="n">
        <f aca="false">IF(AND(CHOOSE(X$3,MONTH(A244)=MONTH(mthbeg),MONTH(A244)=1),YEAR(A244)&gt;YEAR(mthbeg)),X243*(1+escalator),X243)</f>
        <v>1.7535060530771</v>
      </c>
      <c r="Y244" s="32" t="n">
        <f aca="false">D244*X244</f>
        <v>0</v>
      </c>
      <c r="AA244" s="32" t="n">
        <f aca="false">$D244*E244</f>
        <v>0</v>
      </c>
      <c r="AB244" s="32" t="n">
        <f aca="false">$D244*F244</f>
        <v>0</v>
      </c>
      <c r="AC244" s="32" t="n">
        <f aca="false">$D244*G244</f>
        <v>0</v>
      </c>
      <c r="AD244" s="32" t="n">
        <f aca="false">$D244*H244</f>
        <v>0</v>
      </c>
      <c r="AE244" s="32" t="n">
        <f aca="false">$D244*I244</f>
        <v>0</v>
      </c>
      <c r="AF244" s="32" t="n">
        <f aca="false">$D244*J244</f>
        <v>0</v>
      </c>
      <c r="AH244" s="1" t="n">
        <f aca="false">C244*E244</f>
        <v>0</v>
      </c>
      <c r="AI244" s="1" t="n">
        <f aca="false">AH244*T244</f>
        <v>0</v>
      </c>
    </row>
    <row r="245" customFormat="false" ht="12.75" hidden="false" customHeight="false" outlineLevel="0" collapsed="false">
      <c r="A245" s="43" t="n">
        <f aca="false">EDATE(A244,1)</f>
        <v>44044</v>
      </c>
      <c r="B245" s="32" t="n">
        <f aca="false">B244</f>
        <v>1</v>
      </c>
      <c r="C245" s="32" t="n">
        <f aca="false">IF(U245=1,B245*P245,0)</f>
        <v>0</v>
      </c>
      <c r="D245" s="32" t="n">
        <f aca="false">C245*T245</f>
        <v>0</v>
      </c>
      <c r="E245" s="40"/>
      <c r="F245" s="33"/>
      <c r="G245" s="33" t="n">
        <v>81.9631068345887</v>
      </c>
      <c r="H245" s="40" t="n">
        <v>88.3</v>
      </c>
      <c r="I245" s="33" t="n">
        <v>47.0695961716176</v>
      </c>
      <c r="J245" s="33" t="n">
        <v>40.05</v>
      </c>
      <c r="K245" s="32"/>
      <c r="L245" s="32"/>
      <c r="M245" s="32"/>
      <c r="N245" s="32"/>
      <c r="O245" s="32"/>
      <c r="P245" s="1" t="n">
        <f aca="false">A246-A245</f>
        <v>31</v>
      </c>
      <c r="Q245" s="41" t="n">
        <f aca="false">CHOOSE(F$3,A246+24,A245)</f>
        <v>44099</v>
      </c>
      <c r="R245" s="1" t="n">
        <f aca="false">Q245-C$3</f>
        <v>-1827</v>
      </c>
      <c r="S245" s="40" t="n">
        <v>0.073693422842099</v>
      </c>
      <c r="T245" s="42" t="n">
        <f aca="false">1/(1+CHOOSE(F$3,S246/2,S245/2))^(2*R245/365.25)</f>
        <v>1.43614726927409</v>
      </c>
      <c r="U245" s="4" t="n">
        <f aca="false">IF(AND(mthbeg&lt;=A245,mthend&gt;=A245),1,0)</f>
        <v>0</v>
      </c>
      <c r="V245" s="4" t="n">
        <f aca="false">P245*U245</f>
        <v>0</v>
      </c>
      <c r="X245" s="42" t="n">
        <f aca="false">IF(AND(CHOOSE(X$3,MONTH(A245)=MONTH(mthbeg),MONTH(A245)=1),YEAR(A245)&gt;YEAR(mthbeg)),X244*(1+escalator),X244)</f>
        <v>1.7535060530771</v>
      </c>
      <c r="Y245" s="32" t="n">
        <f aca="false">D245*X245</f>
        <v>0</v>
      </c>
      <c r="AA245" s="32" t="n">
        <f aca="false">$D245*E245</f>
        <v>0</v>
      </c>
      <c r="AB245" s="32" t="n">
        <f aca="false">$D245*F245</f>
        <v>0</v>
      </c>
      <c r="AC245" s="32" t="n">
        <f aca="false">$D245*G245</f>
        <v>0</v>
      </c>
      <c r="AD245" s="32" t="n">
        <f aca="false">$D245*H245</f>
        <v>0</v>
      </c>
      <c r="AE245" s="32" t="n">
        <f aca="false">$D245*I245</f>
        <v>0</v>
      </c>
      <c r="AF245" s="32" t="n">
        <f aca="false">$D245*J245</f>
        <v>0</v>
      </c>
      <c r="AH245" s="1" t="n">
        <f aca="false">C245*E245</f>
        <v>0</v>
      </c>
      <c r="AI245" s="1" t="n">
        <f aca="false">AH245*T245</f>
        <v>0</v>
      </c>
    </row>
    <row r="246" customFormat="false" ht="12.75" hidden="false" customHeight="false" outlineLevel="0" collapsed="false">
      <c r="A246" s="43" t="n">
        <f aca="false">EDATE(A245,1)</f>
        <v>44075</v>
      </c>
      <c r="B246" s="32" t="n">
        <f aca="false">B245</f>
        <v>1</v>
      </c>
      <c r="C246" s="32" t="n">
        <f aca="false">IF(U246=1,B246*P246,0)</f>
        <v>0</v>
      </c>
      <c r="D246" s="32" t="n">
        <f aca="false">C246*T246</f>
        <v>0</v>
      </c>
      <c r="E246" s="40"/>
      <c r="F246" s="33"/>
      <c r="G246" s="33" t="n">
        <v>73.9631068345887</v>
      </c>
      <c r="H246" s="40" t="n">
        <v>76.3</v>
      </c>
      <c r="I246" s="33" t="n">
        <v>44.0695961716176</v>
      </c>
      <c r="J246" s="33" t="n">
        <v>38.05</v>
      </c>
      <c r="K246" s="32"/>
      <c r="L246" s="32"/>
      <c r="M246" s="32"/>
      <c r="N246" s="32"/>
      <c r="O246" s="32"/>
      <c r="P246" s="1" t="n">
        <f aca="false">A247-A246</f>
        <v>30</v>
      </c>
      <c r="Q246" s="41" t="n">
        <f aca="false">CHOOSE(F$3,A247+24,A246)</f>
        <v>44129</v>
      </c>
      <c r="R246" s="1" t="n">
        <f aca="false">Q246-C$3</f>
        <v>-1797</v>
      </c>
      <c r="S246" s="40" t="n">
        <v>0.073688122597058</v>
      </c>
      <c r="T246" s="42" t="n">
        <f aca="false">1/(1+CHOOSE(F$3,S247/2,S246/2))^(2*R246/365.25)</f>
        <v>1.42760198306568</v>
      </c>
      <c r="U246" s="4" t="n">
        <f aca="false">IF(AND(mthbeg&lt;=A246,mthend&gt;=A246),1,0)</f>
        <v>0</v>
      </c>
      <c r="V246" s="4" t="n">
        <f aca="false">P246*U246</f>
        <v>0</v>
      </c>
      <c r="X246" s="42" t="n">
        <f aca="false">IF(AND(CHOOSE(X$3,MONTH(A246)=MONTH(mthbeg),MONTH(A246)=1),YEAR(A246)&gt;YEAR(mthbeg)),X245*(1+escalator),X245)</f>
        <v>1.7535060530771</v>
      </c>
      <c r="Y246" s="32" t="n">
        <f aca="false">D246*X246</f>
        <v>0</v>
      </c>
      <c r="AA246" s="32" t="n">
        <f aca="false">$D246*E246</f>
        <v>0</v>
      </c>
      <c r="AB246" s="32" t="n">
        <f aca="false">$D246*F246</f>
        <v>0</v>
      </c>
      <c r="AC246" s="32" t="n">
        <f aca="false">$D246*G246</f>
        <v>0</v>
      </c>
      <c r="AD246" s="32" t="n">
        <f aca="false">$D246*H246</f>
        <v>0</v>
      </c>
      <c r="AE246" s="32" t="n">
        <f aca="false">$D246*I246</f>
        <v>0</v>
      </c>
      <c r="AF246" s="32" t="n">
        <f aca="false">$D246*J246</f>
        <v>0</v>
      </c>
      <c r="AH246" s="1" t="n">
        <f aca="false">C246*E246</f>
        <v>0</v>
      </c>
      <c r="AI246" s="1" t="n">
        <f aca="false">AH246*T246</f>
        <v>0</v>
      </c>
    </row>
    <row r="247" customFormat="false" ht="12.75" hidden="false" customHeight="false" outlineLevel="0" collapsed="false">
      <c r="A247" s="43" t="n">
        <f aca="false">EDATE(A246,1)</f>
        <v>44105</v>
      </c>
      <c r="B247" s="32" t="n">
        <f aca="false">B246</f>
        <v>1</v>
      </c>
      <c r="C247" s="32" t="n">
        <f aca="false">IF(U247=1,B247*P247,0)</f>
        <v>0</v>
      </c>
      <c r="D247" s="32" t="n">
        <f aca="false">C247*T247</f>
        <v>0</v>
      </c>
      <c r="E247" s="40"/>
      <c r="F247" s="33"/>
      <c r="G247" s="33" t="n">
        <v>57.15</v>
      </c>
      <c r="H247" s="40" t="n">
        <v>54.45</v>
      </c>
      <c r="I247" s="33" t="n">
        <v>37.732110491052</v>
      </c>
      <c r="J247" s="33" t="n">
        <v>36.45</v>
      </c>
      <c r="K247" s="32"/>
      <c r="L247" s="32"/>
      <c r="M247" s="32"/>
      <c r="N247" s="32"/>
      <c r="O247" s="32"/>
      <c r="P247" s="1" t="n">
        <f aca="false">A248-A247</f>
        <v>31</v>
      </c>
      <c r="Q247" s="41" t="n">
        <f aca="false">CHOOSE(F$3,A248+24,A247)</f>
        <v>44160</v>
      </c>
      <c r="R247" s="1" t="n">
        <f aca="false">Q247-C$3</f>
        <v>-1766</v>
      </c>
      <c r="S247" s="40" t="n">
        <v>0.073682993327672</v>
      </c>
      <c r="T247" s="42" t="n">
        <f aca="false">1/(1+CHOOSE(F$3,S248/2,S247/2))^(2*R247/365.25)</f>
        <v>1.41882647789396</v>
      </c>
      <c r="U247" s="4" t="n">
        <f aca="false">IF(AND(mthbeg&lt;=A247,mthend&gt;=A247),1,0)</f>
        <v>0</v>
      </c>
      <c r="V247" s="4" t="n">
        <f aca="false">P247*U247</f>
        <v>0</v>
      </c>
      <c r="X247" s="42" t="n">
        <f aca="false">IF(AND(CHOOSE(X$3,MONTH(A247)=MONTH(mthbeg),MONTH(A247)=1),YEAR(A247)&gt;YEAR(mthbeg)),X246*(1+escalator),X246)</f>
        <v>1.7535060530771</v>
      </c>
      <c r="Y247" s="32" t="n">
        <f aca="false">D247*X247</f>
        <v>0</v>
      </c>
      <c r="AA247" s="32" t="n">
        <f aca="false">$D247*E247</f>
        <v>0</v>
      </c>
      <c r="AB247" s="32" t="n">
        <f aca="false">$D247*F247</f>
        <v>0</v>
      </c>
      <c r="AC247" s="32" t="n">
        <f aca="false">$D247*G247</f>
        <v>0</v>
      </c>
      <c r="AD247" s="32" t="n">
        <f aca="false">$D247*H247</f>
        <v>0</v>
      </c>
      <c r="AE247" s="32" t="n">
        <f aca="false">$D247*I247</f>
        <v>0</v>
      </c>
      <c r="AF247" s="32" t="n">
        <f aca="false">$D247*J247</f>
        <v>0</v>
      </c>
      <c r="AH247" s="1" t="n">
        <f aca="false">C247*E247</f>
        <v>0</v>
      </c>
      <c r="AI247" s="1" t="n">
        <f aca="false">AH247*T247</f>
        <v>0</v>
      </c>
    </row>
    <row r="248" customFormat="false" ht="12.75" hidden="false" customHeight="false" outlineLevel="0" collapsed="false">
      <c r="A248" s="43" t="n">
        <f aca="false">EDATE(A247,1)</f>
        <v>44136</v>
      </c>
      <c r="B248" s="32" t="n">
        <f aca="false">B247</f>
        <v>1</v>
      </c>
      <c r="C248" s="32" t="n">
        <f aca="false">IF(U248=1,B248*P248,0)</f>
        <v>0</v>
      </c>
      <c r="D248" s="32" t="n">
        <f aca="false">C248*T248</f>
        <v>0</v>
      </c>
      <c r="E248" s="40"/>
      <c r="F248" s="33"/>
      <c r="G248" s="33" t="n">
        <v>47.2738424706291</v>
      </c>
      <c r="H248" s="40" t="n">
        <v>53.45</v>
      </c>
      <c r="I248" s="33" t="n">
        <v>32.732110491052</v>
      </c>
      <c r="J248" s="33" t="n">
        <v>33.45</v>
      </c>
      <c r="K248" s="32"/>
      <c r="L248" s="32"/>
      <c r="M248" s="32"/>
      <c r="N248" s="32"/>
      <c r="O248" s="32"/>
      <c r="P248" s="1" t="n">
        <f aca="false">A249-A248</f>
        <v>30</v>
      </c>
      <c r="Q248" s="41" t="n">
        <f aca="false">CHOOSE(F$3,A249+24,A248)</f>
        <v>44190</v>
      </c>
      <c r="R248" s="1" t="n">
        <f aca="false">Q248-C$3</f>
        <v>-1736</v>
      </c>
      <c r="S248" s="40" t="n">
        <v>0.073677693082649</v>
      </c>
      <c r="T248" s="42" t="n">
        <f aca="false">1/(1+CHOOSE(F$3,S249/2,S248/2))^(2*R248/365.25)</f>
        <v>1.41038547786077</v>
      </c>
      <c r="U248" s="4" t="n">
        <f aca="false">IF(AND(mthbeg&lt;=A248,mthend&gt;=A248),1,0)</f>
        <v>0</v>
      </c>
      <c r="V248" s="4" t="n">
        <f aca="false">P248*U248</f>
        <v>0</v>
      </c>
      <c r="X248" s="42" t="n">
        <f aca="false">IF(AND(CHOOSE(X$3,MONTH(A248)=MONTH(mthbeg),MONTH(A248)=1),YEAR(A248)&gt;YEAR(mthbeg)),X247*(1+escalator),X247)</f>
        <v>1.7535060530771</v>
      </c>
      <c r="Y248" s="32" t="n">
        <f aca="false">D248*X248</f>
        <v>0</v>
      </c>
      <c r="AA248" s="32" t="n">
        <f aca="false">$D248*E248</f>
        <v>0</v>
      </c>
      <c r="AB248" s="32" t="n">
        <f aca="false">$D248*F248</f>
        <v>0</v>
      </c>
      <c r="AC248" s="32" t="n">
        <f aca="false">$D248*G248</f>
        <v>0</v>
      </c>
      <c r="AD248" s="32" t="n">
        <f aca="false">$D248*H248</f>
        <v>0</v>
      </c>
      <c r="AE248" s="32" t="n">
        <f aca="false">$D248*I248</f>
        <v>0</v>
      </c>
      <c r="AF248" s="32" t="n">
        <f aca="false">$D248*J248</f>
        <v>0</v>
      </c>
      <c r="AH248" s="1" t="n">
        <f aca="false">C248*E248</f>
        <v>0</v>
      </c>
      <c r="AI248" s="1" t="n">
        <f aca="false">AH248*T248</f>
        <v>0</v>
      </c>
    </row>
    <row r="249" customFormat="false" ht="12.75" hidden="false" customHeight="false" outlineLevel="0" collapsed="false">
      <c r="A249" s="43" t="n">
        <f aca="false">EDATE(A248,1)</f>
        <v>44166</v>
      </c>
      <c r="B249" s="32" t="n">
        <f aca="false">B248</f>
        <v>1</v>
      </c>
      <c r="C249" s="32" t="n">
        <f aca="false">IF(U249=1,B249*P249,0)</f>
        <v>0</v>
      </c>
      <c r="D249" s="32" t="n">
        <f aca="false">C249*T249</f>
        <v>0</v>
      </c>
      <c r="E249" s="40"/>
      <c r="F249" s="33"/>
      <c r="G249" s="33" t="n">
        <v>46.2738424706291</v>
      </c>
      <c r="H249" s="40" t="n">
        <v>52.45</v>
      </c>
      <c r="I249" s="33" t="n">
        <v>32.732110491052</v>
      </c>
      <c r="J249" s="33" t="n">
        <v>33.45</v>
      </c>
      <c r="K249" s="32"/>
      <c r="L249" s="32"/>
      <c r="M249" s="32"/>
      <c r="N249" s="32"/>
      <c r="O249" s="32"/>
      <c r="P249" s="1" t="n">
        <f aca="false">A250-A249</f>
        <v>31</v>
      </c>
      <c r="Q249" s="41" t="n">
        <f aca="false">CHOOSE(F$3,A250+24,A249)</f>
        <v>44221</v>
      </c>
      <c r="R249" s="1" t="n">
        <f aca="false">Q249-C$3</f>
        <v>-1705</v>
      </c>
      <c r="S249" s="40" t="n">
        <v>0.073672392837636</v>
      </c>
      <c r="T249" s="42" t="n">
        <f aca="false">1/(1+CHOOSE(F$3,S250/2,S249/2))^(2*R249/365.25)</f>
        <v>1.40171688164301</v>
      </c>
      <c r="U249" s="4" t="n">
        <f aca="false">IF(AND(mthbeg&lt;=A249,mthend&gt;=A249),1,0)</f>
        <v>0</v>
      </c>
      <c r="V249" s="4" t="n">
        <f aca="false">P249*U249</f>
        <v>0</v>
      </c>
      <c r="X249" s="42" t="n">
        <f aca="false">IF(AND(CHOOSE(X$3,MONTH(A249)=MONTH(mthbeg),MONTH(A249)=1),YEAR(A249)&gt;YEAR(mthbeg)),X248*(1+escalator),X248)</f>
        <v>1.7535060530771</v>
      </c>
      <c r="Y249" s="32" t="n">
        <f aca="false">D249*X249</f>
        <v>0</v>
      </c>
      <c r="AA249" s="32" t="n">
        <f aca="false">$D249*E249</f>
        <v>0</v>
      </c>
      <c r="AB249" s="32" t="n">
        <f aca="false">$D249*F249</f>
        <v>0</v>
      </c>
      <c r="AC249" s="32" t="n">
        <f aca="false">$D249*G249</f>
        <v>0</v>
      </c>
      <c r="AD249" s="32" t="n">
        <f aca="false">$D249*H249</f>
        <v>0</v>
      </c>
      <c r="AE249" s="32" t="n">
        <f aca="false">$D249*I249</f>
        <v>0</v>
      </c>
      <c r="AF249" s="32" t="n">
        <f aca="false">$D249*J249</f>
        <v>0</v>
      </c>
      <c r="AH249" s="1" t="n">
        <f aca="false">C249*E249</f>
        <v>0</v>
      </c>
      <c r="AI249" s="1" t="n">
        <f aca="false">AH249*T249</f>
        <v>0</v>
      </c>
    </row>
    <row r="250" customFormat="false" ht="12.75" hidden="false" customHeight="false" outlineLevel="0" collapsed="false">
      <c r="A250" s="43" t="n">
        <f aca="false">EDATE(A249,1)</f>
        <v>44197</v>
      </c>
      <c r="B250" s="32" t="n">
        <f aca="false">B249</f>
        <v>1</v>
      </c>
      <c r="C250" s="32" t="n">
        <f aca="false">IF(U250=1,B250*P250,0)</f>
        <v>0</v>
      </c>
      <c r="D250" s="32" t="n">
        <f aca="false">C250*T250</f>
        <v>0</v>
      </c>
      <c r="E250" s="40"/>
      <c r="F250" s="33"/>
      <c r="G250" s="33" t="n">
        <v>49</v>
      </c>
      <c r="H250" s="40" t="n">
        <v>54</v>
      </c>
      <c r="I250" s="33" t="n">
        <v>33.8050781345717</v>
      </c>
      <c r="J250" s="33" t="n">
        <v>37.45</v>
      </c>
      <c r="K250" s="32"/>
      <c r="L250" s="32"/>
      <c r="M250" s="32"/>
      <c r="N250" s="32"/>
      <c r="O250" s="32"/>
      <c r="P250" s="1" t="n">
        <f aca="false">A251-A250</f>
        <v>31</v>
      </c>
      <c r="Q250" s="41" t="n">
        <f aca="false">CHOOSE(F$3,A251+24,A250)</f>
        <v>44252</v>
      </c>
      <c r="R250" s="1" t="n">
        <f aca="false">Q250-C$3</f>
        <v>-1674</v>
      </c>
      <c r="S250" s="40" t="n">
        <v>0.073666881181513</v>
      </c>
      <c r="T250" s="42" t="n">
        <f aca="false">1/(1+CHOOSE(F$3,S251/2,S250/2))^(2*R250/365.25)</f>
        <v>1.39308651780539</v>
      </c>
      <c r="U250" s="4" t="n">
        <f aca="false">IF(AND(mthbeg&lt;=A250,mthend&gt;=A250),1,0)</f>
        <v>0</v>
      </c>
      <c r="V250" s="4" t="n">
        <f aca="false">P250*U250</f>
        <v>0</v>
      </c>
      <c r="X250" s="42" t="n">
        <f aca="false">IF(AND(CHOOSE(X$3,MONTH(A250)=MONTH(mthbeg),MONTH(A250)=1),YEAR(A250)&gt;YEAR(mthbeg)),X249*(1+escalator),X249)</f>
        <v>1.80611123466942</v>
      </c>
      <c r="Y250" s="32" t="n">
        <f aca="false">D250*X250</f>
        <v>0</v>
      </c>
      <c r="AA250" s="32" t="n">
        <f aca="false">$D250*E250</f>
        <v>0</v>
      </c>
      <c r="AB250" s="32" t="n">
        <f aca="false">$D250*F250</f>
        <v>0</v>
      </c>
      <c r="AC250" s="32" t="n">
        <f aca="false">$D250*G250</f>
        <v>0</v>
      </c>
      <c r="AD250" s="32" t="n">
        <f aca="false">$D250*H250</f>
        <v>0</v>
      </c>
      <c r="AE250" s="32" t="n">
        <f aca="false">$D250*I250</f>
        <v>0</v>
      </c>
      <c r="AF250" s="32" t="n">
        <f aca="false">$D250*J250</f>
        <v>0</v>
      </c>
      <c r="AH250" s="1" t="n">
        <f aca="false">C250*E250</f>
        <v>0</v>
      </c>
      <c r="AI250" s="1" t="n">
        <f aca="false">AH250*T250</f>
        <v>0</v>
      </c>
    </row>
    <row r="251" customFormat="false" ht="12.75" hidden="false" customHeight="false" outlineLevel="0" collapsed="false">
      <c r="A251" s="43" t="n">
        <f aca="false">EDATE(A250,1)</f>
        <v>44228</v>
      </c>
      <c r="B251" s="32" t="n">
        <f aca="false">B250</f>
        <v>1</v>
      </c>
      <c r="C251" s="32" t="n">
        <f aca="false">IF(U251=1,B251*P251,0)</f>
        <v>0</v>
      </c>
      <c r="D251" s="32" t="n">
        <f aca="false">C251*T251</f>
        <v>0</v>
      </c>
      <c r="E251" s="40"/>
      <c r="F251" s="33"/>
      <c r="G251" s="33" t="n">
        <v>49.0757120726492</v>
      </c>
      <c r="H251" s="40" t="n">
        <v>52</v>
      </c>
      <c r="I251" s="33" t="n">
        <v>32.9650781345717</v>
      </c>
      <c r="J251" s="33" t="n">
        <v>36.45</v>
      </c>
      <c r="K251" s="32"/>
      <c r="L251" s="32"/>
      <c r="M251" s="32"/>
      <c r="N251" s="32"/>
      <c r="O251" s="32"/>
      <c r="P251" s="1" t="n">
        <f aca="false">A252-A251</f>
        <v>28</v>
      </c>
      <c r="Q251" s="41" t="n">
        <f aca="false">CHOOSE(F$3,A252+24,A251)</f>
        <v>44280</v>
      </c>
      <c r="R251" s="1" t="n">
        <f aca="false">Q251-C$3</f>
        <v>-1646</v>
      </c>
      <c r="S251" s="40" t="n">
        <v>0.073658721897412</v>
      </c>
      <c r="T251" s="42" t="n">
        <f aca="false">1/(1+CHOOSE(F$3,S252/2,S251/2))^(2*R251/365.25)</f>
        <v>1.38533545281537</v>
      </c>
      <c r="U251" s="4" t="n">
        <f aca="false">IF(AND(mthbeg&lt;=A251,mthend&gt;=A251),1,0)</f>
        <v>0</v>
      </c>
      <c r="V251" s="4" t="n">
        <f aca="false">P251*U251</f>
        <v>0</v>
      </c>
      <c r="X251" s="42" t="n">
        <f aca="false">IF(AND(CHOOSE(X$3,MONTH(A251)=MONTH(mthbeg),MONTH(A251)=1),YEAR(A251)&gt;YEAR(mthbeg)),X250*(1+escalator),X250)</f>
        <v>1.80611123466942</v>
      </c>
      <c r="Y251" s="32" t="n">
        <f aca="false">D251*X251</f>
        <v>0</v>
      </c>
      <c r="AA251" s="32" t="n">
        <f aca="false">$D251*E251</f>
        <v>0</v>
      </c>
      <c r="AB251" s="32" t="n">
        <f aca="false">$D251*F251</f>
        <v>0</v>
      </c>
      <c r="AC251" s="32" t="n">
        <f aca="false">$D251*G251</f>
        <v>0</v>
      </c>
      <c r="AD251" s="32" t="n">
        <f aca="false">$D251*H251</f>
        <v>0</v>
      </c>
      <c r="AE251" s="32" t="n">
        <f aca="false">$D251*I251</f>
        <v>0</v>
      </c>
      <c r="AF251" s="32" t="n">
        <f aca="false">$D251*J251</f>
        <v>0</v>
      </c>
      <c r="AH251" s="1" t="n">
        <f aca="false">C251*E251</f>
        <v>0</v>
      </c>
      <c r="AI251" s="1" t="n">
        <f aca="false">AH251*T251</f>
        <v>0</v>
      </c>
    </row>
    <row r="252" customFormat="false" ht="12.75" hidden="false" customHeight="false" outlineLevel="0" collapsed="false">
      <c r="A252" s="43" t="n">
        <f aca="false">EDATE(A251,1)</f>
        <v>44256</v>
      </c>
      <c r="B252" s="32" t="n">
        <f aca="false">B251</f>
        <v>1</v>
      </c>
      <c r="C252" s="32" t="n">
        <f aca="false">IF(U252=1,B252*P252,0)</f>
        <v>0</v>
      </c>
      <c r="D252" s="32" t="n">
        <f aca="false">C252*T252</f>
        <v>0</v>
      </c>
      <c r="E252" s="40"/>
      <c r="F252" s="33"/>
      <c r="G252" s="33" t="n">
        <v>48.0757120726492</v>
      </c>
      <c r="H252" s="40" t="n">
        <v>51</v>
      </c>
      <c r="I252" s="33" t="n">
        <v>32.9650781345717</v>
      </c>
      <c r="J252" s="33" t="n">
        <v>34.45</v>
      </c>
      <c r="K252" s="32"/>
      <c r="L252" s="32"/>
      <c r="M252" s="32"/>
      <c r="N252" s="32"/>
      <c r="O252" s="32"/>
      <c r="P252" s="1" t="n">
        <f aca="false">A253-A252</f>
        <v>31</v>
      </c>
      <c r="Q252" s="41" t="n">
        <f aca="false">CHOOSE(F$3,A253+24,A252)</f>
        <v>44311</v>
      </c>
      <c r="R252" s="1" t="n">
        <f aca="false">Q252-C$3</f>
        <v>-1615</v>
      </c>
      <c r="S252" s="40" t="n">
        <v>0.073650825816045</v>
      </c>
      <c r="T252" s="42" t="n">
        <f aca="false">1/(1+CHOOSE(F$3,S253/2,S252/2))^(2*R252/365.25)</f>
        <v>1.37680950864361</v>
      </c>
      <c r="U252" s="4" t="n">
        <f aca="false">IF(AND(mthbeg&lt;=A252,mthend&gt;=A252),1,0)</f>
        <v>0</v>
      </c>
      <c r="V252" s="4" t="n">
        <f aca="false">P252*U252</f>
        <v>0</v>
      </c>
      <c r="X252" s="42" t="n">
        <f aca="false">IF(AND(CHOOSE(X$3,MONTH(A252)=MONTH(mthbeg),MONTH(A252)=1),YEAR(A252)&gt;YEAR(mthbeg)),X251*(1+escalator),X251)</f>
        <v>1.80611123466942</v>
      </c>
      <c r="Y252" s="32" t="n">
        <f aca="false">D252*X252</f>
        <v>0</v>
      </c>
      <c r="AA252" s="32" t="n">
        <f aca="false">$D252*E252</f>
        <v>0</v>
      </c>
      <c r="AB252" s="32" t="n">
        <f aca="false">$D252*F252</f>
        <v>0</v>
      </c>
      <c r="AC252" s="32" t="n">
        <f aca="false">$D252*G252</f>
        <v>0</v>
      </c>
      <c r="AD252" s="32" t="n">
        <f aca="false">$D252*H252</f>
        <v>0</v>
      </c>
      <c r="AE252" s="32" t="n">
        <f aca="false">$D252*I252</f>
        <v>0</v>
      </c>
      <c r="AF252" s="32" t="n">
        <f aca="false">$D252*J252</f>
        <v>0</v>
      </c>
      <c r="AH252" s="1" t="n">
        <f aca="false">C252*E252</f>
        <v>0</v>
      </c>
      <c r="AI252" s="1" t="n">
        <f aca="false">AH252*T252</f>
        <v>0</v>
      </c>
    </row>
    <row r="253" customFormat="false" ht="12.75" hidden="false" customHeight="false" outlineLevel="0" collapsed="false">
      <c r="A253" s="43" t="n">
        <f aca="false">EDATE(A252,1)</f>
        <v>44287</v>
      </c>
      <c r="B253" s="32" t="n">
        <f aca="false">B252</f>
        <v>1</v>
      </c>
      <c r="C253" s="32" t="n">
        <f aca="false">IF(U253=1,B253*P253,0)</f>
        <v>0</v>
      </c>
      <c r="D253" s="32" t="n">
        <f aca="false">C253*T253</f>
        <v>0</v>
      </c>
      <c r="E253" s="40"/>
      <c r="F253" s="33"/>
      <c r="G253" s="33" t="n">
        <v>46.25</v>
      </c>
      <c r="H253" s="40" t="n">
        <v>48.9</v>
      </c>
      <c r="I253" s="33" t="n">
        <v>32.3423246850255</v>
      </c>
      <c r="J253" s="33" t="n">
        <v>34.45</v>
      </c>
      <c r="K253" s="32"/>
      <c r="L253" s="32"/>
      <c r="M253" s="32"/>
      <c r="N253" s="32"/>
      <c r="O253" s="32"/>
      <c r="P253" s="1" t="n">
        <f aca="false">A254-A253</f>
        <v>30</v>
      </c>
      <c r="Q253" s="41" t="n">
        <f aca="false">CHOOSE(F$3,A254+24,A253)</f>
        <v>44341</v>
      </c>
      <c r="R253" s="1" t="n">
        <f aca="false">Q253-C$3</f>
        <v>-1585</v>
      </c>
      <c r="S253" s="40" t="n">
        <v>0.073642666531986</v>
      </c>
      <c r="T253" s="42" t="n">
        <f aca="false">1/(1+CHOOSE(F$3,S254/2,S253/2))^(2*R253/365.25)</f>
        <v>1.36861029938308</v>
      </c>
      <c r="U253" s="4" t="n">
        <f aca="false">IF(AND(mthbeg&lt;=A253,mthend&gt;=A253),1,0)</f>
        <v>0</v>
      </c>
      <c r="V253" s="4" t="n">
        <f aca="false">P253*U253</f>
        <v>0</v>
      </c>
      <c r="X253" s="42" t="n">
        <f aca="false">IF(AND(CHOOSE(X$3,MONTH(A253)=MONTH(mthbeg),MONTH(A253)=1),YEAR(A253)&gt;YEAR(mthbeg)),X252*(1+escalator),X252)</f>
        <v>1.80611123466942</v>
      </c>
      <c r="Y253" s="32" t="n">
        <f aca="false">D253*X253</f>
        <v>0</v>
      </c>
      <c r="AA253" s="32" t="n">
        <f aca="false">$D253*E253</f>
        <v>0</v>
      </c>
      <c r="AB253" s="32" t="n">
        <f aca="false">$D253*F253</f>
        <v>0</v>
      </c>
      <c r="AC253" s="32" t="n">
        <f aca="false">$D253*G253</f>
        <v>0</v>
      </c>
      <c r="AD253" s="32" t="n">
        <f aca="false">$D253*H253</f>
        <v>0</v>
      </c>
      <c r="AE253" s="32" t="n">
        <f aca="false">$D253*I253</f>
        <v>0</v>
      </c>
      <c r="AF253" s="32" t="n">
        <f aca="false">$D253*J253</f>
        <v>0</v>
      </c>
      <c r="AH253" s="1" t="n">
        <f aca="false">C253*E253</f>
        <v>0</v>
      </c>
      <c r="AI253" s="1" t="n">
        <f aca="false">AH253*T253</f>
        <v>0</v>
      </c>
    </row>
    <row r="254" customFormat="false" ht="12.75" hidden="false" customHeight="false" outlineLevel="0" collapsed="false">
      <c r="A254" s="43" t="n">
        <f aca="false">EDATE(A253,1)</f>
        <v>44317</v>
      </c>
      <c r="B254" s="32" t="n">
        <f aca="false">B253</f>
        <v>1</v>
      </c>
      <c r="C254" s="32" t="n">
        <f aca="false">IF(U254=1,B254*P254,0)</f>
        <v>0</v>
      </c>
      <c r="D254" s="32" t="n">
        <f aca="false">C254*T254</f>
        <v>0</v>
      </c>
      <c r="E254" s="40"/>
      <c r="F254" s="33"/>
      <c r="G254" s="33" t="n">
        <v>49.4987632629823</v>
      </c>
      <c r="H254" s="40" t="n">
        <v>50.9</v>
      </c>
      <c r="I254" s="33" t="n">
        <v>32.3423246850255</v>
      </c>
      <c r="J254" s="33" t="n">
        <v>30.45</v>
      </c>
      <c r="K254" s="32"/>
      <c r="L254" s="32"/>
      <c r="M254" s="32"/>
      <c r="N254" s="32"/>
      <c r="O254" s="32"/>
      <c r="P254" s="1" t="n">
        <f aca="false">A255-A254</f>
        <v>31</v>
      </c>
      <c r="Q254" s="41" t="n">
        <f aca="false">CHOOSE(F$3,A255+24,A254)</f>
        <v>44372</v>
      </c>
      <c r="R254" s="1" t="n">
        <f aca="false">Q254-C$3</f>
        <v>-1554</v>
      </c>
      <c r="S254" s="40" t="n">
        <v>0.073634770450661</v>
      </c>
      <c r="T254" s="42" t="n">
        <f aca="false">1/(1+CHOOSE(F$3,S255/2,S254/2))^(2*R254/365.25)</f>
        <v>1.36019086390743</v>
      </c>
      <c r="U254" s="4" t="n">
        <f aca="false">IF(AND(mthbeg&lt;=A254,mthend&gt;=A254),1,0)</f>
        <v>0</v>
      </c>
      <c r="V254" s="4" t="n">
        <f aca="false">P254*U254</f>
        <v>0</v>
      </c>
      <c r="X254" s="42" t="n">
        <f aca="false">IF(AND(CHOOSE(X$3,MONTH(A254)=MONTH(mthbeg),MONTH(A254)=1),YEAR(A254)&gt;YEAR(mthbeg)),X253*(1+escalator),X253)</f>
        <v>1.80611123466942</v>
      </c>
      <c r="Y254" s="32" t="n">
        <f aca="false">D254*X254</f>
        <v>0</v>
      </c>
      <c r="AA254" s="32" t="n">
        <f aca="false">$D254*E254</f>
        <v>0</v>
      </c>
      <c r="AB254" s="32" t="n">
        <f aca="false">$D254*F254</f>
        <v>0</v>
      </c>
      <c r="AC254" s="32" t="n">
        <f aca="false">$D254*G254</f>
        <v>0</v>
      </c>
      <c r="AD254" s="32" t="n">
        <f aca="false">$D254*H254</f>
        <v>0</v>
      </c>
      <c r="AE254" s="32" t="n">
        <f aca="false">$D254*I254</f>
        <v>0</v>
      </c>
      <c r="AF254" s="32" t="n">
        <f aca="false">$D254*J254</f>
        <v>0</v>
      </c>
      <c r="AH254" s="1" t="n">
        <f aca="false">C254*E254</f>
        <v>0</v>
      </c>
      <c r="AI254" s="1" t="n">
        <f aca="false">AH254*T254</f>
        <v>0</v>
      </c>
    </row>
    <row r="255" customFormat="false" ht="12.75" hidden="false" customHeight="false" outlineLevel="0" collapsed="false">
      <c r="A255" s="43" t="n">
        <f aca="false">EDATE(A254,1)</f>
        <v>44348</v>
      </c>
      <c r="B255" s="32" t="n">
        <f aca="false">B254</f>
        <v>1</v>
      </c>
      <c r="C255" s="32" t="n">
        <f aca="false">IF(U255=1,B255*P255,0)</f>
        <v>0</v>
      </c>
      <c r="D255" s="32" t="n">
        <f aca="false">C255*T255</f>
        <v>0</v>
      </c>
      <c r="E255" s="40"/>
      <c r="F255" s="33"/>
      <c r="G255" s="33" t="n">
        <v>65.4987632629822</v>
      </c>
      <c r="H255" s="40" t="n">
        <v>57.9</v>
      </c>
      <c r="I255" s="33" t="n">
        <v>30.3423246850255</v>
      </c>
      <c r="J255" s="33" t="n">
        <v>33.45</v>
      </c>
      <c r="K255" s="32"/>
      <c r="L255" s="32"/>
      <c r="M255" s="32"/>
      <c r="N255" s="32"/>
      <c r="O255" s="32"/>
      <c r="P255" s="1" t="n">
        <f aca="false">A256-A255</f>
        <v>30</v>
      </c>
      <c r="Q255" s="41" t="n">
        <f aca="false">CHOOSE(F$3,A256+24,A255)</f>
        <v>44402</v>
      </c>
      <c r="R255" s="1" t="n">
        <f aca="false">Q255-C$3</f>
        <v>-1524</v>
      </c>
      <c r="S255" s="40" t="n">
        <v>0.073626611166646</v>
      </c>
      <c r="T255" s="42" t="n">
        <f aca="false">1/(1+CHOOSE(F$3,S256/2,S255/2))^(2*R255/365.25)</f>
        <v>1.35209262932232</v>
      </c>
      <c r="U255" s="4" t="n">
        <f aca="false">IF(AND(mthbeg&lt;=A255,mthend&gt;=A255),1,0)</f>
        <v>0</v>
      </c>
      <c r="V255" s="4" t="n">
        <f aca="false">P255*U255</f>
        <v>0</v>
      </c>
      <c r="X255" s="42" t="n">
        <f aca="false">IF(AND(CHOOSE(X$3,MONTH(A255)=MONTH(mthbeg),MONTH(A255)=1),YEAR(A255)&gt;YEAR(mthbeg)),X254*(1+escalator),X254)</f>
        <v>1.80611123466942</v>
      </c>
      <c r="Y255" s="32" t="n">
        <f aca="false">D255*X255</f>
        <v>0</v>
      </c>
      <c r="AA255" s="32" t="n">
        <f aca="false">$D255*E255</f>
        <v>0</v>
      </c>
      <c r="AB255" s="32" t="n">
        <f aca="false">$D255*F255</f>
        <v>0</v>
      </c>
      <c r="AC255" s="32" t="n">
        <f aca="false">$D255*G255</f>
        <v>0</v>
      </c>
      <c r="AD255" s="32" t="n">
        <f aca="false">$D255*H255</f>
        <v>0</v>
      </c>
      <c r="AE255" s="32" t="n">
        <f aca="false">$D255*I255</f>
        <v>0</v>
      </c>
      <c r="AF255" s="32" t="n">
        <f aca="false">$D255*J255</f>
        <v>0</v>
      </c>
      <c r="AH255" s="1" t="n">
        <f aca="false">C255*E255</f>
        <v>0</v>
      </c>
      <c r="AI255" s="1" t="n">
        <f aca="false">AH255*T255</f>
        <v>0</v>
      </c>
    </row>
    <row r="256" customFormat="false" ht="12.75" hidden="false" customHeight="false" outlineLevel="0" collapsed="false">
      <c r="A256" s="43" t="n">
        <f aca="false">EDATE(A255,1)</f>
        <v>44378</v>
      </c>
      <c r="B256" s="32" t="n">
        <f aca="false">B255</f>
        <v>1</v>
      </c>
      <c r="C256" s="32" t="n">
        <f aca="false">IF(U256=1,B256*P256,0)</f>
        <v>0</v>
      </c>
      <c r="D256" s="32" t="n">
        <f aca="false">C256*T256</f>
        <v>0</v>
      </c>
      <c r="E256" s="40"/>
      <c r="F256" s="33"/>
      <c r="G256" s="33" t="n">
        <v>78</v>
      </c>
      <c r="H256" s="40" t="n">
        <v>75.35</v>
      </c>
      <c r="I256" s="33" t="n">
        <v>43.3195961716176</v>
      </c>
      <c r="J256" s="33" t="n">
        <v>38.05</v>
      </c>
      <c r="K256" s="32"/>
      <c r="L256" s="32"/>
      <c r="M256" s="32"/>
      <c r="N256" s="32"/>
      <c r="O256" s="32"/>
      <c r="P256" s="1" t="n">
        <f aca="false">A257-A256</f>
        <v>31</v>
      </c>
      <c r="Q256" s="41" t="n">
        <f aca="false">CHOOSE(F$3,A257+24,A256)</f>
        <v>44433</v>
      </c>
      <c r="R256" s="1" t="n">
        <f aca="false">Q256-C$3</f>
        <v>-1493</v>
      </c>
      <c r="S256" s="40" t="n">
        <v>0.073618451882653</v>
      </c>
      <c r="T256" s="42" t="n">
        <f aca="false">1/(1+CHOOSE(F$3,S257/2,S256/2))^(2*R256/365.25)</f>
        <v>1.34377976271738</v>
      </c>
      <c r="U256" s="4" t="n">
        <f aca="false">IF(AND(mthbeg&lt;=A256,mthend&gt;=A256),1,0)</f>
        <v>0</v>
      </c>
      <c r="V256" s="4" t="n">
        <f aca="false">P256*U256</f>
        <v>0</v>
      </c>
      <c r="X256" s="42" t="n">
        <f aca="false">IF(AND(CHOOSE(X$3,MONTH(A256)=MONTH(mthbeg),MONTH(A256)=1),YEAR(A256)&gt;YEAR(mthbeg)),X255*(1+escalator),X255)</f>
        <v>1.80611123466942</v>
      </c>
      <c r="Y256" s="32" t="n">
        <f aca="false">D256*X256</f>
        <v>0</v>
      </c>
      <c r="AA256" s="32" t="n">
        <f aca="false">$D256*E256</f>
        <v>0</v>
      </c>
      <c r="AB256" s="32" t="n">
        <f aca="false">$D256*F256</f>
        <v>0</v>
      </c>
      <c r="AC256" s="32" t="n">
        <f aca="false">$D256*G256</f>
        <v>0</v>
      </c>
      <c r="AD256" s="32" t="n">
        <f aca="false">$D256*H256</f>
        <v>0</v>
      </c>
      <c r="AE256" s="32" t="n">
        <f aca="false">$D256*I256</f>
        <v>0</v>
      </c>
      <c r="AF256" s="32" t="n">
        <f aca="false">$D256*J256</f>
        <v>0</v>
      </c>
      <c r="AH256" s="1" t="n">
        <f aca="false">C256*E256</f>
        <v>0</v>
      </c>
      <c r="AI256" s="1" t="n">
        <f aca="false">AH256*T256</f>
        <v>0</v>
      </c>
    </row>
    <row r="257" customFormat="false" ht="12.75" hidden="false" customHeight="false" outlineLevel="0" collapsed="false">
      <c r="A257" s="43" t="n">
        <f aca="false">EDATE(A256,1)</f>
        <v>44409</v>
      </c>
      <c r="B257" s="32" t="n">
        <f aca="false">B256</f>
        <v>1</v>
      </c>
      <c r="C257" s="32" t="n">
        <f aca="false">IF(U257=1,B257*P257,0)</f>
        <v>0</v>
      </c>
      <c r="D257" s="32" t="n">
        <f aca="false">C257*T257</f>
        <v>0</v>
      </c>
      <c r="E257" s="40"/>
      <c r="F257" s="33"/>
      <c r="G257" s="33" t="n">
        <v>82.2949458977435</v>
      </c>
      <c r="H257" s="40" t="n">
        <v>88.35</v>
      </c>
      <c r="I257" s="33" t="n">
        <v>47.3195961716176</v>
      </c>
      <c r="J257" s="33" t="n">
        <v>40.05</v>
      </c>
      <c r="K257" s="32"/>
      <c r="L257" s="32"/>
      <c r="M257" s="32"/>
      <c r="N257" s="32"/>
      <c r="O257" s="32"/>
      <c r="P257" s="1" t="n">
        <f aca="false">A258-A257</f>
        <v>31</v>
      </c>
      <c r="Q257" s="41" t="n">
        <f aca="false">CHOOSE(F$3,A258+24,A257)</f>
        <v>44464</v>
      </c>
      <c r="R257" s="1" t="n">
        <f aca="false">Q257-C$3</f>
        <v>-1462</v>
      </c>
      <c r="S257" s="40" t="n">
        <v>0.073610555801391</v>
      </c>
      <c r="T257" s="42" t="n">
        <f aca="false">1/(1+CHOOSE(F$3,S258/2,S257/2))^(2*R257/365.25)</f>
        <v>1.33551837412248</v>
      </c>
      <c r="U257" s="4" t="n">
        <f aca="false">IF(AND(mthbeg&lt;=A257,mthend&gt;=A257),1,0)</f>
        <v>0</v>
      </c>
      <c r="V257" s="4" t="n">
        <f aca="false">P257*U257</f>
        <v>0</v>
      </c>
      <c r="X257" s="42" t="n">
        <f aca="false">IF(AND(CHOOSE(X$3,MONTH(A257)=MONTH(mthbeg),MONTH(A257)=1),YEAR(A257)&gt;YEAR(mthbeg)),X256*(1+escalator),X256)</f>
        <v>1.80611123466942</v>
      </c>
      <c r="Y257" s="32" t="n">
        <f aca="false">D257*X257</f>
        <v>0</v>
      </c>
      <c r="AA257" s="32" t="n">
        <f aca="false">$D257*E257</f>
        <v>0</v>
      </c>
      <c r="AB257" s="32" t="n">
        <f aca="false">$D257*F257</f>
        <v>0</v>
      </c>
      <c r="AC257" s="32" t="n">
        <f aca="false">$D257*G257</f>
        <v>0</v>
      </c>
      <c r="AD257" s="32" t="n">
        <f aca="false">$D257*H257</f>
        <v>0</v>
      </c>
      <c r="AE257" s="32" t="n">
        <f aca="false">$D257*I257</f>
        <v>0</v>
      </c>
      <c r="AF257" s="32" t="n">
        <f aca="false">$D257*J257</f>
        <v>0</v>
      </c>
      <c r="AH257" s="1" t="n">
        <f aca="false">C257*E257</f>
        <v>0</v>
      </c>
      <c r="AI257" s="1" t="n">
        <f aca="false">AH257*T257</f>
        <v>0</v>
      </c>
    </row>
    <row r="258" customFormat="false" ht="12.75" hidden="false" customHeight="false" outlineLevel="0" collapsed="false">
      <c r="A258" s="43" t="n">
        <f aca="false">EDATE(A257,1)</f>
        <v>44440</v>
      </c>
      <c r="B258" s="32" t="n">
        <f aca="false">B257</f>
        <v>1</v>
      </c>
      <c r="C258" s="32" t="n">
        <f aca="false">IF(U258=1,B258*P258,0)</f>
        <v>0</v>
      </c>
      <c r="D258" s="32" t="n">
        <f aca="false">C258*T258</f>
        <v>0</v>
      </c>
      <c r="E258" s="40"/>
      <c r="F258" s="33"/>
      <c r="G258" s="33" t="n">
        <v>74.2949458977435</v>
      </c>
      <c r="H258" s="40" t="n">
        <v>76.35</v>
      </c>
      <c r="I258" s="33" t="n">
        <v>44.3195961716176</v>
      </c>
      <c r="J258" s="33" t="n">
        <v>38.05</v>
      </c>
      <c r="K258" s="32"/>
      <c r="L258" s="32"/>
      <c r="M258" s="32"/>
      <c r="N258" s="32"/>
      <c r="O258" s="32"/>
      <c r="P258" s="1" t="n">
        <f aca="false">A259-A258</f>
        <v>30</v>
      </c>
      <c r="Q258" s="41" t="n">
        <f aca="false">CHOOSE(F$3,A259+24,A258)</f>
        <v>44494</v>
      </c>
      <c r="R258" s="1" t="n">
        <f aca="false">Q258-C$3</f>
        <v>-1432</v>
      </c>
      <c r="S258" s="40" t="n">
        <v>0.07360239651744</v>
      </c>
      <c r="T258" s="42" t="n">
        <f aca="false">1/(1+CHOOSE(F$3,S259/2,S258/2))^(2*R258/365.25)</f>
        <v>1.32757353235137</v>
      </c>
      <c r="U258" s="4" t="n">
        <f aca="false">IF(AND(mthbeg&lt;=A258,mthend&gt;=A258),1,0)</f>
        <v>0</v>
      </c>
      <c r="V258" s="4" t="n">
        <f aca="false">P258*U258</f>
        <v>0</v>
      </c>
      <c r="X258" s="42" t="n">
        <f aca="false">IF(AND(CHOOSE(X$3,MONTH(A258)=MONTH(mthbeg),MONTH(A258)=1),YEAR(A258)&gt;YEAR(mthbeg)),X257*(1+escalator),X257)</f>
        <v>1.80611123466942</v>
      </c>
      <c r="Y258" s="32" t="n">
        <f aca="false">D258*X258</f>
        <v>0</v>
      </c>
      <c r="AA258" s="32" t="n">
        <f aca="false">$D258*E258</f>
        <v>0</v>
      </c>
      <c r="AB258" s="32" t="n">
        <f aca="false">$D258*F258</f>
        <v>0</v>
      </c>
      <c r="AC258" s="32" t="n">
        <f aca="false">$D258*G258</f>
        <v>0</v>
      </c>
      <c r="AD258" s="32" t="n">
        <f aca="false">$D258*H258</f>
        <v>0</v>
      </c>
      <c r="AE258" s="32" t="n">
        <f aca="false">$D258*I258</f>
        <v>0</v>
      </c>
      <c r="AF258" s="32" t="n">
        <f aca="false">$D258*J258</f>
        <v>0</v>
      </c>
      <c r="AH258" s="1" t="n">
        <f aca="false">C258*E258</f>
        <v>0</v>
      </c>
      <c r="AI258" s="1" t="n">
        <f aca="false">AH258*T258</f>
        <v>0</v>
      </c>
    </row>
    <row r="259" customFormat="false" ht="12.75" hidden="false" customHeight="false" outlineLevel="0" collapsed="false">
      <c r="A259" s="43" t="n">
        <f aca="false">EDATE(A258,1)</f>
        <v>44470</v>
      </c>
      <c r="B259" s="32" t="n">
        <f aca="false">B258</f>
        <v>1</v>
      </c>
      <c r="C259" s="32" t="n">
        <f aca="false">IF(U259=1,B259*P259,0)</f>
        <v>0</v>
      </c>
      <c r="D259" s="32" t="n">
        <f aca="false">C259*T259</f>
        <v>0</v>
      </c>
      <c r="E259" s="40"/>
      <c r="F259" s="33"/>
      <c r="G259" s="33" t="n">
        <v>57.4</v>
      </c>
      <c r="H259" s="40" t="n">
        <v>54.5</v>
      </c>
      <c r="I259" s="33" t="n">
        <v>37.982110491052</v>
      </c>
      <c r="J259" s="33" t="n">
        <v>36.45</v>
      </c>
      <c r="K259" s="32"/>
      <c r="L259" s="32"/>
      <c r="M259" s="32"/>
      <c r="N259" s="32"/>
      <c r="O259" s="32"/>
      <c r="P259" s="1" t="n">
        <f aca="false">A260-A259</f>
        <v>31</v>
      </c>
      <c r="Q259" s="41" t="n">
        <f aca="false">CHOOSE(F$3,A260+24,A259)</f>
        <v>44525</v>
      </c>
      <c r="R259" s="1" t="n">
        <f aca="false">Q259-C$3</f>
        <v>-1401</v>
      </c>
      <c r="S259" s="40" t="n">
        <v>0.07359450043622</v>
      </c>
      <c r="T259" s="42" t="n">
        <f aca="false">1/(1+CHOOSE(F$3,S260/2,S259/2))^(2*R259/365.25)</f>
        <v>1.31941524552986</v>
      </c>
      <c r="U259" s="4" t="n">
        <f aca="false">IF(AND(mthbeg&lt;=A259,mthend&gt;=A259),1,0)</f>
        <v>0</v>
      </c>
      <c r="V259" s="4" t="n">
        <f aca="false">P259*U259</f>
        <v>0</v>
      </c>
      <c r="X259" s="42" t="n">
        <f aca="false">IF(AND(CHOOSE(X$3,MONTH(A259)=MONTH(mthbeg),MONTH(A259)=1),YEAR(A259)&gt;YEAR(mthbeg)),X258*(1+escalator),X258)</f>
        <v>1.80611123466942</v>
      </c>
      <c r="Y259" s="32" t="n">
        <f aca="false">D259*X259</f>
        <v>0</v>
      </c>
      <c r="AA259" s="32" t="n">
        <f aca="false">$D259*E259</f>
        <v>0</v>
      </c>
      <c r="AB259" s="32" t="n">
        <f aca="false">$D259*F259</f>
        <v>0</v>
      </c>
      <c r="AC259" s="32" t="n">
        <f aca="false">$D259*G259</f>
        <v>0</v>
      </c>
      <c r="AD259" s="32" t="n">
        <f aca="false">$D259*H259</f>
        <v>0</v>
      </c>
      <c r="AE259" s="32" t="n">
        <f aca="false">$D259*I259</f>
        <v>0</v>
      </c>
      <c r="AF259" s="32" t="n">
        <f aca="false">$D259*J259</f>
        <v>0</v>
      </c>
      <c r="AH259" s="1" t="n">
        <f aca="false">C259*E259</f>
        <v>0</v>
      </c>
      <c r="AI259" s="1" t="n">
        <f aca="false">AH259*T259</f>
        <v>0</v>
      </c>
    </row>
    <row r="260" customFormat="false" ht="12.75" hidden="false" customHeight="false" outlineLevel="0" collapsed="false">
      <c r="A260" s="43" t="n">
        <f aca="false">EDATE(A259,1)</f>
        <v>44501</v>
      </c>
      <c r="B260" s="32" t="n">
        <f aca="false">B259</f>
        <v>1</v>
      </c>
      <c r="C260" s="32" t="n">
        <f aca="false">IF(U260=1,B260*P260,0)</f>
        <v>0</v>
      </c>
      <c r="D260" s="32" t="n">
        <f aca="false">C260*T260</f>
        <v>0</v>
      </c>
      <c r="E260" s="40"/>
      <c r="F260" s="33"/>
      <c r="G260" s="33" t="n">
        <v>47.4967558746892</v>
      </c>
      <c r="H260" s="40" t="n">
        <v>53.5</v>
      </c>
      <c r="I260" s="33" t="n">
        <v>32.982110491052</v>
      </c>
      <c r="J260" s="33" t="n">
        <v>33.45</v>
      </c>
      <c r="K260" s="32"/>
      <c r="L260" s="32"/>
      <c r="M260" s="32"/>
      <c r="N260" s="32"/>
      <c r="O260" s="32"/>
      <c r="P260" s="1" t="n">
        <f aca="false">A261-A260</f>
        <v>30</v>
      </c>
      <c r="Q260" s="41" t="n">
        <f aca="false">CHOOSE(F$3,A261+24,A260)</f>
        <v>44555</v>
      </c>
      <c r="R260" s="1" t="n">
        <f aca="false">Q260-C$3</f>
        <v>-1371</v>
      </c>
      <c r="S260" s="40" t="n">
        <v>0.073586341152314</v>
      </c>
      <c r="T260" s="42" t="n">
        <f aca="false">1/(1+CHOOSE(F$3,S261/2,S260/2))^(2*R260/365.25)</f>
        <v>1.31156828569088</v>
      </c>
      <c r="U260" s="4" t="n">
        <f aca="false">IF(AND(mthbeg&lt;=A260,mthend&gt;=A260),1,0)</f>
        <v>0</v>
      </c>
      <c r="V260" s="4" t="n">
        <f aca="false">P260*U260</f>
        <v>0</v>
      </c>
      <c r="X260" s="42" t="n">
        <f aca="false">IF(AND(CHOOSE(X$3,MONTH(A260)=MONTH(mthbeg),MONTH(A260)=1),YEAR(A260)&gt;YEAR(mthbeg)),X259*(1+escalator),X259)</f>
        <v>1.80611123466942</v>
      </c>
      <c r="Y260" s="32" t="n">
        <f aca="false">D260*X260</f>
        <v>0</v>
      </c>
      <c r="AA260" s="32" t="n">
        <f aca="false">$D260*E260</f>
        <v>0</v>
      </c>
      <c r="AB260" s="32" t="n">
        <f aca="false">$D260*F260</f>
        <v>0</v>
      </c>
      <c r="AC260" s="32" t="n">
        <f aca="false">$D260*G260</f>
        <v>0</v>
      </c>
      <c r="AD260" s="32" t="n">
        <f aca="false">$D260*H260</f>
        <v>0</v>
      </c>
      <c r="AE260" s="32" t="n">
        <f aca="false">$D260*I260</f>
        <v>0</v>
      </c>
      <c r="AF260" s="32" t="n">
        <f aca="false">$D260*J260</f>
        <v>0</v>
      </c>
      <c r="AH260" s="1" t="n">
        <f aca="false">C260*E260</f>
        <v>0</v>
      </c>
      <c r="AI260" s="1" t="n">
        <f aca="false">AH260*T260</f>
        <v>0</v>
      </c>
    </row>
    <row r="261" customFormat="false" ht="12.75" hidden="false" customHeight="false" outlineLevel="0" collapsed="false">
      <c r="A261" s="43" t="n">
        <f aca="false">EDATE(A260,1)</f>
        <v>44531</v>
      </c>
      <c r="B261" s="32" t="n">
        <f aca="false">B260</f>
        <v>1</v>
      </c>
      <c r="C261" s="32" t="n">
        <f aca="false">IF(U261=1,B261*P261,0)</f>
        <v>0</v>
      </c>
      <c r="D261" s="32" t="n">
        <f aca="false">C261*T261</f>
        <v>0</v>
      </c>
      <c r="E261" s="40"/>
      <c r="F261" s="33"/>
      <c r="G261" s="33" t="n">
        <v>46.4967558746892</v>
      </c>
      <c r="H261" s="40" t="n">
        <v>52.5</v>
      </c>
      <c r="I261" s="33" t="n">
        <v>32.982110491052</v>
      </c>
      <c r="J261" s="33" t="n">
        <v>33.45</v>
      </c>
      <c r="K261" s="32"/>
      <c r="L261" s="32"/>
      <c r="M261" s="32"/>
      <c r="N261" s="32"/>
      <c r="O261" s="32"/>
      <c r="P261" s="1" t="n">
        <f aca="false">A262-A261</f>
        <v>31</v>
      </c>
      <c r="Q261" s="41" t="n">
        <f aca="false">CHOOSE(F$3,A262+24,A261)</f>
        <v>44586</v>
      </c>
      <c r="R261" s="1" t="n">
        <f aca="false">Q261-C$3</f>
        <v>-1340</v>
      </c>
      <c r="S261" s="40" t="n">
        <v>0.073578181868429</v>
      </c>
      <c r="T261" s="42" t="n">
        <f aca="false">1/(1+CHOOSE(F$3,S262/2,S261/2))^(2*R261/365.25)</f>
        <v>1.3035154516408</v>
      </c>
      <c r="U261" s="4" t="n">
        <f aca="false">IF(AND(mthbeg&lt;=A261,mthend&gt;=A261),1,0)</f>
        <v>0</v>
      </c>
      <c r="V261" s="4" t="n">
        <f aca="false">P261*U261</f>
        <v>0</v>
      </c>
      <c r="X261" s="42" t="n">
        <f aca="false">IF(AND(CHOOSE(X$3,MONTH(A261)=MONTH(mthbeg),MONTH(A261)=1),YEAR(A261)&gt;YEAR(mthbeg)),X260*(1+escalator),X260)</f>
        <v>1.80611123466942</v>
      </c>
      <c r="Y261" s="32" t="n">
        <f aca="false">D261*X261</f>
        <v>0</v>
      </c>
      <c r="AA261" s="32" t="n">
        <f aca="false">$D261*E261</f>
        <v>0</v>
      </c>
      <c r="AB261" s="32" t="n">
        <f aca="false">$D261*F261</f>
        <v>0</v>
      </c>
      <c r="AC261" s="32" t="n">
        <f aca="false">$D261*G261</f>
        <v>0</v>
      </c>
      <c r="AD261" s="32" t="n">
        <f aca="false">$D261*H261</f>
        <v>0</v>
      </c>
      <c r="AE261" s="32" t="n">
        <f aca="false">$D261*I261</f>
        <v>0</v>
      </c>
      <c r="AF261" s="32" t="n">
        <f aca="false">$D261*J261</f>
        <v>0</v>
      </c>
      <c r="AH261" s="1" t="n">
        <f aca="false">C261*E261</f>
        <v>0</v>
      </c>
      <c r="AI261" s="1" t="n">
        <f aca="false">AH261*T261</f>
        <v>0</v>
      </c>
    </row>
    <row r="262" customFormat="false" ht="12.75" hidden="false" customHeight="false" outlineLevel="0" collapsed="false">
      <c r="A262" s="43" t="n">
        <f aca="false">EDATE(A261,1)</f>
        <v>44562</v>
      </c>
      <c r="B262" s="32" t="n">
        <f aca="false">B261</f>
        <v>1</v>
      </c>
      <c r="C262" s="32" t="n">
        <f aca="false">IF(U262=1,B262*P262,0)</f>
        <v>0</v>
      </c>
      <c r="D262" s="32" t="n">
        <f aca="false">C262*T262</f>
        <v>0</v>
      </c>
      <c r="E262" s="40"/>
      <c r="F262" s="33"/>
      <c r="G262" s="33" t="n">
        <v>49.25</v>
      </c>
      <c r="H262" s="40" t="n">
        <v>54.05</v>
      </c>
      <c r="I262" s="33" t="n">
        <v>34.0550781345717</v>
      </c>
      <c r="J262" s="33" t="n">
        <v>37.45</v>
      </c>
      <c r="K262" s="32"/>
      <c r="L262" s="32"/>
      <c r="M262" s="32"/>
      <c r="N262" s="32"/>
      <c r="O262" s="32"/>
      <c r="P262" s="1" t="n">
        <f aca="false">A263-A262</f>
        <v>31</v>
      </c>
      <c r="Q262" s="41" t="n">
        <f aca="false">CHOOSE(F$3,A263+24,A262)</f>
        <v>44617</v>
      </c>
      <c r="R262" s="1" t="n">
        <f aca="false">Q262-C$3</f>
        <v>-1309</v>
      </c>
      <c r="S262" s="40" t="n">
        <v>0.073570812192681</v>
      </c>
      <c r="T262" s="42" t="n">
        <f aca="false">1/(1+CHOOSE(F$3,S263/2,S262/2))^(2*R262/365.25)</f>
        <v>1.29551008780679</v>
      </c>
      <c r="U262" s="4" t="n">
        <f aca="false">IF(AND(mthbeg&lt;=A262,mthend&gt;=A262),1,0)</f>
        <v>0</v>
      </c>
      <c r="V262" s="4" t="n">
        <f aca="false">P262*U262</f>
        <v>0</v>
      </c>
      <c r="X262" s="42" t="n">
        <f aca="false">IF(AND(CHOOSE(X$3,MONTH(A262)=MONTH(mthbeg),MONTH(A262)=1),YEAR(A262)&gt;YEAR(mthbeg)),X261*(1+escalator),X261)</f>
        <v>1.8602945717095</v>
      </c>
      <c r="Y262" s="32" t="n">
        <f aca="false">D262*X262</f>
        <v>0</v>
      </c>
      <c r="AA262" s="32" t="n">
        <f aca="false">$D262*E262</f>
        <v>0</v>
      </c>
      <c r="AB262" s="32" t="n">
        <f aca="false">$D262*F262</f>
        <v>0</v>
      </c>
      <c r="AC262" s="32" t="n">
        <f aca="false">$D262*G262</f>
        <v>0</v>
      </c>
      <c r="AD262" s="32" t="n">
        <f aca="false">$D262*H262</f>
        <v>0</v>
      </c>
      <c r="AE262" s="32" t="n">
        <f aca="false">$D262*I262</f>
        <v>0</v>
      </c>
      <c r="AF262" s="32" t="n">
        <f aca="false">$D262*J262</f>
        <v>0</v>
      </c>
      <c r="AH262" s="1" t="n">
        <f aca="false">C262*E262</f>
        <v>0</v>
      </c>
      <c r="AI262" s="1" t="n">
        <f aca="false">AH262*T262</f>
        <v>0</v>
      </c>
    </row>
    <row r="263" customFormat="false" ht="12.75" hidden="false" customHeight="false" outlineLevel="0" collapsed="false">
      <c r="A263" s="43" t="n">
        <f aca="false">EDATE(A262,1)</f>
        <v>44593</v>
      </c>
      <c r="B263" s="32" t="n">
        <f aca="false">B262</f>
        <v>1</v>
      </c>
      <c r="C263" s="32" t="n">
        <f aca="false">IF(U263=1,B263*P263,0)</f>
        <v>0</v>
      </c>
      <c r="D263" s="32" t="n">
        <f aca="false">C263*T263</f>
        <v>0</v>
      </c>
      <c r="E263" s="40"/>
      <c r="F263" s="33"/>
      <c r="G263" s="33" t="n">
        <v>49.3023964611925</v>
      </c>
      <c r="H263" s="40" t="n">
        <v>52.05</v>
      </c>
      <c r="I263" s="33" t="n">
        <v>33.2150781345717</v>
      </c>
      <c r="J263" s="33" t="n">
        <v>36.45</v>
      </c>
      <c r="K263" s="32"/>
      <c r="L263" s="32"/>
      <c r="M263" s="32"/>
      <c r="N263" s="32"/>
      <c r="O263" s="32"/>
      <c r="P263" s="1" t="n">
        <f aca="false">A264-A263</f>
        <v>28</v>
      </c>
      <c r="Q263" s="41" t="n">
        <f aca="false">CHOOSE(F$3,A264+24,A263)</f>
        <v>44645</v>
      </c>
      <c r="R263" s="1" t="n">
        <f aca="false">Q263-C$3</f>
        <v>-1281</v>
      </c>
      <c r="S263" s="40" t="n">
        <v>0.073562652908838</v>
      </c>
      <c r="T263" s="42" t="n">
        <f aca="false">1/(1+CHOOSE(F$3,S264/2,S263/2))^(2*R263/365.25)</f>
        <v>1.28832088739015</v>
      </c>
      <c r="U263" s="4" t="n">
        <f aca="false">IF(AND(mthbeg&lt;=A263,mthend&gt;=A263),1,0)</f>
        <v>0</v>
      </c>
      <c r="V263" s="4" t="n">
        <f aca="false">P263*U263</f>
        <v>0</v>
      </c>
      <c r="X263" s="42" t="n">
        <f aca="false">IF(AND(CHOOSE(X$3,MONTH(A263)=MONTH(mthbeg),MONTH(A263)=1),YEAR(A263)&gt;YEAR(mthbeg)),X262*(1+escalator),X262)</f>
        <v>1.8602945717095</v>
      </c>
      <c r="Y263" s="32" t="n">
        <f aca="false">D263*X263</f>
        <v>0</v>
      </c>
      <c r="AA263" s="32" t="n">
        <f aca="false">$D263*E263</f>
        <v>0</v>
      </c>
      <c r="AB263" s="32" t="n">
        <f aca="false">$D263*F263</f>
        <v>0</v>
      </c>
      <c r="AC263" s="32" t="n">
        <f aca="false">$D263*G263</f>
        <v>0</v>
      </c>
      <c r="AD263" s="32" t="n">
        <f aca="false">$D263*H263</f>
        <v>0</v>
      </c>
      <c r="AE263" s="32" t="n">
        <f aca="false">$D263*I263</f>
        <v>0</v>
      </c>
      <c r="AF263" s="32" t="n">
        <f aca="false">$D263*J263</f>
        <v>0</v>
      </c>
      <c r="AH263" s="1" t="n">
        <f aca="false">C263*E263</f>
        <v>0</v>
      </c>
      <c r="AI263" s="1" t="n">
        <f aca="false">AH263*T263</f>
        <v>0</v>
      </c>
    </row>
    <row r="264" customFormat="false" ht="12.75" hidden="false" customHeight="false" outlineLevel="0" collapsed="false">
      <c r="A264" s="43" t="n">
        <f aca="false">EDATE(A263,1)</f>
        <v>44621</v>
      </c>
      <c r="B264" s="32" t="n">
        <f aca="false">B263</f>
        <v>1</v>
      </c>
      <c r="C264" s="32" t="n">
        <f aca="false">IF(U264=1,B264*P264,0)</f>
        <v>0</v>
      </c>
      <c r="D264" s="32" t="n">
        <f aca="false">C264*T264</f>
        <v>0</v>
      </c>
      <c r="E264" s="40"/>
      <c r="F264" s="33"/>
      <c r="G264" s="33" t="n">
        <v>48.3023964611925</v>
      </c>
      <c r="H264" s="40" t="n">
        <v>51.05</v>
      </c>
      <c r="I264" s="33" t="n">
        <v>33.2150781345717</v>
      </c>
      <c r="J264" s="33" t="n">
        <v>34.45</v>
      </c>
      <c r="K264" s="32"/>
      <c r="L264" s="32"/>
      <c r="M264" s="32"/>
      <c r="N264" s="32"/>
      <c r="O264" s="32"/>
      <c r="P264" s="1" t="n">
        <f aca="false">A265-A264</f>
        <v>31</v>
      </c>
      <c r="Q264" s="41" t="n">
        <f aca="false">CHOOSE(F$3,A265+24,A264)</f>
        <v>44676</v>
      </c>
      <c r="R264" s="1" t="n">
        <f aca="false">Q264-C$3</f>
        <v>-1250</v>
      </c>
      <c r="S264" s="40" t="n">
        <v>0.073554756827721</v>
      </c>
      <c r="T264" s="42" t="n">
        <f aca="false">1/(1+CHOOSE(F$3,S265/2,S264/2))^(2*R264/365.25)</f>
        <v>1.28041214923503</v>
      </c>
      <c r="U264" s="4" t="n">
        <f aca="false">IF(AND(mthbeg&lt;=A264,mthend&gt;=A264),1,0)</f>
        <v>0</v>
      </c>
      <c r="V264" s="4" t="n">
        <f aca="false">P264*U264</f>
        <v>0</v>
      </c>
      <c r="X264" s="42" t="n">
        <f aca="false">IF(AND(CHOOSE(X$3,MONTH(A264)=MONTH(mthbeg),MONTH(A264)=1),YEAR(A264)&gt;YEAR(mthbeg)),X263*(1+escalator),X263)</f>
        <v>1.8602945717095</v>
      </c>
      <c r="Y264" s="32" t="n">
        <f aca="false">D264*X264</f>
        <v>0</v>
      </c>
      <c r="AA264" s="32" t="n">
        <f aca="false">$D264*E264</f>
        <v>0</v>
      </c>
      <c r="AB264" s="32" t="n">
        <f aca="false">$D264*F264</f>
        <v>0</v>
      </c>
      <c r="AC264" s="32" t="n">
        <f aca="false">$D264*G264</f>
        <v>0</v>
      </c>
      <c r="AD264" s="32" t="n">
        <f aca="false">$D264*H264</f>
        <v>0</v>
      </c>
      <c r="AE264" s="32" t="n">
        <f aca="false">$D264*I264</f>
        <v>0</v>
      </c>
      <c r="AF264" s="32" t="n">
        <f aca="false">$D264*J264</f>
        <v>0</v>
      </c>
      <c r="AH264" s="1" t="n">
        <f aca="false">C264*E264</f>
        <v>0</v>
      </c>
      <c r="AI264" s="1" t="n">
        <f aca="false">AH264*T264</f>
        <v>0</v>
      </c>
    </row>
    <row r="265" customFormat="false" ht="12.75" hidden="false" customHeight="false" outlineLevel="0" collapsed="false">
      <c r="A265" s="43" t="n">
        <f aca="false">EDATE(A264,1)</f>
        <v>44652</v>
      </c>
      <c r="B265" s="32" t="n">
        <f aca="false">B264</f>
        <v>1</v>
      </c>
      <c r="C265" s="32" t="n">
        <f aca="false">IF(U265=1,B265*P265,0)</f>
        <v>0</v>
      </c>
      <c r="D265" s="32" t="n">
        <f aca="false">C265*T265</f>
        <v>0</v>
      </c>
      <c r="E265" s="40"/>
      <c r="F265" s="33"/>
      <c r="G265" s="33" t="n">
        <v>46.5</v>
      </c>
      <c r="H265" s="40" t="n">
        <v>48.95</v>
      </c>
      <c r="I265" s="33" t="n">
        <v>32.5923246850255</v>
      </c>
      <c r="J265" s="33" t="n">
        <v>34.45</v>
      </c>
      <c r="K265" s="32"/>
      <c r="L265" s="32"/>
      <c r="M265" s="32"/>
      <c r="N265" s="32"/>
      <c r="O265" s="32"/>
      <c r="P265" s="1" t="n">
        <f aca="false">A266-A265</f>
        <v>30</v>
      </c>
      <c r="Q265" s="41" t="n">
        <f aca="false">CHOOSE(F$3,A266+24,A265)</f>
        <v>44706</v>
      </c>
      <c r="R265" s="1" t="n">
        <f aca="false">Q265-C$3</f>
        <v>-1220</v>
      </c>
      <c r="S265" s="40" t="n">
        <v>0.073546597543922</v>
      </c>
      <c r="T265" s="42" t="n">
        <f aca="false">1/(1+CHOOSE(F$3,S266/2,S265/2))^(2*R265/365.25)</f>
        <v>1.27280637971343</v>
      </c>
      <c r="U265" s="4" t="n">
        <f aca="false">IF(AND(mthbeg&lt;=A265,mthend&gt;=A265),1,0)</f>
        <v>0</v>
      </c>
      <c r="V265" s="4" t="n">
        <f aca="false">P265*U265</f>
        <v>0</v>
      </c>
      <c r="X265" s="42" t="n">
        <f aca="false">IF(AND(CHOOSE(X$3,MONTH(A265)=MONTH(mthbeg),MONTH(A265)=1),YEAR(A265)&gt;YEAR(mthbeg)),X264*(1+escalator),X264)</f>
        <v>1.8602945717095</v>
      </c>
      <c r="Y265" s="32" t="n">
        <f aca="false">D265*X265</f>
        <v>0</v>
      </c>
      <c r="AA265" s="32" t="n">
        <f aca="false">$D265*E265</f>
        <v>0</v>
      </c>
      <c r="AB265" s="32" t="n">
        <f aca="false">$D265*F265</f>
        <v>0</v>
      </c>
      <c r="AC265" s="32" t="n">
        <f aca="false">$D265*G265</f>
        <v>0</v>
      </c>
      <c r="AD265" s="32" t="n">
        <f aca="false">$D265*H265</f>
        <v>0</v>
      </c>
      <c r="AE265" s="32" t="n">
        <f aca="false">$D265*I265</f>
        <v>0</v>
      </c>
      <c r="AF265" s="32" t="n">
        <f aca="false">$D265*J265</f>
        <v>0</v>
      </c>
      <c r="AH265" s="1" t="n">
        <f aca="false">C265*E265</f>
        <v>0</v>
      </c>
      <c r="AI265" s="1" t="n">
        <f aca="false">AH265*T265</f>
        <v>0</v>
      </c>
    </row>
    <row r="266" customFormat="false" ht="12.75" hidden="false" customHeight="false" outlineLevel="0" collapsed="false">
      <c r="A266" s="43" t="n">
        <f aca="false">EDATE(A265,1)</f>
        <v>44682</v>
      </c>
      <c r="B266" s="32" t="n">
        <f aca="false">B265</f>
        <v>1</v>
      </c>
      <c r="C266" s="32" t="n">
        <f aca="false">IF(U266=1,B266*P266,0)</f>
        <v>0</v>
      </c>
      <c r="D266" s="32" t="n">
        <f aca="false">C266*T266</f>
        <v>0</v>
      </c>
      <c r="E266" s="40"/>
      <c r="F266" s="33"/>
      <c r="G266" s="33" t="n">
        <v>49.7256003075179</v>
      </c>
      <c r="H266" s="40" t="n">
        <v>50.95</v>
      </c>
      <c r="I266" s="33" t="n">
        <v>32.5923246850255</v>
      </c>
      <c r="J266" s="33" t="n">
        <v>30.45</v>
      </c>
      <c r="K266" s="32"/>
      <c r="L266" s="32"/>
      <c r="M266" s="32"/>
      <c r="N266" s="32"/>
      <c r="O266" s="32"/>
      <c r="P266" s="1" t="n">
        <f aca="false">A267-A266</f>
        <v>31</v>
      </c>
      <c r="Q266" s="41" t="n">
        <f aca="false">CHOOSE(F$3,A267+24,A266)</f>
        <v>44737</v>
      </c>
      <c r="R266" s="1" t="n">
        <f aca="false">Q266-C$3</f>
        <v>-1189</v>
      </c>
      <c r="S266" s="40" t="n">
        <v>0.073538701462846</v>
      </c>
      <c r="T266" s="42" t="n">
        <f aca="false">1/(1+CHOOSE(F$3,S267/2,S266/2))^(2*R266/365.25)</f>
        <v>1.26499620695712</v>
      </c>
      <c r="U266" s="4" t="n">
        <f aca="false">IF(AND(mthbeg&lt;=A266,mthend&gt;=A266),1,0)</f>
        <v>0</v>
      </c>
      <c r="V266" s="4" t="n">
        <f aca="false">P266*U266</f>
        <v>0</v>
      </c>
      <c r="X266" s="42" t="n">
        <f aca="false">IF(AND(CHOOSE(X$3,MONTH(A266)=MONTH(mthbeg),MONTH(A266)=1),YEAR(A266)&gt;YEAR(mthbeg)),X265*(1+escalator),X265)</f>
        <v>1.8602945717095</v>
      </c>
      <c r="Y266" s="32" t="n">
        <f aca="false">D266*X266</f>
        <v>0</v>
      </c>
      <c r="AA266" s="32" t="n">
        <f aca="false">$D266*E266</f>
        <v>0</v>
      </c>
      <c r="AB266" s="32" t="n">
        <f aca="false">$D266*F266</f>
        <v>0</v>
      </c>
      <c r="AC266" s="32" t="n">
        <f aca="false">$D266*G266</f>
        <v>0</v>
      </c>
      <c r="AD266" s="32" t="n">
        <f aca="false">$D266*H266</f>
        <v>0</v>
      </c>
      <c r="AE266" s="32" t="n">
        <f aca="false">$D266*I266</f>
        <v>0</v>
      </c>
      <c r="AF266" s="32" t="n">
        <f aca="false">$D266*J266</f>
        <v>0</v>
      </c>
      <c r="AH266" s="1" t="n">
        <f aca="false">C266*E266</f>
        <v>0</v>
      </c>
      <c r="AI266" s="1" t="n">
        <f aca="false">AH266*T266</f>
        <v>0</v>
      </c>
    </row>
    <row r="267" customFormat="false" ht="12.75" hidden="false" customHeight="false" outlineLevel="0" collapsed="false">
      <c r="A267" s="43" t="n">
        <f aca="false">EDATE(A266,1)</f>
        <v>44713</v>
      </c>
      <c r="B267" s="32" t="n">
        <f aca="false">B266</f>
        <v>1</v>
      </c>
      <c r="C267" s="32" t="n">
        <f aca="false">IF(U267=1,B267*P267,0)</f>
        <v>0</v>
      </c>
      <c r="D267" s="32" t="n">
        <f aca="false">C267*T267</f>
        <v>0</v>
      </c>
      <c r="E267" s="40"/>
      <c r="F267" s="33"/>
      <c r="G267" s="33" t="n">
        <v>65.7256003075179</v>
      </c>
      <c r="H267" s="40" t="n">
        <v>57.95</v>
      </c>
      <c r="I267" s="33" t="n">
        <v>30.5923246850255</v>
      </c>
      <c r="J267" s="33" t="n">
        <v>33.45</v>
      </c>
      <c r="K267" s="32"/>
      <c r="L267" s="32"/>
      <c r="M267" s="32"/>
      <c r="N267" s="32"/>
      <c r="O267" s="32"/>
      <c r="P267" s="1" t="n">
        <f aca="false">A268-A267</f>
        <v>30</v>
      </c>
      <c r="Q267" s="41" t="n">
        <f aca="false">CHOOSE(F$3,A268+24,A267)</f>
        <v>44767</v>
      </c>
      <c r="R267" s="1" t="n">
        <f aca="false">Q267-C$3</f>
        <v>-1159</v>
      </c>
      <c r="S267" s="40" t="n">
        <v>0.073530542179091</v>
      </c>
      <c r="T267" s="42" t="n">
        <f aca="false">1/(1+CHOOSE(F$3,S268/2,S267/2))^(2*R267/365.25)</f>
        <v>1.25748419526553</v>
      </c>
      <c r="U267" s="4" t="n">
        <f aca="false">IF(AND(mthbeg&lt;=A267,mthend&gt;=A267),1,0)</f>
        <v>0</v>
      </c>
      <c r="V267" s="4" t="n">
        <f aca="false">P267*U267</f>
        <v>0</v>
      </c>
      <c r="X267" s="42" t="n">
        <f aca="false">IF(AND(CHOOSE(X$3,MONTH(A267)=MONTH(mthbeg),MONTH(A267)=1),YEAR(A267)&gt;YEAR(mthbeg)),X266*(1+escalator),X266)</f>
        <v>1.8602945717095</v>
      </c>
      <c r="Y267" s="32" t="n">
        <f aca="false">D267*X267</f>
        <v>0</v>
      </c>
      <c r="AA267" s="32" t="n">
        <f aca="false">$D267*E267</f>
        <v>0</v>
      </c>
      <c r="AB267" s="32" t="n">
        <f aca="false">$D267*F267</f>
        <v>0</v>
      </c>
      <c r="AC267" s="32" t="n">
        <f aca="false">$D267*G267</f>
        <v>0</v>
      </c>
      <c r="AD267" s="32" t="n">
        <f aca="false">$D267*H267</f>
        <v>0</v>
      </c>
      <c r="AE267" s="32" t="n">
        <f aca="false">$D267*I267</f>
        <v>0</v>
      </c>
      <c r="AF267" s="32" t="n">
        <f aca="false">$D267*J267</f>
        <v>0</v>
      </c>
      <c r="AH267" s="1" t="n">
        <f aca="false">C267*E267</f>
        <v>0</v>
      </c>
      <c r="AI267" s="1" t="n">
        <f aca="false">AH267*T267</f>
        <v>0</v>
      </c>
    </row>
    <row r="268" customFormat="false" ht="12.75" hidden="false" customHeight="false" outlineLevel="0" collapsed="false">
      <c r="A268" s="43" t="n">
        <f aca="false">EDATE(A267,1)</f>
        <v>44743</v>
      </c>
      <c r="B268" s="32" t="n">
        <f aca="false">B267</f>
        <v>1</v>
      </c>
      <c r="C268" s="32" t="n">
        <f aca="false">IF(U268=1,B268*P268,0)</f>
        <v>0</v>
      </c>
      <c r="D268" s="32" t="n">
        <f aca="false">C268*T268</f>
        <v>0</v>
      </c>
      <c r="E268" s="40"/>
      <c r="F268" s="33"/>
      <c r="G268" s="33" t="n">
        <v>78.25</v>
      </c>
      <c r="H268" s="40" t="n">
        <v>75.4</v>
      </c>
      <c r="I268" s="33" t="n">
        <v>43.5695961716176</v>
      </c>
      <c r="J268" s="33" t="n">
        <v>38.05</v>
      </c>
      <c r="K268" s="32"/>
      <c r="L268" s="32"/>
      <c r="M268" s="32"/>
      <c r="N268" s="32"/>
      <c r="O268" s="32"/>
      <c r="P268" s="1" t="n">
        <f aca="false">A269-A268</f>
        <v>31</v>
      </c>
      <c r="Q268" s="41" t="n">
        <f aca="false">CHOOSE(F$3,A269+24,A268)</f>
        <v>44798</v>
      </c>
      <c r="R268" s="1" t="n">
        <f aca="false">Q268-C$3</f>
        <v>-1128</v>
      </c>
      <c r="S268" s="40" t="n">
        <v>0.073522382895356</v>
      </c>
      <c r="T268" s="42" t="n">
        <f aca="false">1/(1+CHOOSE(F$3,S269/2,S268/2))^(2*R268/365.25)</f>
        <v>1.2497723340503</v>
      </c>
      <c r="U268" s="4" t="n">
        <f aca="false">IF(AND(mthbeg&lt;=A268,mthend&gt;=A268),1,0)</f>
        <v>0</v>
      </c>
      <c r="V268" s="4" t="n">
        <f aca="false">P268*U268</f>
        <v>0</v>
      </c>
      <c r="X268" s="42" t="n">
        <f aca="false">IF(AND(CHOOSE(X$3,MONTH(A268)=MONTH(mthbeg),MONTH(A268)=1),YEAR(A268)&gt;YEAR(mthbeg)),X267*(1+escalator),X267)</f>
        <v>1.8602945717095</v>
      </c>
      <c r="Y268" s="32" t="n">
        <f aca="false">D268*X268</f>
        <v>0</v>
      </c>
      <c r="AA268" s="32" t="n">
        <f aca="false">$D268*E268</f>
        <v>0</v>
      </c>
      <c r="AB268" s="32" t="n">
        <f aca="false">$D268*F268</f>
        <v>0</v>
      </c>
      <c r="AC268" s="32" t="n">
        <f aca="false">$D268*G268</f>
        <v>0</v>
      </c>
      <c r="AD268" s="32" t="n">
        <f aca="false">$D268*H268</f>
        <v>0</v>
      </c>
      <c r="AE268" s="32" t="n">
        <f aca="false">$D268*I268</f>
        <v>0</v>
      </c>
      <c r="AF268" s="32" t="n">
        <f aca="false">$D268*J268</f>
        <v>0</v>
      </c>
      <c r="AH268" s="1" t="n">
        <f aca="false">C268*E268</f>
        <v>0</v>
      </c>
      <c r="AI268" s="1" t="n">
        <f aca="false">AH268*T268</f>
        <v>0</v>
      </c>
    </row>
    <row r="269" customFormat="false" ht="12.75" hidden="false" customHeight="false" outlineLevel="0" collapsed="false">
      <c r="A269" s="43" t="n">
        <f aca="false">EDATE(A268,1)</f>
        <v>44774</v>
      </c>
      <c r="B269" s="32" t="n">
        <f aca="false">B268</f>
        <v>1</v>
      </c>
      <c r="C269" s="32" t="n">
        <f aca="false">IF(U269=1,B269*P269,0)</f>
        <v>0</v>
      </c>
      <c r="D269" s="32" t="n">
        <f aca="false">C269*T269</f>
        <v>0</v>
      </c>
      <c r="E269" s="40"/>
      <c r="F269" s="33"/>
      <c r="G269" s="33" t="n">
        <v>82.6267849608982</v>
      </c>
      <c r="H269" s="40" t="n">
        <v>88.4</v>
      </c>
      <c r="I269" s="33" t="n">
        <v>47.5695961716176</v>
      </c>
      <c r="J269" s="33" t="n">
        <v>40.05</v>
      </c>
      <c r="K269" s="32"/>
      <c r="L269" s="32"/>
      <c r="M269" s="32"/>
      <c r="N269" s="32"/>
      <c r="O269" s="32"/>
      <c r="P269" s="1" t="n">
        <f aca="false">A270-A269</f>
        <v>31</v>
      </c>
      <c r="Q269" s="41" t="n">
        <f aca="false">CHOOSE(F$3,A270+24,A269)</f>
        <v>44829</v>
      </c>
      <c r="R269" s="1" t="n">
        <f aca="false">Q269-C$3</f>
        <v>-1097</v>
      </c>
      <c r="S269" s="40" t="n">
        <v>0.073514486814344</v>
      </c>
      <c r="T269" s="42" t="n">
        <f aca="false">1/(1+CHOOSE(F$3,S270/2,S269/2))^(2*R269/365.25)</f>
        <v>1.24210842651981</v>
      </c>
      <c r="U269" s="4" t="n">
        <f aca="false">IF(AND(mthbeg&lt;=A269,mthend&gt;=A269),1,0)</f>
        <v>0</v>
      </c>
      <c r="V269" s="4" t="n">
        <f aca="false">P269*U269</f>
        <v>0</v>
      </c>
      <c r="X269" s="42" t="n">
        <f aca="false">IF(AND(CHOOSE(X$3,MONTH(A269)=MONTH(mthbeg),MONTH(A269)=1),YEAR(A269)&gt;YEAR(mthbeg)),X268*(1+escalator),X268)</f>
        <v>1.8602945717095</v>
      </c>
      <c r="Y269" s="32" t="n">
        <f aca="false">D269*X269</f>
        <v>0</v>
      </c>
      <c r="AA269" s="32" t="n">
        <f aca="false">$D269*E269</f>
        <v>0</v>
      </c>
      <c r="AB269" s="32" t="n">
        <f aca="false">$D269*F269</f>
        <v>0</v>
      </c>
      <c r="AC269" s="32" t="n">
        <f aca="false">$D269*G269</f>
        <v>0</v>
      </c>
      <c r="AD269" s="32" t="n">
        <f aca="false">$D269*H269</f>
        <v>0</v>
      </c>
      <c r="AE269" s="32" t="n">
        <f aca="false">$D269*I269</f>
        <v>0</v>
      </c>
      <c r="AF269" s="32" t="n">
        <f aca="false">$D269*J269</f>
        <v>0</v>
      </c>
      <c r="AH269" s="1" t="n">
        <f aca="false">C269*E269</f>
        <v>0</v>
      </c>
      <c r="AI269" s="1" t="n">
        <f aca="false">AH269*T269</f>
        <v>0</v>
      </c>
    </row>
    <row r="270" customFormat="false" ht="12.75" hidden="false" customHeight="false" outlineLevel="0" collapsed="false">
      <c r="A270" s="43" t="n">
        <f aca="false">EDATE(A269,1)</f>
        <v>44805</v>
      </c>
      <c r="B270" s="32" t="n">
        <f aca="false">B269</f>
        <v>1</v>
      </c>
      <c r="C270" s="32" t="n">
        <f aca="false">IF(U270=1,B270*P270,0)</f>
        <v>0</v>
      </c>
      <c r="D270" s="32" t="n">
        <f aca="false">C270*T270</f>
        <v>0</v>
      </c>
      <c r="E270" s="40"/>
      <c r="F270" s="33"/>
      <c r="G270" s="33" t="n">
        <v>74.6267849608982</v>
      </c>
      <c r="H270" s="40" t="n">
        <v>76.4</v>
      </c>
      <c r="I270" s="33" t="n">
        <v>44.5695961716176</v>
      </c>
      <c r="J270" s="33" t="n">
        <v>38.05</v>
      </c>
      <c r="K270" s="32"/>
      <c r="L270" s="32"/>
      <c r="M270" s="32"/>
      <c r="N270" s="32"/>
      <c r="O270" s="32"/>
      <c r="P270" s="1" t="n">
        <f aca="false">A271-A270</f>
        <v>30</v>
      </c>
      <c r="Q270" s="41" t="n">
        <f aca="false">CHOOSE(F$3,A271+24,A270)</f>
        <v>44859</v>
      </c>
      <c r="R270" s="1" t="n">
        <f aca="false">Q270-C$3</f>
        <v>-1067</v>
      </c>
      <c r="S270" s="40" t="n">
        <v>0.073506327530653</v>
      </c>
      <c r="T270" s="42" t="n">
        <f aca="false">1/(1+CHOOSE(F$3,S271/2,S270/2))^(2*R270/365.25)</f>
        <v>1.23473806255287</v>
      </c>
      <c r="U270" s="4" t="n">
        <f aca="false">IF(AND(mthbeg&lt;=A270,mthend&gt;=A270),1,0)</f>
        <v>0</v>
      </c>
      <c r="V270" s="4" t="n">
        <f aca="false">P270*U270</f>
        <v>0</v>
      </c>
      <c r="X270" s="42" t="n">
        <f aca="false">IF(AND(CHOOSE(X$3,MONTH(A270)=MONTH(mthbeg),MONTH(A270)=1),YEAR(A270)&gt;YEAR(mthbeg)),X269*(1+escalator),X269)</f>
        <v>1.8602945717095</v>
      </c>
      <c r="Y270" s="32" t="n">
        <f aca="false">D270*X270</f>
        <v>0</v>
      </c>
      <c r="AA270" s="32" t="n">
        <f aca="false">$D270*E270</f>
        <v>0</v>
      </c>
      <c r="AB270" s="32" t="n">
        <f aca="false">$D270*F270</f>
        <v>0</v>
      </c>
      <c r="AC270" s="32" t="n">
        <f aca="false">$D270*G270</f>
        <v>0</v>
      </c>
      <c r="AD270" s="32" t="n">
        <f aca="false">$D270*H270</f>
        <v>0</v>
      </c>
      <c r="AE270" s="32" t="n">
        <f aca="false">$D270*I270</f>
        <v>0</v>
      </c>
      <c r="AF270" s="32" t="n">
        <f aca="false">$D270*J270</f>
        <v>0</v>
      </c>
      <c r="AH270" s="1" t="n">
        <f aca="false">C270*E270</f>
        <v>0</v>
      </c>
      <c r="AI270" s="1" t="n">
        <f aca="false">AH270*T270</f>
        <v>0</v>
      </c>
    </row>
    <row r="271" customFormat="false" ht="12.75" hidden="false" customHeight="false" outlineLevel="0" collapsed="false">
      <c r="A271" s="43" t="n">
        <f aca="false">EDATE(A270,1)</f>
        <v>44835</v>
      </c>
      <c r="B271" s="32" t="n">
        <f aca="false">B270</f>
        <v>1</v>
      </c>
      <c r="C271" s="32" t="n">
        <f aca="false">IF(U271=1,B271*P271,0)</f>
        <v>0</v>
      </c>
      <c r="D271" s="32" t="n">
        <f aca="false">C271*T271</f>
        <v>0</v>
      </c>
      <c r="E271" s="40"/>
      <c r="F271" s="33"/>
      <c r="G271" s="33" t="n">
        <v>57.65</v>
      </c>
      <c r="H271" s="40" t="n">
        <v>54.55</v>
      </c>
      <c r="I271" s="33" t="n">
        <v>38.232110491052</v>
      </c>
      <c r="J271" s="33" t="n">
        <v>36.45</v>
      </c>
      <c r="K271" s="32"/>
      <c r="L271" s="32"/>
      <c r="M271" s="32"/>
      <c r="N271" s="32"/>
      <c r="O271" s="32"/>
      <c r="P271" s="1" t="n">
        <f aca="false">A272-A271</f>
        <v>31</v>
      </c>
      <c r="Q271" s="41" t="n">
        <f aca="false">CHOOSE(F$3,A272+24,A271)</f>
        <v>44890</v>
      </c>
      <c r="R271" s="1" t="n">
        <f aca="false">Q271-C$3</f>
        <v>-1036</v>
      </c>
      <c r="S271" s="40" t="n">
        <v>0.073498431449683</v>
      </c>
      <c r="T271" s="42" t="n">
        <f aca="false">1/(1+CHOOSE(F$3,S272/2,S271/2))^(2*R271/365.25)</f>
        <v>1.22716957450726</v>
      </c>
      <c r="U271" s="4" t="n">
        <f aca="false">IF(AND(mthbeg&lt;=A271,mthend&gt;=A271),1,0)</f>
        <v>0</v>
      </c>
      <c r="V271" s="4" t="n">
        <f aca="false">P271*U271</f>
        <v>0</v>
      </c>
      <c r="X271" s="42" t="n">
        <f aca="false">IF(AND(CHOOSE(X$3,MONTH(A271)=MONTH(mthbeg),MONTH(A271)=1),YEAR(A271)&gt;YEAR(mthbeg)),X270*(1+escalator),X270)</f>
        <v>1.8602945717095</v>
      </c>
      <c r="Y271" s="32" t="n">
        <f aca="false">D271*X271</f>
        <v>0</v>
      </c>
      <c r="AA271" s="32" t="n">
        <f aca="false">$D271*E271</f>
        <v>0</v>
      </c>
      <c r="AB271" s="32" t="n">
        <f aca="false">$D271*F271</f>
        <v>0</v>
      </c>
      <c r="AC271" s="32" t="n">
        <f aca="false">$D271*G271</f>
        <v>0</v>
      </c>
      <c r="AD271" s="32" t="n">
        <f aca="false">$D271*H271</f>
        <v>0</v>
      </c>
      <c r="AE271" s="32" t="n">
        <f aca="false">$D271*I271</f>
        <v>0</v>
      </c>
      <c r="AF271" s="32" t="n">
        <f aca="false">$D271*J271</f>
        <v>0</v>
      </c>
      <c r="AH271" s="1" t="n">
        <f aca="false">C271*E271</f>
        <v>0</v>
      </c>
      <c r="AI271" s="1" t="n">
        <f aca="false">AH271*T271</f>
        <v>0</v>
      </c>
    </row>
    <row r="272" customFormat="false" ht="12.75" hidden="false" customHeight="false" outlineLevel="0" collapsed="false">
      <c r="A272" s="43" t="n">
        <f aca="false">EDATE(A271,1)</f>
        <v>44866</v>
      </c>
      <c r="B272" s="32" t="n">
        <f aca="false">B271</f>
        <v>1</v>
      </c>
      <c r="C272" s="32" t="n">
        <f aca="false">IF(U272=1,B272*P272,0)</f>
        <v>0</v>
      </c>
      <c r="D272" s="32" t="n">
        <f aca="false">C272*T272</f>
        <v>0</v>
      </c>
      <c r="E272" s="40"/>
      <c r="F272" s="33"/>
      <c r="G272" s="33" t="n">
        <v>47.7196692787493</v>
      </c>
      <c r="H272" s="40" t="n">
        <v>53.55</v>
      </c>
      <c r="I272" s="33" t="n">
        <v>33.232110491052</v>
      </c>
      <c r="J272" s="33" t="n">
        <v>33.45</v>
      </c>
      <c r="K272" s="32"/>
      <c r="L272" s="32"/>
      <c r="M272" s="32"/>
      <c r="N272" s="32"/>
      <c r="O272" s="32"/>
      <c r="P272" s="1" t="n">
        <f aca="false">A273-A272</f>
        <v>30</v>
      </c>
      <c r="Q272" s="41" t="n">
        <f aca="false">CHOOSE(F$3,A273+24,A272)</f>
        <v>44920</v>
      </c>
      <c r="R272" s="1" t="n">
        <f aca="false">Q272-C$3</f>
        <v>-1006</v>
      </c>
      <c r="S272" s="40" t="n">
        <v>0.073490272166035</v>
      </c>
      <c r="T272" s="42" t="n">
        <f aca="false">1/(1+CHOOSE(F$3,S273/2,S272/2))^(2*R272/365.25)</f>
        <v>1.21989010412043</v>
      </c>
      <c r="U272" s="4" t="n">
        <f aca="false">IF(AND(mthbeg&lt;=A272,mthend&gt;=A272),1,0)</f>
        <v>0</v>
      </c>
      <c r="V272" s="4" t="n">
        <f aca="false">P272*U272</f>
        <v>0</v>
      </c>
      <c r="X272" s="42" t="n">
        <f aca="false">IF(AND(CHOOSE(X$3,MONTH(A272)=MONTH(mthbeg),MONTH(A272)=1),YEAR(A272)&gt;YEAR(mthbeg)),X271*(1+escalator),X271)</f>
        <v>1.8602945717095</v>
      </c>
      <c r="Y272" s="32" t="n">
        <f aca="false">D272*X272</f>
        <v>0</v>
      </c>
      <c r="AA272" s="32" t="n">
        <f aca="false">$D272*E272</f>
        <v>0</v>
      </c>
      <c r="AB272" s="32" t="n">
        <f aca="false">$D272*F272</f>
        <v>0</v>
      </c>
      <c r="AC272" s="32" t="n">
        <f aca="false">$D272*G272</f>
        <v>0</v>
      </c>
      <c r="AD272" s="32" t="n">
        <f aca="false">$D272*H272</f>
        <v>0</v>
      </c>
      <c r="AE272" s="32" t="n">
        <f aca="false">$D272*I272</f>
        <v>0</v>
      </c>
      <c r="AF272" s="32" t="n">
        <f aca="false">$D272*J272</f>
        <v>0</v>
      </c>
      <c r="AH272" s="1" t="n">
        <f aca="false">C272*E272</f>
        <v>0</v>
      </c>
      <c r="AI272" s="1" t="n">
        <f aca="false">AH272*T272</f>
        <v>0</v>
      </c>
    </row>
    <row r="273" customFormat="false" ht="12.75" hidden="false" customHeight="false" outlineLevel="0" collapsed="false">
      <c r="A273" s="43" t="n">
        <f aca="false">EDATE(A272,1)</f>
        <v>44896</v>
      </c>
      <c r="B273" s="32" t="n">
        <f aca="false">B272</f>
        <v>1</v>
      </c>
      <c r="C273" s="32" t="n">
        <f aca="false">IF(U273=1,B273*P273,0)</f>
        <v>0</v>
      </c>
      <c r="D273" s="32" t="n">
        <f aca="false">C273*T273</f>
        <v>0</v>
      </c>
      <c r="E273" s="40"/>
      <c r="F273" s="33"/>
      <c r="G273" s="33" t="n">
        <v>46.7196692787493</v>
      </c>
      <c r="H273" s="40" t="n">
        <v>52.55</v>
      </c>
      <c r="I273" s="33" t="n">
        <v>33.232110491052</v>
      </c>
      <c r="J273" s="33" t="n">
        <v>33.45</v>
      </c>
      <c r="K273" s="32"/>
      <c r="L273" s="32"/>
      <c r="M273" s="32"/>
      <c r="N273" s="32"/>
      <c r="O273" s="32"/>
      <c r="P273" s="1" t="n">
        <f aca="false">A274-A273</f>
        <v>31</v>
      </c>
      <c r="Q273" s="41" t="n">
        <f aca="false">CHOOSE(F$3,A274+24,A273)</f>
        <v>44951</v>
      </c>
      <c r="R273" s="1" t="n">
        <f aca="false">Q273-C$3</f>
        <v>-975</v>
      </c>
      <c r="S273" s="40" t="n">
        <v>0.073482112882409</v>
      </c>
      <c r="T273" s="42" t="n">
        <f aca="false">1/(1+CHOOSE(F$3,S274/2,S273/2))^(2*R273/365.25)</f>
        <v>1.21241830658727</v>
      </c>
      <c r="U273" s="4" t="n">
        <f aca="false">IF(AND(mthbeg&lt;=A273,mthend&gt;=A273),1,0)</f>
        <v>0</v>
      </c>
      <c r="V273" s="4" t="n">
        <f aca="false">P273*U273</f>
        <v>0</v>
      </c>
      <c r="X273" s="42" t="n">
        <f aca="false">IF(AND(CHOOSE(X$3,MONTH(A273)=MONTH(mthbeg),MONTH(A273)=1),YEAR(A273)&gt;YEAR(mthbeg)),X272*(1+escalator),X272)</f>
        <v>1.8602945717095</v>
      </c>
      <c r="Y273" s="32" t="n">
        <f aca="false">D273*X273</f>
        <v>0</v>
      </c>
      <c r="AA273" s="32" t="n">
        <f aca="false">$D273*E273</f>
        <v>0</v>
      </c>
      <c r="AB273" s="32" t="n">
        <f aca="false">$D273*F273</f>
        <v>0</v>
      </c>
      <c r="AC273" s="32" t="n">
        <f aca="false">$D273*G273</f>
        <v>0</v>
      </c>
      <c r="AD273" s="32" t="n">
        <f aca="false">$D273*H273</f>
        <v>0</v>
      </c>
      <c r="AE273" s="32" t="n">
        <f aca="false">$D273*I273</f>
        <v>0</v>
      </c>
      <c r="AF273" s="32" t="n">
        <f aca="false">$D273*J273</f>
        <v>0</v>
      </c>
      <c r="AH273" s="1" t="n">
        <f aca="false">C273*E273</f>
        <v>0</v>
      </c>
      <c r="AI273" s="1" t="n">
        <f aca="false">AH273*T273</f>
        <v>0</v>
      </c>
    </row>
    <row r="274" customFormat="false" ht="12.75" hidden="false" customHeight="false" outlineLevel="0" collapsed="false">
      <c r="A274" s="43" t="n">
        <f aca="false">EDATE(A273,1)</f>
        <v>44927</v>
      </c>
      <c r="B274" s="32" t="n">
        <f aca="false">B273</f>
        <v>1</v>
      </c>
      <c r="C274" s="32" t="n">
        <f aca="false">IF(U274=1,B274*P274,0)</f>
        <v>0</v>
      </c>
      <c r="D274" s="32" t="n">
        <f aca="false">C274*T274</f>
        <v>0</v>
      </c>
      <c r="E274" s="40"/>
      <c r="F274" s="33"/>
      <c r="G274" s="33" t="n">
        <v>49.5</v>
      </c>
      <c r="H274" s="40" t="n">
        <v>54.1</v>
      </c>
      <c r="I274" s="33" t="n">
        <v>34.3050781345717</v>
      </c>
      <c r="J274" s="33" t="n">
        <v>37.45</v>
      </c>
      <c r="K274" s="32"/>
      <c r="L274" s="32"/>
      <c r="M274" s="32"/>
      <c r="N274" s="32"/>
      <c r="O274" s="32"/>
      <c r="P274" s="1" t="n">
        <f aca="false">A275-A274</f>
        <v>31</v>
      </c>
      <c r="Q274" s="41" t="n">
        <f aca="false">CHOOSE(F$3,A275+24,A274)</f>
        <v>44982</v>
      </c>
      <c r="R274" s="1" t="n">
        <f aca="false">Q274-C$3</f>
        <v>-944</v>
      </c>
      <c r="S274" s="40" t="n">
        <v>0.073474743206896</v>
      </c>
      <c r="T274" s="42" t="n">
        <f aca="false">1/(1+CHOOSE(F$3,S275/2,S274/2))^(2*R274/365.25)</f>
        <v>1.20499135557937</v>
      </c>
      <c r="U274" s="4" t="n">
        <f aca="false">IF(AND(mthbeg&lt;=A274,mthend&gt;=A274),1,0)</f>
        <v>0</v>
      </c>
      <c r="V274" s="4" t="n">
        <f aca="false">P274*U274</f>
        <v>0</v>
      </c>
      <c r="X274" s="42" t="n">
        <f aca="false">IF(AND(CHOOSE(X$3,MONTH(A274)=MONTH(mthbeg),MONTH(A274)=1),YEAR(A274)&gt;YEAR(mthbeg)),X273*(1+escalator),X273)</f>
        <v>1.91610340886078</v>
      </c>
      <c r="Y274" s="32" t="n">
        <f aca="false">D274*X274</f>
        <v>0</v>
      </c>
      <c r="AA274" s="32" t="n">
        <f aca="false">$D274*E274</f>
        <v>0</v>
      </c>
      <c r="AB274" s="32" t="n">
        <f aca="false">$D274*F274</f>
        <v>0</v>
      </c>
      <c r="AC274" s="32" t="n">
        <f aca="false">$D274*G274</f>
        <v>0</v>
      </c>
      <c r="AD274" s="32" t="n">
        <f aca="false">$D274*H274</f>
        <v>0</v>
      </c>
      <c r="AE274" s="32" t="n">
        <f aca="false">$D274*I274</f>
        <v>0</v>
      </c>
      <c r="AF274" s="32" t="n">
        <f aca="false">$D274*J274</f>
        <v>0</v>
      </c>
      <c r="AH274" s="1" t="n">
        <f aca="false">C274*E274</f>
        <v>0</v>
      </c>
      <c r="AI274" s="1" t="n">
        <f aca="false">AH274*T274</f>
        <v>0</v>
      </c>
    </row>
    <row r="275" customFormat="false" ht="12.75" hidden="false" customHeight="false" outlineLevel="0" collapsed="false">
      <c r="A275" s="43" t="n">
        <f aca="false">EDATE(A274,1)</f>
        <v>44958</v>
      </c>
      <c r="B275" s="32" t="n">
        <f aca="false">B274</f>
        <v>1</v>
      </c>
      <c r="C275" s="32" t="n">
        <f aca="false">IF(U275=1,B275*P275,0)</f>
        <v>0</v>
      </c>
      <c r="D275" s="32" t="n">
        <f aca="false">C275*T275</f>
        <v>0</v>
      </c>
      <c r="E275" s="40"/>
      <c r="F275" s="33"/>
      <c r="G275" s="33" t="n">
        <v>49.5290808497357</v>
      </c>
      <c r="H275" s="40" t="n">
        <v>52.1</v>
      </c>
      <c r="I275" s="33" t="n">
        <v>33.4650781345717</v>
      </c>
      <c r="J275" s="33" t="n">
        <v>36.45</v>
      </c>
      <c r="K275" s="32"/>
      <c r="L275" s="32"/>
      <c r="M275" s="32"/>
      <c r="N275" s="32"/>
      <c r="O275" s="32"/>
      <c r="P275" s="1" t="n">
        <f aca="false">A276-A275</f>
        <v>28</v>
      </c>
      <c r="Q275" s="41" t="n">
        <f aca="false">CHOOSE(F$3,A276+24,A275)</f>
        <v>45010</v>
      </c>
      <c r="R275" s="1" t="n">
        <f aca="false">Q275-C$3</f>
        <v>-916</v>
      </c>
      <c r="S275" s="40" t="n">
        <v>0.073466583923312</v>
      </c>
      <c r="T275" s="42" t="n">
        <f aca="false">1/(1+CHOOSE(F$3,S276/2,S275/2))^(2*R275/365.25)</f>
        <v>1.19832210386087</v>
      </c>
      <c r="U275" s="4" t="n">
        <f aca="false">IF(AND(mthbeg&lt;=A275,mthend&gt;=A275),1,0)</f>
        <v>0</v>
      </c>
      <c r="V275" s="4" t="n">
        <f aca="false">P275*U275</f>
        <v>0</v>
      </c>
      <c r="X275" s="42" t="n">
        <f aca="false">IF(AND(CHOOSE(X$3,MONTH(A275)=MONTH(mthbeg),MONTH(A275)=1),YEAR(A275)&gt;YEAR(mthbeg)),X274*(1+escalator),X274)</f>
        <v>1.91610340886078</v>
      </c>
      <c r="Y275" s="32" t="n">
        <f aca="false">D275*X275</f>
        <v>0</v>
      </c>
      <c r="AA275" s="32" t="n">
        <f aca="false">$D275*E275</f>
        <v>0</v>
      </c>
      <c r="AB275" s="32" t="n">
        <f aca="false">$D275*F275</f>
        <v>0</v>
      </c>
      <c r="AC275" s="32" t="n">
        <f aca="false">$D275*G275</f>
        <v>0</v>
      </c>
      <c r="AD275" s="32" t="n">
        <f aca="false">$D275*H275</f>
        <v>0</v>
      </c>
      <c r="AE275" s="32" t="n">
        <f aca="false">$D275*I275</f>
        <v>0</v>
      </c>
      <c r="AF275" s="32" t="n">
        <f aca="false">$D275*J275</f>
        <v>0</v>
      </c>
      <c r="AH275" s="1" t="n">
        <f aca="false">C275*E275</f>
        <v>0</v>
      </c>
      <c r="AI275" s="1" t="n">
        <f aca="false">AH275*T275</f>
        <v>0</v>
      </c>
    </row>
    <row r="276" customFormat="false" ht="12.75" hidden="false" customHeight="false" outlineLevel="0" collapsed="false">
      <c r="A276" s="43" t="n">
        <f aca="false">EDATE(A275,1)</f>
        <v>44986</v>
      </c>
      <c r="B276" s="32" t="n">
        <f aca="false">B275</f>
        <v>1</v>
      </c>
      <c r="C276" s="32" t="n">
        <f aca="false">IF(U276=1,B276*P276,0)</f>
        <v>0</v>
      </c>
      <c r="D276" s="32" t="n">
        <f aca="false">C276*T276</f>
        <v>0</v>
      </c>
      <c r="E276" s="40"/>
      <c r="F276" s="33"/>
      <c r="G276" s="33" t="n">
        <v>48.5290808497357</v>
      </c>
      <c r="H276" s="40" t="n">
        <v>51.1</v>
      </c>
      <c r="I276" s="33" t="n">
        <v>33.4650781345717</v>
      </c>
      <c r="J276" s="33" t="n">
        <v>34.45</v>
      </c>
      <c r="K276" s="32"/>
      <c r="L276" s="32"/>
      <c r="M276" s="32"/>
      <c r="N276" s="32"/>
      <c r="O276" s="32"/>
      <c r="P276" s="1" t="n">
        <f aca="false">A277-A276</f>
        <v>31</v>
      </c>
      <c r="Q276" s="41" t="n">
        <f aca="false">CHOOSE(F$3,A277+24,A276)</f>
        <v>45041</v>
      </c>
      <c r="R276" s="1" t="n">
        <f aca="false">Q276-C$3</f>
        <v>-885</v>
      </c>
      <c r="S276" s="40" t="n">
        <v>0.073458687842445</v>
      </c>
      <c r="T276" s="42" t="n">
        <f aca="false">1/(1+CHOOSE(F$3,S277/2,S276/2))^(2*R276/365.25)</f>
        <v>1.19098458176016</v>
      </c>
      <c r="U276" s="4" t="n">
        <f aca="false">IF(AND(mthbeg&lt;=A276,mthend&gt;=A276),1,0)</f>
        <v>0</v>
      </c>
      <c r="V276" s="4" t="n">
        <f aca="false">P276*U276</f>
        <v>0</v>
      </c>
      <c r="X276" s="42" t="n">
        <f aca="false">IF(AND(CHOOSE(X$3,MONTH(A276)=MONTH(mthbeg),MONTH(A276)=1),YEAR(A276)&gt;YEAR(mthbeg)),X275*(1+escalator),X275)</f>
        <v>1.91610340886078</v>
      </c>
      <c r="Y276" s="32" t="n">
        <f aca="false">D276*X276</f>
        <v>0</v>
      </c>
      <c r="AA276" s="32" t="n">
        <f aca="false">$D276*E276</f>
        <v>0</v>
      </c>
      <c r="AB276" s="32" t="n">
        <f aca="false">$D276*F276</f>
        <v>0</v>
      </c>
      <c r="AC276" s="32" t="n">
        <f aca="false">$D276*G276</f>
        <v>0</v>
      </c>
      <c r="AD276" s="32" t="n">
        <f aca="false">$D276*H276</f>
        <v>0</v>
      </c>
      <c r="AE276" s="32" t="n">
        <f aca="false">$D276*I276</f>
        <v>0</v>
      </c>
      <c r="AF276" s="32" t="n">
        <f aca="false">$D276*J276</f>
        <v>0</v>
      </c>
      <c r="AH276" s="1" t="n">
        <f aca="false">C276*E276</f>
        <v>0</v>
      </c>
      <c r="AI276" s="1" t="n">
        <f aca="false">AH276*T276</f>
        <v>0</v>
      </c>
    </row>
    <row r="277" customFormat="false" ht="12.75" hidden="false" customHeight="false" outlineLevel="0" collapsed="false">
      <c r="A277" s="43" t="n">
        <f aca="false">EDATE(A276,1)</f>
        <v>45017</v>
      </c>
      <c r="B277" s="32" t="n">
        <f aca="false">B276</f>
        <v>1</v>
      </c>
      <c r="C277" s="32" t="n">
        <f aca="false">IF(U277=1,B277*P277,0)</f>
        <v>0</v>
      </c>
      <c r="D277" s="32" t="n">
        <f aca="false">C277*T277</f>
        <v>0</v>
      </c>
      <c r="E277" s="40"/>
      <c r="F277" s="33"/>
      <c r="G277" s="33" t="n">
        <v>46.75</v>
      </c>
      <c r="H277" s="40" t="n">
        <v>49</v>
      </c>
      <c r="I277" s="33" t="n">
        <v>32.8423246850255</v>
      </c>
      <c r="J277" s="33" t="n">
        <v>34.45</v>
      </c>
      <c r="K277" s="32"/>
      <c r="L277" s="32"/>
      <c r="M277" s="32"/>
      <c r="N277" s="32"/>
      <c r="O277" s="32"/>
      <c r="P277" s="1" t="n">
        <f aca="false">A278-A277</f>
        <v>30</v>
      </c>
      <c r="Q277" s="41" t="n">
        <f aca="false">CHOOSE(F$3,A278+24,A277)</f>
        <v>45071</v>
      </c>
      <c r="R277" s="1" t="n">
        <f aca="false">Q277-C$3</f>
        <v>-855</v>
      </c>
      <c r="S277" s="40" t="n">
        <v>0.073450528558904</v>
      </c>
      <c r="T277" s="42" t="n">
        <f aca="false">1/(1+CHOOSE(F$3,S278/2,S277/2))^(2*R277/365.25)</f>
        <v>1.18392804086076</v>
      </c>
      <c r="U277" s="4" t="n">
        <f aca="false">IF(AND(mthbeg&lt;=A277,mthend&gt;=A277),1,0)</f>
        <v>0</v>
      </c>
      <c r="V277" s="4" t="n">
        <f aca="false">P277*U277</f>
        <v>0</v>
      </c>
      <c r="X277" s="42" t="n">
        <f aca="false">IF(AND(CHOOSE(X$3,MONTH(A277)=MONTH(mthbeg),MONTH(A277)=1),YEAR(A277)&gt;YEAR(mthbeg)),X276*(1+escalator),X276)</f>
        <v>1.91610340886078</v>
      </c>
      <c r="Y277" s="32" t="n">
        <f aca="false">D277*X277</f>
        <v>0</v>
      </c>
      <c r="AA277" s="32" t="n">
        <f aca="false">$D277*E277</f>
        <v>0</v>
      </c>
      <c r="AB277" s="32" t="n">
        <f aca="false">$D277*F277</f>
        <v>0</v>
      </c>
      <c r="AC277" s="32" t="n">
        <f aca="false">$D277*G277</f>
        <v>0</v>
      </c>
      <c r="AD277" s="32" t="n">
        <f aca="false">$D277*H277</f>
        <v>0</v>
      </c>
      <c r="AE277" s="32" t="n">
        <f aca="false">$D277*I277</f>
        <v>0</v>
      </c>
      <c r="AF277" s="32" t="n">
        <f aca="false">$D277*J277</f>
        <v>0</v>
      </c>
      <c r="AH277" s="1" t="n">
        <f aca="false">C277*E277</f>
        <v>0</v>
      </c>
      <c r="AI277" s="1" t="n">
        <f aca="false">AH277*T277</f>
        <v>0</v>
      </c>
    </row>
    <row r="278" customFormat="false" ht="12.75" hidden="false" customHeight="false" outlineLevel="0" collapsed="false">
      <c r="A278" s="43" t="n">
        <f aca="false">EDATE(A277,1)</f>
        <v>45047</v>
      </c>
      <c r="B278" s="32" t="n">
        <f aca="false">B277</f>
        <v>1</v>
      </c>
      <c r="C278" s="32" t="n">
        <f aca="false">IF(U278=1,B278*P278,0)</f>
        <v>0</v>
      </c>
      <c r="D278" s="32" t="n">
        <f aca="false">C278*T278</f>
        <v>0</v>
      </c>
      <c r="E278" s="40"/>
      <c r="F278" s="33"/>
      <c r="G278" s="33" t="n">
        <v>49.9524373520536</v>
      </c>
      <c r="H278" s="40" t="n">
        <v>51</v>
      </c>
      <c r="I278" s="33" t="n">
        <v>32.8423246850255</v>
      </c>
      <c r="J278" s="33" t="n">
        <v>30.45</v>
      </c>
      <c r="K278" s="32"/>
      <c r="L278" s="32"/>
      <c r="M278" s="32"/>
      <c r="N278" s="32"/>
      <c r="O278" s="32"/>
      <c r="P278" s="1" t="n">
        <f aca="false">A279-A278</f>
        <v>31</v>
      </c>
      <c r="Q278" s="41" t="n">
        <f aca="false">CHOOSE(F$3,A279+24,A278)</f>
        <v>45102</v>
      </c>
      <c r="R278" s="1" t="n">
        <f aca="false">Q278-C$3</f>
        <v>-824</v>
      </c>
      <c r="S278" s="40" t="n">
        <v>0.07344263247808</v>
      </c>
      <c r="T278" s="42" t="n">
        <f aca="false">1/(1+CHOOSE(F$3,S279/2,S278/2))^(2*R278/365.25)</f>
        <v>1.1766817490554</v>
      </c>
      <c r="U278" s="4" t="n">
        <f aca="false">IF(AND(mthbeg&lt;=A278,mthend&gt;=A278),1,0)</f>
        <v>0</v>
      </c>
      <c r="V278" s="4" t="n">
        <f aca="false">P278*U278</f>
        <v>0</v>
      </c>
      <c r="X278" s="42" t="n">
        <f aca="false">IF(AND(CHOOSE(X$3,MONTH(A278)=MONTH(mthbeg),MONTH(A278)=1),YEAR(A278)&gt;YEAR(mthbeg)),X277*(1+escalator),X277)</f>
        <v>1.91610340886078</v>
      </c>
      <c r="Y278" s="32" t="n">
        <f aca="false">D278*X278</f>
        <v>0</v>
      </c>
      <c r="AA278" s="32" t="n">
        <f aca="false">$D278*E278</f>
        <v>0</v>
      </c>
      <c r="AB278" s="32" t="n">
        <f aca="false">$D278*F278</f>
        <v>0</v>
      </c>
      <c r="AC278" s="32" t="n">
        <f aca="false">$D278*G278</f>
        <v>0</v>
      </c>
      <c r="AD278" s="32" t="n">
        <f aca="false">$D278*H278</f>
        <v>0</v>
      </c>
      <c r="AE278" s="32" t="n">
        <f aca="false">$D278*I278</f>
        <v>0</v>
      </c>
      <c r="AF278" s="32" t="n">
        <f aca="false">$D278*J278</f>
        <v>0</v>
      </c>
      <c r="AH278" s="1" t="n">
        <f aca="false">C278*E278</f>
        <v>0</v>
      </c>
      <c r="AI278" s="1" t="n">
        <f aca="false">AH278*T278</f>
        <v>0</v>
      </c>
    </row>
    <row r="279" customFormat="false" ht="12.75" hidden="false" customHeight="false" outlineLevel="0" collapsed="false">
      <c r="A279" s="43" t="n">
        <f aca="false">EDATE(A278,1)</f>
        <v>45078</v>
      </c>
      <c r="B279" s="32" t="n">
        <f aca="false">B278</f>
        <v>1</v>
      </c>
      <c r="C279" s="32" t="n">
        <f aca="false">IF(U279=1,B279*P279,0)</f>
        <v>0</v>
      </c>
      <c r="D279" s="32" t="n">
        <f aca="false">C279*T279</f>
        <v>0</v>
      </c>
      <c r="E279" s="40"/>
      <c r="F279" s="33"/>
      <c r="G279" s="33" t="n">
        <v>65.9524373520535</v>
      </c>
      <c r="H279" s="40" t="n">
        <v>58</v>
      </c>
      <c r="I279" s="33" t="n">
        <v>30.8423246850255</v>
      </c>
      <c r="J279" s="33" t="n">
        <v>33.45</v>
      </c>
      <c r="K279" s="32"/>
      <c r="L279" s="32"/>
      <c r="M279" s="32"/>
      <c r="N279" s="32"/>
      <c r="O279" s="32"/>
      <c r="P279" s="1" t="n">
        <f aca="false">A280-A279</f>
        <v>30</v>
      </c>
      <c r="Q279" s="41" t="n">
        <f aca="false">CHOOSE(F$3,A280+24,A279)</f>
        <v>45132</v>
      </c>
      <c r="R279" s="1" t="n">
        <f aca="false">Q279-C$3</f>
        <v>-794</v>
      </c>
      <c r="S279" s="40" t="n">
        <v>0.073434473194582</v>
      </c>
      <c r="T279" s="42" t="n">
        <f aca="false">1/(1+CHOOSE(F$3,S280/2,S279/2))^(2*R279/365.25)</f>
        <v>1.16971228196708</v>
      </c>
      <c r="U279" s="4" t="n">
        <f aca="false">IF(AND(mthbeg&lt;=A279,mthend&gt;=A279),1,0)</f>
        <v>0</v>
      </c>
      <c r="V279" s="4" t="n">
        <f aca="false">P279*U279</f>
        <v>0</v>
      </c>
      <c r="X279" s="42" t="n">
        <f aca="false">IF(AND(CHOOSE(X$3,MONTH(A279)=MONTH(mthbeg),MONTH(A279)=1),YEAR(A279)&gt;YEAR(mthbeg)),X278*(1+escalator),X278)</f>
        <v>1.91610340886078</v>
      </c>
      <c r="Y279" s="32" t="n">
        <f aca="false">D279*X279</f>
        <v>0</v>
      </c>
      <c r="AA279" s="32" t="n">
        <f aca="false">$D279*E279</f>
        <v>0</v>
      </c>
      <c r="AB279" s="32" t="n">
        <f aca="false">$D279*F279</f>
        <v>0</v>
      </c>
      <c r="AC279" s="32" t="n">
        <f aca="false">$D279*G279</f>
        <v>0</v>
      </c>
      <c r="AD279" s="32" t="n">
        <f aca="false">$D279*H279</f>
        <v>0</v>
      </c>
      <c r="AE279" s="32" t="n">
        <f aca="false">$D279*I279</f>
        <v>0</v>
      </c>
      <c r="AF279" s="32" t="n">
        <f aca="false">$D279*J279</f>
        <v>0</v>
      </c>
      <c r="AH279" s="1" t="n">
        <f aca="false">C279*E279</f>
        <v>0</v>
      </c>
      <c r="AI279" s="1" t="n">
        <f aca="false">AH279*T279</f>
        <v>0</v>
      </c>
    </row>
    <row r="280" customFormat="false" ht="12.75" hidden="false" customHeight="false" outlineLevel="0" collapsed="false">
      <c r="A280" s="43" t="n">
        <f aca="false">EDATE(A279,1)</f>
        <v>45108</v>
      </c>
      <c r="B280" s="32" t="n">
        <f aca="false">B279</f>
        <v>1</v>
      </c>
      <c r="C280" s="32" t="n">
        <f aca="false">IF(U280=1,B280*P280,0)</f>
        <v>0</v>
      </c>
      <c r="D280" s="32" t="n">
        <f aca="false">C280*T280</f>
        <v>0</v>
      </c>
      <c r="E280" s="40"/>
      <c r="F280" s="33"/>
      <c r="G280" s="33" t="n">
        <v>78.5</v>
      </c>
      <c r="H280" s="40" t="n">
        <v>75.45</v>
      </c>
      <c r="I280" s="33" t="n">
        <v>43.8195961716176</v>
      </c>
      <c r="J280" s="33" t="n">
        <v>38.05</v>
      </c>
      <c r="K280" s="32"/>
      <c r="L280" s="32"/>
      <c r="M280" s="32"/>
      <c r="N280" s="32"/>
      <c r="O280" s="32"/>
      <c r="P280" s="1" t="n">
        <f aca="false">A281-A280</f>
        <v>31</v>
      </c>
      <c r="Q280" s="41" t="n">
        <f aca="false">CHOOSE(F$3,A281+24,A280)</f>
        <v>45163</v>
      </c>
      <c r="R280" s="1" t="n">
        <f aca="false">Q280-C$3</f>
        <v>-763</v>
      </c>
      <c r="S280" s="40" t="n">
        <v>0.073426313911107</v>
      </c>
      <c r="T280" s="42" t="n">
        <f aca="false">1/(1+CHOOSE(F$3,S281/2,S280/2))^(2*R280/365.25)</f>
        <v>1.16255669605325</v>
      </c>
      <c r="U280" s="4" t="n">
        <f aca="false">IF(AND(mthbeg&lt;=A280,mthend&gt;=A280),1,0)</f>
        <v>0</v>
      </c>
      <c r="V280" s="4" t="n">
        <f aca="false">P280*U280</f>
        <v>0</v>
      </c>
      <c r="X280" s="42" t="n">
        <f aca="false">IF(AND(CHOOSE(X$3,MONTH(A280)=MONTH(mthbeg),MONTH(A280)=1),YEAR(A280)&gt;YEAR(mthbeg)),X279*(1+escalator),X279)</f>
        <v>1.91610340886078</v>
      </c>
      <c r="Y280" s="32" t="n">
        <f aca="false">D280*X280</f>
        <v>0</v>
      </c>
      <c r="AA280" s="32" t="n">
        <f aca="false">$D280*E280</f>
        <v>0</v>
      </c>
      <c r="AB280" s="32" t="n">
        <f aca="false">$D280*F280</f>
        <v>0</v>
      </c>
      <c r="AC280" s="32" t="n">
        <f aca="false">$D280*G280</f>
        <v>0</v>
      </c>
      <c r="AD280" s="32" t="n">
        <f aca="false">$D280*H280</f>
        <v>0</v>
      </c>
      <c r="AE280" s="32" t="n">
        <f aca="false">$D280*I280</f>
        <v>0</v>
      </c>
      <c r="AF280" s="32" t="n">
        <f aca="false">$D280*J280</f>
        <v>0</v>
      </c>
      <c r="AH280" s="1" t="n">
        <f aca="false">C280*E280</f>
        <v>0</v>
      </c>
      <c r="AI280" s="1" t="n">
        <f aca="false">AH280*T280</f>
        <v>0</v>
      </c>
    </row>
    <row r="281" customFormat="false" ht="12.75" hidden="false" customHeight="false" outlineLevel="0" collapsed="false">
      <c r="A281" s="43" t="n">
        <f aca="false">EDATE(A280,1)</f>
        <v>45139</v>
      </c>
      <c r="B281" s="32" t="n">
        <f aca="false">B280</f>
        <v>1</v>
      </c>
      <c r="C281" s="32" t="n">
        <f aca="false">IF(U281=1,B281*P281,0)</f>
        <v>0</v>
      </c>
      <c r="D281" s="32" t="n">
        <f aca="false">C281*T281</f>
        <v>0</v>
      </c>
      <c r="E281" s="40"/>
      <c r="F281" s="33"/>
      <c r="G281" s="33" t="n">
        <v>82.958624024053</v>
      </c>
      <c r="H281" s="40" t="n">
        <v>88.45</v>
      </c>
      <c r="I281" s="33" t="n">
        <v>47.8195961716176</v>
      </c>
      <c r="J281" s="33" t="n">
        <v>40.05</v>
      </c>
      <c r="K281" s="32"/>
      <c r="L281" s="32"/>
      <c r="M281" s="32"/>
      <c r="N281" s="32"/>
      <c r="O281" s="32"/>
      <c r="P281" s="1" t="n">
        <f aca="false">A282-A281</f>
        <v>31</v>
      </c>
      <c r="Q281" s="41" t="n">
        <f aca="false">CHOOSE(F$3,A282+24,A281)</f>
        <v>45194</v>
      </c>
      <c r="R281" s="1" t="n">
        <f aca="false">Q281-C$3</f>
        <v>-732</v>
      </c>
      <c r="S281" s="40" t="n">
        <v>0.073418417830345</v>
      </c>
      <c r="T281" s="42" t="n">
        <f aca="false">1/(1+CHOOSE(F$3,S282/2,S281/2))^(2*R281/365.25)</f>
        <v>1.15544578951967</v>
      </c>
      <c r="U281" s="4" t="n">
        <f aca="false">IF(AND(mthbeg&lt;=A281,mthend&gt;=A281),1,0)</f>
        <v>0</v>
      </c>
      <c r="V281" s="4" t="n">
        <f aca="false">P281*U281</f>
        <v>0</v>
      </c>
      <c r="X281" s="42" t="n">
        <f aca="false">IF(AND(CHOOSE(X$3,MONTH(A281)=MONTH(mthbeg),MONTH(A281)=1),YEAR(A281)&gt;YEAR(mthbeg)),X280*(1+escalator),X280)</f>
        <v>1.91610340886078</v>
      </c>
      <c r="Y281" s="32" t="n">
        <f aca="false">D281*X281</f>
        <v>0</v>
      </c>
      <c r="AA281" s="32" t="n">
        <f aca="false">$D281*E281</f>
        <v>0</v>
      </c>
      <c r="AB281" s="32" t="n">
        <f aca="false">$D281*F281</f>
        <v>0</v>
      </c>
      <c r="AC281" s="32" t="n">
        <f aca="false">$D281*G281</f>
        <v>0</v>
      </c>
      <c r="AD281" s="32" t="n">
        <f aca="false">$D281*H281</f>
        <v>0</v>
      </c>
      <c r="AE281" s="32" t="n">
        <f aca="false">$D281*I281</f>
        <v>0</v>
      </c>
      <c r="AF281" s="32" t="n">
        <f aca="false">$D281*J281</f>
        <v>0</v>
      </c>
      <c r="AH281" s="1" t="n">
        <f aca="false">C281*E281</f>
        <v>0</v>
      </c>
      <c r="AI281" s="1" t="n">
        <f aca="false">AH281*T281</f>
        <v>0</v>
      </c>
    </row>
    <row r="282" customFormat="false" ht="12.75" hidden="false" customHeight="false" outlineLevel="0" collapsed="false">
      <c r="A282" s="43" t="n">
        <f aca="false">EDATE(A281,1)</f>
        <v>45170</v>
      </c>
      <c r="B282" s="32" t="n">
        <f aca="false">B281</f>
        <v>1</v>
      </c>
      <c r="C282" s="32" t="n">
        <f aca="false">IF(U282=1,B282*P282,0)</f>
        <v>0</v>
      </c>
      <c r="D282" s="32" t="n">
        <f aca="false">C282*T282</f>
        <v>0</v>
      </c>
      <c r="E282" s="40"/>
      <c r="F282" s="33"/>
      <c r="G282" s="33" t="n">
        <v>74.958624024053</v>
      </c>
      <c r="H282" s="40" t="n">
        <v>76.45</v>
      </c>
      <c r="I282" s="33" t="n">
        <v>44.8195961716176</v>
      </c>
      <c r="J282" s="33" t="n">
        <v>38.05</v>
      </c>
      <c r="K282" s="32"/>
      <c r="L282" s="32"/>
      <c r="M282" s="32"/>
      <c r="N282" s="32"/>
      <c r="O282" s="32"/>
      <c r="P282" s="1" t="n">
        <f aca="false">A283-A282</f>
        <v>30</v>
      </c>
      <c r="Q282" s="41" t="n">
        <f aca="false">CHOOSE(F$3,A283+24,A282)</f>
        <v>45224</v>
      </c>
      <c r="R282" s="1" t="n">
        <f aca="false">Q282-C$3</f>
        <v>-702</v>
      </c>
      <c r="S282" s="40" t="n">
        <v>0.073410258546913</v>
      </c>
      <c r="T282" s="42" t="n">
        <f aca="false">1/(1+CHOOSE(F$3,S283/2,S282/2))^(2*R282/365.25)</f>
        <v>1.14860714348104</v>
      </c>
      <c r="U282" s="4" t="n">
        <f aca="false">IF(AND(mthbeg&lt;=A282,mthend&gt;=A282),1,0)</f>
        <v>0</v>
      </c>
      <c r="V282" s="4" t="n">
        <f aca="false">P282*U282</f>
        <v>0</v>
      </c>
      <c r="X282" s="42" t="n">
        <f aca="false">IF(AND(CHOOSE(X$3,MONTH(A282)=MONTH(mthbeg),MONTH(A282)=1),YEAR(A282)&gt;YEAR(mthbeg)),X281*(1+escalator),X281)</f>
        <v>1.91610340886078</v>
      </c>
      <c r="Y282" s="32" t="n">
        <f aca="false">D282*X282</f>
        <v>0</v>
      </c>
      <c r="AA282" s="32" t="n">
        <f aca="false">$D282*E282</f>
        <v>0</v>
      </c>
      <c r="AB282" s="32" t="n">
        <f aca="false">$D282*F282</f>
        <v>0</v>
      </c>
      <c r="AC282" s="32" t="n">
        <f aca="false">$D282*G282</f>
        <v>0</v>
      </c>
      <c r="AD282" s="32" t="n">
        <f aca="false">$D282*H282</f>
        <v>0</v>
      </c>
      <c r="AE282" s="32" t="n">
        <f aca="false">$D282*I282</f>
        <v>0</v>
      </c>
      <c r="AF282" s="32" t="n">
        <f aca="false">$D282*J282</f>
        <v>0</v>
      </c>
      <c r="AH282" s="1" t="n">
        <f aca="false">C282*E282</f>
        <v>0</v>
      </c>
      <c r="AI282" s="1" t="n">
        <f aca="false">AH282*T282</f>
        <v>0</v>
      </c>
    </row>
    <row r="283" customFormat="false" ht="12.75" hidden="false" customHeight="false" outlineLevel="0" collapsed="false">
      <c r="A283" s="43" t="n">
        <f aca="false">EDATE(A282,1)</f>
        <v>45200</v>
      </c>
      <c r="B283" s="32" t="n">
        <f aca="false">B282</f>
        <v>1</v>
      </c>
      <c r="C283" s="32" t="n">
        <f aca="false">IF(U283=1,B283*P283,0)</f>
        <v>0</v>
      </c>
      <c r="D283" s="32" t="n">
        <f aca="false">C283*T283</f>
        <v>0</v>
      </c>
      <c r="E283" s="40"/>
      <c r="F283" s="33"/>
      <c r="G283" s="33" t="n">
        <v>57.9</v>
      </c>
      <c r="H283" s="40" t="n">
        <v>54.6</v>
      </c>
      <c r="I283" s="33" t="n">
        <v>38.482110491052</v>
      </c>
      <c r="J283" s="33" t="n">
        <v>36.45</v>
      </c>
      <c r="K283" s="32"/>
      <c r="L283" s="32"/>
      <c r="M283" s="32"/>
      <c r="N283" s="32"/>
      <c r="O283" s="32"/>
      <c r="P283" s="1" t="n">
        <f aca="false">A284-A283</f>
        <v>31</v>
      </c>
      <c r="Q283" s="41" t="n">
        <f aca="false">CHOOSE(F$3,A284+24,A283)</f>
        <v>45255</v>
      </c>
      <c r="R283" s="1" t="n">
        <f aca="false">Q283-C$3</f>
        <v>-671</v>
      </c>
      <c r="S283" s="40" t="n">
        <v>0.073402362466193</v>
      </c>
      <c r="T283" s="42" t="n">
        <f aca="false">1/(1+CHOOSE(F$3,S284/2,S283/2))^(2*R283/365.25)</f>
        <v>1.14158456185148</v>
      </c>
      <c r="U283" s="4" t="n">
        <f aca="false">IF(AND(mthbeg&lt;=A283,mthend&gt;=A283),1,0)</f>
        <v>0</v>
      </c>
      <c r="V283" s="4" t="n">
        <f aca="false">P283*U283</f>
        <v>0</v>
      </c>
      <c r="X283" s="42" t="n">
        <f aca="false">IF(AND(CHOOSE(X$3,MONTH(A283)=MONTH(mthbeg),MONTH(A283)=1),YEAR(A283)&gt;YEAR(mthbeg)),X282*(1+escalator),X282)</f>
        <v>1.91610340886078</v>
      </c>
      <c r="Y283" s="32" t="n">
        <f aca="false">D283*X283</f>
        <v>0</v>
      </c>
      <c r="AA283" s="32" t="n">
        <f aca="false">$D283*E283</f>
        <v>0</v>
      </c>
      <c r="AB283" s="32" t="n">
        <f aca="false">$D283*F283</f>
        <v>0</v>
      </c>
      <c r="AC283" s="32" t="n">
        <f aca="false">$D283*G283</f>
        <v>0</v>
      </c>
      <c r="AD283" s="32" t="n">
        <f aca="false">$D283*H283</f>
        <v>0</v>
      </c>
      <c r="AE283" s="32" t="n">
        <f aca="false">$D283*I283</f>
        <v>0</v>
      </c>
      <c r="AF283" s="32" t="n">
        <f aca="false">$D283*J283</f>
        <v>0</v>
      </c>
      <c r="AH283" s="1" t="n">
        <f aca="false">C283*E283</f>
        <v>0</v>
      </c>
      <c r="AI283" s="1" t="n">
        <f aca="false">AH283*T283</f>
        <v>0</v>
      </c>
    </row>
    <row r="284" customFormat="false" ht="12.75" hidden="false" customHeight="false" outlineLevel="0" collapsed="false">
      <c r="A284" s="43" t="n">
        <f aca="false">EDATE(A283,1)</f>
        <v>45231</v>
      </c>
      <c r="B284" s="32" t="n">
        <f aca="false">B283</f>
        <v>1</v>
      </c>
      <c r="C284" s="32" t="n">
        <f aca="false">IF(U284=1,B284*P284,0)</f>
        <v>0</v>
      </c>
      <c r="D284" s="32" t="n">
        <f aca="false">C284*T284</f>
        <v>0</v>
      </c>
      <c r="E284" s="40"/>
      <c r="F284" s="33"/>
      <c r="G284" s="33" t="n">
        <v>47.9425826828094</v>
      </c>
      <c r="H284" s="40" t="n">
        <v>53.6</v>
      </c>
      <c r="I284" s="33" t="n">
        <v>33.482110491052</v>
      </c>
      <c r="J284" s="33" t="n">
        <v>33.45</v>
      </c>
      <c r="K284" s="32"/>
      <c r="L284" s="32"/>
      <c r="M284" s="32"/>
      <c r="N284" s="32"/>
      <c r="O284" s="32"/>
      <c r="P284" s="1" t="n">
        <f aca="false">A285-A284</f>
        <v>30</v>
      </c>
      <c r="Q284" s="41" t="n">
        <f aca="false">CHOOSE(F$3,A285+24,A284)</f>
        <v>45285</v>
      </c>
      <c r="R284" s="1" t="n">
        <f aca="false">Q284-C$3</f>
        <v>-641</v>
      </c>
      <c r="S284" s="40" t="n">
        <v>0.073394203182804</v>
      </c>
      <c r="T284" s="42" t="n">
        <f aca="false">1/(1+CHOOSE(F$3,S285/2,S284/2))^(2*R284/365.25)</f>
        <v>1.13483033648843</v>
      </c>
      <c r="U284" s="4" t="n">
        <f aca="false">IF(AND(mthbeg&lt;=A284,mthend&gt;=A284),1,0)</f>
        <v>0</v>
      </c>
      <c r="V284" s="4" t="n">
        <f aca="false">P284*U284</f>
        <v>0</v>
      </c>
      <c r="X284" s="42" t="n">
        <f aca="false">IF(AND(CHOOSE(X$3,MONTH(A284)=MONTH(mthbeg),MONTH(A284)=1),YEAR(A284)&gt;YEAR(mthbeg)),X283*(1+escalator),X283)</f>
        <v>1.91610340886078</v>
      </c>
      <c r="Y284" s="32" t="n">
        <f aca="false">D284*X284</f>
        <v>0</v>
      </c>
      <c r="AA284" s="32" t="n">
        <f aca="false">$D284*E284</f>
        <v>0</v>
      </c>
      <c r="AB284" s="32" t="n">
        <f aca="false">$D284*F284</f>
        <v>0</v>
      </c>
      <c r="AC284" s="32" t="n">
        <f aca="false">$D284*G284</f>
        <v>0</v>
      </c>
      <c r="AD284" s="32" t="n">
        <f aca="false">$D284*H284</f>
        <v>0</v>
      </c>
      <c r="AE284" s="32" t="n">
        <f aca="false">$D284*I284</f>
        <v>0</v>
      </c>
      <c r="AF284" s="32" t="n">
        <f aca="false">$D284*J284</f>
        <v>0</v>
      </c>
      <c r="AH284" s="1" t="n">
        <f aca="false">C284*E284</f>
        <v>0</v>
      </c>
      <c r="AI284" s="1" t="n">
        <f aca="false">AH284*T284</f>
        <v>0</v>
      </c>
    </row>
    <row r="285" customFormat="false" ht="12.75" hidden="false" customHeight="false" outlineLevel="0" collapsed="false">
      <c r="A285" s="43" t="n">
        <f aca="false">EDATE(A284,1)</f>
        <v>45261</v>
      </c>
      <c r="B285" s="32" t="n">
        <f aca="false">B284</f>
        <v>1</v>
      </c>
      <c r="C285" s="32" t="n">
        <f aca="false">IF(U285=1,B285*P285,0)</f>
        <v>0</v>
      </c>
      <c r="D285" s="32" t="n">
        <f aca="false">C285*T285</f>
        <v>0</v>
      </c>
      <c r="E285" s="40"/>
      <c r="F285" s="33"/>
      <c r="G285" s="33" t="n">
        <v>46.9425826828094</v>
      </c>
      <c r="H285" s="40" t="n">
        <v>52.6</v>
      </c>
      <c r="I285" s="33" t="n">
        <v>33.482110491052</v>
      </c>
      <c r="J285" s="33" t="n">
        <v>33.45</v>
      </c>
      <c r="K285" s="32"/>
      <c r="L285" s="32"/>
      <c r="M285" s="32"/>
      <c r="N285" s="32"/>
      <c r="O285" s="32"/>
      <c r="P285" s="1" t="n">
        <f aca="false">A286-A285</f>
        <v>31</v>
      </c>
      <c r="Q285" s="41" t="n">
        <f aca="false">CHOOSE(F$3,A286+24,A285)</f>
        <v>45316</v>
      </c>
      <c r="R285" s="1" t="n">
        <f aca="false">Q285-C$3</f>
        <v>-610</v>
      </c>
      <c r="S285" s="40" t="n">
        <v>0.073386043899437</v>
      </c>
      <c r="T285" s="42" t="n">
        <f aca="false">1/(1+CHOOSE(F$3,S286/2,S285/2))^(2*R285/365.25)</f>
        <v>1.12789641023621</v>
      </c>
      <c r="U285" s="4" t="n">
        <f aca="false">IF(AND(mthbeg&lt;=A285,mthend&gt;=A285),1,0)</f>
        <v>0</v>
      </c>
      <c r="V285" s="4" t="n">
        <f aca="false">P285*U285</f>
        <v>0</v>
      </c>
      <c r="X285" s="42" t="n">
        <f aca="false">IF(AND(CHOOSE(X$3,MONTH(A285)=MONTH(mthbeg),MONTH(A285)=1),YEAR(A285)&gt;YEAR(mthbeg)),X284*(1+escalator),X284)</f>
        <v>1.91610340886078</v>
      </c>
      <c r="Y285" s="32" t="n">
        <f aca="false">D285*X285</f>
        <v>0</v>
      </c>
      <c r="AA285" s="32" t="n">
        <f aca="false">$D285*E285</f>
        <v>0</v>
      </c>
      <c r="AB285" s="32" t="n">
        <f aca="false">$D285*F285</f>
        <v>0</v>
      </c>
      <c r="AC285" s="32" t="n">
        <f aca="false">$D285*G285</f>
        <v>0</v>
      </c>
      <c r="AD285" s="32" t="n">
        <f aca="false">$D285*H285</f>
        <v>0</v>
      </c>
      <c r="AE285" s="32" t="n">
        <f aca="false">$D285*I285</f>
        <v>0</v>
      </c>
      <c r="AF285" s="32" t="n">
        <f aca="false">$D285*J285</f>
        <v>0</v>
      </c>
      <c r="AH285" s="1" t="n">
        <f aca="false">C285*E285</f>
        <v>0</v>
      </c>
      <c r="AI285" s="1" t="n">
        <f aca="false">AH285*T285</f>
        <v>0</v>
      </c>
    </row>
    <row r="286" customFormat="false" ht="12.75" hidden="false" customHeight="false" outlineLevel="0" collapsed="false">
      <c r="A286" s="43" t="n">
        <f aca="false">EDATE(A285,1)</f>
        <v>45292</v>
      </c>
      <c r="B286" s="32" t="n">
        <f aca="false">B285</f>
        <v>1</v>
      </c>
      <c r="C286" s="32" t="n">
        <f aca="false">IF(U286=1,B286*P286,0)</f>
        <v>0</v>
      </c>
      <c r="D286" s="32" t="n">
        <f aca="false">C286*T286</f>
        <v>0</v>
      </c>
      <c r="E286" s="40"/>
      <c r="F286" s="33"/>
      <c r="G286" s="33" t="n">
        <v>49.75</v>
      </c>
      <c r="H286" s="40" t="n">
        <v>54.15</v>
      </c>
      <c r="I286" s="33" t="n">
        <v>34.5550781345717</v>
      </c>
      <c r="J286" s="33" t="n">
        <v>37.45</v>
      </c>
      <c r="K286" s="32"/>
      <c r="L286" s="32"/>
      <c r="M286" s="32"/>
      <c r="N286" s="32"/>
      <c r="O286" s="32"/>
      <c r="P286" s="1" t="n">
        <f aca="false">A287-A286</f>
        <v>31</v>
      </c>
      <c r="Q286" s="41" t="n">
        <f aca="false">CHOOSE(F$3,A287+24,A286)</f>
        <v>45347</v>
      </c>
      <c r="R286" s="1" t="n">
        <f aca="false">Q286-C$3</f>
        <v>-579</v>
      </c>
      <c r="S286" s="40" t="n">
        <v>0.073378674224157</v>
      </c>
      <c r="T286" s="42" t="n">
        <f aca="false">1/(1+CHOOSE(F$3,S287/2,S286/2))^(2*R286/365.25)</f>
        <v>1.12100485013164</v>
      </c>
      <c r="U286" s="4" t="n">
        <f aca="false">IF(AND(mthbeg&lt;=A286,mthend&gt;=A286),1,0)</f>
        <v>0</v>
      </c>
      <c r="V286" s="4" t="n">
        <f aca="false">P286*U286</f>
        <v>0</v>
      </c>
      <c r="X286" s="42" t="n">
        <f aca="false">IF(AND(CHOOSE(X$3,MONTH(A286)=MONTH(mthbeg),MONTH(A286)=1),YEAR(A286)&gt;YEAR(mthbeg)),X285*(1+escalator),X285)</f>
        <v>1.97358651112661</v>
      </c>
      <c r="Y286" s="32" t="n">
        <f aca="false">D286*X286</f>
        <v>0</v>
      </c>
      <c r="AA286" s="32" t="n">
        <f aca="false">$D286*E286</f>
        <v>0</v>
      </c>
      <c r="AB286" s="32" t="n">
        <f aca="false">$D286*F286</f>
        <v>0</v>
      </c>
      <c r="AC286" s="32" t="n">
        <f aca="false">$D286*G286</f>
        <v>0</v>
      </c>
      <c r="AD286" s="32" t="n">
        <f aca="false">$D286*H286</f>
        <v>0</v>
      </c>
      <c r="AE286" s="32" t="n">
        <f aca="false">$D286*I286</f>
        <v>0</v>
      </c>
      <c r="AF286" s="32" t="n">
        <f aca="false">$D286*J286</f>
        <v>0</v>
      </c>
      <c r="AH286" s="1" t="n">
        <f aca="false">C286*E286</f>
        <v>0</v>
      </c>
      <c r="AI286" s="1" t="n">
        <f aca="false">AH286*T286</f>
        <v>0</v>
      </c>
    </row>
    <row r="287" customFormat="false" ht="12.75" hidden="false" customHeight="false" outlineLevel="0" collapsed="false">
      <c r="A287" s="43" t="n">
        <f aca="false">EDATE(A286,1)</f>
        <v>45323</v>
      </c>
      <c r="B287" s="32" t="n">
        <f aca="false">B286</f>
        <v>1</v>
      </c>
      <c r="C287" s="32" t="n">
        <f aca="false">IF(U287=1,B287*P287,0)</f>
        <v>0</v>
      </c>
      <c r="D287" s="32" t="n">
        <f aca="false">C287*T287</f>
        <v>0</v>
      </c>
      <c r="E287" s="40"/>
      <c r="F287" s="33"/>
      <c r="G287" s="33" t="n">
        <v>57.9</v>
      </c>
      <c r="H287" s="40" t="n">
        <v>78</v>
      </c>
      <c r="I287" s="33"/>
      <c r="J287" s="33"/>
      <c r="K287" s="32"/>
      <c r="L287" s="32"/>
      <c r="M287" s="32"/>
      <c r="N287" s="32"/>
      <c r="O287" s="32"/>
      <c r="P287" s="1" t="n">
        <f aca="false">A288-A287</f>
        <v>29</v>
      </c>
      <c r="Q287" s="41" t="n">
        <f aca="false">CHOOSE(F$3,A288+24,A287)</f>
        <v>45376</v>
      </c>
      <c r="R287" s="1" t="n">
        <f aca="false">Q287-C$3</f>
        <v>-550</v>
      </c>
      <c r="S287" s="40" t="n">
        <v>0.073370514940831</v>
      </c>
      <c r="T287" s="42" t="n">
        <f aca="false">1/(1+CHOOSE(F$3,S288/2,S287/2))^(2*R287/365.25)</f>
        <v>1.11459695452339</v>
      </c>
      <c r="U287" s="4" t="n">
        <f aca="false">IF(AND(mthbeg&lt;=A287,mthend&gt;=A287),1,0)</f>
        <v>0</v>
      </c>
      <c r="V287" s="4" t="n">
        <f aca="false">P287*U287</f>
        <v>0</v>
      </c>
      <c r="X287" s="42" t="n">
        <f aca="false">IF(AND(CHOOSE(X$3,MONTH(A287)=MONTH(mthbeg),MONTH(A287)=1),YEAR(A287)&gt;YEAR(mthbeg)),X286*(1+escalator),X286)</f>
        <v>1.97358651112661</v>
      </c>
      <c r="Y287" s="32" t="n">
        <f aca="false">D287*X287</f>
        <v>0</v>
      </c>
      <c r="AA287" s="32" t="n">
        <f aca="false">$D287*E287</f>
        <v>0</v>
      </c>
      <c r="AB287" s="32" t="n">
        <f aca="false">$D287*F287</f>
        <v>0</v>
      </c>
      <c r="AC287" s="32" t="n">
        <f aca="false">$D287*G287</f>
        <v>0</v>
      </c>
      <c r="AD287" s="32" t="n">
        <f aca="false">$D287*H287</f>
        <v>0</v>
      </c>
      <c r="AE287" s="32" t="n">
        <f aca="false">$D287*I287</f>
        <v>0</v>
      </c>
      <c r="AF287" s="32" t="n">
        <f aca="false">$D287*J287</f>
        <v>0</v>
      </c>
      <c r="AH287" s="1" t="n">
        <f aca="false">C287*E287</f>
        <v>0</v>
      </c>
      <c r="AI287" s="1" t="n">
        <f aca="false">AH287*T287</f>
        <v>0</v>
      </c>
    </row>
    <row r="288" customFormat="false" ht="12.75" hidden="false" customHeight="false" outlineLevel="0" collapsed="false">
      <c r="A288" s="43" t="n">
        <f aca="false">EDATE(A287,1)</f>
        <v>45352</v>
      </c>
      <c r="B288" s="32" t="n">
        <f aca="false">B287</f>
        <v>1</v>
      </c>
      <c r="C288" s="32" t="n">
        <f aca="false">IF(U288=1,B288*P288,0)</f>
        <v>0</v>
      </c>
      <c r="D288" s="32" t="n">
        <f aca="false">C288*T288</f>
        <v>0</v>
      </c>
      <c r="E288" s="40"/>
      <c r="F288" s="33"/>
      <c r="G288" s="33" t="n">
        <v>47.9425826828094</v>
      </c>
      <c r="H288" s="40" t="n">
        <v>82.2949458977435</v>
      </c>
      <c r="I288" s="33"/>
      <c r="J288" s="33"/>
      <c r="K288" s="32"/>
      <c r="L288" s="32"/>
      <c r="M288" s="32"/>
      <c r="N288" s="32"/>
      <c r="O288" s="32"/>
      <c r="P288" s="1" t="n">
        <f aca="false">A289-A288</f>
        <v>31</v>
      </c>
      <c r="Q288" s="41" t="n">
        <f aca="false">CHOOSE(F$3,A289+24,A288)</f>
        <v>45407</v>
      </c>
      <c r="R288" s="1" t="n">
        <f aca="false">Q288-C$3</f>
        <v>-519</v>
      </c>
      <c r="S288" s="40" t="n">
        <v>0.073362618860215</v>
      </c>
      <c r="T288" s="42" t="n">
        <f aca="false">1/(1+CHOOSE(F$3,S289/2,S288/2))^(2*R288/365.25)</f>
        <v>1.10778954372463</v>
      </c>
      <c r="U288" s="4" t="n">
        <f aca="false">IF(AND(mthbeg&lt;=A288,mthend&gt;=A288),1,0)</f>
        <v>0</v>
      </c>
      <c r="V288" s="4" t="n">
        <f aca="false">P288*U288</f>
        <v>0</v>
      </c>
      <c r="X288" s="42" t="n">
        <f aca="false">IF(AND(CHOOSE(X$3,MONTH(A288)=MONTH(mthbeg),MONTH(A288)=1),YEAR(A288)&gt;YEAR(mthbeg)),X287*(1+escalator),X287)</f>
        <v>1.97358651112661</v>
      </c>
      <c r="Y288" s="32" t="n">
        <f aca="false">D288*X288</f>
        <v>0</v>
      </c>
      <c r="AA288" s="32" t="n">
        <f aca="false">$D288*E288</f>
        <v>0</v>
      </c>
      <c r="AB288" s="32" t="n">
        <f aca="false">$D288*F288</f>
        <v>0</v>
      </c>
      <c r="AC288" s="32" t="n">
        <f aca="false">$D288*G288</f>
        <v>0</v>
      </c>
      <c r="AD288" s="32" t="n">
        <f aca="false">$D288*H288</f>
        <v>0</v>
      </c>
      <c r="AE288" s="32" t="n">
        <f aca="false">$D288*I288</f>
        <v>0</v>
      </c>
      <c r="AF288" s="32" t="n">
        <f aca="false">$D288*J288</f>
        <v>0</v>
      </c>
      <c r="AH288" s="1" t="n">
        <f aca="false">C288*E288</f>
        <v>0</v>
      </c>
      <c r="AI288" s="1" t="n">
        <f aca="false">AH288*T288</f>
        <v>0</v>
      </c>
    </row>
    <row r="289" customFormat="false" ht="12.75" hidden="false" customHeight="false" outlineLevel="0" collapsed="false">
      <c r="A289" s="43" t="n">
        <f aca="false">EDATE(A288,1)</f>
        <v>45383</v>
      </c>
      <c r="B289" s="32" t="n">
        <f aca="false">B288</f>
        <v>1</v>
      </c>
      <c r="C289" s="32" t="n">
        <f aca="false">IF(U289=1,B289*P289,0)</f>
        <v>0</v>
      </c>
      <c r="D289" s="32" t="n">
        <f aca="false">C289*T289</f>
        <v>0</v>
      </c>
      <c r="E289" s="40"/>
      <c r="F289" s="33"/>
      <c r="G289" s="33" t="n">
        <v>46.9425826828094</v>
      </c>
      <c r="H289" s="40" t="n">
        <v>74.2949458977435</v>
      </c>
      <c r="I289" s="33"/>
      <c r="J289" s="33"/>
      <c r="K289" s="32"/>
      <c r="L289" s="32"/>
      <c r="M289" s="32"/>
      <c r="N289" s="32"/>
      <c r="O289" s="32"/>
      <c r="P289" s="1" t="n">
        <f aca="false">A290-A289</f>
        <v>30</v>
      </c>
      <c r="Q289" s="41" t="n">
        <f aca="false">CHOOSE(F$3,A290+24,A289)</f>
        <v>45437</v>
      </c>
      <c r="R289" s="1" t="n">
        <f aca="false">Q289-C$3</f>
        <v>-489</v>
      </c>
      <c r="S289" s="40" t="n">
        <v>0.073354459576934</v>
      </c>
      <c r="T289" s="42" t="n">
        <f aca="false">1/(1+CHOOSE(F$3,S290/2,S289/2))^(2*R289/365.25)</f>
        <v>1.10124271642243</v>
      </c>
      <c r="U289" s="4" t="n">
        <f aca="false">IF(AND(mthbeg&lt;=A289,mthend&gt;=A289),1,0)</f>
        <v>0</v>
      </c>
      <c r="V289" s="4" t="n">
        <f aca="false">P289*U289</f>
        <v>0</v>
      </c>
      <c r="X289" s="42" t="n">
        <f aca="false">IF(AND(CHOOSE(X$3,MONTH(A289)=MONTH(mthbeg),MONTH(A289)=1),YEAR(A289)&gt;YEAR(mthbeg)),X288*(1+escalator),X288)</f>
        <v>1.97358651112661</v>
      </c>
      <c r="Y289" s="32" t="n">
        <f aca="false">D289*X289</f>
        <v>0</v>
      </c>
      <c r="AA289" s="32" t="n">
        <f aca="false">$D289*E289</f>
        <v>0</v>
      </c>
      <c r="AB289" s="32" t="n">
        <f aca="false">$D289*F289</f>
        <v>0</v>
      </c>
      <c r="AC289" s="32" t="n">
        <f aca="false">$D289*G289</f>
        <v>0</v>
      </c>
      <c r="AD289" s="32" t="n">
        <f aca="false">$D289*H289</f>
        <v>0</v>
      </c>
      <c r="AE289" s="32" t="n">
        <f aca="false">$D289*I289</f>
        <v>0</v>
      </c>
      <c r="AF289" s="32" t="n">
        <f aca="false">$D289*J289</f>
        <v>0</v>
      </c>
      <c r="AH289" s="1" t="n">
        <f aca="false">C289*E289</f>
        <v>0</v>
      </c>
      <c r="AI289" s="1" t="n">
        <f aca="false">AH289*T289</f>
        <v>0</v>
      </c>
    </row>
    <row r="290" customFormat="false" ht="12.75" hidden="false" customHeight="false" outlineLevel="0" collapsed="false">
      <c r="A290" s="43" t="n">
        <f aca="false">EDATE(A289,1)</f>
        <v>45413</v>
      </c>
      <c r="B290" s="32" t="n">
        <f aca="false">B289</f>
        <v>1</v>
      </c>
      <c r="C290" s="32" t="n">
        <f aca="false">IF(U290=1,B290*P290,0)</f>
        <v>0</v>
      </c>
      <c r="D290" s="32" t="n">
        <f aca="false">C290*T290</f>
        <v>0</v>
      </c>
      <c r="E290" s="40"/>
      <c r="F290" s="33"/>
      <c r="G290" s="33" t="n">
        <v>49.75</v>
      </c>
      <c r="H290" s="40" t="n">
        <v>57.4</v>
      </c>
      <c r="I290" s="33"/>
      <c r="J290" s="33"/>
      <c r="K290" s="32"/>
      <c r="L290" s="32"/>
      <c r="M290" s="32"/>
      <c r="N290" s="32"/>
      <c r="O290" s="32"/>
      <c r="P290" s="1" t="n">
        <f aca="false">A291-A290</f>
        <v>31</v>
      </c>
      <c r="Q290" s="41" t="n">
        <f aca="false">CHOOSE(F$3,A291+24,A290)</f>
        <v>45468</v>
      </c>
      <c r="R290" s="1" t="n">
        <f aca="false">Q290-C$3</f>
        <v>-458</v>
      </c>
      <c r="S290" s="40" t="n">
        <v>0.073346563496359</v>
      </c>
      <c r="T290" s="42" t="n">
        <f aca="false">1/(1+CHOOSE(F$3,S291/2,S290/2))^(2*R290/365.25)</f>
        <v>1.09451974407058</v>
      </c>
      <c r="U290" s="4" t="n">
        <f aca="false">IF(AND(mthbeg&lt;=A290,mthend&gt;=A290),1,0)</f>
        <v>0</v>
      </c>
      <c r="V290" s="4" t="n">
        <f aca="false">P290*U290</f>
        <v>0</v>
      </c>
      <c r="X290" s="42" t="n">
        <f aca="false">IF(AND(CHOOSE(X$3,MONTH(A290)=MONTH(mthbeg),MONTH(A290)=1),YEAR(A290)&gt;YEAR(mthbeg)),X289*(1+escalator),X289)</f>
        <v>1.97358651112661</v>
      </c>
      <c r="Y290" s="32" t="n">
        <f aca="false">D290*X290</f>
        <v>0</v>
      </c>
      <c r="AA290" s="32" t="n">
        <f aca="false">$D290*E290</f>
        <v>0</v>
      </c>
      <c r="AB290" s="32" t="n">
        <f aca="false">$D290*F290</f>
        <v>0</v>
      </c>
      <c r="AC290" s="32" t="n">
        <f aca="false">$D290*G290</f>
        <v>0</v>
      </c>
      <c r="AD290" s="32" t="n">
        <f aca="false">$D290*H290</f>
        <v>0</v>
      </c>
      <c r="AE290" s="32" t="n">
        <f aca="false">$D290*I290</f>
        <v>0</v>
      </c>
      <c r="AF290" s="32" t="n">
        <f aca="false">$D290*J290</f>
        <v>0</v>
      </c>
      <c r="AH290" s="1" t="n">
        <f aca="false">C290*E290</f>
        <v>0</v>
      </c>
      <c r="AI290" s="1" t="n">
        <f aca="false">AH290*T290</f>
        <v>0</v>
      </c>
    </row>
    <row r="291" customFormat="false" ht="12.75" hidden="false" customHeight="false" outlineLevel="0" collapsed="false">
      <c r="A291" s="43" t="n">
        <f aca="false">EDATE(A290,1)</f>
        <v>45444</v>
      </c>
      <c r="B291" s="32" t="n">
        <f aca="false">B290</f>
        <v>1</v>
      </c>
      <c r="C291" s="32" t="n">
        <f aca="false">IF(U291=1,B291*P291,0)</f>
        <v>0</v>
      </c>
      <c r="D291" s="32" t="n">
        <f aca="false">C291*T291</f>
        <v>0</v>
      </c>
      <c r="E291" s="40"/>
      <c r="F291" s="33"/>
      <c r="G291" s="33" t="n">
        <v>53.5</v>
      </c>
      <c r="H291" s="40" t="n">
        <v>47.4967558746892</v>
      </c>
      <c r="I291" s="33"/>
      <c r="J291" s="33"/>
      <c r="K291" s="32"/>
      <c r="L291" s="32"/>
      <c r="M291" s="32"/>
      <c r="N291" s="32"/>
      <c r="O291" s="32"/>
      <c r="P291" s="1" t="n">
        <f aca="false">A292-A291</f>
        <v>30</v>
      </c>
      <c r="Q291" s="41" t="n">
        <f aca="false">CHOOSE(F$3,A292+24,A291)</f>
        <v>45498</v>
      </c>
      <c r="R291" s="1" t="n">
        <f aca="false">Q291-C$3</f>
        <v>-428</v>
      </c>
      <c r="S291" s="40" t="n">
        <v>0.07333840421312</v>
      </c>
      <c r="T291" s="42" t="n">
        <f aca="false">1/(1+CHOOSE(F$3,S292/2,S291/2))^(2*R291/365.25)</f>
        <v>1.08805378314195</v>
      </c>
      <c r="U291" s="4" t="n">
        <f aca="false">IF(AND(mthbeg&lt;=A291,mthend&gt;=A291),1,0)</f>
        <v>0</v>
      </c>
      <c r="V291" s="4" t="n">
        <f aca="false">P291*U291</f>
        <v>0</v>
      </c>
      <c r="X291" s="42" t="n">
        <f aca="false">IF(AND(CHOOSE(X$3,MONTH(A291)=MONTH(mthbeg),MONTH(A291)=1),YEAR(A291)&gt;YEAR(mthbeg)),X290*(1+escalator),X290)</f>
        <v>1.97358651112661</v>
      </c>
      <c r="Y291" s="32" t="n">
        <f aca="false">D291*X291</f>
        <v>0</v>
      </c>
      <c r="AA291" s="32" t="n">
        <f aca="false">$D291*E291</f>
        <v>0</v>
      </c>
      <c r="AB291" s="32" t="n">
        <f aca="false">$D291*F291</f>
        <v>0</v>
      </c>
      <c r="AC291" s="32" t="n">
        <f aca="false">$D291*G291</f>
        <v>0</v>
      </c>
      <c r="AD291" s="32" t="n">
        <f aca="false">$D291*H291</f>
        <v>0</v>
      </c>
      <c r="AE291" s="32" t="n">
        <f aca="false">$D291*I291</f>
        <v>0</v>
      </c>
      <c r="AF291" s="32" t="n">
        <f aca="false">$D291*J291</f>
        <v>0</v>
      </c>
      <c r="AH291" s="1" t="n">
        <f aca="false">C291*E291</f>
        <v>0</v>
      </c>
      <c r="AI291" s="1" t="n">
        <f aca="false">AH291*T291</f>
        <v>0</v>
      </c>
    </row>
    <row r="292" customFormat="false" ht="12.75" hidden="false" customHeight="false" outlineLevel="0" collapsed="false">
      <c r="A292" s="43" t="n">
        <f aca="false">EDATE(A291,1)</f>
        <v>45474</v>
      </c>
      <c r="B292" s="32" t="n">
        <f aca="false">B291</f>
        <v>1</v>
      </c>
      <c r="C292" s="32" t="n">
        <f aca="false">IF(U292=1,B292*P292,0)</f>
        <v>0</v>
      </c>
      <c r="D292" s="32" t="n">
        <f aca="false">C292*T292</f>
        <v>0</v>
      </c>
      <c r="E292" s="40"/>
      <c r="F292" s="33"/>
      <c r="G292" s="33" t="n">
        <v>52.5</v>
      </c>
      <c r="H292" s="40" t="n">
        <v>46.4967558746892</v>
      </c>
      <c r="I292" s="33"/>
      <c r="J292" s="33"/>
      <c r="K292" s="32"/>
      <c r="L292" s="32"/>
      <c r="M292" s="32"/>
      <c r="N292" s="32"/>
      <c r="O292" s="32"/>
      <c r="P292" s="1" t="n">
        <f aca="false">A293-A292</f>
        <v>31</v>
      </c>
      <c r="Q292" s="41" t="n">
        <f aca="false">CHOOSE(F$3,A293+24,A292)</f>
        <v>45529</v>
      </c>
      <c r="R292" s="1" t="n">
        <f aca="false">Q292-C$3</f>
        <v>-397</v>
      </c>
      <c r="S292" s="40" t="n">
        <v>0.073330244929904</v>
      </c>
      <c r="T292" s="42" t="n">
        <f aca="false">1/(1+CHOOSE(F$3,S293/2,S292/2))^(2*R292/365.25)</f>
        <v>1.0814144924913</v>
      </c>
      <c r="U292" s="4" t="n">
        <f aca="false">IF(AND(mthbeg&lt;=A292,mthend&gt;=A292),1,0)</f>
        <v>0</v>
      </c>
      <c r="V292" s="4" t="n">
        <f aca="false">P292*U292</f>
        <v>0</v>
      </c>
      <c r="X292" s="42" t="n">
        <f aca="false">IF(AND(CHOOSE(X$3,MONTH(A292)=MONTH(mthbeg),MONTH(A292)=1),YEAR(A292)&gt;YEAR(mthbeg)),X291*(1+escalator),X291)</f>
        <v>1.97358651112661</v>
      </c>
      <c r="Y292" s="32" t="n">
        <f aca="false">D292*X292</f>
        <v>0</v>
      </c>
      <c r="AA292" s="32" t="n">
        <f aca="false">$D292*E292</f>
        <v>0</v>
      </c>
      <c r="AB292" s="32" t="n">
        <f aca="false">$D292*F292</f>
        <v>0</v>
      </c>
      <c r="AC292" s="32" t="n">
        <f aca="false">$D292*G292</f>
        <v>0</v>
      </c>
      <c r="AD292" s="32" t="n">
        <f aca="false">$D292*H292</f>
        <v>0</v>
      </c>
      <c r="AE292" s="32" t="n">
        <f aca="false">$D292*I292</f>
        <v>0</v>
      </c>
      <c r="AF292" s="32" t="n">
        <f aca="false">$D292*J292</f>
        <v>0</v>
      </c>
      <c r="AH292" s="1" t="n">
        <f aca="false">C292*E292</f>
        <v>0</v>
      </c>
      <c r="AI292" s="1" t="n">
        <f aca="false">AH292*T292</f>
        <v>0</v>
      </c>
    </row>
    <row r="293" customFormat="false" ht="12.75" hidden="false" customHeight="false" outlineLevel="0" collapsed="false">
      <c r="A293" s="43" t="n">
        <f aca="false">EDATE(A292,1)</f>
        <v>45505</v>
      </c>
      <c r="B293" s="32" t="n">
        <f aca="false">B292</f>
        <v>1</v>
      </c>
      <c r="C293" s="32" t="n">
        <f aca="false">IF(U293=1,B293*P293,0)</f>
        <v>0</v>
      </c>
      <c r="D293" s="32" t="n">
        <f aca="false">C293*T293</f>
        <v>0</v>
      </c>
      <c r="E293" s="40"/>
      <c r="F293" s="33"/>
      <c r="G293" s="33" t="n">
        <v>54.05</v>
      </c>
      <c r="H293" s="40" t="n">
        <v>49.25</v>
      </c>
      <c r="I293" s="33"/>
      <c r="J293" s="33"/>
      <c r="K293" s="32"/>
      <c r="L293" s="32"/>
      <c r="M293" s="32"/>
      <c r="N293" s="32"/>
      <c r="O293" s="32"/>
      <c r="P293" s="1" t="n">
        <f aca="false">A294-A293</f>
        <v>31</v>
      </c>
      <c r="Q293" s="41" t="n">
        <f aca="false">CHOOSE(F$3,A294+24,A293)</f>
        <v>45560</v>
      </c>
      <c r="R293" s="1" t="n">
        <f aca="false">Q293-C$3</f>
        <v>-366</v>
      </c>
      <c r="S293" s="40" t="n">
        <v>0.073322348849392</v>
      </c>
      <c r="T293" s="42" t="n">
        <f aca="false">1/(1+CHOOSE(F$3,S294/2,S293/2))^(2*R293/365.25)</f>
        <v>1.07481683089028</v>
      </c>
      <c r="U293" s="4" t="n">
        <f aca="false">IF(AND(mthbeg&lt;=A293,mthend&gt;=A293),1,0)</f>
        <v>0</v>
      </c>
      <c r="V293" s="4" t="n">
        <f aca="false">P293*U293</f>
        <v>0</v>
      </c>
      <c r="X293" s="42" t="n">
        <f aca="false">IF(AND(CHOOSE(X$3,MONTH(A293)=MONTH(mthbeg),MONTH(A293)=1),YEAR(A293)&gt;YEAR(mthbeg)),X292*(1+escalator),X292)</f>
        <v>1.97358651112661</v>
      </c>
      <c r="Y293" s="32" t="n">
        <f aca="false">D293*X293</f>
        <v>0</v>
      </c>
      <c r="AA293" s="32" t="n">
        <f aca="false">$D293*E293</f>
        <v>0</v>
      </c>
      <c r="AB293" s="32" t="n">
        <f aca="false">$D293*F293</f>
        <v>0</v>
      </c>
      <c r="AC293" s="32" t="n">
        <f aca="false">$D293*G293</f>
        <v>0</v>
      </c>
      <c r="AD293" s="32" t="n">
        <f aca="false">$D293*H293</f>
        <v>0</v>
      </c>
      <c r="AE293" s="32" t="n">
        <f aca="false">$D293*I293</f>
        <v>0</v>
      </c>
      <c r="AF293" s="32" t="n">
        <f aca="false">$D293*J293</f>
        <v>0</v>
      </c>
      <c r="AH293" s="1" t="n">
        <f aca="false">C293*E293</f>
        <v>0</v>
      </c>
      <c r="AI293" s="1" t="n">
        <f aca="false">AH293*T293</f>
        <v>0</v>
      </c>
    </row>
    <row r="294" customFormat="false" ht="12.75" hidden="false" customHeight="false" outlineLevel="0" collapsed="false">
      <c r="A294" s="43" t="n">
        <f aca="false">EDATE(A293,1)</f>
        <v>45536</v>
      </c>
      <c r="B294" s="32" t="n">
        <f aca="false">B293</f>
        <v>1</v>
      </c>
      <c r="C294" s="32" t="n">
        <f aca="false">IF(U294=1,B294*P294,0)</f>
        <v>0</v>
      </c>
      <c r="D294" s="32" t="n">
        <f aca="false">C294*T294</f>
        <v>0</v>
      </c>
      <c r="E294" s="40"/>
      <c r="F294" s="33"/>
      <c r="G294" s="33" t="n">
        <v>52.05</v>
      </c>
      <c r="H294" s="40" t="n">
        <v>49.3023964611925</v>
      </c>
      <c r="I294" s="33"/>
      <c r="J294" s="33"/>
      <c r="K294" s="32"/>
      <c r="L294" s="32"/>
      <c r="M294" s="32"/>
      <c r="N294" s="32"/>
      <c r="O294" s="32"/>
      <c r="P294" s="1" t="n">
        <f aca="false">A295-A294</f>
        <v>30</v>
      </c>
      <c r="Q294" s="41" t="n">
        <f aca="false">CHOOSE(F$3,A295+24,A294)</f>
        <v>45590</v>
      </c>
      <c r="R294" s="1" t="n">
        <f aca="false">Q294-C$3</f>
        <v>-336</v>
      </c>
      <c r="S294" s="40" t="n">
        <v>0.073314189566219</v>
      </c>
      <c r="T294" s="42" t="n">
        <f aca="false">1/(1+CHOOSE(F$3,S295/2,S294/2))^(2*R294/365.25)</f>
        <v>1.0684716840578</v>
      </c>
      <c r="U294" s="4" t="n">
        <f aca="false">IF(AND(mthbeg&lt;=A294,mthend&gt;=A294),1,0)</f>
        <v>0</v>
      </c>
      <c r="V294" s="4" t="n">
        <f aca="false">P294*U294</f>
        <v>0</v>
      </c>
      <c r="X294" s="42" t="n">
        <f aca="false">IF(AND(CHOOSE(X$3,MONTH(A294)=MONTH(mthbeg),MONTH(A294)=1),YEAR(A294)&gt;YEAR(mthbeg)),X293*(1+escalator),X293)</f>
        <v>1.97358651112661</v>
      </c>
      <c r="Y294" s="32" t="n">
        <f aca="false">D294*X294</f>
        <v>0</v>
      </c>
      <c r="AA294" s="32" t="n">
        <f aca="false">$D294*E294</f>
        <v>0</v>
      </c>
      <c r="AB294" s="32" t="n">
        <f aca="false">$D294*F294</f>
        <v>0</v>
      </c>
      <c r="AC294" s="32" t="n">
        <f aca="false">$D294*G294</f>
        <v>0</v>
      </c>
      <c r="AD294" s="32" t="n">
        <f aca="false">$D294*H294</f>
        <v>0</v>
      </c>
      <c r="AE294" s="32" t="n">
        <f aca="false">$D294*I294</f>
        <v>0</v>
      </c>
      <c r="AF294" s="32" t="n">
        <f aca="false">$D294*J294</f>
        <v>0</v>
      </c>
      <c r="AH294" s="1" t="n">
        <f aca="false">C294*E294</f>
        <v>0</v>
      </c>
      <c r="AI294" s="1" t="n">
        <f aca="false">AH294*T294</f>
        <v>0</v>
      </c>
    </row>
    <row r="295" customFormat="false" ht="12.75" hidden="false" customHeight="false" outlineLevel="0" collapsed="false">
      <c r="A295" s="43" t="n">
        <f aca="false">EDATE(A294,1)</f>
        <v>45566</v>
      </c>
      <c r="B295" s="32" t="n">
        <f aca="false">B294</f>
        <v>1</v>
      </c>
      <c r="C295" s="32" t="n">
        <f aca="false">IF(U295=1,B295*P295,0)</f>
        <v>0</v>
      </c>
      <c r="D295" s="32" t="n">
        <f aca="false">C295*T295</f>
        <v>0</v>
      </c>
      <c r="E295" s="40"/>
      <c r="F295" s="33"/>
      <c r="G295" s="33" t="n">
        <v>51.05</v>
      </c>
      <c r="H295" s="40" t="n">
        <v>48.3023964611925</v>
      </c>
      <c r="I295" s="33"/>
      <c r="J295" s="33"/>
      <c r="K295" s="32"/>
      <c r="L295" s="32"/>
      <c r="M295" s="32"/>
      <c r="N295" s="32"/>
      <c r="O295" s="32"/>
      <c r="P295" s="1" t="n">
        <f aca="false">A296-A295</f>
        <v>31</v>
      </c>
      <c r="Q295" s="41" t="n">
        <f aca="false">CHOOSE(F$3,A296+24,A295)</f>
        <v>45621</v>
      </c>
      <c r="R295" s="1" t="n">
        <f aca="false">Q295-C$3</f>
        <v>-305</v>
      </c>
      <c r="S295" s="40" t="n">
        <v>0.07330629348575</v>
      </c>
      <c r="T295" s="42" t="n">
        <f aca="false">1/(1+CHOOSE(F$3,S296/2,S295/2))^(2*R295/365.25)</f>
        <v>1.06195577774882</v>
      </c>
      <c r="U295" s="4" t="n">
        <f aca="false">IF(AND(mthbeg&lt;=A295,mthend&gt;=A295),1,0)</f>
        <v>0</v>
      </c>
      <c r="V295" s="4" t="n">
        <f aca="false">P295*U295</f>
        <v>0</v>
      </c>
      <c r="X295" s="42" t="n">
        <f aca="false">IF(AND(CHOOSE(X$3,MONTH(A295)=MONTH(mthbeg),MONTH(A295)=1),YEAR(A295)&gt;YEAR(mthbeg)),X294*(1+escalator),X294)</f>
        <v>1.97358651112661</v>
      </c>
      <c r="Y295" s="32" t="n">
        <f aca="false">D295*X295</f>
        <v>0</v>
      </c>
      <c r="AA295" s="32" t="n">
        <f aca="false">$D295*E295</f>
        <v>0</v>
      </c>
      <c r="AB295" s="32" t="n">
        <f aca="false">$D295*F295</f>
        <v>0</v>
      </c>
      <c r="AC295" s="32" t="n">
        <f aca="false">$D295*G295</f>
        <v>0</v>
      </c>
      <c r="AD295" s="32" t="n">
        <f aca="false">$D295*H295</f>
        <v>0</v>
      </c>
      <c r="AE295" s="32" t="n">
        <f aca="false">$D295*I295</f>
        <v>0</v>
      </c>
      <c r="AF295" s="32" t="n">
        <f aca="false">$D295*J295</f>
        <v>0</v>
      </c>
      <c r="AH295" s="1" t="n">
        <f aca="false">C295*E295</f>
        <v>0</v>
      </c>
      <c r="AI295" s="1" t="n">
        <f aca="false">AH295*T295</f>
        <v>0</v>
      </c>
    </row>
    <row r="296" customFormat="false" ht="12.75" hidden="false" customHeight="false" outlineLevel="0" collapsed="false">
      <c r="A296" s="43" t="n">
        <f aca="false">EDATE(A295,1)</f>
        <v>45597</v>
      </c>
      <c r="B296" s="32" t="n">
        <f aca="false">B295</f>
        <v>1</v>
      </c>
      <c r="C296" s="32" t="n">
        <f aca="false">IF(U296=1,B296*P296,0)</f>
        <v>0</v>
      </c>
      <c r="D296" s="32" t="n">
        <f aca="false">C296*T296</f>
        <v>0</v>
      </c>
      <c r="E296" s="40"/>
      <c r="F296" s="33"/>
      <c r="G296" s="33" t="n">
        <v>48.95</v>
      </c>
      <c r="H296" s="40" t="n">
        <v>46.5</v>
      </c>
      <c r="I296" s="33"/>
      <c r="J296" s="33"/>
      <c r="K296" s="32"/>
      <c r="L296" s="32"/>
      <c r="M296" s="32"/>
      <c r="N296" s="32"/>
      <c r="O296" s="32"/>
      <c r="P296" s="1" t="n">
        <f aca="false">A297-A296</f>
        <v>30</v>
      </c>
      <c r="Q296" s="41" t="n">
        <f aca="false">CHOOSE(F$3,A297+24,A296)</f>
        <v>45651</v>
      </c>
      <c r="R296" s="1" t="n">
        <f aca="false">Q296-C$3</f>
        <v>-275</v>
      </c>
      <c r="S296" s="40" t="n">
        <v>0.073298134202619</v>
      </c>
      <c r="T296" s="42" t="n">
        <f aca="false">1/(1+CHOOSE(F$3,S297/2,S296/2))^(2*R296/365.25)</f>
        <v>1.0556890397345</v>
      </c>
      <c r="U296" s="4" t="n">
        <f aca="false">IF(AND(mthbeg&lt;=A296,mthend&gt;=A296),1,0)</f>
        <v>0</v>
      </c>
      <c r="V296" s="4" t="n">
        <f aca="false">P296*U296</f>
        <v>0</v>
      </c>
      <c r="X296" s="42" t="n">
        <f aca="false">IF(AND(CHOOSE(X$3,MONTH(A296)=MONTH(mthbeg),MONTH(A296)=1),YEAR(A296)&gt;YEAR(mthbeg)),X295*(1+escalator),X295)</f>
        <v>1.97358651112661</v>
      </c>
      <c r="Y296" s="32" t="n">
        <f aca="false">D296*X296</f>
        <v>0</v>
      </c>
      <c r="AA296" s="32" t="n">
        <f aca="false">$D296*E296</f>
        <v>0</v>
      </c>
      <c r="AB296" s="32" t="n">
        <f aca="false">$D296*F296</f>
        <v>0</v>
      </c>
      <c r="AC296" s="32" t="n">
        <f aca="false">$D296*G296</f>
        <v>0</v>
      </c>
      <c r="AD296" s="32" t="n">
        <f aca="false">$D296*H296</f>
        <v>0</v>
      </c>
      <c r="AE296" s="32" t="n">
        <f aca="false">$D296*I296</f>
        <v>0</v>
      </c>
      <c r="AF296" s="32" t="n">
        <f aca="false">$D296*J296</f>
        <v>0</v>
      </c>
      <c r="AH296" s="1" t="n">
        <f aca="false">C296*E296</f>
        <v>0</v>
      </c>
      <c r="AI296" s="1" t="n">
        <f aca="false">AH296*T296</f>
        <v>0</v>
      </c>
    </row>
    <row r="297" customFormat="false" ht="12.75" hidden="false" customHeight="false" outlineLevel="0" collapsed="false">
      <c r="A297" s="43" t="n">
        <f aca="false">EDATE(A296,1)</f>
        <v>45627</v>
      </c>
      <c r="B297" s="32" t="n">
        <f aca="false">B296</f>
        <v>1</v>
      </c>
      <c r="C297" s="32" t="n">
        <f aca="false">IF(U297=1,B297*P297,0)</f>
        <v>0</v>
      </c>
      <c r="D297" s="32" t="n">
        <f aca="false">C297*T297</f>
        <v>0</v>
      </c>
      <c r="E297" s="40"/>
      <c r="F297" s="33"/>
      <c r="G297" s="33" t="n">
        <v>50.95</v>
      </c>
      <c r="H297" s="40" t="n">
        <v>49.7256003075179</v>
      </c>
      <c r="I297" s="33"/>
      <c r="J297" s="33"/>
      <c r="K297" s="32"/>
      <c r="L297" s="32"/>
      <c r="M297" s="32"/>
      <c r="N297" s="32"/>
      <c r="O297" s="32"/>
      <c r="P297" s="1" t="n">
        <f aca="false">A298-A297</f>
        <v>31</v>
      </c>
      <c r="Q297" s="41" t="n">
        <f aca="false">CHOOSE(F$3,A298+24,A297)</f>
        <v>45682</v>
      </c>
      <c r="R297" s="1" t="n">
        <f aca="false">Q297-C$3</f>
        <v>-244</v>
      </c>
      <c r="S297" s="40" t="n">
        <v>0.073289974919511</v>
      </c>
      <c r="T297" s="42" t="n">
        <f aca="false">1/(1+CHOOSE(F$3,S298/2,S297/2))^(2*R297/365.25)</f>
        <v>1.04925422334966</v>
      </c>
      <c r="U297" s="4" t="n">
        <f aca="false">IF(AND(mthbeg&lt;=A297,mthend&gt;=A297),1,0)</f>
        <v>0</v>
      </c>
      <c r="V297" s="4" t="n">
        <f aca="false">P297*U297</f>
        <v>0</v>
      </c>
      <c r="X297" s="42" t="n">
        <f aca="false">IF(AND(CHOOSE(X$3,MONTH(A297)=MONTH(mthbeg),MONTH(A297)=1),YEAR(A297)&gt;YEAR(mthbeg)),X296*(1+escalator),X296)</f>
        <v>1.97358651112661</v>
      </c>
      <c r="Y297" s="32" t="n">
        <f aca="false">D297*X297</f>
        <v>0</v>
      </c>
      <c r="AA297" s="32" t="n">
        <f aca="false">$D297*E297</f>
        <v>0</v>
      </c>
      <c r="AB297" s="32" t="n">
        <f aca="false">$D297*F297</f>
        <v>0</v>
      </c>
      <c r="AC297" s="32" t="n">
        <f aca="false">$D297*G297</f>
        <v>0</v>
      </c>
      <c r="AD297" s="32" t="n">
        <f aca="false">$D297*H297</f>
        <v>0</v>
      </c>
      <c r="AE297" s="32" t="n">
        <f aca="false">$D297*I297</f>
        <v>0</v>
      </c>
      <c r="AF297" s="32" t="n">
        <f aca="false">$D297*J297</f>
        <v>0</v>
      </c>
      <c r="AH297" s="1" t="n">
        <f aca="false">C297*E297</f>
        <v>0</v>
      </c>
      <c r="AI297" s="1" t="n">
        <f aca="false">AH297*T297</f>
        <v>0</v>
      </c>
    </row>
    <row r="298" customFormat="false" ht="12.75" hidden="false" customHeight="false" outlineLevel="0" collapsed="false">
      <c r="A298" s="43" t="n">
        <f aca="false">EDATE(A297,1)</f>
        <v>45658</v>
      </c>
      <c r="B298" s="32" t="n">
        <f aca="false">B297</f>
        <v>1</v>
      </c>
      <c r="C298" s="32" t="n">
        <f aca="false">IF(U298=1,B298*P298,0)</f>
        <v>0</v>
      </c>
      <c r="D298" s="32" t="n">
        <f aca="false">C298*T298</f>
        <v>0</v>
      </c>
      <c r="E298" s="40"/>
      <c r="F298" s="33"/>
      <c r="G298" s="33" t="n">
        <v>57.95</v>
      </c>
      <c r="H298" s="40" t="n">
        <v>65.7256003075179</v>
      </c>
      <c r="I298" s="33"/>
      <c r="J298" s="33"/>
      <c r="K298" s="32"/>
      <c r="L298" s="32"/>
      <c r="M298" s="32"/>
      <c r="N298" s="32"/>
      <c r="O298" s="32"/>
      <c r="P298" s="1" t="n">
        <f aca="false">A299-A298</f>
        <v>31</v>
      </c>
      <c r="Q298" s="41" t="n">
        <f aca="false">CHOOSE(F$3,A299+24,A298)</f>
        <v>45713</v>
      </c>
      <c r="R298" s="1" t="n">
        <f aca="false">Q298-C$3</f>
        <v>-213</v>
      </c>
      <c r="S298" s="40" t="n">
        <v>0.073282342041785</v>
      </c>
      <c r="T298" s="42" t="n">
        <f aca="false">1/(1+CHOOSE(F$3,S299/2,S298/2))^(2*R298/365.25)</f>
        <v>1.04285962414483</v>
      </c>
      <c r="U298" s="4" t="n">
        <f aca="false">IF(AND(mthbeg&lt;=A298,mthend&gt;=A298),1,0)</f>
        <v>0</v>
      </c>
      <c r="V298" s="4" t="n">
        <f aca="false">P298*U298</f>
        <v>0</v>
      </c>
      <c r="X298" s="42" t="n">
        <f aca="false">IF(AND(CHOOSE(X$3,MONTH(A298)=MONTH(mthbeg),MONTH(A298)=1),YEAR(A298)&gt;YEAR(mthbeg)),X297*(1+escalator),X297)</f>
        <v>2.0327941064604</v>
      </c>
      <c r="Y298" s="32" t="n">
        <f aca="false">D298*X298</f>
        <v>0</v>
      </c>
      <c r="AA298" s="32" t="n">
        <f aca="false">$D298*E298</f>
        <v>0</v>
      </c>
      <c r="AB298" s="32" t="n">
        <f aca="false">$D298*F298</f>
        <v>0</v>
      </c>
      <c r="AC298" s="32" t="n">
        <f aca="false">$D298*G298</f>
        <v>0</v>
      </c>
      <c r="AD298" s="32" t="n">
        <f aca="false">$D298*H298</f>
        <v>0</v>
      </c>
      <c r="AE298" s="32" t="n">
        <f aca="false">$D298*I298</f>
        <v>0</v>
      </c>
      <c r="AF298" s="32" t="n">
        <f aca="false">$D298*J298</f>
        <v>0</v>
      </c>
      <c r="AH298" s="1" t="n">
        <f aca="false">C298*E298</f>
        <v>0</v>
      </c>
      <c r="AI298" s="1" t="n">
        <f aca="false">AH298*T298</f>
        <v>0</v>
      </c>
    </row>
    <row r="299" customFormat="false" ht="12.75" hidden="false" customHeight="false" outlineLevel="0" collapsed="false">
      <c r="A299" s="43" t="n">
        <f aca="false">EDATE(A298,1)</f>
        <v>45689</v>
      </c>
      <c r="B299" s="32" t="n">
        <f aca="false">B298</f>
        <v>1</v>
      </c>
      <c r="C299" s="32" t="n">
        <f aca="false">IF(U299=1,B299*P299,0)</f>
        <v>0</v>
      </c>
      <c r="D299" s="32" t="n">
        <f aca="false">C299*T299</f>
        <v>0</v>
      </c>
      <c r="E299" s="40"/>
      <c r="F299" s="33"/>
      <c r="G299" s="33" t="n">
        <v>75.4</v>
      </c>
      <c r="H299" s="40" t="n">
        <v>78.25</v>
      </c>
      <c r="I299" s="33"/>
      <c r="J299" s="33"/>
      <c r="K299" s="32"/>
      <c r="L299" s="32"/>
      <c r="M299" s="32"/>
      <c r="N299" s="32"/>
      <c r="O299" s="32"/>
      <c r="P299" s="1" t="n">
        <f aca="false">A300-A299</f>
        <v>28</v>
      </c>
      <c r="Q299" s="41" t="n">
        <f aca="false">CHOOSE(F$3,A300+24,A299)</f>
        <v>45741</v>
      </c>
      <c r="R299" s="1" t="n">
        <f aca="false">Q299-C$3</f>
        <v>-185</v>
      </c>
      <c r="S299" s="40" t="n">
        <v>0.073274182758719</v>
      </c>
      <c r="T299" s="42" t="n">
        <f aca="false">1/(1+CHOOSE(F$3,S300/2,S299/2))^(2*R299/365.25)</f>
        <v>1.03711828469398</v>
      </c>
      <c r="U299" s="4" t="n">
        <f aca="false">IF(AND(mthbeg&lt;=A299,mthend&gt;=A299),1,0)</f>
        <v>0</v>
      </c>
      <c r="V299" s="4" t="n">
        <f aca="false">P299*U299</f>
        <v>0</v>
      </c>
      <c r="X299" s="42" t="n">
        <f aca="false">IF(AND(CHOOSE(X$3,MONTH(A299)=MONTH(mthbeg),MONTH(A299)=1),YEAR(A299)&gt;YEAR(mthbeg)),X298*(1+escalator),X298)</f>
        <v>2.0327941064604</v>
      </c>
      <c r="Y299" s="32" t="n">
        <f aca="false">D299*X299</f>
        <v>0</v>
      </c>
      <c r="AA299" s="32" t="n">
        <f aca="false">$D299*E299</f>
        <v>0</v>
      </c>
      <c r="AB299" s="32" t="n">
        <f aca="false">$D299*F299</f>
        <v>0</v>
      </c>
      <c r="AC299" s="32" t="n">
        <f aca="false">$D299*G299</f>
        <v>0</v>
      </c>
      <c r="AD299" s="32" t="n">
        <f aca="false">$D299*H299</f>
        <v>0</v>
      </c>
      <c r="AE299" s="32" t="n">
        <f aca="false">$D299*I299</f>
        <v>0</v>
      </c>
      <c r="AF299" s="32" t="n">
        <f aca="false">$D299*J299</f>
        <v>0</v>
      </c>
      <c r="AH299" s="1" t="n">
        <f aca="false">C299*E299</f>
        <v>0</v>
      </c>
      <c r="AI299" s="1" t="n">
        <f aca="false">AH299*T299</f>
        <v>0</v>
      </c>
    </row>
    <row r="300" customFormat="false" ht="12.75" hidden="false" customHeight="false" outlineLevel="0" collapsed="false">
      <c r="A300" s="43" t="n">
        <f aca="false">EDATE(A299,1)</f>
        <v>45717</v>
      </c>
      <c r="B300" s="32" t="n">
        <f aca="false">B299</f>
        <v>1</v>
      </c>
      <c r="C300" s="32" t="n">
        <f aca="false">IF(U300=1,B300*P300,0)</f>
        <v>0</v>
      </c>
      <c r="D300" s="32" t="n">
        <f aca="false">C300*T300</f>
        <v>0</v>
      </c>
      <c r="E300" s="40"/>
      <c r="F300" s="33"/>
      <c r="G300" s="33" t="n">
        <v>88.4</v>
      </c>
      <c r="H300" s="40" t="n">
        <v>82.6267849608982</v>
      </c>
      <c r="I300" s="33"/>
      <c r="J300" s="33"/>
      <c r="K300" s="32"/>
      <c r="L300" s="32"/>
      <c r="M300" s="32"/>
      <c r="N300" s="32"/>
      <c r="O300" s="32"/>
      <c r="P300" s="1" t="n">
        <f aca="false">A301-A300</f>
        <v>31</v>
      </c>
      <c r="Q300" s="41" t="n">
        <f aca="false">CHOOSE(F$3,A301+24,A300)</f>
        <v>45772</v>
      </c>
      <c r="R300" s="1" t="n">
        <f aca="false">Q300-C$3</f>
        <v>-154</v>
      </c>
      <c r="S300" s="40" t="n">
        <v>0.073266286678354</v>
      </c>
      <c r="T300" s="42" t="n">
        <f aca="false">1/(1+CHOOSE(F$3,S301/2,S300/2))^(2*R300/365.25)</f>
        <v>1.03080031257623</v>
      </c>
      <c r="U300" s="4" t="n">
        <f aca="false">IF(AND(mthbeg&lt;=A300,mthend&gt;=A300),1,0)</f>
        <v>0</v>
      </c>
      <c r="V300" s="4" t="n">
        <f aca="false">P300*U300</f>
        <v>0</v>
      </c>
      <c r="X300" s="42" t="n">
        <f aca="false">IF(AND(CHOOSE(X$3,MONTH(A300)=MONTH(mthbeg),MONTH(A300)=1),YEAR(A300)&gt;YEAR(mthbeg)),X299*(1+escalator),X299)</f>
        <v>2.0327941064604</v>
      </c>
      <c r="Y300" s="32" t="n">
        <f aca="false">D300*X300</f>
        <v>0</v>
      </c>
      <c r="AA300" s="32" t="n">
        <f aca="false">$D300*E300</f>
        <v>0</v>
      </c>
      <c r="AB300" s="32" t="n">
        <f aca="false">$D300*F300</f>
        <v>0</v>
      </c>
      <c r="AC300" s="32" t="n">
        <f aca="false">$D300*G300</f>
        <v>0</v>
      </c>
      <c r="AD300" s="32" t="n">
        <f aca="false">$D300*H300</f>
        <v>0</v>
      </c>
      <c r="AE300" s="32" t="n">
        <f aca="false">$D300*I300</f>
        <v>0</v>
      </c>
      <c r="AF300" s="32" t="n">
        <f aca="false">$D300*J300</f>
        <v>0</v>
      </c>
      <c r="AH300" s="1" t="n">
        <f aca="false">C300*E300</f>
        <v>0</v>
      </c>
      <c r="AI300" s="1" t="n">
        <f aca="false">AH300*T300</f>
        <v>0</v>
      </c>
    </row>
    <row r="301" customFormat="false" ht="12.75" hidden="false" customHeight="false" outlineLevel="0" collapsed="false">
      <c r="A301" s="43" t="n">
        <f aca="false">EDATE(A300,1)</f>
        <v>45748</v>
      </c>
      <c r="B301" s="32" t="n">
        <f aca="false">B300</f>
        <v>1</v>
      </c>
      <c r="C301" s="32" t="n">
        <f aca="false">IF(U301=1,B301*P301,0)</f>
        <v>0</v>
      </c>
      <c r="D301" s="32" t="n">
        <f aca="false">C301*T301</f>
        <v>0</v>
      </c>
      <c r="E301" s="40"/>
      <c r="F301" s="33"/>
      <c r="G301" s="33" t="n">
        <v>76.4</v>
      </c>
      <c r="H301" s="40" t="n">
        <v>74.6267849608982</v>
      </c>
      <c r="I301" s="33"/>
      <c r="J301" s="33"/>
      <c r="K301" s="32"/>
      <c r="L301" s="32"/>
      <c r="M301" s="32"/>
      <c r="N301" s="32"/>
      <c r="O301" s="32"/>
      <c r="P301" s="1" t="n">
        <f aca="false">A302-A301</f>
        <v>30</v>
      </c>
      <c r="Q301" s="41" t="n">
        <f aca="false">CHOOSE(F$3,A302+24,A301)</f>
        <v>45802</v>
      </c>
      <c r="R301" s="1" t="n">
        <f aca="false">Q301-C$3</f>
        <v>-124</v>
      </c>
      <c r="S301" s="40" t="n">
        <v>0.073258127395331</v>
      </c>
      <c r="T301" s="42" t="n">
        <f aca="false">1/(1+CHOOSE(F$3,S302/2,S301/2))^(2*R301/365.25)</f>
        <v>1.02472409782456</v>
      </c>
      <c r="U301" s="4" t="n">
        <f aca="false">IF(AND(mthbeg&lt;=A301,mthend&gt;=A301),1,0)</f>
        <v>0</v>
      </c>
      <c r="V301" s="4" t="n">
        <f aca="false">P301*U301</f>
        <v>0</v>
      </c>
      <c r="X301" s="42" t="n">
        <f aca="false">IF(AND(CHOOSE(X$3,MONTH(A301)=MONTH(mthbeg),MONTH(A301)=1),YEAR(A301)&gt;YEAR(mthbeg)),X300*(1+escalator),X300)</f>
        <v>2.0327941064604</v>
      </c>
      <c r="Y301" s="32" t="n">
        <f aca="false">D301*X301</f>
        <v>0</v>
      </c>
      <c r="AA301" s="32" t="n">
        <f aca="false">$D301*E301</f>
        <v>0</v>
      </c>
      <c r="AB301" s="32" t="n">
        <f aca="false">$D301*F301</f>
        <v>0</v>
      </c>
      <c r="AC301" s="32" t="n">
        <f aca="false">$D301*G301</f>
        <v>0</v>
      </c>
      <c r="AD301" s="32" t="n">
        <f aca="false">$D301*H301</f>
        <v>0</v>
      </c>
      <c r="AE301" s="32" t="n">
        <f aca="false">$D301*I301</f>
        <v>0</v>
      </c>
      <c r="AF301" s="32" t="n">
        <f aca="false">$D301*J301</f>
        <v>0</v>
      </c>
      <c r="AH301" s="1" t="n">
        <f aca="false">C301*E301</f>
        <v>0</v>
      </c>
      <c r="AI301" s="1" t="n">
        <f aca="false">AH301*T301</f>
        <v>0</v>
      </c>
    </row>
    <row r="302" customFormat="false" ht="12.75" hidden="false" customHeight="false" outlineLevel="0" collapsed="false">
      <c r="A302" s="43" t="n">
        <f aca="false">EDATE(A301,1)</f>
        <v>45778</v>
      </c>
      <c r="B302" s="32" t="n">
        <f aca="false">B301</f>
        <v>1</v>
      </c>
      <c r="C302" s="32" t="n">
        <f aca="false">IF(U302=1,B302*P302,0)</f>
        <v>0</v>
      </c>
      <c r="D302" s="32" t="n">
        <f aca="false">C302*T302</f>
        <v>0</v>
      </c>
      <c r="E302" s="40"/>
      <c r="F302" s="33"/>
      <c r="G302" s="33" t="n">
        <v>54.55</v>
      </c>
      <c r="H302" s="40" t="n">
        <v>57.65</v>
      </c>
      <c r="I302" s="33"/>
      <c r="J302" s="33"/>
      <c r="K302" s="32"/>
      <c r="L302" s="32"/>
      <c r="M302" s="32"/>
      <c r="N302" s="32"/>
      <c r="O302" s="32"/>
      <c r="P302" s="1" t="n">
        <f aca="false">A303-A302</f>
        <v>31</v>
      </c>
      <c r="Q302" s="41" t="n">
        <f aca="false">CHOOSE(F$3,A303+24,A302)</f>
        <v>45833</v>
      </c>
      <c r="R302" s="1" t="n">
        <f aca="false">Q302-C$3</f>
        <v>-93</v>
      </c>
      <c r="S302" s="40" t="n">
        <v>0.073250231315008</v>
      </c>
      <c r="T302" s="42" t="n">
        <f aca="false">1/(1+CHOOSE(F$3,S303/2,S302/2))^(2*R302/365.25)</f>
        <v>1.01848430689138</v>
      </c>
      <c r="U302" s="4" t="n">
        <f aca="false">IF(AND(mthbeg&lt;=A302,mthend&gt;=A302),1,0)</f>
        <v>0</v>
      </c>
      <c r="V302" s="4" t="n">
        <f aca="false">P302*U302</f>
        <v>0</v>
      </c>
      <c r="X302" s="42" t="n">
        <f aca="false">IF(AND(CHOOSE(X$3,MONTH(A302)=MONTH(mthbeg),MONTH(A302)=1),YEAR(A302)&gt;YEAR(mthbeg)),X301*(1+escalator),X301)</f>
        <v>2.0327941064604</v>
      </c>
      <c r="Y302" s="32" t="n">
        <f aca="false">D302*X302</f>
        <v>0</v>
      </c>
      <c r="AA302" s="32" t="n">
        <f aca="false">$D302*E302</f>
        <v>0</v>
      </c>
      <c r="AB302" s="32" t="n">
        <f aca="false">$D302*F302</f>
        <v>0</v>
      </c>
      <c r="AC302" s="32" t="n">
        <f aca="false">$D302*G302</f>
        <v>0</v>
      </c>
      <c r="AD302" s="32" t="n">
        <f aca="false">$D302*H302</f>
        <v>0</v>
      </c>
      <c r="AE302" s="32" t="n">
        <f aca="false">$D302*I302</f>
        <v>0</v>
      </c>
      <c r="AF302" s="32" t="n">
        <f aca="false">$D302*J302</f>
        <v>0</v>
      </c>
      <c r="AH302" s="1" t="n">
        <f aca="false">C302*E302</f>
        <v>0</v>
      </c>
      <c r="AI302" s="1" t="n">
        <f aca="false">AH302*T302</f>
        <v>0</v>
      </c>
    </row>
    <row r="303" customFormat="false" ht="12.75" hidden="false" customHeight="false" outlineLevel="0" collapsed="false">
      <c r="A303" s="43" t="n">
        <f aca="false">EDATE(A302,1)</f>
        <v>45809</v>
      </c>
      <c r="B303" s="32" t="n">
        <f aca="false">B302</f>
        <v>1</v>
      </c>
      <c r="C303" s="32" t="n">
        <f aca="false">IF(U303=1,B303*P303,0)</f>
        <v>0</v>
      </c>
      <c r="D303" s="32" t="n">
        <f aca="false">C303*T303</f>
        <v>0</v>
      </c>
      <c r="E303" s="40"/>
      <c r="F303" s="33"/>
      <c r="G303" s="33" t="n">
        <v>53.55</v>
      </c>
      <c r="H303" s="40" t="n">
        <v>47.7196692787493</v>
      </c>
      <c r="I303" s="33"/>
      <c r="J303" s="33"/>
      <c r="K303" s="32"/>
      <c r="L303" s="32"/>
      <c r="M303" s="32"/>
      <c r="N303" s="32"/>
      <c r="O303" s="32"/>
      <c r="P303" s="1" t="n">
        <f aca="false">A304-A303</f>
        <v>30</v>
      </c>
      <c r="Q303" s="41" t="n">
        <f aca="false">CHOOSE(F$3,A304+24,A303)</f>
        <v>45863</v>
      </c>
      <c r="R303" s="1" t="n">
        <f aca="false">Q303-C$3</f>
        <v>-63</v>
      </c>
      <c r="S303" s="40" t="n">
        <v>0.073242072032029</v>
      </c>
      <c r="T303" s="42" t="n">
        <f aca="false">1/(1+CHOOSE(F$3,S304/2,S303/2))^(2*R303/365.25)</f>
        <v>1.01248322242557</v>
      </c>
      <c r="U303" s="4" t="n">
        <f aca="false">IF(AND(mthbeg&lt;=A303,mthend&gt;=A303),1,0)</f>
        <v>0</v>
      </c>
      <c r="V303" s="4" t="n">
        <f aca="false">P303*U303</f>
        <v>0</v>
      </c>
      <c r="X303" s="42" t="n">
        <f aca="false">IF(AND(CHOOSE(X$3,MONTH(A303)=MONTH(mthbeg),MONTH(A303)=1),YEAR(A303)&gt;YEAR(mthbeg)),X302*(1+escalator),X302)</f>
        <v>2.0327941064604</v>
      </c>
      <c r="Y303" s="32" t="n">
        <f aca="false">D303*X303</f>
        <v>0</v>
      </c>
      <c r="AA303" s="32" t="n">
        <f aca="false">$D303*E303</f>
        <v>0</v>
      </c>
      <c r="AB303" s="32" t="n">
        <f aca="false">$D303*F303</f>
        <v>0</v>
      </c>
      <c r="AC303" s="32" t="n">
        <f aca="false">$D303*G303</f>
        <v>0</v>
      </c>
      <c r="AD303" s="32" t="n">
        <f aca="false">$D303*H303</f>
        <v>0</v>
      </c>
      <c r="AE303" s="32" t="n">
        <f aca="false">$D303*I303</f>
        <v>0</v>
      </c>
      <c r="AF303" s="32" t="n">
        <f aca="false">$D303*J303</f>
        <v>0</v>
      </c>
      <c r="AH303" s="1" t="n">
        <f aca="false">C303*E303</f>
        <v>0</v>
      </c>
      <c r="AI303" s="1" t="n">
        <f aca="false">AH303*T303</f>
        <v>0</v>
      </c>
    </row>
    <row r="304" customFormat="false" ht="12.75" hidden="false" customHeight="false" outlineLevel="0" collapsed="false">
      <c r="A304" s="43" t="n">
        <f aca="false">EDATE(A303,1)</f>
        <v>45839</v>
      </c>
      <c r="B304" s="32" t="n">
        <f aca="false">B303</f>
        <v>1</v>
      </c>
      <c r="C304" s="32" t="n">
        <f aca="false">IF(U304=1,B304*P304,0)</f>
        <v>0</v>
      </c>
      <c r="D304" s="32" t="n">
        <f aca="false">C304*T304</f>
        <v>0</v>
      </c>
      <c r="E304" s="40"/>
      <c r="F304" s="33"/>
      <c r="G304" s="33" t="n">
        <v>52.55</v>
      </c>
      <c r="H304" s="40" t="n">
        <v>46.7196692787493</v>
      </c>
      <c r="I304" s="33"/>
      <c r="J304" s="33"/>
      <c r="K304" s="32"/>
      <c r="L304" s="32"/>
      <c r="M304" s="32"/>
      <c r="N304" s="32"/>
      <c r="O304" s="32"/>
      <c r="P304" s="1" t="n">
        <f aca="false">A305-A304</f>
        <v>31</v>
      </c>
      <c r="Q304" s="41" t="n">
        <f aca="false">CHOOSE(F$3,A305+24,A304)</f>
        <v>45894</v>
      </c>
      <c r="R304" s="1" t="n">
        <f aca="false">Q304-C$3</f>
        <v>-32</v>
      </c>
      <c r="S304" s="40" t="n">
        <v>0.073233912749072</v>
      </c>
      <c r="T304" s="42" t="n">
        <f aca="false">1/(1+CHOOSE(F$3,S305/2,S304/2))^(2*R304/365.25)</f>
        <v>1.00632065886406</v>
      </c>
      <c r="U304" s="4" t="n">
        <f aca="false">IF(AND(mthbeg&lt;=A304,mthend&gt;=A304),1,0)</f>
        <v>0</v>
      </c>
      <c r="V304" s="4" t="n">
        <f aca="false">P304*U304</f>
        <v>0</v>
      </c>
      <c r="X304" s="42" t="n">
        <f aca="false">IF(AND(CHOOSE(X$3,MONTH(A304)=MONTH(mthbeg),MONTH(A304)=1),YEAR(A304)&gt;YEAR(mthbeg)),X303*(1+escalator),X303)</f>
        <v>2.0327941064604</v>
      </c>
      <c r="Y304" s="32" t="n">
        <f aca="false">D304*X304</f>
        <v>0</v>
      </c>
      <c r="AA304" s="32" t="n">
        <f aca="false">$D304*E304</f>
        <v>0</v>
      </c>
      <c r="AB304" s="32" t="n">
        <f aca="false">$D304*F304</f>
        <v>0</v>
      </c>
      <c r="AC304" s="32" t="n">
        <f aca="false">$D304*G304</f>
        <v>0</v>
      </c>
      <c r="AD304" s="32" t="n">
        <f aca="false">$D304*H304</f>
        <v>0</v>
      </c>
      <c r="AE304" s="32" t="n">
        <f aca="false">$D304*I304</f>
        <v>0</v>
      </c>
      <c r="AF304" s="32" t="n">
        <f aca="false">$D304*J304</f>
        <v>0</v>
      </c>
      <c r="AH304" s="1" t="n">
        <f aca="false">C304*E304</f>
        <v>0</v>
      </c>
      <c r="AI304" s="1" t="n">
        <f aca="false">AH304*T304</f>
        <v>0</v>
      </c>
    </row>
    <row r="305" customFormat="false" ht="12.75" hidden="false" customHeight="false" outlineLevel="0" collapsed="false">
      <c r="A305" s="43" t="n">
        <f aca="false">EDATE(A304,1)</f>
        <v>45870</v>
      </c>
      <c r="B305" s="32" t="n">
        <f aca="false">B304</f>
        <v>1</v>
      </c>
      <c r="C305" s="32" t="n">
        <f aca="false">IF(U305=1,B305*P305,0)</f>
        <v>0</v>
      </c>
      <c r="D305" s="32" t="n">
        <f aca="false">C305*T305</f>
        <v>0</v>
      </c>
      <c r="E305" s="40"/>
      <c r="F305" s="33"/>
      <c r="G305" s="33" t="n">
        <v>54.1</v>
      </c>
      <c r="H305" s="40" t="n">
        <v>49.5</v>
      </c>
      <c r="I305" s="33"/>
      <c r="J305" s="33"/>
      <c r="K305" s="32"/>
      <c r="L305" s="32"/>
      <c r="M305" s="32"/>
      <c r="N305" s="32"/>
      <c r="O305" s="32"/>
      <c r="P305" s="1" t="n">
        <f aca="false">A306-A305</f>
        <v>31</v>
      </c>
      <c r="Q305" s="41" t="n">
        <f aca="false">CHOOSE(F$3,A306+24,A305)</f>
        <v>45925</v>
      </c>
      <c r="R305" s="1" t="n">
        <f aca="false">Q305-C$3</f>
        <v>-1</v>
      </c>
      <c r="S305" s="40" t="n">
        <v>0.073226016668811</v>
      </c>
      <c r="T305" s="42" t="n">
        <f aca="false">1/(1+CHOOSE(F$3,S306/2,S305/2))^(2*R305/365.25)</f>
        <v>1.00019689680902</v>
      </c>
      <c r="U305" s="4" t="n">
        <f aca="false">IF(AND(mthbeg&lt;=A305,mthend&gt;=A305),1,0)</f>
        <v>0</v>
      </c>
      <c r="V305" s="4" t="n">
        <f aca="false">P305*U305</f>
        <v>0</v>
      </c>
      <c r="X305" s="42" t="n">
        <f aca="false">IF(AND(CHOOSE(X$3,MONTH(A305)=MONTH(mthbeg),MONTH(A305)=1),YEAR(A305)&gt;YEAR(mthbeg)),X304*(1+escalator),X304)</f>
        <v>2.0327941064604</v>
      </c>
      <c r="Y305" s="32" t="n">
        <f aca="false">D305*X305</f>
        <v>0</v>
      </c>
      <c r="AA305" s="32" t="n">
        <f aca="false">$D305*E305</f>
        <v>0</v>
      </c>
      <c r="AB305" s="32" t="n">
        <f aca="false">$D305*F305</f>
        <v>0</v>
      </c>
      <c r="AC305" s="32" t="n">
        <f aca="false">$D305*G305</f>
        <v>0</v>
      </c>
      <c r="AD305" s="32" t="n">
        <f aca="false">$D305*H305</f>
        <v>0</v>
      </c>
      <c r="AE305" s="32" t="n">
        <f aca="false">$D305*I305</f>
        <v>0</v>
      </c>
      <c r="AF305" s="32" t="n">
        <f aca="false">$D305*J305</f>
        <v>0</v>
      </c>
      <c r="AH305" s="1" t="n">
        <f aca="false">C305*E305</f>
        <v>0</v>
      </c>
      <c r="AI305" s="1" t="n">
        <f aca="false">AH305*T305</f>
        <v>0</v>
      </c>
    </row>
    <row r="306" customFormat="false" ht="12.75" hidden="false" customHeight="false" outlineLevel="0" collapsed="false">
      <c r="A306" s="43" t="n">
        <f aca="false">EDATE(A305,1)</f>
        <v>45901</v>
      </c>
      <c r="B306" s="32" t="n">
        <f aca="false">B305</f>
        <v>1</v>
      </c>
      <c r="C306" s="32" t="n">
        <f aca="false">IF(U306=1,B306*P306,0)</f>
        <v>0</v>
      </c>
      <c r="D306" s="32" t="n">
        <f aca="false">C306*T306</f>
        <v>0</v>
      </c>
      <c r="E306" s="40"/>
      <c r="F306" s="33"/>
      <c r="G306" s="33" t="n">
        <v>52.1</v>
      </c>
      <c r="H306" s="40" t="n">
        <v>49.5290808497357</v>
      </c>
      <c r="I306" s="33"/>
      <c r="J306" s="33"/>
      <c r="K306" s="32"/>
      <c r="L306" s="32"/>
      <c r="M306" s="32"/>
      <c r="N306" s="32"/>
      <c r="O306" s="32"/>
      <c r="P306" s="1" t="n">
        <f aca="false">A307-A306</f>
        <v>30</v>
      </c>
      <c r="Q306" s="41" t="n">
        <f aca="false">CHOOSE(F$3,A307+24,A306)</f>
        <v>45955</v>
      </c>
      <c r="R306" s="1" t="n">
        <f aca="false">Q306-C$3</f>
        <v>29</v>
      </c>
      <c r="S306" s="40" t="n">
        <v>0.073217857385897</v>
      </c>
      <c r="T306" s="42" t="n">
        <f aca="false">1/(1+CHOOSE(F$3,S307/2,S306/2))^(2*R306/365.25)</f>
        <v>0.994307423861874</v>
      </c>
      <c r="U306" s="4" t="n">
        <f aca="false">IF(AND(mthbeg&lt;=A306,mthend&gt;=A306),1,0)</f>
        <v>0</v>
      </c>
      <c r="V306" s="4" t="n">
        <f aca="false">P306*U306</f>
        <v>0</v>
      </c>
      <c r="X306" s="42" t="n">
        <f aca="false">IF(AND(CHOOSE(X$3,MONTH(A306)=MONTH(mthbeg),MONTH(A306)=1),YEAR(A306)&gt;YEAR(mthbeg)),X305*(1+escalator),X305)</f>
        <v>2.0327941064604</v>
      </c>
      <c r="Y306" s="32" t="n">
        <f aca="false">D306*X306</f>
        <v>0</v>
      </c>
      <c r="AA306" s="32" t="n">
        <f aca="false">$D306*E306</f>
        <v>0</v>
      </c>
      <c r="AB306" s="32" t="n">
        <f aca="false">$D306*F306</f>
        <v>0</v>
      </c>
      <c r="AC306" s="32" t="n">
        <f aca="false">$D306*G306</f>
        <v>0</v>
      </c>
      <c r="AD306" s="32" t="n">
        <f aca="false">$D306*H306</f>
        <v>0</v>
      </c>
      <c r="AE306" s="32" t="n">
        <f aca="false">$D306*I306</f>
        <v>0</v>
      </c>
      <c r="AF306" s="32" t="n">
        <f aca="false">$D306*J306</f>
        <v>0</v>
      </c>
      <c r="AH306" s="1" t="n">
        <f aca="false">C306*E306</f>
        <v>0</v>
      </c>
      <c r="AI306" s="1" t="n">
        <f aca="false">AH306*T306</f>
        <v>0</v>
      </c>
    </row>
    <row r="307" customFormat="false" ht="12.75" hidden="false" customHeight="false" outlineLevel="0" collapsed="false">
      <c r="A307" s="43" t="n">
        <f aca="false">EDATE(A306,1)</f>
        <v>45931</v>
      </c>
      <c r="B307" s="32" t="n">
        <f aca="false">B306</f>
        <v>1</v>
      </c>
      <c r="C307" s="32" t="n">
        <f aca="false">IF(U307=1,B307*P307,0)</f>
        <v>0</v>
      </c>
      <c r="D307" s="32" t="n">
        <f aca="false">C307*T307</f>
        <v>0</v>
      </c>
      <c r="E307" s="33"/>
      <c r="F307" s="33"/>
      <c r="G307" s="33" t="n">
        <v>51.1</v>
      </c>
      <c r="H307" s="40" t="n">
        <v>48.5290808497357</v>
      </c>
      <c r="I307" s="33"/>
      <c r="J307" s="33"/>
      <c r="K307" s="32"/>
      <c r="L307" s="32"/>
      <c r="M307" s="32"/>
      <c r="N307" s="32"/>
      <c r="O307" s="32"/>
      <c r="P307" s="1" t="n">
        <f aca="false">A308-A307</f>
        <v>31</v>
      </c>
      <c r="Q307" s="41" t="n">
        <f aca="false">CHOOSE(F$3,A308+24,A307)</f>
        <v>45986</v>
      </c>
      <c r="R307" s="1" t="n">
        <f aca="false">Q307-C$3</f>
        <v>60</v>
      </c>
      <c r="S307" s="40" t="n">
        <v>0.073209961305679</v>
      </c>
      <c r="T307" s="42" t="n">
        <f aca="false">1/(1+CHOOSE(F$3,S308/2,S307/2))^(2*R307/365.25)</f>
        <v>0.988259364167081</v>
      </c>
      <c r="U307" s="4" t="n">
        <f aca="false">IF(AND(mthbeg&lt;=A307,mthend&gt;=A307),1,0)</f>
        <v>0</v>
      </c>
      <c r="V307" s="4" t="n">
        <f aca="false">P307*U307</f>
        <v>0</v>
      </c>
      <c r="X307" s="42" t="n">
        <f aca="false">IF(AND(CHOOSE(X$3,MONTH(A307)=MONTH(mthbeg),MONTH(A307)=1),YEAR(A307)&gt;YEAR(mthbeg)),X306*(1+escalator),X306)</f>
        <v>2.0327941064604</v>
      </c>
      <c r="Y307" s="32" t="n">
        <f aca="false">D307*X307</f>
        <v>0</v>
      </c>
      <c r="AA307" s="32" t="n">
        <f aca="false">$D307*E307</f>
        <v>0</v>
      </c>
      <c r="AB307" s="32" t="n">
        <f aca="false">$D307*F307</f>
        <v>0</v>
      </c>
      <c r="AC307" s="32" t="n">
        <f aca="false">$D307*G307</f>
        <v>0</v>
      </c>
      <c r="AD307" s="32" t="n">
        <f aca="false">$D307*H307</f>
        <v>0</v>
      </c>
      <c r="AE307" s="32" t="n">
        <f aca="false">$D307*I307</f>
        <v>0</v>
      </c>
      <c r="AF307" s="32" t="n">
        <f aca="false">$D307*J307</f>
        <v>0</v>
      </c>
      <c r="AH307" s="1" t="n">
        <f aca="false">C307*E307</f>
        <v>0</v>
      </c>
      <c r="AI307" s="1" t="n">
        <f aca="false">AH307*T307</f>
        <v>0</v>
      </c>
    </row>
    <row r="308" customFormat="false" ht="12.75" hidden="false" customHeight="false" outlineLevel="0" collapsed="false">
      <c r="A308" s="43" t="n">
        <f aca="false">EDATE(A307,1)</f>
        <v>45962</v>
      </c>
      <c r="B308" s="32" t="n">
        <f aca="false">B307</f>
        <v>1</v>
      </c>
      <c r="C308" s="32" t="n">
        <f aca="false">IF(U308=1,B308*P308,0)</f>
        <v>0</v>
      </c>
      <c r="D308" s="32" t="n">
        <f aca="false">C308*T308</f>
        <v>0</v>
      </c>
      <c r="E308" s="33"/>
      <c r="F308" s="33"/>
      <c r="G308" s="33" t="n">
        <v>49</v>
      </c>
      <c r="H308" s="40" t="n">
        <v>46.75</v>
      </c>
      <c r="I308" s="33"/>
      <c r="J308" s="33"/>
      <c r="K308" s="32"/>
      <c r="L308" s="32"/>
      <c r="M308" s="32"/>
      <c r="N308" s="32"/>
      <c r="O308" s="32"/>
      <c r="P308" s="1" t="n">
        <f aca="false">A309-A308</f>
        <v>30</v>
      </c>
      <c r="Q308" s="41" t="n">
        <f aca="false">CHOOSE(F$3,A309+24,A308)</f>
        <v>46016</v>
      </c>
      <c r="R308" s="1" t="n">
        <f aca="false">Q308-C$3</f>
        <v>90</v>
      </c>
      <c r="S308" s="40" t="n">
        <v>0.073201802022808</v>
      </c>
      <c r="T308" s="42" t="n">
        <f aca="false">1/(1+CHOOSE(F$3,S309/2,S308/2))^(2*R308/365.25)</f>
        <v>0.982442744257034</v>
      </c>
      <c r="U308" s="4" t="n">
        <f aca="false">IF(AND(mthbeg&lt;=A308,mthend&gt;=A308),1,0)</f>
        <v>0</v>
      </c>
      <c r="V308" s="4" t="n">
        <f aca="false">P308*U308</f>
        <v>0</v>
      </c>
      <c r="X308" s="42" t="n">
        <f aca="false">IF(AND(CHOOSE(X$3,MONTH(A308)=MONTH(mthbeg),MONTH(A308)=1),YEAR(A308)&gt;YEAR(mthbeg)),X307*(1+escalator),X307)</f>
        <v>2.0327941064604</v>
      </c>
      <c r="Y308" s="32" t="n">
        <f aca="false">D308*X308</f>
        <v>0</v>
      </c>
      <c r="AA308" s="32" t="n">
        <f aca="false">$D308*E308</f>
        <v>0</v>
      </c>
      <c r="AB308" s="32" t="n">
        <f aca="false">$D308*F308</f>
        <v>0</v>
      </c>
      <c r="AC308" s="32" t="n">
        <f aca="false">$D308*G308</f>
        <v>0</v>
      </c>
      <c r="AD308" s="32" t="n">
        <f aca="false">$D308*H308</f>
        <v>0</v>
      </c>
      <c r="AE308" s="32" t="n">
        <f aca="false">$D308*I308</f>
        <v>0</v>
      </c>
      <c r="AF308" s="32" t="n">
        <f aca="false">$D308*J308</f>
        <v>0</v>
      </c>
      <c r="AH308" s="1" t="n">
        <f aca="false">C308*E308</f>
        <v>0</v>
      </c>
      <c r="AI308" s="1" t="n">
        <f aca="false">AH308*T308</f>
        <v>0</v>
      </c>
    </row>
    <row r="309" customFormat="false" ht="12.75" hidden="false" customHeight="false" outlineLevel="0" collapsed="false">
      <c r="A309" s="43" t="n">
        <f aca="false">EDATE(A308,1)</f>
        <v>45992</v>
      </c>
      <c r="B309" s="32" t="n">
        <f aca="false">B308</f>
        <v>1</v>
      </c>
      <c r="C309" s="32" t="n">
        <f aca="false">IF(U309=1,B309*P309,0)</f>
        <v>0</v>
      </c>
      <c r="D309" s="32" t="n">
        <f aca="false">C309*T309</f>
        <v>0</v>
      </c>
      <c r="E309" s="33"/>
      <c r="F309" s="33"/>
      <c r="G309" s="33" t="n">
        <v>51</v>
      </c>
      <c r="H309" s="40" t="n">
        <v>49.9524373520536</v>
      </c>
      <c r="I309" s="33"/>
      <c r="J309" s="33"/>
      <c r="K309" s="32"/>
      <c r="L309" s="32"/>
      <c r="M309" s="32"/>
      <c r="N309" s="32"/>
      <c r="O309" s="32"/>
      <c r="P309" s="1" t="n">
        <f aca="false">A310-A309</f>
        <v>31</v>
      </c>
      <c r="Q309" s="41" t="n">
        <f aca="false">CHOOSE(F$3,A310+24,A309)</f>
        <v>46047</v>
      </c>
      <c r="R309" s="1" t="n">
        <f aca="false">Q309-C$3</f>
        <v>121</v>
      </c>
      <c r="S309" s="40" t="n">
        <v>0.07319364273996</v>
      </c>
      <c r="T309" s="42" t="n">
        <f aca="false">1/(1+CHOOSE(F$3,S310/2,S309/2))^(2*R309/365.25)</f>
        <v>0.976469195581812</v>
      </c>
      <c r="U309" s="4" t="n">
        <f aca="false">IF(AND(mthbeg&lt;=A309,mthend&gt;=A309),1,0)</f>
        <v>0</v>
      </c>
      <c r="V309" s="4" t="n">
        <f aca="false">P309*U309</f>
        <v>0</v>
      </c>
      <c r="X309" s="42" t="n">
        <f aca="false">IF(AND(CHOOSE(X$3,MONTH(A309)=MONTH(mthbeg),MONTH(A309)=1),YEAR(A309)&gt;YEAR(mthbeg)),X308*(1+escalator),X308)</f>
        <v>2.0327941064604</v>
      </c>
      <c r="Y309" s="32" t="n">
        <f aca="false">D309*X309</f>
        <v>0</v>
      </c>
      <c r="AA309" s="32" t="n">
        <f aca="false">$D309*E309</f>
        <v>0</v>
      </c>
      <c r="AB309" s="32" t="n">
        <f aca="false">$D309*F309</f>
        <v>0</v>
      </c>
      <c r="AC309" s="32" t="n">
        <f aca="false">$D309*G309</f>
        <v>0</v>
      </c>
      <c r="AD309" s="32" t="n">
        <f aca="false">$D309*H309</f>
        <v>0</v>
      </c>
      <c r="AE309" s="32" t="n">
        <f aca="false">$D309*I309</f>
        <v>0</v>
      </c>
      <c r="AF309" s="32" t="n">
        <f aca="false">$D309*J309</f>
        <v>0</v>
      </c>
      <c r="AH309" s="1" t="n">
        <f aca="false">C309*E309</f>
        <v>0</v>
      </c>
      <c r="AI309" s="1" t="n">
        <f aca="false">AH309*T309</f>
        <v>0</v>
      </c>
    </row>
    <row r="310" customFormat="false" ht="12.75" hidden="false" customHeight="false" outlineLevel="0" collapsed="false">
      <c r="A310" s="43" t="n">
        <f aca="false">EDATE(A309,1)</f>
        <v>46023</v>
      </c>
      <c r="B310" s="32" t="n">
        <f aca="false">B309</f>
        <v>1</v>
      </c>
      <c r="C310" s="32" t="n">
        <f aca="false">IF(U310=1,B310*P310,0)</f>
        <v>0</v>
      </c>
      <c r="D310" s="32" t="n">
        <f aca="false">C310*T310</f>
        <v>0</v>
      </c>
      <c r="E310" s="33"/>
      <c r="F310" s="33"/>
      <c r="G310" s="33" t="n">
        <v>58</v>
      </c>
      <c r="H310" s="40" t="n">
        <v>65.9524373520535</v>
      </c>
      <c r="I310" s="33"/>
      <c r="J310" s="33"/>
      <c r="K310" s="32"/>
      <c r="L310" s="32"/>
      <c r="M310" s="32"/>
      <c r="N310" s="32"/>
      <c r="O310" s="32"/>
      <c r="P310" s="1" t="n">
        <f aca="false">A311-A310</f>
        <v>31</v>
      </c>
      <c r="Q310" s="41" t="n">
        <f aca="false">CHOOSE(F$3,A311+24,A310)</f>
        <v>46078</v>
      </c>
      <c r="R310" s="1" t="n">
        <f aca="false">Q310-C$3</f>
        <v>152</v>
      </c>
      <c r="S310" s="40" t="n">
        <v>0.073186273065147</v>
      </c>
      <c r="T310" s="42" t="n">
        <f aca="false">1/(1+CHOOSE(F$3,S311/2,S310/2))^(2*R310/365.25)</f>
        <v>0.97053344680883</v>
      </c>
      <c r="U310" s="4" t="n">
        <f aca="false">IF(AND(mthbeg&lt;=A310,mthend&gt;=A310),1,0)</f>
        <v>0</v>
      </c>
      <c r="V310" s="4" t="n">
        <f aca="false">P310*U310</f>
        <v>0</v>
      </c>
      <c r="X310" s="42" t="n">
        <f aca="false">IF(AND(CHOOSE(X$3,MONTH(A310)=MONTH(mthbeg),MONTH(A310)=1),YEAR(A310)&gt;YEAR(mthbeg)),X309*(1+escalator),X309)</f>
        <v>2.09377792965422</v>
      </c>
      <c r="Y310" s="32" t="n">
        <f aca="false">D310*X310</f>
        <v>0</v>
      </c>
      <c r="AA310" s="32" t="n">
        <f aca="false">$D310*E310</f>
        <v>0</v>
      </c>
      <c r="AB310" s="32" t="n">
        <f aca="false">$D310*F310</f>
        <v>0</v>
      </c>
      <c r="AC310" s="32" t="n">
        <f aca="false">$D310*G310</f>
        <v>0</v>
      </c>
      <c r="AD310" s="32" t="n">
        <f aca="false">$D310*H310</f>
        <v>0</v>
      </c>
      <c r="AE310" s="32" t="n">
        <f aca="false">$D310*I310</f>
        <v>0</v>
      </c>
      <c r="AF310" s="32" t="n">
        <f aca="false">$D310*J310</f>
        <v>0</v>
      </c>
      <c r="AH310" s="1" t="n">
        <f aca="false">C310*E310</f>
        <v>0</v>
      </c>
      <c r="AI310" s="1" t="n">
        <f aca="false">AH310*T310</f>
        <v>0</v>
      </c>
    </row>
    <row r="311" customFormat="false" ht="12.75" hidden="false" customHeight="false" outlineLevel="0" collapsed="false">
      <c r="A311" s="43" t="n">
        <f aca="false">EDATE(A310,1)</f>
        <v>46054</v>
      </c>
      <c r="B311" s="32" t="n">
        <f aca="false">B310</f>
        <v>1</v>
      </c>
      <c r="C311" s="32" t="n">
        <f aca="false">IF(U311=1,B311*P311,0)</f>
        <v>0</v>
      </c>
      <c r="D311" s="32" t="n">
        <f aca="false">C311*T311</f>
        <v>0</v>
      </c>
      <c r="E311" s="33"/>
      <c r="F311" s="33"/>
      <c r="G311" s="33" t="n">
        <v>75.45</v>
      </c>
      <c r="H311" s="40" t="n">
        <v>78.5</v>
      </c>
      <c r="I311" s="33"/>
      <c r="J311" s="33"/>
      <c r="K311" s="32"/>
      <c r="L311" s="32"/>
      <c r="M311" s="32"/>
      <c r="N311" s="32"/>
      <c r="O311" s="32"/>
      <c r="P311" s="1" t="n">
        <f aca="false">A312-A311</f>
        <v>28</v>
      </c>
      <c r="Q311" s="41" t="n">
        <f aca="false">CHOOSE(F$3,A312+24,A311)</f>
        <v>46106</v>
      </c>
      <c r="R311" s="1" t="n">
        <f aca="false">Q311-C$3</f>
        <v>180</v>
      </c>
      <c r="S311" s="40" t="n">
        <v>0.073178113782341</v>
      </c>
      <c r="T311" s="42" t="n">
        <f aca="false">1/(1+CHOOSE(F$3,S312/2,S311/2))^(2*R311/365.25)</f>
        <v>0.965204494842665</v>
      </c>
      <c r="U311" s="4" t="n">
        <f aca="false">IF(AND(mthbeg&lt;=A311,mthend&gt;=A311),1,0)</f>
        <v>0</v>
      </c>
      <c r="V311" s="4" t="n">
        <f aca="false">P311*U311</f>
        <v>0</v>
      </c>
      <c r="X311" s="42" t="n">
        <f aca="false">IF(AND(CHOOSE(X$3,MONTH(A311)=MONTH(mthbeg),MONTH(A311)=1),YEAR(A311)&gt;YEAR(mthbeg)),X310*(1+escalator),X310)</f>
        <v>2.09377792965422</v>
      </c>
      <c r="Y311" s="32" t="n">
        <f aca="false">D311*X311</f>
        <v>0</v>
      </c>
      <c r="AA311" s="32" t="n">
        <f aca="false">$D311*E311</f>
        <v>0</v>
      </c>
      <c r="AB311" s="32" t="n">
        <f aca="false">$D311*F311</f>
        <v>0</v>
      </c>
      <c r="AC311" s="32" t="n">
        <f aca="false">$D311*G311</f>
        <v>0</v>
      </c>
      <c r="AD311" s="32" t="n">
        <f aca="false">$D311*H311</f>
        <v>0</v>
      </c>
      <c r="AE311" s="32" t="n">
        <f aca="false">$D311*I311</f>
        <v>0</v>
      </c>
      <c r="AF311" s="32" t="n">
        <f aca="false">$D311*J311</f>
        <v>0</v>
      </c>
      <c r="AH311" s="1" t="n">
        <f aca="false">C311*E311</f>
        <v>0</v>
      </c>
      <c r="AI311" s="1" t="n">
        <f aca="false">AH311*T311</f>
        <v>0</v>
      </c>
    </row>
    <row r="312" customFormat="false" ht="12.75" hidden="false" customHeight="false" outlineLevel="0" collapsed="false">
      <c r="A312" s="43" t="n">
        <f aca="false">EDATE(A311,1)</f>
        <v>46082</v>
      </c>
      <c r="B312" s="32" t="n">
        <f aca="false">B311</f>
        <v>1</v>
      </c>
      <c r="C312" s="32" t="n">
        <f aca="false">IF(U312=1,B312*P312,0)</f>
        <v>0</v>
      </c>
      <c r="D312" s="32" t="n">
        <f aca="false">C312*T312</f>
        <v>0</v>
      </c>
      <c r="E312" s="33"/>
      <c r="F312" s="33"/>
      <c r="G312" s="33" t="n">
        <v>88.45</v>
      </c>
      <c r="H312" s="40" t="n">
        <v>82.958624024053</v>
      </c>
      <c r="I312" s="33"/>
      <c r="J312" s="33"/>
      <c r="K312" s="32"/>
      <c r="L312" s="32"/>
      <c r="M312" s="32"/>
      <c r="N312" s="32"/>
      <c r="O312" s="32"/>
      <c r="P312" s="1" t="n">
        <f aca="false">A313-A312</f>
        <v>31</v>
      </c>
      <c r="Q312" s="41" t="n">
        <f aca="false">CHOOSE(F$3,A313+24,A312)</f>
        <v>46137</v>
      </c>
      <c r="R312" s="1" t="n">
        <f aca="false">Q312-C$3</f>
        <v>211</v>
      </c>
      <c r="S312" s="40" t="n">
        <v>0.073170217702226</v>
      </c>
      <c r="T312" s="42" t="n">
        <f aca="false">1/(1+CHOOSE(F$3,S313/2,S312/2))^(2*R312/365.25)</f>
        <v>0.959339702717589</v>
      </c>
      <c r="U312" s="4" t="n">
        <f aca="false">IF(AND(mthbeg&lt;=A312,mthend&gt;=A312),1,0)</f>
        <v>0</v>
      </c>
      <c r="V312" s="4" t="n">
        <f aca="false">P312*U312</f>
        <v>0</v>
      </c>
      <c r="X312" s="42" t="n">
        <f aca="false">IF(AND(CHOOSE(X$3,MONTH(A312)=MONTH(mthbeg),MONTH(A312)=1),YEAR(A312)&gt;YEAR(mthbeg)),X311*(1+escalator),X311)</f>
        <v>2.09377792965422</v>
      </c>
      <c r="Y312" s="32" t="n">
        <f aca="false">D312*X312</f>
        <v>0</v>
      </c>
      <c r="AA312" s="32" t="n">
        <f aca="false">$D312*E312</f>
        <v>0</v>
      </c>
      <c r="AB312" s="32" t="n">
        <f aca="false">$D312*F312</f>
        <v>0</v>
      </c>
      <c r="AC312" s="32" t="n">
        <f aca="false">$D312*G312</f>
        <v>0</v>
      </c>
      <c r="AD312" s="32" t="n">
        <f aca="false">$D312*H312</f>
        <v>0</v>
      </c>
      <c r="AE312" s="32" t="n">
        <f aca="false">$D312*I312</f>
        <v>0</v>
      </c>
      <c r="AF312" s="32" t="n">
        <f aca="false">$D312*J312</f>
        <v>0</v>
      </c>
      <c r="AH312" s="1" t="n">
        <f aca="false">C312*E312</f>
        <v>0</v>
      </c>
      <c r="AI312" s="1" t="n">
        <f aca="false">AH312*T312</f>
        <v>0</v>
      </c>
    </row>
    <row r="313" customFormat="false" ht="12.75" hidden="false" customHeight="false" outlineLevel="0" collapsed="false">
      <c r="A313" s="43" t="n">
        <f aca="false">EDATE(A312,1)</f>
        <v>46113</v>
      </c>
      <c r="B313" s="32" t="n">
        <f aca="false">B312</f>
        <v>1</v>
      </c>
      <c r="C313" s="32" t="n">
        <f aca="false">IF(U313=1,B313*P313,0)</f>
        <v>0</v>
      </c>
      <c r="D313" s="32" t="n">
        <f aca="false">C313*T313</f>
        <v>0</v>
      </c>
      <c r="E313" s="33"/>
      <c r="F313" s="33"/>
      <c r="G313" s="33" t="n">
        <v>76.45</v>
      </c>
      <c r="H313" s="40" t="n">
        <v>74.958624024053</v>
      </c>
      <c r="I313" s="33"/>
      <c r="J313" s="33"/>
      <c r="K313" s="32"/>
      <c r="L313" s="32"/>
      <c r="M313" s="32"/>
      <c r="N313" s="32"/>
      <c r="O313" s="32"/>
      <c r="P313" s="1" t="n">
        <f aca="false">A314-A313</f>
        <v>30</v>
      </c>
      <c r="Q313" s="41" t="n">
        <f aca="false">CHOOSE(F$3,A314+24,A313)</f>
        <v>46167</v>
      </c>
      <c r="R313" s="1" t="n">
        <f aca="false">Q313-C$3</f>
        <v>241</v>
      </c>
      <c r="S313" s="40" t="n">
        <v>0.073162058419462</v>
      </c>
      <c r="T313" s="42" t="n">
        <f aca="false">1/(1+CHOOSE(F$3,S314/2,S313/2))^(2*R313/365.25)</f>
        <v>0.953699242927289</v>
      </c>
      <c r="U313" s="4" t="n">
        <f aca="false">IF(AND(mthbeg&lt;=A313,mthend&gt;=A313),1,0)</f>
        <v>0</v>
      </c>
      <c r="V313" s="4" t="n">
        <f aca="false">P313*U313</f>
        <v>0</v>
      </c>
      <c r="X313" s="42" t="n">
        <f aca="false">IF(AND(CHOOSE(X$3,MONTH(A313)=MONTH(mthbeg),MONTH(A313)=1),YEAR(A313)&gt;YEAR(mthbeg)),X312*(1+escalator),X312)</f>
        <v>2.09377792965422</v>
      </c>
      <c r="Y313" s="32" t="n">
        <f aca="false">D313*X313</f>
        <v>0</v>
      </c>
      <c r="AA313" s="32" t="n">
        <f aca="false">$D313*E313</f>
        <v>0</v>
      </c>
      <c r="AB313" s="32" t="n">
        <f aca="false">$D313*F313</f>
        <v>0</v>
      </c>
      <c r="AC313" s="32" t="n">
        <f aca="false">$D313*G313</f>
        <v>0</v>
      </c>
      <c r="AD313" s="32" t="n">
        <f aca="false">$D313*H313</f>
        <v>0</v>
      </c>
      <c r="AE313" s="32" t="n">
        <f aca="false">$D313*I313</f>
        <v>0</v>
      </c>
      <c r="AF313" s="32" t="n">
        <f aca="false">$D313*J313</f>
        <v>0</v>
      </c>
      <c r="AH313" s="1" t="n">
        <f aca="false">C313*E313</f>
        <v>0</v>
      </c>
      <c r="AI313" s="1" t="n">
        <f aca="false">AH313*T313</f>
        <v>0</v>
      </c>
    </row>
    <row r="314" customFormat="false" ht="12.75" hidden="false" customHeight="false" outlineLevel="0" collapsed="false">
      <c r="A314" s="43" t="n">
        <f aca="false">EDATE(A313,1)</f>
        <v>46143</v>
      </c>
      <c r="B314" s="32" t="n">
        <f aca="false">B313</f>
        <v>1</v>
      </c>
      <c r="C314" s="32" t="n">
        <f aca="false">IF(U314=1,B314*P314,0)</f>
        <v>0</v>
      </c>
      <c r="D314" s="32" t="n">
        <f aca="false">C314*T314</f>
        <v>0</v>
      </c>
      <c r="E314" s="33"/>
      <c r="F314" s="33"/>
      <c r="G314" s="33" t="n">
        <v>54.6</v>
      </c>
      <c r="H314" s="40" t="n">
        <v>57.9</v>
      </c>
      <c r="I314" s="33"/>
      <c r="J314" s="33"/>
      <c r="K314" s="32"/>
      <c r="L314" s="32"/>
      <c r="M314" s="32"/>
      <c r="N314" s="32"/>
      <c r="O314" s="32"/>
      <c r="P314" s="1" t="n">
        <f aca="false">A315-A314</f>
        <v>31</v>
      </c>
      <c r="Q314" s="41" t="n">
        <f aca="false">CHOOSE(F$3,A315+24,A314)</f>
        <v>46198</v>
      </c>
      <c r="R314" s="1" t="n">
        <f aca="false">Q314-C$3</f>
        <v>272</v>
      </c>
      <c r="S314" s="40" t="n">
        <v>0.073154162339389</v>
      </c>
      <c r="T314" s="42" t="n">
        <f aca="false">1/(1+CHOOSE(F$3,S315/2,S314/2))^(2*R314/365.25)</f>
        <v>0.947906851454988</v>
      </c>
      <c r="U314" s="4" t="n">
        <f aca="false">IF(AND(mthbeg&lt;=A314,mthend&gt;=A314),1,0)</f>
        <v>0</v>
      </c>
      <c r="V314" s="4" t="n">
        <f aca="false">P314*U314</f>
        <v>0</v>
      </c>
      <c r="X314" s="42" t="n">
        <f aca="false">IF(AND(CHOOSE(X$3,MONTH(A314)=MONTH(mthbeg),MONTH(A314)=1),YEAR(A314)&gt;YEAR(mthbeg)),X313*(1+escalator),X313)</f>
        <v>2.09377792965422</v>
      </c>
      <c r="Y314" s="32" t="n">
        <f aca="false">D314*X314</f>
        <v>0</v>
      </c>
      <c r="AA314" s="32" t="n">
        <f aca="false">$D314*E314</f>
        <v>0</v>
      </c>
      <c r="AB314" s="32" t="n">
        <f aca="false">$D314*F314</f>
        <v>0</v>
      </c>
      <c r="AC314" s="32" t="n">
        <f aca="false">$D314*G314</f>
        <v>0</v>
      </c>
      <c r="AD314" s="32" t="n">
        <f aca="false">$D314*H314</f>
        <v>0</v>
      </c>
      <c r="AE314" s="32" t="n">
        <f aca="false">$D314*I314</f>
        <v>0</v>
      </c>
      <c r="AF314" s="32" t="n">
        <f aca="false">$D314*J314</f>
        <v>0</v>
      </c>
      <c r="AH314" s="1" t="n">
        <f aca="false">C314*E314</f>
        <v>0</v>
      </c>
      <c r="AI314" s="1" t="n">
        <f aca="false">AH314*T314</f>
        <v>0</v>
      </c>
    </row>
    <row r="315" customFormat="false" ht="12.75" hidden="false" customHeight="false" outlineLevel="0" collapsed="false">
      <c r="A315" s="43" t="n">
        <f aca="false">EDATE(A314,1)</f>
        <v>46174</v>
      </c>
      <c r="B315" s="32" t="n">
        <f aca="false">B314</f>
        <v>1</v>
      </c>
      <c r="C315" s="32" t="n">
        <f aca="false">IF(U315=1,B315*P315,0)</f>
        <v>0</v>
      </c>
      <c r="D315" s="32" t="n">
        <f aca="false">C315*T315</f>
        <v>0</v>
      </c>
      <c r="E315" s="33"/>
      <c r="F315" s="33"/>
      <c r="G315" s="33" t="n">
        <v>53.6</v>
      </c>
      <c r="H315" s="40" t="n">
        <v>47.9425826828094</v>
      </c>
      <c r="I315" s="33"/>
      <c r="J315" s="33"/>
      <c r="K315" s="32"/>
      <c r="L315" s="32"/>
      <c r="M315" s="32"/>
      <c r="N315" s="32"/>
      <c r="O315" s="32"/>
      <c r="P315" s="1" t="n">
        <f aca="false">A316-A315</f>
        <v>30</v>
      </c>
      <c r="Q315" s="41" t="n">
        <f aca="false">CHOOSE(F$3,A316+24,A315)</f>
        <v>46228</v>
      </c>
      <c r="R315" s="1" t="n">
        <f aca="false">Q315-C$3</f>
        <v>302</v>
      </c>
      <c r="S315" s="40" t="n">
        <v>0.073146003056669</v>
      </c>
      <c r="T315" s="42" t="n">
        <f aca="false">1/(1+CHOOSE(F$3,S316/2,S315/2))^(2*R315/365.25)</f>
        <v>0.942336206904382</v>
      </c>
      <c r="U315" s="4" t="n">
        <f aca="false">IF(AND(mthbeg&lt;=A315,mthend&gt;=A315),1,0)</f>
        <v>0</v>
      </c>
      <c r="V315" s="4" t="n">
        <f aca="false">P315*U315</f>
        <v>0</v>
      </c>
      <c r="X315" s="42" t="n">
        <f aca="false">IF(AND(CHOOSE(X$3,MONTH(A315)=MONTH(mthbeg),MONTH(A315)=1),YEAR(A315)&gt;YEAR(mthbeg)),X314*(1+escalator),X314)</f>
        <v>2.09377792965422</v>
      </c>
      <c r="Y315" s="32" t="n">
        <f aca="false">D315*X315</f>
        <v>0</v>
      </c>
      <c r="AA315" s="32" t="n">
        <f aca="false">$D315*E315</f>
        <v>0</v>
      </c>
      <c r="AB315" s="32" t="n">
        <f aca="false">$D315*F315</f>
        <v>0</v>
      </c>
      <c r="AC315" s="32" t="n">
        <f aca="false">$D315*G315</f>
        <v>0</v>
      </c>
      <c r="AD315" s="32" t="n">
        <f aca="false">$D315*H315</f>
        <v>0</v>
      </c>
      <c r="AE315" s="32" t="n">
        <f aca="false">$D315*I315</f>
        <v>0</v>
      </c>
      <c r="AF315" s="32" t="n">
        <f aca="false">$D315*J315</f>
        <v>0</v>
      </c>
      <c r="AH315" s="1" t="n">
        <f aca="false">C315*E315</f>
        <v>0</v>
      </c>
      <c r="AI315" s="1" t="n">
        <f aca="false">AH315*T315</f>
        <v>0</v>
      </c>
    </row>
    <row r="316" customFormat="false" ht="12.75" hidden="false" customHeight="false" outlineLevel="0" collapsed="false">
      <c r="A316" s="43" t="n">
        <f aca="false">EDATE(A315,1)</f>
        <v>46204</v>
      </c>
      <c r="B316" s="32" t="n">
        <f aca="false">B315</f>
        <v>1</v>
      </c>
      <c r="C316" s="32" t="n">
        <f aca="false">IF(U316=1,B316*P316,0)</f>
        <v>0</v>
      </c>
      <c r="D316" s="32" t="n">
        <f aca="false">C316*T316</f>
        <v>0</v>
      </c>
      <c r="E316" s="33"/>
      <c r="F316" s="33"/>
      <c r="G316" s="33" t="n">
        <v>52.6</v>
      </c>
      <c r="H316" s="40" t="n">
        <v>46.9425826828094</v>
      </c>
      <c r="I316" s="33"/>
      <c r="J316" s="33"/>
      <c r="K316" s="32"/>
      <c r="L316" s="32"/>
      <c r="M316" s="32"/>
      <c r="N316" s="32"/>
      <c r="O316" s="32"/>
      <c r="P316" s="1" t="n">
        <f aca="false">A317-A316</f>
        <v>31</v>
      </c>
      <c r="Q316" s="41" t="n">
        <f aca="false">CHOOSE(F$3,A317+24,A316)</f>
        <v>46259</v>
      </c>
      <c r="R316" s="1" t="n">
        <f aca="false">Q316-C$3</f>
        <v>333</v>
      </c>
      <c r="S316" s="40" t="n">
        <v>0.073137843773971</v>
      </c>
      <c r="T316" s="42" t="n">
        <f aca="false">1/(1+CHOOSE(F$3,S317/2,S316/2))^(2*R316/365.25)</f>
        <v>0.936615095957473</v>
      </c>
      <c r="U316" s="4" t="n">
        <f aca="false">IF(AND(mthbeg&lt;=A316,mthend&gt;=A316),1,0)</f>
        <v>0</v>
      </c>
      <c r="V316" s="4" t="n">
        <f aca="false">P316*U316</f>
        <v>0</v>
      </c>
      <c r="X316" s="42" t="n">
        <f aca="false">IF(AND(CHOOSE(X$3,MONTH(A316)=MONTH(mthbeg),MONTH(A316)=1),YEAR(A316)&gt;YEAR(mthbeg)),X315*(1+escalator),X315)</f>
        <v>2.09377792965422</v>
      </c>
      <c r="Y316" s="32" t="n">
        <f aca="false">D316*X316</f>
        <v>0</v>
      </c>
      <c r="AA316" s="32" t="n">
        <f aca="false">$D316*E316</f>
        <v>0</v>
      </c>
      <c r="AB316" s="32" t="n">
        <f aca="false">$D316*F316</f>
        <v>0</v>
      </c>
      <c r="AC316" s="32" t="n">
        <f aca="false">$D316*G316</f>
        <v>0</v>
      </c>
      <c r="AD316" s="32" t="n">
        <f aca="false">$D316*H316</f>
        <v>0</v>
      </c>
      <c r="AE316" s="32" t="n">
        <f aca="false">$D316*I316</f>
        <v>0</v>
      </c>
      <c r="AF316" s="32" t="n">
        <f aca="false">$D316*J316</f>
        <v>0</v>
      </c>
      <c r="AH316" s="1" t="n">
        <f aca="false">C316*E316</f>
        <v>0</v>
      </c>
      <c r="AI316" s="1" t="n">
        <f aca="false">AH316*T316</f>
        <v>0</v>
      </c>
    </row>
    <row r="317" customFormat="false" ht="12.75" hidden="false" customHeight="false" outlineLevel="0" collapsed="false">
      <c r="A317" s="43" t="n">
        <f aca="false">EDATE(A316,1)</f>
        <v>46235</v>
      </c>
      <c r="B317" s="32" t="n">
        <f aca="false">B316</f>
        <v>1</v>
      </c>
      <c r="C317" s="32" t="n">
        <f aca="false">IF(U317=1,B317*P317,0)</f>
        <v>0</v>
      </c>
      <c r="D317" s="32" t="n">
        <f aca="false">C317*T317</f>
        <v>0</v>
      </c>
      <c r="E317" s="33"/>
      <c r="F317" s="33"/>
      <c r="G317" s="33" t="n">
        <v>54.15</v>
      </c>
      <c r="H317" s="40" t="n">
        <v>49.75</v>
      </c>
      <c r="I317" s="33"/>
      <c r="J317" s="33"/>
      <c r="K317" s="32"/>
      <c r="L317" s="32"/>
      <c r="M317" s="32"/>
      <c r="N317" s="32"/>
      <c r="O317" s="32"/>
      <c r="P317" s="1" t="n">
        <f aca="false">A318-A317</f>
        <v>31</v>
      </c>
      <c r="Q317" s="41" t="n">
        <f aca="false">CHOOSE(F$3,A318+24,A317)</f>
        <v>46290</v>
      </c>
      <c r="R317" s="1" t="n">
        <f aca="false">Q317-C$3</f>
        <v>364</v>
      </c>
      <c r="S317" s="40" t="n">
        <v>0.073129947693961</v>
      </c>
      <c r="T317" s="42" t="n">
        <f aca="false">1/(1+CHOOSE(F$3,S318/2,S317/2))^(2*R317/365.25)</f>
        <v>0.930930158353461</v>
      </c>
      <c r="U317" s="4" t="n">
        <f aca="false">IF(AND(mthbeg&lt;=A317,mthend&gt;=A317),1,0)</f>
        <v>0</v>
      </c>
      <c r="V317" s="4" t="n">
        <f aca="false">P317*U317</f>
        <v>0</v>
      </c>
      <c r="X317" s="42" t="n">
        <f aca="false">IF(AND(CHOOSE(X$3,MONTH(A317)=MONTH(mthbeg),MONTH(A317)=1),YEAR(A317)&gt;YEAR(mthbeg)),X316*(1+escalator),X316)</f>
        <v>2.09377792965422</v>
      </c>
      <c r="Y317" s="32" t="n">
        <f aca="false">D317*X317</f>
        <v>0</v>
      </c>
      <c r="AA317" s="32" t="n">
        <f aca="false">$D317*E317</f>
        <v>0</v>
      </c>
      <c r="AB317" s="32" t="n">
        <f aca="false">$D317*F317</f>
        <v>0</v>
      </c>
      <c r="AC317" s="32" t="n">
        <f aca="false">$D317*G317</f>
        <v>0</v>
      </c>
      <c r="AD317" s="32" t="n">
        <f aca="false">$D317*H317</f>
        <v>0</v>
      </c>
      <c r="AE317" s="32" t="n">
        <f aca="false">$D317*I317</f>
        <v>0</v>
      </c>
      <c r="AF317" s="32" t="n">
        <f aca="false">$D317*J317</f>
        <v>0</v>
      </c>
      <c r="AH317" s="1" t="n">
        <f aca="false">C317*E317</f>
        <v>0</v>
      </c>
      <c r="AI317" s="1" t="n">
        <f aca="false">AH317*T317</f>
        <v>0</v>
      </c>
    </row>
    <row r="318" customFormat="false" ht="12.75" hidden="false" customHeight="false" outlineLevel="0" collapsed="false">
      <c r="A318" s="43" t="n">
        <f aca="false">EDATE(A317,1)</f>
        <v>46266</v>
      </c>
      <c r="B318" s="32" t="n">
        <f aca="false">B317</f>
        <v>1</v>
      </c>
      <c r="C318" s="32" t="n">
        <f aca="false">IF(U318=1,B318*P318,0)</f>
        <v>0</v>
      </c>
      <c r="D318" s="32" t="n">
        <f aca="false">C318*T318</f>
        <v>0</v>
      </c>
      <c r="E318" s="33"/>
      <c r="F318" s="33"/>
      <c r="G318" s="33"/>
      <c r="H318" s="40"/>
      <c r="I318" s="33"/>
      <c r="J318" s="33"/>
      <c r="K318" s="32"/>
      <c r="L318" s="32"/>
      <c r="M318" s="32"/>
      <c r="N318" s="32"/>
      <c r="O318" s="32"/>
      <c r="P318" s="1" t="n">
        <f aca="false">A319-A318</f>
        <v>30</v>
      </c>
      <c r="Q318" s="41" t="n">
        <f aca="false">CHOOSE(F$3,A319+24,A318)</f>
        <v>46320</v>
      </c>
      <c r="R318" s="1" t="n">
        <f aca="false">Q318-C$3</f>
        <v>394</v>
      </c>
      <c r="S318" s="40" t="n">
        <v>0.073121788411305</v>
      </c>
      <c r="T318" s="42" t="n">
        <f aca="false">1/(1+CHOOSE(F$3,S319/2,S318/2))^(2*R318/365.25)</f>
        <v>0.925462639361199</v>
      </c>
      <c r="U318" s="4" t="n">
        <f aca="false">IF(AND(mthbeg&lt;=A318,mthend&gt;=A318),1,0)</f>
        <v>0</v>
      </c>
      <c r="V318" s="4" t="n">
        <f aca="false">P318*U318</f>
        <v>0</v>
      </c>
      <c r="X318" s="42" t="n">
        <f aca="false">IF(AND(CHOOSE(X$3,MONTH(A318)=MONTH(mthbeg),MONTH(A318)=1),YEAR(A318)&gt;YEAR(mthbeg)),X317*(1+escalator),X317)</f>
        <v>2.09377792965422</v>
      </c>
      <c r="Y318" s="32" t="n">
        <f aca="false">D318*X318</f>
        <v>0</v>
      </c>
      <c r="AA318" s="32" t="n">
        <f aca="false">$D318*E318</f>
        <v>0</v>
      </c>
      <c r="AB318" s="32" t="n">
        <f aca="false">$D318*F318</f>
        <v>0</v>
      </c>
      <c r="AC318" s="32" t="n">
        <f aca="false">$D318*G318</f>
        <v>0</v>
      </c>
      <c r="AD318" s="32" t="n">
        <f aca="false">$D318*H318</f>
        <v>0</v>
      </c>
      <c r="AE318" s="32" t="n">
        <f aca="false">$D318*I318</f>
        <v>0</v>
      </c>
      <c r="AF318" s="32" t="n">
        <f aca="false">$D318*J318</f>
        <v>0</v>
      </c>
      <c r="AH318" s="1" t="n">
        <f aca="false">C318*E318</f>
        <v>0</v>
      </c>
      <c r="AI318" s="1" t="n">
        <f aca="false">AH318*T318</f>
        <v>0</v>
      </c>
    </row>
    <row r="319" customFormat="false" ht="12.75" hidden="false" customHeight="false" outlineLevel="0" collapsed="false">
      <c r="A319" s="43" t="n">
        <f aca="false">EDATE(A318,1)</f>
        <v>46296</v>
      </c>
      <c r="B319" s="32" t="n">
        <f aca="false">B318</f>
        <v>1</v>
      </c>
      <c r="C319" s="32" t="n">
        <f aca="false">IF(U319=1,B319*P319,0)</f>
        <v>0</v>
      </c>
      <c r="D319" s="32" t="n">
        <f aca="false">C319*T319</f>
        <v>0</v>
      </c>
      <c r="E319" s="33"/>
      <c r="F319" s="33"/>
      <c r="G319" s="33"/>
      <c r="H319" s="40"/>
      <c r="I319" s="33"/>
      <c r="J319" s="33"/>
      <c r="K319" s="32"/>
      <c r="L319" s="32"/>
      <c r="M319" s="32"/>
      <c r="N319" s="32"/>
      <c r="O319" s="32"/>
      <c r="P319" s="1" t="n">
        <f aca="false">A320-A319</f>
        <v>31</v>
      </c>
      <c r="Q319" s="41" t="n">
        <f aca="false">CHOOSE(F$3,A320+24,A319)</f>
        <v>46351</v>
      </c>
      <c r="R319" s="1" t="n">
        <f aca="false">Q319-C$3</f>
        <v>425</v>
      </c>
      <c r="S319" s="40" t="n">
        <v>0.073113892331337</v>
      </c>
      <c r="T319" s="42" t="n">
        <f aca="false">1/(1+CHOOSE(F$3,S320/2,S319/2))^(2*R319/365.25)</f>
        <v>0.919847811946634</v>
      </c>
      <c r="U319" s="4" t="n">
        <f aca="false">IF(AND(mthbeg&lt;=A319,mthend&gt;=A319),1,0)</f>
        <v>0</v>
      </c>
      <c r="V319" s="4" t="n">
        <f aca="false">P319*U319</f>
        <v>0</v>
      </c>
      <c r="X319" s="42" t="n">
        <f aca="false">IF(AND(CHOOSE(X$3,MONTH(A319)=MONTH(mthbeg),MONTH(A319)=1),YEAR(A319)&gt;YEAR(mthbeg)),X318*(1+escalator),X318)</f>
        <v>2.09377792965422</v>
      </c>
      <c r="Y319" s="32" t="n">
        <f aca="false">D319*X319</f>
        <v>0</v>
      </c>
      <c r="AA319" s="32" t="n">
        <f aca="false">$D319*E319</f>
        <v>0</v>
      </c>
      <c r="AB319" s="32" t="n">
        <f aca="false">$D319*F319</f>
        <v>0</v>
      </c>
      <c r="AC319" s="32" t="n">
        <f aca="false">$D319*G319</f>
        <v>0</v>
      </c>
      <c r="AD319" s="32" t="n">
        <f aca="false">$D319*H319</f>
        <v>0</v>
      </c>
      <c r="AE319" s="32" t="n">
        <f aca="false">$D319*I319</f>
        <v>0</v>
      </c>
      <c r="AF319" s="32" t="n">
        <f aca="false">$D319*J319</f>
        <v>0</v>
      </c>
      <c r="AH319" s="1" t="n">
        <f aca="false">C319*E319</f>
        <v>0</v>
      </c>
      <c r="AI319" s="1" t="n">
        <f aca="false">AH319*T319</f>
        <v>0</v>
      </c>
    </row>
    <row r="320" customFormat="false" ht="12.75" hidden="false" customHeight="false" outlineLevel="0" collapsed="false">
      <c r="A320" s="43" t="n">
        <f aca="false">EDATE(A319,1)</f>
        <v>46327</v>
      </c>
      <c r="B320" s="32" t="n">
        <f aca="false">B319</f>
        <v>1</v>
      </c>
      <c r="C320" s="32" t="n">
        <f aca="false">IF(U320=1,B320*P320,0)</f>
        <v>0</v>
      </c>
      <c r="D320" s="32" t="n">
        <f aca="false">C320*T320</f>
        <v>0</v>
      </c>
      <c r="E320" s="33"/>
      <c r="F320" s="33"/>
      <c r="G320" s="33"/>
      <c r="H320" s="40"/>
      <c r="I320" s="33"/>
      <c r="J320" s="33"/>
      <c r="K320" s="32"/>
      <c r="L320" s="32"/>
      <c r="M320" s="32"/>
      <c r="N320" s="32"/>
      <c r="O320" s="32"/>
      <c r="P320" s="1" t="n">
        <f aca="false">A321-A320</f>
        <v>30</v>
      </c>
      <c r="Q320" s="41" t="n">
        <f aca="false">CHOOSE(F$3,A321+24,A320)</f>
        <v>46381</v>
      </c>
      <c r="R320" s="1" t="n">
        <f aca="false">Q320-C$3</f>
        <v>455</v>
      </c>
      <c r="S320" s="40" t="n">
        <v>0.073105733048726</v>
      </c>
      <c r="T320" s="42" t="n">
        <f aca="false">1/(1+CHOOSE(F$3,S321/2,S320/2))^(2*R320/365.25)</f>
        <v>0.914447997604549</v>
      </c>
      <c r="U320" s="4" t="n">
        <f aca="false">IF(AND(mthbeg&lt;=A320,mthend&gt;=A320),1,0)</f>
        <v>0</v>
      </c>
      <c r="V320" s="4" t="n">
        <f aca="false">P320*U320</f>
        <v>0</v>
      </c>
      <c r="X320" s="42" t="n">
        <f aca="false">IF(AND(CHOOSE(X$3,MONTH(A320)=MONTH(mthbeg),MONTH(A320)=1),YEAR(A320)&gt;YEAR(mthbeg)),X319*(1+escalator),X319)</f>
        <v>2.09377792965422</v>
      </c>
      <c r="Y320" s="32" t="n">
        <f aca="false">D320*X320</f>
        <v>0</v>
      </c>
      <c r="AA320" s="32" t="n">
        <f aca="false">$D320*E320</f>
        <v>0</v>
      </c>
      <c r="AB320" s="32" t="n">
        <f aca="false">$D320*F320</f>
        <v>0</v>
      </c>
      <c r="AC320" s="32" t="n">
        <f aca="false">$D320*G320</f>
        <v>0</v>
      </c>
      <c r="AD320" s="32" t="n">
        <f aca="false">$D320*H320</f>
        <v>0</v>
      </c>
      <c r="AE320" s="32" t="n">
        <f aca="false">$D320*I320</f>
        <v>0</v>
      </c>
      <c r="AF320" s="32" t="n">
        <f aca="false">$D320*J320</f>
        <v>0</v>
      </c>
      <c r="AH320" s="1" t="n">
        <f aca="false">C320*E320</f>
        <v>0</v>
      </c>
      <c r="AI320" s="1" t="n">
        <f aca="false">AH320*T320</f>
        <v>0</v>
      </c>
    </row>
    <row r="321" customFormat="false" ht="12.75" hidden="false" customHeight="false" outlineLevel="0" collapsed="false">
      <c r="A321" s="43" t="n">
        <f aca="false">EDATE(A320,1)</f>
        <v>46357</v>
      </c>
      <c r="B321" s="32" t="n">
        <f aca="false">B320</f>
        <v>1</v>
      </c>
      <c r="C321" s="32" t="n">
        <f aca="false">IF(U321=1,B321*P321,0)</f>
        <v>0</v>
      </c>
      <c r="D321" s="32" t="n">
        <f aca="false">C321*T321</f>
        <v>0</v>
      </c>
      <c r="E321" s="33"/>
      <c r="F321" s="33"/>
      <c r="G321" s="33"/>
      <c r="H321" s="40"/>
      <c r="I321" s="33"/>
      <c r="J321" s="33"/>
      <c r="K321" s="32"/>
      <c r="L321" s="32"/>
      <c r="M321" s="32"/>
      <c r="N321" s="32"/>
      <c r="O321" s="32"/>
      <c r="P321" s="1" t="n">
        <f aca="false">A322-A321</f>
        <v>31</v>
      </c>
      <c r="Q321" s="41" t="n">
        <f aca="false">CHOOSE(F$3,A322+24,A321)</f>
        <v>46412</v>
      </c>
      <c r="R321" s="1" t="n">
        <f aca="false">Q321-C$3</f>
        <v>486</v>
      </c>
      <c r="S321" s="40" t="n">
        <v>0.073097573766136</v>
      </c>
      <c r="T321" s="42" t="n">
        <f aca="false">1/(1+CHOOSE(F$3,S322/2,S321/2))^(2*R321/365.25)</f>
        <v>0.908901484674158</v>
      </c>
      <c r="U321" s="4" t="n">
        <f aca="false">IF(AND(mthbeg&lt;=A321,mthend&gt;=A321),1,0)</f>
        <v>0</v>
      </c>
      <c r="V321" s="4" t="n">
        <f aca="false">P321*U321</f>
        <v>0</v>
      </c>
      <c r="X321" s="42" t="n">
        <f aca="false">IF(AND(CHOOSE(X$3,MONTH(A321)=MONTH(mthbeg),MONTH(A321)=1),YEAR(A321)&gt;YEAR(mthbeg)),X320*(1+escalator),X320)</f>
        <v>2.09377792965422</v>
      </c>
      <c r="Y321" s="32" t="n">
        <f aca="false">D321*X321</f>
        <v>0</v>
      </c>
      <c r="AA321" s="32" t="n">
        <f aca="false">$D321*E321</f>
        <v>0</v>
      </c>
      <c r="AB321" s="32" t="n">
        <f aca="false">$D321*F321</f>
        <v>0</v>
      </c>
      <c r="AC321" s="32" t="n">
        <f aca="false">$D321*G321</f>
        <v>0</v>
      </c>
      <c r="AD321" s="32" t="n">
        <f aca="false">$D321*H321</f>
        <v>0</v>
      </c>
      <c r="AE321" s="32" t="n">
        <f aca="false">$D321*I321</f>
        <v>0</v>
      </c>
      <c r="AF321" s="32" t="n">
        <f aca="false">$D321*J321</f>
        <v>0</v>
      </c>
      <c r="AH321" s="1" t="n">
        <f aca="false">C321*E321</f>
        <v>0</v>
      </c>
      <c r="AI321" s="1" t="n">
        <f aca="false">AH321*T321</f>
        <v>0</v>
      </c>
    </row>
    <row r="322" customFormat="false" ht="12.75" hidden="false" customHeight="false" outlineLevel="0" collapsed="false">
      <c r="A322" s="43" t="n">
        <f aca="false">EDATE(A321,1)</f>
        <v>46388</v>
      </c>
      <c r="B322" s="32" t="n">
        <f aca="false">B321</f>
        <v>1</v>
      </c>
      <c r="C322" s="32" t="n">
        <f aca="false">IF(U322=1,B322*P322,0)</f>
        <v>0</v>
      </c>
      <c r="D322" s="32" t="n">
        <f aca="false">C322*T322</f>
        <v>0</v>
      </c>
      <c r="E322" s="33"/>
      <c r="F322" s="33"/>
      <c r="G322" s="33"/>
      <c r="H322" s="40"/>
      <c r="I322" s="33"/>
      <c r="J322" s="33"/>
      <c r="K322" s="32"/>
      <c r="L322" s="32"/>
      <c r="M322" s="32"/>
      <c r="N322" s="32"/>
      <c r="O322" s="32"/>
      <c r="P322" s="1" t="n">
        <f aca="false">A323-A322</f>
        <v>31</v>
      </c>
      <c r="Q322" s="41" t="n">
        <f aca="false">CHOOSE(F$3,A323+24,A322)</f>
        <v>46443</v>
      </c>
      <c r="R322" s="1" t="n">
        <f aca="false">Q322-C$3</f>
        <v>517</v>
      </c>
      <c r="S322" s="40" t="n">
        <v>0.073090204091557</v>
      </c>
      <c r="T322" s="42" t="n">
        <f aca="false">1/(1+CHOOSE(F$3,S323/2,S322/2))^(2*R322/365.25)</f>
        <v>0.903390678084724</v>
      </c>
      <c r="U322" s="4" t="n">
        <f aca="false">IF(AND(mthbeg&lt;=A322,mthend&gt;=A322),1,0)</f>
        <v>0</v>
      </c>
      <c r="V322" s="4" t="n">
        <f aca="false">P322*U322</f>
        <v>0</v>
      </c>
      <c r="X322" s="42" t="n">
        <f aca="false">IF(AND(CHOOSE(X$3,MONTH(A322)=MONTH(mthbeg),MONTH(A322)=1),YEAR(A322)&gt;YEAR(mthbeg)),X321*(1+escalator),X321)</f>
        <v>2.15659126754384</v>
      </c>
      <c r="Y322" s="32" t="n">
        <f aca="false">D322*X322</f>
        <v>0</v>
      </c>
      <c r="AA322" s="32" t="n">
        <f aca="false">$D322*E322</f>
        <v>0</v>
      </c>
      <c r="AB322" s="32" t="n">
        <f aca="false">$D322*F322</f>
        <v>0</v>
      </c>
      <c r="AC322" s="32" t="n">
        <f aca="false">$D322*G322</f>
        <v>0</v>
      </c>
      <c r="AD322" s="32" t="n">
        <f aca="false">$D322*H322</f>
        <v>0</v>
      </c>
      <c r="AE322" s="32" t="n">
        <f aca="false">$D322*I322</f>
        <v>0</v>
      </c>
      <c r="AF322" s="32" t="n">
        <f aca="false">$D322*J322</f>
        <v>0</v>
      </c>
      <c r="AH322" s="1" t="n">
        <f aca="false">C322*E322</f>
        <v>0</v>
      </c>
      <c r="AI322" s="1" t="n">
        <f aca="false">AH322*T322</f>
        <v>0</v>
      </c>
    </row>
    <row r="323" customFormat="false" ht="12.75" hidden="false" customHeight="false" outlineLevel="0" collapsed="false">
      <c r="A323" s="43" t="n">
        <f aca="false">EDATE(A322,1)</f>
        <v>46419</v>
      </c>
      <c r="B323" s="32" t="n">
        <f aca="false">B322</f>
        <v>1</v>
      </c>
      <c r="C323" s="32" t="n">
        <f aca="false">IF(U323=1,B323*P323,0)</f>
        <v>0</v>
      </c>
      <c r="D323" s="32" t="n">
        <f aca="false">C323*T323</f>
        <v>0</v>
      </c>
      <c r="E323" s="33"/>
      <c r="F323" s="33"/>
      <c r="G323" s="33"/>
      <c r="H323" s="40"/>
      <c r="I323" s="33"/>
      <c r="J323" s="33"/>
      <c r="K323" s="32"/>
      <c r="L323" s="32"/>
      <c r="M323" s="32"/>
      <c r="N323" s="32"/>
      <c r="O323" s="32"/>
      <c r="P323" s="1" t="n">
        <f aca="false">A324-A323</f>
        <v>28</v>
      </c>
      <c r="Q323" s="41" t="n">
        <f aca="false">CHOOSE(F$3,A324+24,A323)</f>
        <v>46471</v>
      </c>
      <c r="R323" s="1" t="n">
        <f aca="false">Q323-C$3</f>
        <v>545</v>
      </c>
      <c r="S323" s="40" t="n">
        <v>0.073082044809009</v>
      </c>
      <c r="T323" s="42" t="n">
        <f aca="false">1/(1+CHOOSE(F$3,S324/2,S323/2))^(2*R323/365.25)</f>
        <v>0.898443612739991</v>
      </c>
      <c r="U323" s="4" t="n">
        <f aca="false">IF(AND(mthbeg&lt;=A323,mthend&gt;=A323),1,0)</f>
        <v>0</v>
      </c>
      <c r="V323" s="4" t="n">
        <f aca="false">P323*U323</f>
        <v>0</v>
      </c>
      <c r="X323" s="42" t="n">
        <f aca="false">IF(AND(CHOOSE(X$3,MONTH(A323)=MONTH(mthbeg),MONTH(A323)=1),YEAR(A323)&gt;YEAR(mthbeg)),X322*(1+escalator),X322)</f>
        <v>2.15659126754384</v>
      </c>
      <c r="Y323" s="32" t="n">
        <f aca="false">D323*X323</f>
        <v>0</v>
      </c>
      <c r="AA323" s="32" t="n">
        <f aca="false">$D323*E323</f>
        <v>0</v>
      </c>
      <c r="AB323" s="32" t="n">
        <f aca="false">$D323*F323</f>
        <v>0</v>
      </c>
      <c r="AC323" s="32" t="n">
        <f aca="false">$D323*G323</f>
        <v>0</v>
      </c>
      <c r="AD323" s="32" t="n">
        <f aca="false">$D323*H323</f>
        <v>0</v>
      </c>
      <c r="AE323" s="32" t="n">
        <f aca="false">$D323*I323</f>
        <v>0</v>
      </c>
      <c r="AF323" s="32" t="n">
        <f aca="false">$D323*J323</f>
        <v>0</v>
      </c>
      <c r="AH323" s="1" t="n">
        <f aca="false">C323*E323</f>
        <v>0</v>
      </c>
      <c r="AI323" s="1" t="n">
        <f aca="false">AH323*T323</f>
        <v>0</v>
      </c>
    </row>
    <row r="324" customFormat="false" ht="12.75" hidden="false" customHeight="false" outlineLevel="0" collapsed="false">
      <c r="A324" s="43" t="n">
        <f aca="false">EDATE(A323,1)</f>
        <v>46447</v>
      </c>
      <c r="B324" s="32" t="n">
        <f aca="false">B323</f>
        <v>1</v>
      </c>
      <c r="C324" s="32" t="n">
        <f aca="false">IF(U324=1,B324*P324,0)</f>
        <v>0</v>
      </c>
      <c r="D324" s="32" t="n">
        <f aca="false">C324*T324</f>
        <v>0</v>
      </c>
      <c r="E324" s="33"/>
      <c r="F324" s="33"/>
      <c r="G324" s="33"/>
      <c r="H324" s="40"/>
      <c r="I324" s="33"/>
      <c r="J324" s="33"/>
      <c r="K324" s="32"/>
      <c r="L324" s="32"/>
      <c r="M324" s="32"/>
      <c r="N324" s="32"/>
      <c r="O324" s="32"/>
      <c r="P324" s="1" t="n">
        <f aca="false">A325-A324</f>
        <v>31</v>
      </c>
      <c r="Q324" s="41" t="n">
        <f aca="false">CHOOSE(F$3,A325+24,A324)</f>
        <v>46502</v>
      </c>
      <c r="R324" s="1" t="n">
        <f aca="false">Q324-C$3</f>
        <v>576</v>
      </c>
      <c r="S324" s="40" t="n">
        <v>0.073074148729145</v>
      </c>
      <c r="T324" s="42" t="n">
        <f aca="false">1/(1+CHOOSE(F$3,S325/2,S324/2))^(2*R324/365.25)</f>
        <v>0.892998523326591</v>
      </c>
      <c r="U324" s="4" t="n">
        <f aca="false">IF(AND(mthbeg&lt;=A324,mthend&gt;=A324),1,0)</f>
        <v>0</v>
      </c>
      <c r="V324" s="4" t="n">
        <f aca="false">P324*U324</f>
        <v>0</v>
      </c>
      <c r="X324" s="42" t="n">
        <f aca="false">IF(AND(CHOOSE(X$3,MONTH(A324)=MONTH(mthbeg),MONTH(A324)=1),YEAR(A324)&gt;YEAR(mthbeg)),X323*(1+escalator),X323)</f>
        <v>2.15659126754384</v>
      </c>
      <c r="Y324" s="32" t="n">
        <f aca="false">D324*X324</f>
        <v>0</v>
      </c>
      <c r="AA324" s="32" t="n">
        <f aca="false">$D324*E324</f>
        <v>0</v>
      </c>
      <c r="AB324" s="32" t="n">
        <f aca="false">$D324*F324</f>
        <v>0</v>
      </c>
      <c r="AC324" s="32" t="n">
        <f aca="false">$D324*G324</f>
        <v>0</v>
      </c>
      <c r="AD324" s="32" t="n">
        <f aca="false">$D324*H324</f>
        <v>0</v>
      </c>
      <c r="AE324" s="32" t="n">
        <f aca="false">$D324*I324</f>
        <v>0</v>
      </c>
      <c r="AF324" s="32" t="n">
        <f aca="false">$D324*J324</f>
        <v>0</v>
      </c>
      <c r="AH324" s="1" t="n">
        <f aca="false">C324*E324</f>
        <v>0</v>
      </c>
      <c r="AI324" s="1" t="n">
        <f aca="false">AH324*T324</f>
        <v>0</v>
      </c>
    </row>
    <row r="325" customFormat="false" ht="12.75" hidden="false" customHeight="false" outlineLevel="0" collapsed="false">
      <c r="A325" s="43" t="n">
        <f aca="false">EDATE(A324,1)</f>
        <v>46478</v>
      </c>
      <c r="B325" s="32" t="n">
        <f aca="false">B324</f>
        <v>1</v>
      </c>
      <c r="C325" s="32" t="n">
        <f aca="false">IF(U325=1,B325*P325,0)</f>
        <v>0</v>
      </c>
      <c r="D325" s="32" t="n">
        <f aca="false">C325*T325</f>
        <v>0</v>
      </c>
      <c r="E325" s="33"/>
      <c r="F325" s="33"/>
      <c r="G325" s="33"/>
      <c r="H325" s="40"/>
      <c r="I325" s="33"/>
      <c r="J325" s="33"/>
      <c r="K325" s="32"/>
      <c r="L325" s="32"/>
      <c r="M325" s="32"/>
      <c r="N325" s="32"/>
      <c r="O325" s="32"/>
      <c r="P325" s="1" t="n">
        <f aca="false">A326-A325</f>
        <v>30</v>
      </c>
      <c r="Q325" s="41" t="n">
        <f aca="false">CHOOSE(F$3,A326+24,A325)</f>
        <v>46532</v>
      </c>
      <c r="R325" s="1" t="n">
        <f aca="false">Q325-C$3</f>
        <v>606</v>
      </c>
      <c r="S325" s="40" t="n">
        <v>0.07306598944664</v>
      </c>
      <c r="T325" s="42" t="n">
        <f aca="false">1/(1+CHOOSE(F$3,S326/2,S325/2))^(2*R325/365.25)</f>
        <v>0.88776163426966</v>
      </c>
      <c r="U325" s="4" t="n">
        <f aca="false">IF(AND(mthbeg&lt;=A325,mthend&gt;=A325),1,0)</f>
        <v>0</v>
      </c>
      <c r="V325" s="4" t="n">
        <f aca="false">P325*U325</f>
        <v>0</v>
      </c>
      <c r="X325" s="42" t="n">
        <f aca="false">IF(AND(CHOOSE(X$3,MONTH(A325)=MONTH(mthbeg),MONTH(A325)=1),YEAR(A325)&gt;YEAR(mthbeg)),X324*(1+escalator),X324)</f>
        <v>2.15659126754384</v>
      </c>
      <c r="Y325" s="32" t="n">
        <f aca="false">D325*X325</f>
        <v>0</v>
      </c>
      <c r="AA325" s="32" t="n">
        <f aca="false">$D325*E325</f>
        <v>0</v>
      </c>
      <c r="AB325" s="32" t="n">
        <f aca="false">$D325*F325</f>
        <v>0</v>
      </c>
      <c r="AC325" s="32" t="n">
        <f aca="false">$D325*G325</f>
        <v>0</v>
      </c>
      <c r="AD325" s="32" t="n">
        <f aca="false">$D325*H325</f>
        <v>0</v>
      </c>
      <c r="AE325" s="32" t="n">
        <f aca="false">$D325*I325</f>
        <v>0</v>
      </c>
      <c r="AF325" s="32" t="n">
        <f aca="false">$D325*J325</f>
        <v>0</v>
      </c>
      <c r="AH325" s="1" t="n">
        <f aca="false">C325*E325</f>
        <v>0</v>
      </c>
      <c r="AI325" s="1" t="n">
        <f aca="false">AH325*T325</f>
        <v>0</v>
      </c>
    </row>
    <row r="326" customFormat="false" ht="12.75" hidden="false" customHeight="false" outlineLevel="0" collapsed="false">
      <c r="A326" s="43" t="n">
        <f aca="false">EDATE(A325,1)</f>
        <v>46508</v>
      </c>
      <c r="B326" s="32" t="n">
        <f aca="false">B325</f>
        <v>1</v>
      </c>
      <c r="C326" s="32" t="n">
        <f aca="false">IF(U326=1,B326*P326,0)</f>
        <v>0</v>
      </c>
      <c r="D326" s="32" t="n">
        <f aca="false">C326*T326</f>
        <v>0</v>
      </c>
      <c r="E326" s="33"/>
      <c r="F326" s="33"/>
      <c r="G326" s="33"/>
      <c r="H326" s="40"/>
      <c r="I326" s="33"/>
      <c r="J326" s="33"/>
      <c r="K326" s="32"/>
      <c r="L326" s="32"/>
      <c r="M326" s="32"/>
      <c r="N326" s="32"/>
      <c r="O326" s="32"/>
      <c r="P326" s="1" t="n">
        <f aca="false">A327-A326</f>
        <v>31</v>
      </c>
      <c r="Q326" s="41" t="n">
        <f aca="false">CHOOSE(F$3,A327+24,A326)</f>
        <v>46563</v>
      </c>
      <c r="R326" s="1" t="n">
        <f aca="false">Q326-C$3</f>
        <v>637</v>
      </c>
      <c r="S326" s="40" t="n">
        <v>0.073058093366818</v>
      </c>
      <c r="T326" s="42" t="n">
        <f aca="false">1/(1+CHOOSE(F$3,S327/2,S326/2))^(2*R326/365.25)</f>
        <v>0.882383603972104</v>
      </c>
      <c r="U326" s="4" t="n">
        <f aca="false">IF(AND(mthbeg&lt;=A326,mthend&gt;=A326),1,0)</f>
        <v>0</v>
      </c>
      <c r="V326" s="4" t="n">
        <f aca="false">P326*U326</f>
        <v>0</v>
      </c>
      <c r="X326" s="42" t="n">
        <f aca="false">IF(AND(CHOOSE(X$3,MONTH(A326)=MONTH(mthbeg),MONTH(A326)=1),YEAR(A326)&gt;YEAR(mthbeg)),X325*(1+escalator),X325)</f>
        <v>2.15659126754384</v>
      </c>
      <c r="Y326" s="32" t="n">
        <f aca="false">D326*X326</f>
        <v>0</v>
      </c>
      <c r="AA326" s="32" t="n">
        <f aca="false">$D326*E326</f>
        <v>0</v>
      </c>
      <c r="AB326" s="32" t="n">
        <f aca="false">$D326*F326</f>
        <v>0</v>
      </c>
      <c r="AC326" s="32" t="n">
        <f aca="false">$D326*G326</f>
        <v>0</v>
      </c>
      <c r="AD326" s="32" t="n">
        <f aca="false">$D326*H326</f>
        <v>0</v>
      </c>
      <c r="AE326" s="32" t="n">
        <f aca="false">$D326*I326</f>
        <v>0</v>
      </c>
      <c r="AF326" s="32" t="n">
        <f aca="false">$D326*J326</f>
        <v>0</v>
      </c>
      <c r="AH326" s="1" t="n">
        <f aca="false">C326*E326</f>
        <v>0</v>
      </c>
      <c r="AI326" s="1" t="n">
        <f aca="false">AH326*T326</f>
        <v>0</v>
      </c>
    </row>
    <row r="327" customFormat="false" ht="12.75" hidden="false" customHeight="false" outlineLevel="0" collapsed="false">
      <c r="A327" s="43" t="n">
        <f aca="false">EDATE(A326,1)</f>
        <v>46539</v>
      </c>
      <c r="B327" s="32" t="n">
        <f aca="false">B326</f>
        <v>1</v>
      </c>
      <c r="C327" s="32" t="n">
        <f aca="false">IF(U327=1,B327*P327,0)</f>
        <v>0</v>
      </c>
      <c r="D327" s="32" t="n">
        <f aca="false">C327*T327</f>
        <v>0</v>
      </c>
      <c r="E327" s="33"/>
      <c r="F327" s="33"/>
      <c r="G327" s="33"/>
      <c r="H327" s="40"/>
      <c r="I327" s="33"/>
      <c r="J327" s="33"/>
      <c r="K327" s="32"/>
      <c r="L327" s="32"/>
      <c r="M327" s="32"/>
      <c r="N327" s="32"/>
      <c r="O327" s="32"/>
      <c r="P327" s="1" t="n">
        <f aca="false">A328-A327</f>
        <v>30</v>
      </c>
      <c r="Q327" s="41" t="n">
        <f aca="false">CHOOSE(F$3,A328+24,A327)</f>
        <v>46593</v>
      </c>
      <c r="R327" s="1" t="n">
        <f aca="false">Q327-C$3</f>
        <v>667</v>
      </c>
      <c r="S327" s="40" t="n">
        <v>0.073049934084356</v>
      </c>
      <c r="T327" s="42" t="n">
        <f aca="false">1/(1+CHOOSE(F$3,S328/2,S327/2))^(2*R327/365.25)</f>
        <v>0.877211603823756</v>
      </c>
      <c r="U327" s="4" t="n">
        <f aca="false">IF(AND(mthbeg&lt;=A327,mthend&gt;=A327),1,0)</f>
        <v>0</v>
      </c>
      <c r="V327" s="4" t="n">
        <f aca="false">P327*U327</f>
        <v>0</v>
      </c>
      <c r="X327" s="42" t="n">
        <f aca="false">IF(AND(CHOOSE(X$3,MONTH(A327)=MONTH(mthbeg),MONTH(A327)=1),YEAR(A327)&gt;YEAR(mthbeg)),X326*(1+escalator),X326)</f>
        <v>2.15659126754384</v>
      </c>
      <c r="Y327" s="32" t="n">
        <f aca="false">D327*X327</f>
        <v>0</v>
      </c>
      <c r="AA327" s="32" t="n">
        <f aca="false">$D327*E327</f>
        <v>0</v>
      </c>
      <c r="AB327" s="32" t="n">
        <f aca="false">$D327*F327</f>
        <v>0</v>
      </c>
      <c r="AC327" s="32" t="n">
        <f aca="false">$D327*G327</f>
        <v>0</v>
      </c>
      <c r="AD327" s="32" t="n">
        <f aca="false">$D327*H327</f>
        <v>0</v>
      </c>
      <c r="AE327" s="32" t="n">
        <f aca="false">$D327*I327</f>
        <v>0</v>
      </c>
      <c r="AF327" s="32" t="n">
        <f aca="false">$D327*J327</f>
        <v>0</v>
      </c>
      <c r="AH327" s="1" t="n">
        <f aca="false">C327*E327</f>
        <v>0</v>
      </c>
      <c r="AI327" s="1" t="n">
        <f aca="false">AH327*T327</f>
        <v>0</v>
      </c>
    </row>
    <row r="328" customFormat="false" ht="12.75" hidden="false" customHeight="false" outlineLevel="0" collapsed="false">
      <c r="A328" s="43" t="n">
        <f aca="false">EDATE(A327,1)</f>
        <v>46569</v>
      </c>
      <c r="B328" s="32" t="n">
        <f aca="false">B327</f>
        <v>1</v>
      </c>
      <c r="C328" s="32" t="n">
        <f aca="false">IF(U328=1,B328*P328,0)</f>
        <v>0</v>
      </c>
      <c r="D328" s="32" t="n">
        <f aca="false">C328*T328</f>
        <v>0</v>
      </c>
      <c r="E328" s="33"/>
      <c r="F328" s="33"/>
      <c r="G328" s="33"/>
      <c r="H328" s="40"/>
      <c r="I328" s="33"/>
      <c r="J328" s="33"/>
      <c r="K328" s="32"/>
      <c r="L328" s="32"/>
      <c r="M328" s="32"/>
      <c r="N328" s="32"/>
      <c r="O328" s="32"/>
      <c r="P328" s="1" t="n">
        <f aca="false">A329-A328</f>
        <v>31</v>
      </c>
      <c r="Q328" s="41" t="n">
        <f aca="false">CHOOSE(F$3,A329+24,A328)</f>
        <v>46624</v>
      </c>
      <c r="R328" s="1" t="n">
        <f aca="false">Q328-C$3</f>
        <v>698</v>
      </c>
      <c r="S328" s="40" t="n">
        <v>0.073041774801916</v>
      </c>
      <c r="T328" s="42" t="n">
        <f aca="false">1/(1+CHOOSE(F$3,S329/2,S328/2))^(2*R328/365.25)</f>
        <v>0.871899373539143</v>
      </c>
      <c r="U328" s="4" t="n">
        <f aca="false">IF(AND(mthbeg&lt;=A328,mthend&gt;=A328),1,0)</f>
        <v>0</v>
      </c>
      <c r="V328" s="4" t="n">
        <f aca="false">P328*U328</f>
        <v>0</v>
      </c>
      <c r="X328" s="42" t="n">
        <f aca="false">IF(AND(CHOOSE(X$3,MONTH(A328)=MONTH(mthbeg),MONTH(A328)=1),YEAR(A328)&gt;YEAR(mthbeg)),X327*(1+escalator),X327)</f>
        <v>2.15659126754384</v>
      </c>
      <c r="Y328" s="32" t="n">
        <f aca="false">D328*X328</f>
        <v>0</v>
      </c>
      <c r="AA328" s="32" t="n">
        <f aca="false">$D328*E328</f>
        <v>0</v>
      </c>
      <c r="AB328" s="32" t="n">
        <f aca="false">$D328*F328</f>
        <v>0</v>
      </c>
      <c r="AC328" s="32" t="n">
        <f aca="false">$D328*G328</f>
        <v>0</v>
      </c>
      <c r="AD328" s="32" t="n">
        <f aca="false">$D328*H328</f>
        <v>0</v>
      </c>
      <c r="AE328" s="32" t="n">
        <f aca="false">$D328*I328</f>
        <v>0</v>
      </c>
      <c r="AF328" s="32" t="n">
        <f aca="false">$D328*J328</f>
        <v>0</v>
      </c>
      <c r="AH328" s="1" t="n">
        <f aca="false">C328*E328</f>
        <v>0</v>
      </c>
      <c r="AI328" s="1" t="n">
        <f aca="false">AH328*T328</f>
        <v>0</v>
      </c>
    </row>
    <row r="329" customFormat="false" ht="12.75" hidden="false" customHeight="false" outlineLevel="0" collapsed="false">
      <c r="A329" s="43" t="n">
        <f aca="false">EDATE(A328,1)</f>
        <v>46600</v>
      </c>
      <c r="B329" s="32" t="n">
        <f aca="false">B328</f>
        <v>1</v>
      </c>
      <c r="C329" s="32" t="n">
        <f aca="false">IF(U329=1,B329*P329,0)</f>
        <v>0</v>
      </c>
      <c r="D329" s="32" t="n">
        <f aca="false">C329*T329</f>
        <v>0</v>
      </c>
      <c r="E329" s="33"/>
      <c r="F329" s="33"/>
      <c r="G329" s="33"/>
      <c r="H329" s="40"/>
      <c r="I329" s="33"/>
      <c r="J329" s="33"/>
      <c r="K329" s="32"/>
      <c r="L329" s="32"/>
      <c r="M329" s="32"/>
      <c r="N329" s="32"/>
      <c r="O329" s="32"/>
      <c r="P329" s="1" t="n">
        <f aca="false">A330-A329</f>
        <v>31</v>
      </c>
      <c r="Q329" s="41" t="n">
        <f aca="false">CHOOSE(F$3,A330+24,A329)</f>
        <v>46655</v>
      </c>
      <c r="R329" s="1" t="n">
        <f aca="false">Q329-C$3</f>
        <v>729</v>
      </c>
      <c r="S329" s="40" t="n">
        <v>0.073033878722157</v>
      </c>
      <c r="T329" s="42" t="n">
        <f aca="false">1/(1+CHOOSE(F$3,S330/2,S329/2))^(2*R329/365.25)</f>
        <v>0.866620873038401</v>
      </c>
      <c r="U329" s="4" t="n">
        <f aca="false">IF(AND(mthbeg&lt;=A329,mthend&gt;=A329),1,0)</f>
        <v>0</v>
      </c>
      <c r="V329" s="4" t="n">
        <f aca="false">P329*U329</f>
        <v>0</v>
      </c>
      <c r="X329" s="42" t="n">
        <f aca="false">IF(AND(CHOOSE(X$3,MONTH(A329)=MONTH(mthbeg),MONTH(A329)=1),YEAR(A329)&gt;YEAR(mthbeg)),X328*(1+escalator),X328)</f>
        <v>2.15659126754384</v>
      </c>
      <c r="Y329" s="32" t="n">
        <f aca="false">D329*X329</f>
        <v>0</v>
      </c>
      <c r="AA329" s="32" t="n">
        <f aca="false">$D329*E329</f>
        <v>0</v>
      </c>
      <c r="AB329" s="32" t="n">
        <f aca="false">$D329*F329</f>
        <v>0</v>
      </c>
      <c r="AC329" s="32" t="n">
        <f aca="false">$D329*G329</f>
        <v>0</v>
      </c>
      <c r="AD329" s="32" t="n">
        <f aca="false">$D329*H329</f>
        <v>0</v>
      </c>
      <c r="AE329" s="32" t="n">
        <f aca="false">$D329*I329</f>
        <v>0</v>
      </c>
      <c r="AF329" s="32" t="n">
        <f aca="false">$D329*J329</f>
        <v>0</v>
      </c>
      <c r="AH329" s="1" t="n">
        <f aca="false">C329*E329</f>
        <v>0</v>
      </c>
      <c r="AI329" s="1" t="n">
        <f aca="false">AH329*T329</f>
        <v>0</v>
      </c>
    </row>
    <row r="330" customFormat="false" ht="12.75" hidden="false" customHeight="false" outlineLevel="0" collapsed="false">
      <c r="A330" s="43" t="n">
        <f aca="false">EDATE(A329,1)</f>
        <v>46631</v>
      </c>
      <c r="B330" s="32" t="n">
        <f aca="false">B329</f>
        <v>1</v>
      </c>
      <c r="C330" s="32" t="n">
        <f aca="false">IF(U330=1,B330*P330,0)</f>
        <v>0</v>
      </c>
      <c r="D330" s="32" t="n">
        <f aca="false">C330*T330</f>
        <v>0</v>
      </c>
      <c r="E330" s="33"/>
      <c r="F330" s="33"/>
      <c r="G330" s="33"/>
      <c r="H330" s="40"/>
      <c r="I330" s="33"/>
      <c r="J330" s="33"/>
      <c r="K330" s="32"/>
      <c r="L330" s="32"/>
      <c r="M330" s="32"/>
      <c r="N330" s="32"/>
      <c r="O330" s="32"/>
      <c r="P330" s="1" t="n">
        <f aca="false">A331-A330</f>
        <v>30</v>
      </c>
      <c r="Q330" s="41" t="n">
        <f aca="false">CHOOSE(F$3,A331+24,A330)</f>
        <v>46685</v>
      </c>
      <c r="R330" s="1" t="n">
        <f aca="false">Q330-C$3</f>
        <v>759</v>
      </c>
      <c r="S330" s="40" t="n">
        <v>0.07302571943976</v>
      </c>
      <c r="T330" s="42" t="n">
        <f aca="false">1/(1+CHOOSE(F$3,S331/2,S330/2))^(2*R330/365.25)</f>
        <v>0.861544171424115</v>
      </c>
      <c r="U330" s="4" t="n">
        <f aca="false">IF(AND(mthbeg&lt;=A330,mthend&gt;=A330),1,0)</f>
        <v>0</v>
      </c>
      <c r="V330" s="4" t="n">
        <f aca="false">P330*U330</f>
        <v>0</v>
      </c>
      <c r="X330" s="42" t="n">
        <f aca="false">IF(AND(CHOOSE(X$3,MONTH(A330)=MONTH(mthbeg),MONTH(A330)=1),YEAR(A330)&gt;YEAR(mthbeg)),X329*(1+escalator),X329)</f>
        <v>2.15659126754384</v>
      </c>
      <c r="Y330" s="32" t="n">
        <f aca="false">D330*X330</f>
        <v>0</v>
      </c>
      <c r="AA330" s="32" t="n">
        <f aca="false">$D330*E330</f>
        <v>0</v>
      </c>
      <c r="AB330" s="32" t="n">
        <f aca="false">$D330*F330</f>
        <v>0</v>
      </c>
      <c r="AC330" s="32" t="n">
        <f aca="false">$D330*G330</f>
        <v>0</v>
      </c>
      <c r="AD330" s="32" t="n">
        <f aca="false">$D330*H330</f>
        <v>0</v>
      </c>
      <c r="AE330" s="32" t="n">
        <f aca="false">$D330*I330</f>
        <v>0</v>
      </c>
      <c r="AF330" s="32" t="n">
        <f aca="false">$D330*J330</f>
        <v>0</v>
      </c>
      <c r="AH330" s="1" t="n">
        <f aca="false">C330*E330</f>
        <v>0</v>
      </c>
      <c r="AI330" s="1" t="n">
        <f aca="false">AH330*T330</f>
        <v>0</v>
      </c>
    </row>
    <row r="331" customFormat="false" ht="12.75" hidden="false" customHeight="false" outlineLevel="0" collapsed="false">
      <c r="A331" s="43" t="n">
        <f aca="false">EDATE(A330,1)</f>
        <v>46661</v>
      </c>
      <c r="B331" s="32" t="n">
        <f aca="false">B330</f>
        <v>1</v>
      </c>
      <c r="C331" s="32" t="n">
        <f aca="false">IF(U331=1,B331*P331,0)</f>
        <v>0</v>
      </c>
      <c r="D331" s="32" t="n">
        <f aca="false">C331*T331</f>
        <v>0</v>
      </c>
      <c r="E331" s="33"/>
      <c r="F331" s="33"/>
      <c r="G331" s="33"/>
      <c r="H331" s="40"/>
      <c r="I331" s="33"/>
      <c r="J331" s="33"/>
      <c r="K331" s="32"/>
      <c r="L331" s="32"/>
      <c r="M331" s="32"/>
      <c r="N331" s="32"/>
      <c r="O331" s="32"/>
      <c r="P331" s="1" t="n">
        <f aca="false">A332-A331</f>
        <v>31</v>
      </c>
      <c r="Q331" s="41" t="n">
        <f aca="false">CHOOSE(F$3,A332+24,A331)</f>
        <v>46716</v>
      </c>
      <c r="R331" s="1" t="n">
        <f aca="false">Q331-C$3</f>
        <v>790</v>
      </c>
      <c r="S331" s="40" t="n">
        <v>0.073017823360044</v>
      </c>
      <c r="T331" s="42" t="n">
        <f aca="false">1/(1+CHOOSE(F$3,S332/2,S331/2))^(2*R331/365.25)</f>
        <v>0.856330613267212</v>
      </c>
      <c r="U331" s="4" t="n">
        <f aca="false">IF(AND(mthbeg&lt;=A331,mthend&gt;=A331),1,0)</f>
        <v>0</v>
      </c>
      <c r="V331" s="4" t="n">
        <f aca="false">P331*U331</f>
        <v>0</v>
      </c>
      <c r="X331" s="42" t="n">
        <f aca="false">IF(AND(CHOOSE(X$3,MONTH(A331)=MONTH(mthbeg),MONTH(A331)=1),YEAR(A331)&gt;YEAR(mthbeg)),X330*(1+escalator),X330)</f>
        <v>2.15659126754384</v>
      </c>
      <c r="Y331" s="32" t="n">
        <f aca="false">D331*X331</f>
        <v>0</v>
      </c>
      <c r="AA331" s="32" t="n">
        <f aca="false">$D331*E331</f>
        <v>0</v>
      </c>
      <c r="AB331" s="32" t="n">
        <f aca="false">$D331*F331</f>
        <v>0</v>
      </c>
      <c r="AC331" s="32" t="n">
        <f aca="false">$D331*G331</f>
        <v>0</v>
      </c>
      <c r="AD331" s="32" t="n">
        <f aca="false">$D331*H331</f>
        <v>0</v>
      </c>
      <c r="AE331" s="32" t="n">
        <f aca="false">$D331*I331</f>
        <v>0</v>
      </c>
      <c r="AF331" s="32" t="n">
        <f aca="false">$D331*J331</f>
        <v>0</v>
      </c>
      <c r="AH331" s="1" t="n">
        <f aca="false">C331*E331</f>
        <v>0</v>
      </c>
      <c r="AI331" s="1" t="n">
        <f aca="false">AH331*T331</f>
        <v>0</v>
      </c>
    </row>
    <row r="332" customFormat="false" ht="12.75" hidden="false" customHeight="false" outlineLevel="0" collapsed="false">
      <c r="A332" s="43" t="n">
        <f aca="false">EDATE(A331,1)</f>
        <v>46692</v>
      </c>
      <c r="B332" s="32" t="n">
        <f aca="false">B331</f>
        <v>1</v>
      </c>
      <c r="C332" s="32" t="n">
        <f aca="false">IF(U332=1,B332*P332,0)</f>
        <v>0</v>
      </c>
      <c r="D332" s="32" t="n">
        <f aca="false">C332*T332</f>
        <v>0</v>
      </c>
      <c r="E332" s="33"/>
      <c r="F332" s="33"/>
      <c r="G332" s="33"/>
      <c r="H332" s="40"/>
      <c r="I332" s="33"/>
      <c r="J332" s="33"/>
      <c r="K332" s="32"/>
      <c r="L332" s="32"/>
      <c r="M332" s="32"/>
      <c r="N332" s="32"/>
      <c r="O332" s="32"/>
      <c r="P332" s="1" t="n">
        <f aca="false">A333-A332</f>
        <v>30</v>
      </c>
      <c r="Q332" s="41" t="n">
        <f aca="false">CHOOSE(F$3,A333+24,A332)</f>
        <v>46746</v>
      </c>
      <c r="R332" s="1" t="n">
        <f aca="false">Q332-C$3</f>
        <v>820</v>
      </c>
      <c r="S332" s="40" t="n">
        <v>0.07300966407769</v>
      </c>
      <c r="T332" s="42" t="n">
        <f aca="false">1/(1+CHOOSE(F$3,S333/2,S332/2))^(2*R332/365.25)</f>
        <v>0.851316844067058</v>
      </c>
      <c r="U332" s="4" t="n">
        <f aca="false">IF(AND(mthbeg&lt;=A332,mthend&gt;=A332),1,0)</f>
        <v>0</v>
      </c>
      <c r="V332" s="4" t="n">
        <f aca="false">P332*U332</f>
        <v>0</v>
      </c>
      <c r="X332" s="42" t="n">
        <f aca="false">IF(AND(CHOOSE(X$3,MONTH(A332)=MONTH(mthbeg),MONTH(A332)=1),YEAR(A332)&gt;YEAR(mthbeg)),X331*(1+escalator),X331)</f>
        <v>2.15659126754384</v>
      </c>
      <c r="Y332" s="32" t="n">
        <f aca="false">D332*X332</f>
        <v>0</v>
      </c>
      <c r="AA332" s="32" t="n">
        <f aca="false">$D332*E332</f>
        <v>0</v>
      </c>
      <c r="AB332" s="32" t="n">
        <f aca="false">$D332*F332</f>
        <v>0</v>
      </c>
      <c r="AC332" s="32" t="n">
        <f aca="false">$D332*G332</f>
        <v>0</v>
      </c>
      <c r="AD332" s="32" t="n">
        <f aca="false">$D332*H332</f>
        <v>0</v>
      </c>
      <c r="AE332" s="32" t="n">
        <f aca="false">$D332*I332</f>
        <v>0</v>
      </c>
      <c r="AF332" s="32" t="n">
        <f aca="false">$D332*J332</f>
        <v>0</v>
      </c>
      <c r="AH332" s="1" t="n">
        <f aca="false">C332*E332</f>
        <v>0</v>
      </c>
      <c r="AI332" s="1" t="n">
        <f aca="false">AH332*T332</f>
        <v>0</v>
      </c>
    </row>
    <row r="333" customFormat="false" ht="12.75" hidden="false" customHeight="false" outlineLevel="0" collapsed="false">
      <c r="A333" s="43" t="n">
        <f aca="false">EDATE(A332,1)</f>
        <v>46722</v>
      </c>
      <c r="B333" s="32" t="n">
        <f aca="false">B332</f>
        <v>1</v>
      </c>
      <c r="C333" s="32" t="n">
        <f aca="false">IF(U333=1,B333*P333,0)</f>
        <v>0</v>
      </c>
      <c r="D333" s="32" t="n">
        <f aca="false">C333*T333</f>
        <v>0</v>
      </c>
      <c r="E333" s="33"/>
      <c r="F333" s="33"/>
      <c r="G333" s="33"/>
      <c r="H333" s="40"/>
      <c r="I333" s="33"/>
      <c r="J333" s="33"/>
      <c r="K333" s="32"/>
      <c r="L333" s="32"/>
      <c r="M333" s="32"/>
      <c r="N333" s="32"/>
      <c r="O333" s="32"/>
      <c r="P333" s="1" t="n">
        <f aca="false">A334-A333</f>
        <v>31</v>
      </c>
      <c r="Q333" s="41" t="n">
        <f aca="false">CHOOSE(F$3,A334+24,A333)</f>
        <v>46777</v>
      </c>
      <c r="R333" s="1" t="n">
        <f aca="false">Q333-C$3</f>
        <v>851</v>
      </c>
      <c r="S333" s="40" t="n">
        <v>0.073001504795359</v>
      </c>
      <c r="T333" s="42" t="n">
        <f aca="false">1/(1+CHOOSE(F$3,S334/2,S333/2))^(2*R333/365.25)</f>
        <v>0.84616591701587</v>
      </c>
      <c r="U333" s="4" t="n">
        <f aca="false">IF(AND(mthbeg&lt;=A333,mthend&gt;=A333),1,0)</f>
        <v>0</v>
      </c>
      <c r="V333" s="4" t="n">
        <f aca="false">P333*U333</f>
        <v>0</v>
      </c>
      <c r="X333" s="42" t="n">
        <f aca="false">IF(AND(CHOOSE(X$3,MONTH(A333)=MONTH(mthbeg),MONTH(A333)=1),YEAR(A333)&gt;YEAR(mthbeg)),X332*(1+escalator),X332)</f>
        <v>2.15659126754384</v>
      </c>
      <c r="Y333" s="32" t="n">
        <f aca="false">D333*X333</f>
        <v>0</v>
      </c>
      <c r="AA333" s="32" t="n">
        <f aca="false">$D333*E333</f>
        <v>0</v>
      </c>
      <c r="AB333" s="32" t="n">
        <f aca="false">$D333*F333</f>
        <v>0</v>
      </c>
      <c r="AC333" s="32" t="n">
        <f aca="false">$D333*G333</f>
        <v>0</v>
      </c>
      <c r="AD333" s="32" t="n">
        <f aca="false">$D333*H333</f>
        <v>0</v>
      </c>
      <c r="AE333" s="32" t="n">
        <f aca="false">$D333*I333</f>
        <v>0</v>
      </c>
      <c r="AF333" s="32" t="n">
        <f aca="false">$D333*J333</f>
        <v>0</v>
      </c>
      <c r="AH333" s="1" t="n">
        <f aca="false">C333*E333</f>
        <v>0</v>
      </c>
      <c r="AI333" s="1" t="n">
        <f aca="false">AH333*T333</f>
        <v>0</v>
      </c>
    </row>
    <row r="334" customFormat="false" ht="12.75" hidden="false" customHeight="false" outlineLevel="0" collapsed="false">
      <c r="A334" s="43" t="n">
        <f aca="false">EDATE(A333,1)</f>
        <v>46753</v>
      </c>
      <c r="B334" s="32" t="n">
        <f aca="false">B333</f>
        <v>1</v>
      </c>
      <c r="C334" s="32" t="n">
        <f aca="false">IF(U334=1,B334*P334,0)</f>
        <v>0</v>
      </c>
      <c r="D334" s="32" t="n">
        <f aca="false">C334*T334</f>
        <v>0</v>
      </c>
      <c r="E334" s="33"/>
      <c r="F334" s="33"/>
      <c r="G334" s="33"/>
      <c r="H334" s="40"/>
      <c r="I334" s="33"/>
      <c r="J334" s="33"/>
      <c r="K334" s="32"/>
      <c r="L334" s="32"/>
      <c r="M334" s="32"/>
      <c r="N334" s="32"/>
      <c r="O334" s="32"/>
      <c r="P334" s="1" t="n">
        <f aca="false">A335-A334</f>
        <v>31</v>
      </c>
      <c r="Q334" s="41" t="n">
        <f aca="false">CHOOSE(F$3,A335+24,A334)</f>
        <v>46808</v>
      </c>
      <c r="R334" s="1" t="n">
        <f aca="false">Q334-C$3</f>
        <v>882</v>
      </c>
      <c r="S334" s="40" t="n">
        <v>0.072994135121014</v>
      </c>
      <c r="T334" s="42" t="n">
        <f aca="false">1/(1+CHOOSE(F$3,S335/2,S334/2))^(2*R334/365.25)</f>
        <v>0.841048718182378</v>
      </c>
      <c r="U334" s="4" t="n">
        <f aca="false">IF(AND(mthbeg&lt;=A334,mthend&gt;=A334),1,0)</f>
        <v>0</v>
      </c>
      <c r="V334" s="4" t="n">
        <f aca="false">P334*U334</f>
        <v>0</v>
      </c>
      <c r="X334" s="42" t="n">
        <f aca="false">IF(AND(CHOOSE(X$3,MONTH(A334)=MONTH(mthbeg),MONTH(A334)=1),YEAR(A334)&gt;YEAR(mthbeg)),X333*(1+escalator),X333)</f>
        <v>2.22128900557016</v>
      </c>
      <c r="Y334" s="32" t="n">
        <f aca="false">D334*X334</f>
        <v>0</v>
      </c>
      <c r="AA334" s="32" t="n">
        <f aca="false">$D334*E334</f>
        <v>0</v>
      </c>
      <c r="AB334" s="32" t="n">
        <f aca="false">$D334*F334</f>
        <v>0</v>
      </c>
      <c r="AC334" s="32" t="n">
        <f aca="false">$D334*G334</f>
        <v>0</v>
      </c>
      <c r="AD334" s="32" t="n">
        <f aca="false">$D334*H334</f>
        <v>0</v>
      </c>
      <c r="AE334" s="32" t="n">
        <f aca="false">$D334*I334</f>
        <v>0</v>
      </c>
      <c r="AF334" s="32" t="n">
        <f aca="false">$D334*J334</f>
        <v>0</v>
      </c>
      <c r="AH334" s="1" t="n">
        <f aca="false">C334*E334</f>
        <v>0</v>
      </c>
      <c r="AI334" s="1" t="n">
        <f aca="false">AH334*T334</f>
        <v>0</v>
      </c>
    </row>
    <row r="335" customFormat="false" ht="12.75" hidden="false" customHeight="false" outlineLevel="0" collapsed="false">
      <c r="A335" s="43" t="n">
        <f aca="false">EDATE(A334,1)</f>
        <v>46784</v>
      </c>
      <c r="B335" s="32" t="n">
        <f aca="false">B334</f>
        <v>1</v>
      </c>
      <c r="C335" s="32" t="n">
        <f aca="false">IF(U335=1,B335*P335,0)</f>
        <v>0</v>
      </c>
      <c r="D335" s="32" t="n">
        <f aca="false">C335*T335</f>
        <v>0</v>
      </c>
      <c r="E335" s="33"/>
      <c r="F335" s="33"/>
      <c r="G335" s="33"/>
      <c r="H335" s="40"/>
      <c r="I335" s="33"/>
      <c r="J335" s="33"/>
      <c r="K335" s="32"/>
      <c r="L335" s="32"/>
      <c r="M335" s="32"/>
      <c r="N335" s="32"/>
      <c r="O335" s="32"/>
      <c r="P335" s="1" t="n">
        <f aca="false">A336-A335</f>
        <v>29</v>
      </c>
      <c r="Q335" s="41" t="n">
        <f aca="false">CHOOSE(F$3,A336+24,A335)</f>
        <v>46837</v>
      </c>
      <c r="R335" s="1" t="n">
        <f aca="false">Q335-C$3</f>
        <v>911</v>
      </c>
      <c r="S335" s="40" t="n">
        <v>0.072985975838725</v>
      </c>
      <c r="T335" s="42" t="n">
        <f aca="false">1/(1+CHOOSE(F$3,S336/2,S335/2))^(2*R335/365.25)</f>
        <v>0.836291222186545</v>
      </c>
      <c r="U335" s="4" t="n">
        <f aca="false">IF(AND(mthbeg&lt;=A335,mthend&gt;=A335),1,0)</f>
        <v>0</v>
      </c>
      <c r="V335" s="4" t="n">
        <f aca="false">P335*U335</f>
        <v>0</v>
      </c>
      <c r="X335" s="42" t="n">
        <f aca="false">IF(AND(CHOOSE(X$3,MONTH(A335)=MONTH(mthbeg),MONTH(A335)=1),YEAR(A335)&gt;YEAR(mthbeg)),X334*(1+escalator),X334)</f>
        <v>2.22128900557016</v>
      </c>
      <c r="Y335" s="32" t="n">
        <f aca="false">D335*X335</f>
        <v>0</v>
      </c>
      <c r="AA335" s="32" t="n">
        <f aca="false">$D335*E335</f>
        <v>0</v>
      </c>
      <c r="AB335" s="32" t="n">
        <f aca="false">$D335*F335</f>
        <v>0</v>
      </c>
      <c r="AC335" s="32" t="n">
        <f aca="false">$D335*G335</f>
        <v>0</v>
      </c>
      <c r="AD335" s="32" t="n">
        <f aca="false">$D335*H335</f>
        <v>0</v>
      </c>
      <c r="AE335" s="32" t="n">
        <f aca="false">$D335*I335</f>
        <v>0</v>
      </c>
      <c r="AF335" s="32" t="n">
        <f aca="false">$D335*J335</f>
        <v>0</v>
      </c>
      <c r="AH335" s="1" t="n">
        <f aca="false">C335*E335</f>
        <v>0</v>
      </c>
      <c r="AI335" s="1" t="n">
        <f aca="false">AH335*T335</f>
        <v>0</v>
      </c>
    </row>
    <row r="336" customFormat="false" ht="12.75" hidden="false" customHeight="false" outlineLevel="0" collapsed="false">
      <c r="A336" s="43" t="n">
        <f aca="false">EDATE(A335,1)</f>
        <v>46813</v>
      </c>
      <c r="B336" s="32" t="n">
        <f aca="false">B335</f>
        <v>1</v>
      </c>
      <c r="C336" s="32" t="n">
        <f aca="false">IF(U336=1,B336*P336,0)</f>
        <v>0</v>
      </c>
      <c r="D336" s="32" t="n">
        <f aca="false">C336*T336</f>
        <v>0</v>
      </c>
      <c r="E336" s="33"/>
      <c r="F336" s="33"/>
      <c r="G336" s="33"/>
      <c r="H336" s="40"/>
      <c r="I336" s="33"/>
      <c r="J336" s="33"/>
      <c r="K336" s="32"/>
      <c r="L336" s="32"/>
      <c r="M336" s="32"/>
      <c r="N336" s="32"/>
      <c r="O336" s="32"/>
      <c r="P336" s="1" t="n">
        <f aca="false">A337-A336</f>
        <v>31</v>
      </c>
      <c r="Q336" s="41" t="n">
        <f aca="false">CHOOSE(F$3,A337+24,A336)</f>
        <v>46868</v>
      </c>
      <c r="R336" s="1" t="n">
        <f aca="false">Q336-C$3</f>
        <v>942</v>
      </c>
      <c r="S336" s="40" t="n">
        <v>0.072978079759111</v>
      </c>
      <c r="T336" s="42" t="n">
        <f aca="false">1/(1+CHOOSE(F$3,S337/2,S336/2))^(2*R336/365.25)</f>
        <v>0.831235908546814</v>
      </c>
      <c r="U336" s="4" t="n">
        <f aca="false">IF(AND(mthbeg&lt;=A336,mthend&gt;=A336),1,0)</f>
        <v>0</v>
      </c>
      <c r="V336" s="4" t="n">
        <f aca="false">P336*U336</f>
        <v>0</v>
      </c>
      <c r="X336" s="42" t="n">
        <f aca="false">IF(AND(CHOOSE(X$3,MONTH(A336)=MONTH(mthbeg),MONTH(A336)=1),YEAR(A336)&gt;YEAR(mthbeg)),X335*(1+escalator),X335)</f>
        <v>2.22128900557016</v>
      </c>
      <c r="Y336" s="32" t="n">
        <f aca="false">D336*X336</f>
        <v>0</v>
      </c>
      <c r="AA336" s="32" t="n">
        <f aca="false">$D336*E336</f>
        <v>0</v>
      </c>
      <c r="AB336" s="32" t="n">
        <f aca="false">$D336*F336</f>
        <v>0</v>
      </c>
      <c r="AC336" s="32" t="n">
        <f aca="false">$D336*G336</f>
        <v>0</v>
      </c>
      <c r="AD336" s="32" t="n">
        <f aca="false">$D336*H336</f>
        <v>0</v>
      </c>
      <c r="AE336" s="32" t="n">
        <f aca="false">$D336*I336</f>
        <v>0</v>
      </c>
      <c r="AF336" s="32" t="n">
        <f aca="false">$D336*J336</f>
        <v>0</v>
      </c>
      <c r="AH336" s="1" t="n">
        <f aca="false">C336*E336</f>
        <v>0</v>
      </c>
      <c r="AI336" s="1" t="n">
        <f aca="false">AH336*T336</f>
        <v>0</v>
      </c>
    </row>
    <row r="337" customFormat="false" ht="12.75" hidden="false" customHeight="false" outlineLevel="0" collapsed="false">
      <c r="A337" s="43" t="n">
        <f aca="false">EDATE(A336,1)</f>
        <v>46844</v>
      </c>
      <c r="B337" s="32" t="n">
        <f aca="false">B336</f>
        <v>1</v>
      </c>
      <c r="C337" s="32" t="n">
        <f aca="false">IF(U337=1,B337*P337,0)</f>
        <v>0</v>
      </c>
      <c r="D337" s="32" t="n">
        <f aca="false">C337*T337</f>
        <v>0</v>
      </c>
      <c r="E337" s="33"/>
      <c r="F337" s="33"/>
      <c r="G337" s="33"/>
      <c r="H337" s="40"/>
      <c r="I337" s="33"/>
      <c r="J337" s="33"/>
      <c r="K337" s="32"/>
      <c r="L337" s="32"/>
      <c r="M337" s="32"/>
      <c r="N337" s="32"/>
      <c r="O337" s="32"/>
      <c r="P337" s="1" t="n">
        <f aca="false">A338-A337</f>
        <v>30</v>
      </c>
      <c r="Q337" s="41" t="n">
        <f aca="false">CHOOSE(F$3,A338+24,A337)</f>
        <v>46898</v>
      </c>
      <c r="R337" s="1" t="n">
        <f aca="false">Q337-C$3</f>
        <v>972</v>
      </c>
      <c r="S337" s="40" t="n">
        <v>0.072969920476865</v>
      </c>
      <c r="T337" s="42" t="n">
        <f aca="false">1/(1+CHOOSE(F$3,S338/2,S337/2))^(2*R337/365.25)</f>
        <v>0.826373819095943</v>
      </c>
      <c r="U337" s="4" t="n">
        <f aca="false">IF(AND(mthbeg&lt;=A337,mthend&gt;=A337),1,0)</f>
        <v>0</v>
      </c>
      <c r="V337" s="4" t="n">
        <f aca="false">P337*U337</f>
        <v>0</v>
      </c>
      <c r="X337" s="42" t="n">
        <f aca="false">IF(AND(CHOOSE(X$3,MONTH(A337)=MONTH(mthbeg),MONTH(A337)=1),YEAR(A337)&gt;YEAR(mthbeg)),X336*(1+escalator),X336)</f>
        <v>2.22128900557016</v>
      </c>
      <c r="Y337" s="32" t="n">
        <f aca="false">D337*X337</f>
        <v>0</v>
      </c>
      <c r="AA337" s="32" t="n">
        <f aca="false">$D337*E337</f>
        <v>0</v>
      </c>
      <c r="AB337" s="32" t="n">
        <f aca="false">$D337*F337</f>
        <v>0</v>
      </c>
      <c r="AC337" s="32" t="n">
        <f aca="false">$D337*G337</f>
        <v>0</v>
      </c>
      <c r="AD337" s="32" t="n">
        <f aca="false">$D337*H337</f>
        <v>0</v>
      </c>
      <c r="AE337" s="32" t="n">
        <f aca="false">$D337*I337</f>
        <v>0</v>
      </c>
      <c r="AF337" s="32" t="n">
        <f aca="false">$D337*J337</f>
        <v>0</v>
      </c>
      <c r="AH337" s="1" t="n">
        <f aca="false">C337*E337</f>
        <v>0</v>
      </c>
      <c r="AI337" s="1" t="n">
        <f aca="false">AH337*T337</f>
        <v>0</v>
      </c>
    </row>
    <row r="338" customFormat="false" ht="12.75" hidden="false" customHeight="false" outlineLevel="0" collapsed="false">
      <c r="A338" s="43" t="n">
        <f aca="false">EDATE(A337,1)</f>
        <v>46874</v>
      </c>
      <c r="B338" s="32" t="n">
        <f aca="false">B337</f>
        <v>1</v>
      </c>
      <c r="C338" s="32" t="n">
        <f aca="false">IF(U338=1,B338*P338,0)</f>
        <v>0</v>
      </c>
      <c r="D338" s="32" t="n">
        <f aca="false">C338*T338</f>
        <v>0</v>
      </c>
      <c r="E338" s="33"/>
      <c r="F338" s="33"/>
      <c r="G338" s="33"/>
      <c r="H338" s="40"/>
      <c r="I338" s="33"/>
      <c r="J338" s="33"/>
      <c r="K338" s="32"/>
      <c r="L338" s="32"/>
      <c r="M338" s="32"/>
      <c r="N338" s="32"/>
      <c r="O338" s="32"/>
      <c r="P338" s="1" t="n">
        <f aca="false">A339-A338</f>
        <v>31</v>
      </c>
      <c r="Q338" s="41" t="n">
        <f aca="false">CHOOSE(F$3,A339+24,A338)</f>
        <v>46929</v>
      </c>
      <c r="R338" s="1" t="n">
        <f aca="false">Q338-C$3</f>
        <v>1003</v>
      </c>
      <c r="S338" s="40" t="n">
        <v>0.072962024397293</v>
      </c>
      <c r="T338" s="42" t="n">
        <f aca="false">1/(1+CHOOSE(F$3,S339/2,S338/2))^(2*R338/365.25)</f>
        <v>0.821380615245773</v>
      </c>
      <c r="U338" s="4" t="n">
        <f aca="false">IF(AND(mthbeg&lt;=A338,mthend&gt;=A338),1,0)</f>
        <v>0</v>
      </c>
      <c r="V338" s="4" t="n">
        <f aca="false">P338*U338</f>
        <v>0</v>
      </c>
      <c r="X338" s="42" t="n">
        <f aca="false">IF(AND(CHOOSE(X$3,MONTH(A338)=MONTH(mthbeg),MONTH(A338)=1),YEAR(A338)&gt;YEAR(mthbeg)),X337*(1+escalator),X337)</f>
        <v>2.22128900557016</v>
      </c>
      <c r="Y338" s="32" t="n">
        <f aca="false">D338*X338</f>
        <v>0</v>
      </c>
      <c r="AA338" s="32" t="n">
        <f aca="false">$D338*E338</f>
        <v>0</v>
      </c>
      <c r="AB338" s="32" t="n">
        <f aca="false">$D338*F338</f>
        <v>0</v>
      </c>
      <c r="AC338" s="32" t="n">
        <f aca="false">$D338*G338</f>
        <v>0</v>
      </c>
      <c r="AD338" s="32" t="n">
        <f aca="false">$D338*H338</f>
        <v>0</v>
      </c>
      <c r="AE338" s="32" t="n">
        <f aca="false">$D338*I338</f>
        <v>0</v>
      </c>
      <c r="AF338" s="32" t="n">
        <f aca="false">$D338*J338</f>
        <v>0</v>
      </c>
      <c r="AH338" s="1" t="n">
        <f aca="false">C338*E338</f>
        <v>0</v>
      </c>
      <c r="AI338" s="1" t="n">
        <f aca="false">AH338*T338</f>
        <v>0</v>
      </c>
    </row>
    <row r="339" customFormat="false" ht="12.75" hidden="false" customHeight="false" outlineLevel="0" collapsed="false">
      <c r="A339" s="43" t="n">
        <f aca="false">EDATE(A338,1)</f>
        <v>46905</v>
      </c>
      <c r="B339" s="32" t="n">
        <f aca="false">B338</f>
        <v>1</v>
      </c>
      <c r="C339" s="32" t="n">
        <f aca="false">IF(U339=1,B339*P339,0)</f>
        <v>0</v>
      </c>
      <c r="D339" s="32" t="n">
        <f aca="false">C339*T339</f>
        <v>0</v>
      </c>
      <c r="E339" s="33"/>
      <c r="F339" s="33"/>
      <c r="G339" s="33"/>
      <c r="H339" s="40"/>
      <c r="I339" s="33"/>
      <c r="J339" s="33"/>
      <c r="K339" s="32"/>
      <c r="L339" s="32"/>
      <c r="M339" s="32"/>
      <c r="N339" s="32"/>
      <c r="O339" s="32"/>
      <c r="P339" s="1" t="n">
        <f aca="false">A340-A339</f>
        <v>30</v>
      </c>
      <c r="Q339" s="41" t="n">
        <f aca="false">CHOOSE(F$3,A340+24,A339)</f>
        <v>46959</v>
      </c>
      <c r="R339" s="1" t="n">
        <f aca="false">Q339-C$3</f>
        <v>1033</v>
      </c>
      <c r="S339" s="40" t="n">
        <v>0.072953865115091</v>
      </c>
      <c r="T339" s="42" t="n">
        <f aca="false">1/(1+CHOOSE(F$3,S340/2,S339/2))^(2*R339/365.25)</f>
        <v>0.816578836125941</v>
      </c>
      <c r="U339" s="4" t="n">
        <f aca="false">IF(AND(mthbeg&lt;=A339,mthend&gt;=A339),1,0)</f>
        <v>0</v>
      </c>
      <c r="V339" s="4" t="n">
        <f aca="false">P339*U339</f>
        <v>0</v>
      </c>
      <c r="X339" s="42" t="n">
        <f aca="false">IF(AND(CHOOSE(X$3,MONTH(A339)=MONTH(mthbeg),MONTH(A339)=1),YEAR(A339)&gt;YEAR(mthbeg)),X338*(1+escalator),X338)</f>
        <v>2.22128900557016</v>
      </c>
      <c r="Y339" s="32" t="n">
        <f aca="false">D339*X339</f>
        <v>0</v>
      </c>
      <c r="AA339" s="32" t="n">
        <f aca="false">$D339*E339</f>
        <v>0</v>
      </c>
      <c r="AB339" s="32" t="n">
        <f aca="false">$D339*F339</f>
        <v>0</v>
      </c>
      <c r="AC339" s="32" t="n">
        <f aca="false">$D339*G339</f>
        <v>0</v>
      </c>
      <c r="AD339" s="32" t="n">
        <f aca="false">$D339*H339</f>
        <v>0</v>
      </c>
      <c r="AE339" s="32" t="n">
        <f aca="false">$D339*I339</f>
        <v>0</v>
      </c>
      <c r="AF339" s="32" t="n">
        <f aca="false">$D339*J339</f>
        <v>0</v>
      </c>
      <c r="AH339" s="1" t="n">
        <f aca="false">C339*E339</f>
        <v>0</v>
      </c>
      <c r="AI339" s="1" t="n">
        <f aca="false">AH339*T339</f>
        <v>0</v>
      </c>
    </row>
    <row r="340" customFormat="false" ht="12.75" hidden="false" customHeight="false" outlineLevel="0" collapsed="false">
      <c r="A340" s="43" t="n">
        <f aca="false">EDATE(A339,1)</f>
        <v>46935</v>
      </c>
      <c r="B340" s="32" t="n">
        <f aca="false">B339</f>
        <v>1</v>
      </c>
      <c r="C340" s="32" t="n">
        <f aca="false">IF(U340=1,B340*P340,0)</f>
        <v>0</v>
      </c>
      <c r="D340" s="32" t="n">
        <f aca="false">C340*T340</f>
        <v>0</v>
      </c>
      <c r="E340" s="33"/>
      <c r="F340" s="33"/>
      <c r="G340" s="33"/>
      <c r="H340" s="40"/>
      <c r="I340" s="33"/>
      <c r="J340" s="33"/>
      <c r="K340" s="32"/>
      <c r="L340" s="32"/>
      <c r="M340" s="32"/>
      <c r="N340" s="32"/>
      <c r="O340" s="32"/>
      <c r="P340" s="1" t="n">
        <f aca="false">A341-A340</f>
        <v>31</v>
      </c>
      <c r="Q340" s="41" t="n">
        <f aca="false">CHOOSE(F$3,A341+24,A340)</f>
        <v>46990</v>
      </c>
      <c r="R340" s="1" t="n">
        <f aca="false">Q340-C$3</f>
        <v>1064</v>
      </c>
      <c r="S340" s="40" t="n">
        <v>0.07294570583291</v>
      </c>
      <c r="T340" s="42" t="n">
        <f aca="false">1/(1+CHOOSE(F$3,S341/2,S340/2))^(2*R340/365.25)</f>
        <v>0.811646367953298</v>
      </c>
      <c r="U340" s="4" t="n">
        <f aca="false">IF(AND(mthbeg&lt;=A340,mthend&gt;=A340),1,0)</f>
        <v>0</v>
      </c>
      <c r="V340" s="4" t="n">
        <f aca="false">P340*U340</f>
        <v>0</v>
      </c>
      <c r="X340" s="42" t="n">
        <f aca="false">IF(AND(CHOOSE(X$3,MONTH(A340)=MONTH(mthbeg),MONTH(A340)=1),YEAR(A340)&gt;YEAR(mthbeg)),X339*(1+escalator),X339)</f>
        <v>2.22128900557016</v>
      </c>
      <c r="Y340" s="32" t="n">
        <f aca="false">D340*X340</f>
        <v>0</v>
      </c>
      <c r="AA340" s="32" t="n">
        <f aca="false">$D340*E340</f>
        <v>0</v>
      </c>
      <c r="AB340" s="32" t="n">
        <f aca="false">$D340*F340</f>
        <v>0</v>
      </c>
      <c r="AC340" s="32" t="n">
        <f aca="false">$D340*G340</f>
        <v>0</v>
      </c>
      <c r="AD340" s="32" t="n">
        <f aca="false">$D340*H340</f>
        <v>0</v>
      </c>
      <c r="AE340" s="32" t="n">
        <f aca="false">$D340*I340</f>
        <v>0</v>
      </c>
      <c r="AF340" s="32" t="n">
        <f aca="false">$D340*J340</f>
        <v>0</v>
      </c>
      <c r="AH340" s="1" t="n">
        <f aca="false">C340*E340</f>
        <v>0</v>
      </c>
      <c r="AI340" s="1" t="n">
        <f aca="false">AH340*T340</f>
        <v>0</v>
      </c>
    </row>
    <row r="341" customFormat="false" ht="12.75" hidden="false" customHeight="false" outlineLevel="0" collapsed="false">
      <c r="A341" s="43" t="n">
        <f aca="false">EDATE(A340,1)</f>
        <v>46966</v>
      </c>
      <c r="B341" s="32" t="n">
        <f aca="false">B340</f>
        <v>1</v>
      </c>
      <c r="C341" s="32" t="n">
        <f aca="false">IF(U341=1,B341*P341,0)</f>
        <v>0</v>
      </c>
      <c r="D341" s="32" t="n">
        <f aca="false">C341*T341</f>
        <v>0</v>
      </c>
      <c r="E341" s="33"/>
      <c r="F341" s="33"/>
      <c r="G341" s="33"/>
      <c r="H341" s="40"/>
      <c r="I341" s="33"/>
      <c r="J341" s="33"/>
      <c r="K341" s="32"/>
      <c r="L341" s="32"/>
      <c r="M341" s="32"/>
      <c r="N341" s="32"/>
      <c r="O341" s="32"/>
      <c r="P341" s="1" t="n">
        <f aca="false">A342-A341</f>
        <v>31</v>
      </c>
      <c r="Q341" s="41" t="n">
        <f aca="false">CHOOSE(F$3,A342+24,A341)</f>
        <v>47021</v>
      </c>
      <c r="R341" s="1" t="n">
        <f aca="false">Q341-C$3</f>
        <v>1095</v>
      </c>
      <c r="S341" s="40" t="n">
        <v>0.072937809753401</v>
      </c>
      <c r="T341" s="42" t="n">
        <f aca="false">1/(1+CHOOSE(F$3,S342/2,S341/2))^(2*R341/365.25)</f>
        <v>0.806745351402279</v>
      </c>
      <c r="U341" s="4" t="n">
        <f aca="false">IF(AND(mthbeg&lt;=A341,mthend&gt;=A341),1,0)</f>
        <v>0</v>
      </c>
      <c r="V341" s="4" t="n">
        <f aca="false">P341*U341</f>
        <v>0</v>
      </c>
      <c r="X341" s="42" t="n">
        <f aca="false">IF(AND(CHOOSE(X$3,MONTH(A341)=MONTH(mthbeg),MONTH(A341)=1),YEAR(A341)&gt;YEAR(mthbeg)),X340*(1+escalator),X340)</f>
        <v>2.22128900557016</v>
      </c>
      <c r="Y341" s="32" t="n">
        <f aca="false">D341*X341</f>
        <v>0</v>
      </c>
      <c r="AA341" s="32" t="n">
        <f aca="false">$D341*E341</f>
        <v>0</v>
      </c>
      <c r="AB341" s="32" t="n">
        <f aca="false">$D341*F341</f>
        <v>0</v>
      </c>
      <c r="AC341" s="32" t="n">
        <f aca="false">$D341*G341</f>
        <v>0</v>
      </c>
      <c r="AD341" s="32" t="n">
        <f aca="false">$D341*H341</f>
        <v>0</v>
      </c>
      <c r="AE341" s="32" t="n">
        <f aca="false">$D341*I341</f>
        <v>0</v>
      </c>
      <c r="AF341" s="32" t="n">
        <f aca="false">$D341*J341</f>
        <v>0</v>
      </c>
      <c r="AH341" s="1" t="n">
        <f aca="false">C341*E341</f>
        <v>0</v>
      </c>
      <c r="AI341" s="1" t="n">
        <f aca="false">AH341*T341</f>
        <v>0</v>
      </c>
    </row>
    <row r="342" customFormat="false" ht="12.75" hidden="false" customHeight="false" outlineLevel="0" collapsed="false">
      <c r="A342" s="43" t="n">
        <f aca="false">EDATE(A341,1)</f>
        <v>46997</v>
      </c>
      <c r="B342" s="32" t="n">
        <f aca="false">B341</f>
        <v>1</v>
      </c>
      <c r="C342" s="32" t="n">
        <f aca="false">IF(U342=1,B342*P342,0)</f>
        <v>0</v>
      </c>
      <c r="D342" s="32" t="n">
        <f aca="false">C342*T342</f>
        <v>0</v>
      </c>
      <c r="E342" s="33"/>
      <c r="F342" s="33"/>
      <c r="G342" s="33"/>
      <c r="H342" s="40"/>
      <c r="I342" s="33"/>
      <c r="J342" s="33"/>
      <c r="K342" s="32"/>
      <c r="L342" s="32"/>
      <c r="M342" s="32"/>
      <c r="N342" s="32"/>
      <c r="O342" s="32"/>
      <c r="P342" s="1" t="n">
        <f aca="false">A343-A342</f>
        <v>30</v>
      </c>
      <c r="Q342" s="41" t="n">
        <f aca="false">CHOOSE(F$3,A343+24,A342)</f>
        <v>47051</v>
      </c>
      <c r="R342" s="1" t="n">
        <f aca="false">Q342-C$3</f>
        <v>1125</v>
      </c>
      <c r="S342" s="40" t="n">
        <v>0.072929650471263</v>
      </c>
      <c r="T342" s="42" t="n">
        <f aca="false">1/(1+CHOOSE(F$3,S343/2,S342/2))^(2*R342/365.25)</f>
        <v>0.80203163205107</v>
      </c>
      <c r="U342" s="4" t="n">
        <f aca="false">IF(AND(mthbeg&lt;=A342,mthend&gt;=A342),1,0)</f>
        <v>0</v>
      </c>
      <c r="V342" s="4" t="n">
        <f aca="false">P342*U342</f>
        <v>0</v>
      </c>
      <c r="X342" s="42" t="n">
        <f aca="false">IF(AND(CHOOSE(X$3,MONTH(A342)=MONTH(mthbeg),MONTH(A342)=1),YEAR(A342)&gt;YEAR(mthbeg)),X341*(1+escalator),X341)</f>
        <v>2.22128900557016</v>
      </c>
      <c r="Y342" s="32" t="n">
        <f aca="false">D342*X342</f>
        <v>0</v>
      </c>
      <c r="AA342" s="32" t="n">
        <f aca="false">$D342*E342</f>
        <v>0</v>
      </c>
      <c r="AB342" s="32" t="n">
        <f aca="false">$D342*F342</f>
        <v>0</v>
      </c>
      <c r="AC342" s="32" t="n">
        <f aca="false">$D342*G342</f>
        <v>0</v>
      </c>
      <c r="AD342" s="32" t="n">
        <f aca="false">$D342*H342</f>
        <v>0</v>
      </c>
      <c r="AE342" s="32" t="n">
        <f aca="false">$D342*I342</f>
        <v>0</v>
      </c>
      <c r="AF342" s="32" t="n">
        <f aca="false">$D342*J342</f>
        <v>0</v>
      </c>
      <c r="AH342" s="1" t="n">
        <f aca="false">C342*E342</f>
        <v>0</v>
      </c>
      <c r="AI342" s="1" t="n">
        <f aca="false">AH342*T342</f>
        <v>0</v>
      </c>
    </row>
    <row r="343" customFormat="false" ht="12.75" hidden="false" customHeight="false" outlineLevel="0" collapsed="false">
      <c r="A343" s="43" t="n">
        <f aca="false">EDATE(A342,1)</f>
        <v>47027</v>
      </c>
      <c r="B343" s="32" t="n">
        <f aca="false">B342</f>
        <v>1</v>
      </c>
      <c r="C343" s="32" t="n">
        <f aca="false">IF(U343=1,B343*P343,0)</f>
        <v>0</v>
      </c>
      <c r="D343" s="32" t="n">
        <f aca="false">C343*T343</f>
        <v>0</v>
      </c>
      <c r="E343" s="33"/>
      <c r="F343" s="33"/>
      <c r="G343" s="33"/>
      <c r="H343" s="40"/>
      <c r="I343" s="33"/>
      <c r="J343" s="33"/>
      <c r="K343" s="32"/>
      <c r="L343" s="32"/>
      <c r="M343" s="32"/>
      <c r="N343" s="32"/>
      <c r="O343" s="32"/>
      <c r="P343" s="1" t="n">
        <f aca="false">A344-A343</f>
        <v>31</v>
      </c>
      <c r="Q343" s="41" t="n">
        <f aca="false">CHOOSE(F$3,A344+24,A343)</f>
        <v>47082</v>
      </c>
      <c r="R343" s="1" t="n">
        <f aca="false">Q343-C$3</f>
        <v>1156</v>
      </c>
      <c r="S343" s="40" t="n">
        <v>0.072921754391796</v>
      </c>
      <c r="T343" s="42" t="n">
        <f aca="false">1/(1+CHOOSE(F$3,S344/2,S343/2))^(2*R343/365.25)</f>
        <v>0.797190769111357</v>
      </c>
      <c r="U343" s="4" t="n">
        <f aca="false">IF(AND(mthbeg&lt;=A343,mthend&gt;=A343),1,0)</f>
        <v>0</v>
      </c>
      <c r="V343" s="4" t="n">
        <f aca="false">P343*U343</f>
        <v>0</v>
      </c>
      <c r="X343" s="42" t="n">
        <f aca="false">IF(AND(CHOOSE(X$3,MONTH(A343)=MONTH(mthbeg),MONTH(A343)=1),YEAR(A343)&gt;YEAR(mthbeg)),X342*(1+escalator),X342)</f>
        <v>2.22128900557016</v>
      </c>
      <c r="Y343" s="32" t="n">
        <f aca="false">D343*X343</f>
        <v>0</v>
      </c>
      <c r="AA343" s="32" t="n">
        <f aca="false">$D343*E343</f>
        <v>0</v>
      </c>
      <c r="AB343" s="32" t="n">
        <f aca="false">$D343*F343</f>
        <v>0</v>
      </c>
      <c r="AC343" s="32" t="n">
        <f aca="false">$D343*G343</f>
        <v>0</v>
      </c>
      <c r="AD343" s="32" t="n">
        <f aca="false">$D343*H343</f>
        <v>0</v>
      </c>
      <c r="AE343" s="32" t="n">
        <f aca="false">$D343*I343</f>
        <v>0</v>
      </c>
      <c r="AF343" s="32" t="n">
        <f aca="false">$D343*J343</f>
        <v>0</v>
      </c>
      <c r="AH343" s="1" t="n">
        <f aca="false">C343*E343</f>
        <v>0</v>
      </c>
      <c r="AI343" s="1" t="n">
        <f aca="false">AH343*T343</f>
        <v>0</v>
      </c>
    </row>
    <row r="344" customFormat="false" ht="12.75" hidden="false" customHeight="false" outlineLevel="0" collapsed="false">
      <c r="A344" s="43" t="n">
        <f aca="false">EDATE(A343,1)</f>
        <v>47058</v>
      </c>
      <c r="B344" s="32" t="n">
        <f aca="false">B343</f>
        <v>1</v>
      </c>
      <c r="C344" s="32" t="n">
        <f aca="false">IF(U344=1,B344*P344,0)</f>
        <v>0</v>
      </c>
      <c r="D344" s="32" t="n">
        <f aca="false">C344*T344</f>
        <v>0</v>
      </c>
      <c r="E344" s="33"/>
      <c r="F344" s="33"/>
      <c r="G344" s="33"/>
      <c r="H344" s="40"/>
      <c r="I344" s="33"/>
      <c r="J344" s="33"/>
      <c r="K344" s="32"/>
      <c r="L344" s="32"/>
      <c r="M344" s="32"/>
      <c r="N344" s="32"/>
      <c r="O344" s="32"/>
      <c r="P344" s="1" t="n">
        <f aca="false">A345-A344</f>
        <v>30</v>
      </c>
      <c r="Q344" s="41" t="n">
        <f aca="false">CHOOSE(F$3,A345+24,A344)</f>
        <v>47112</v>
      </c>
      <c r="R344" s="1" t="n">
        <f aca="false">Q344-C$3</f>
        <v>1186</v>
      </c>
      <c r="S344" s="40" t="n">
        <v>0.072913595109702</v>
      </c>
      <c r="T344" s="42" t="n">
        <f aca="false">1/(1+CHOOSE(F$3,S345/2,S344/2))^(2*R344/365.25)</f>
        <v>0.792535546458529</v>
      </c>
      <c r="U344" s="4" t="n">
        <f aca="false">IF(AND(mthbeg&lt;=A344,mthend&gt;=A344),1,0)</f>
        <v>0</v>
      </c>
      <c r="V344" s="4" t="n">
        <f aca="false">P344*U344</f>
        <v>0</v>
      </c>
      <c r="X344" s="42" t="n">
        <f aca="false">IF(AND(CHOOSE(X$3,MONTH(A344)=MONTH(mthbeg),MONTH(A344)=1),YEAR(A344)&gt;YEAR(mthbeg)),X343*(1+escalator),X343)</f>
        <v>2.22128900557016</v>
      </c>
      <c r="Y344" s="32" t="n">
        <f aca="false">D344*X344</f>
        <v>0</v>
      </c>
      <c r="AA344" s="32" t="n">
        <f aca="false">$D344*E344</f>
        <v>0</v>
      </c>
      <c r="AB344" s="32" t="n">
        <f aca="false">$D344*F344</f>
        <v>0</v>
      </c>
      <c r="AC344" s="32" t="n">
        <f aca="false">$D344*G344</f>
        <v>0</v>
      </c>
      <c r="AD344" s="32" t="n">
        <f aca="false">$D344*H344</f>
        <v>0</v>
      </c>
      <c r="AE344" s="32" t="n">
        <f aca="false">$D344*I344</f>
        <v>0</v>
      </c>
      <c r="AF344" s="32" t="n">
        <f aca="false">$D344*J344</f>
        <v>0</v>
      </c>
      <c r="AH344" s="1" t="n">
        <f aca="false">C344*E344</f>
        <v>0</v>
      </c>
      <c r="AI344" s="1" t="n">
        <f aca="false">AH344*T344</f>
        <v>0</v>
      </c>
    </row>
    <row r="345" customFormat="false" ht="12.75" hidden="false" customHeight="false" outlineLevel="0" collapsed="false">
      <c r="A345" s="43" t="n">
        <f aca="false">EDATE(A344,1)</f>
        <v>47088</v>
      </c>
      <c r="B345" s="32" t="n">
        <f aca="false">B344</f>
        <v>1</v>
      </c>
      <c r="C345" s="32" t="n">
        <f aca="false">IF(U345=1,B345*P345,0)</f>
        <v>0</v>
      </c>
      <c r="D345" s="32" t="n">
        <f aca="false">C345*T345</f>
        <v>0</v>
      </c>
      <c r="E345" s="33"/>
      <c r="F345" s="33"/>
      <c r="G345" s="33"/>
      <c r="H345" s="40"/>
      <c r="I345" s="33"/>
      <c r="J345" s="33"/>
      <c r="K345" s="32"/>
      <c r="L345" s="32"/>
      <c r="M345" s="32"/>
      <c r="N345" s="32"/>
      <c r="O345" s="32"/>
      <c r="P345" s="1" t="n">
        <f aca="false">A346-A345</f>
        <v>31</v>
      </c>
      <c r="Q345" s="41" t="n">
        <f aca="false">CHOOSE(F$3,A346+24,A345)</f>
        <v>47143</v>
      </c>
      <c r="R345" s="1" t="n">
        <f aca="false">Q345-C$3</f>
        <v>1217</v>
      </c>
      <c r="S345" s="40" t="n">
        <v>0.07290543582763</v>
      </c>
      <c r="T345" s="42" t="n">
        <f aca="false">1/(1+CHOOSE(F$3,S346/2,S345/2))^(2*R345/365.25)</f>
        <v>0.787752754944752</v>
      </c>
      <c r="U345" s="4" t="n">
        <f aca="false">IF(AND(mthbeg&lt;=A345,mthend&gt;=A345),1,0)</f>
        <v>0</v>
      </c>
      <c r="V345" s="4" t="n">
        <f aca="false">P345*U345</f>
        <v>0</v>
      </c>
      <c r="X345" s="42" t="n">
        <f aca="false">IF(AND(CHOOSE(X$3,MONTH(A345)=MONTH(mthbeg),MONTH(A345)=1),YEAR(A345)&gt;YEAR(mthbeg)),X344*(1+escalator),X344)</f>
        <v>2.22128900557016</v>
      </c>
      <c r="Y345" s="32" t="n">
        <f aca="false">D345*X345</f>
        <v>0</v>
      </c>
      <c r="AA345" s="32" t="n">
        <f aca="false">$D345*E345</f>
        <v>0</v>
      </c>
      <c r="AB345" s="32" t="n">
        <f aca="false">$D345*F345</f>
        <v>0</v>
      </c>
      <c r="AC345" s="32" t="n">
        <f aca="false">$D345*G345</f>
        <v>0</v>
      </c>
      <c r="AD345" s="32" t="n">
        <f aca="false">$D345*H345</f>
        <v>0</v>
      </c>
      <c r="AE345" s="32" t="n">
        <f aca="false">$D345*I345</f>
        <v>0</v>
      </c>
      <c r="AF345" s="32" t="n">
        <f aca="false">$D345*J345</f>
        <v>0</v>
      </c>
      <c r="AH345" s="1" t="n">
        <f aca="false">C345*E345</f>
        <v>0</v>
      </c>
      <c r="AI345" s="1" t="n">
        <f aca="false">AH345*T345</f>
        <v>0</v>
      </c>
    </row>
    <row r="346" customFormat="false" ht="12.75" hidden="false" customHeight="false" outlineLevel="0" collapsed="false">
      <c r="A346" s="43" t="n">
        <f aca="false">EDATE(A345,1)</f>
        <v>47119</v>
      </c>
      <c r="B346" s="32" t="n">
        <f aca="false">B345</f>
        <v>1</v>
      </c>
      <c r="C346" s="32" t="n">
        <f aca="false">IF(U346=1,B346*P346,0)</f>
        <v>0</v>
      </c>
      <c r="D346" s="32" t="n">
        <f aca="false">C346*T346</f>
        <v>0</v>
      </c>
      <c r="E346" s="33"/>
      <c r="F346" s="33"/>
      <c r="G346" s="33"/>
      <c r="H346" s="40"/>
      <c r="I346" s="33"/>
      <c r="J346" s="33"/>
      <c r="K346" s="32"/>
      <c r="L346" s="32"/>
      <c r="M346" s="32"/>
      <c r="N346" s="32"/>
      <c r="O346" s="32"/>
      <c r="P346" s="1" t="n">
        <f aca="false">A347-A346</f>
        <v>31</v>
      </c>
      <c r="Q346" s="41" t="n">
        <f aca="false">CHOOSE(F$3,A347+24,A346)</f>
        <v>47174</v>
      </c>
      <c r="R346" s="1" t="n">
        <f aca="false">Q346-C$3</f>
        <v>1248</v>
      </c>
      <c r="S346" s="40" t="n">
        <v>0.072897802950873</v>
      </c>
      <c r="T346" s="42" t="n">
        <f aca="false">1/(1+CHOOSE(F$3,S347/2,S346/2))^(2*R346/365.25)</f>
        <v>0.78300116431585</v>
      </c>
      <c r="U346" s="4" t="n">
        <f aca="false">IF(AND(mthbeg&lt;=A346,mthend&gt;=A346),1,0)</f>
        <v>0</v>
      </c>
      <c r="V346" s="4" t="n">
        <f aca="false">P346*U346</f>
        <v>0</v>
      </c>
      <c r="X346" s="42" t="n">
        <f aca="false">IF(AND(CHOOSE(X$3,MONTH(A346)=MONTH(mthbeg),MONTH(A346)=1),YEAR(A346)&gt;YEAR(mthbeg)),X345*(1+escalator),X345)</f>
        <v>2.28792767573726</v>
      </c>
      <c r="Y346" s="32" t="n">
        <f aca="false">D346*X346</f>
        <v>0</v>
      </c>
      <c r="AA346" s="32" t="n">
        <f aca="false">$D346*E346</f>
        <v>0</v>
      </c>
      <c r="AB346" s="32" t="n">
        <f aca="false">$D346*F346</f>
        <v>0</v>
      </c>
      <c r="AC346" s="32" t="n">
        <f aca="false">$D346*G346</f>
        <v>0</v>
      </c>
      <c r="AD346" s="32" t="n">
        <f aca="false">$D346*H346</f>
        <v>0</v>
      </c>
      <c r="AE346" s="32" t="n">
        <f aca="false">$D346*I346</f>
        <v>0</v>
      </c>
      <c r="AF346" s="32" t="n">
        <f aca="false">$D346*J346</f>
        <v>0</v>
      </c>
      <c r="AH346" s="1" t="n">
        <f aca="false">C346*E346</f>
        <v>0</v>
      </c>
      <c r="AI346" s="1" t="n">
        <f aca="false">AH346*T346</f>
        <v>0</v>
      </c>
    </row>
    <row r="347" customFormat="false" ht="12.75" hidden="false" customHeight="false" outlineLevel="0" collapsed="false">
      <c r="A347" s="43" t="n">
        <f aca="false">EDATE(A346,1)</f>
        <v>47150</v>
      </c>
      <c r="B347" s="32" t="n">
        <f aca="false">B346</f>
        <v>1</v>
      </c>
      <c r="C347" s="32" t="n">
        <f aca="false">IF(U347=1,B347*P347,0)</f>
        <v>0</v>
      </c>
      <c r="D347" s="32" t="n">
        <f aca="false">C347*T347</f>
        <v>0</v>
      </c>
      <c r="E347" s="33"/>
      <c r="F347" s="33"/>
      <c r="G347" s="33"/>
      <c r="H347" s="40"/>
      <c r="I347" s="33"/>
      <c r="J347" s="33"/>
      <c r="K347" s="32"/>
      <c r="L347" s="32"/>
      <c r="M347" s="32"/>
      <c r="N347" s="32"/>
      <c r="O347" s="32"/>
      <c r="P347" s="1" t="n">
        <f aca="false">A348-A347</f>
        <v>28</v>
      </c>
      <c r="Q347" s="41" t="n">
        <f aca="false">CHOOSE(F$3,A348+24,A347)</f>
        <v>47202</v>
      </c>
      <c r="R347" s="1" t="n">
        <f aca="false">Q347-C$3</f>
        <v>1276</v>
      </c>
      <c r="S347" s="40" t="n">
        <v>0.072889643668843</v>
      </c>
      <c r="T347" s="42" t="n">
        <f aca="false">1/(1+CHOOSE(F$3,S348/2,S347/2))^(2*R347/365.25)</f>
        <v>0.778736320651093</v>
      </c>
      <c r="U347" s="4" t="n">
        <f aca="false">IF(AND(mthbeg&lt;=A347,mthend&gt;=A347),1,0)</f>
        <v>0</v>
      </c>
      <c r="V347" s="4" t="n">
        <f aca="false">P347*U347</f>
        <v>0</v>
      </c>
      <c r="X347" s="42" t="n">
        <f aca="false">IF(AND(CHOOSE(X$3,MONTH(A347)=MONTH(mthbeg),MONTH(A347)=1),YEAR(A347)&gt;YEAR(mthbeg)),X346*(1+escalator),X346)</f>
        <v>2.28792767573726</v>
      </c>
      <c r="Y347" s="32" t="n">
        <f aca="false">D347*X347</f>
        <v>0</v>
      </c>
      <c r="AA347" s="32" t="n">
        <f aca="false">$D347*E347</f>
        <v>0</v>
      </c>
      <c r="AB347" s="32" t="n">
        <f aca="false">$D347*F347</f>
        <v>0</v>
      </c>
      <c r="AC347" s="32" t="n">
        <f aca="false">$D347*G347</f>
        <v>0</v>
      </c>
      <c r="AD347" s="32" t="n">
        <f aca="false">$D347*H347</f>
        <v>0</v>
      </c>
      <c r="AE347" s="32" t="n">
        <f aca="false">$D347*I347</f>
        <v>0</v>
      </c>
      <c r="AF347" s="32" t="n">
        <f aca="false">$D347*J347</f>
        <v>0</v>
      </c>
      <c r="AH347" s="1" t="n">
        <f aca="false">C347*E347</f>
        <v>0</v>
      </c>
      <c r="AI347" s="1" t="n">
        <f aca="false">AH347*T347</f>
        <v>0</v>
      </c>
    </row>
    <row r="348" customFormat="false" ht="12.75" hidden="false" customHeight="false" outlineLevel="0" collapsed="false">
      <c r="A348" s="43" t="n">
        <f aca="false">EDATE(A347,1)</f>
        <v>47178</v>
      </c>
      <c r="B348" s="32" t="n">
        <f aca="false">B347</f>
        <v>1</v>
      </c>
      <c r="C348" s="32" t="n">
        <f aca="false">IF(U348=1,B348*P348,0)</f>
        <v>0</v>
      </c>
      <c r="D348" s="32" t="n">
        <f aca="false">C348*T348</f>
        <v>0</v>
      </c>
      <c r="E348" s="33"/>
      <c r="F348" s="33"/>
      <c r="G348" s="33"/>
      <c r="H348" s="40"/>
      <c r="I348" s="33"/>
      <c r="J348" s="33"/>
      <c r="K348" s="32"/>
      <c r="L348" s="32"/>
      <c r="M348" s="32"/>
      <c r="N348" s="32"/>
      <c r="O348" s="32"/>
      <c r="P348" s="1" t="n">
        <f aca="false">A349-A348</f>
        <v>31</v>
      </c>
      <c r="Q348" s="41" t="n">
        <f aca="false">CHOOSE(F$3,A349+24,A348)</f>
        <v>47233</v>
      </c>
      <c r="R348" s="1" t="n">
        <f aca="false">Q348-C$3</f>
        <v>1307</v>
      </c>
      <c r="S348" s="40" t="n">
        <v>0.07288174758948</v>
      </c>
      <c r="T348" s="42" t="n">
        <f aca="false">1/(1+CHOOSE(F$3,S349/2,S348/2))^(2*R348/365.25)</f>
        <v>0.77404111776939</v>
      </c>
      <c r="U348" s="4" t="n">
        <f aca="false">IF(AND(mthbeg&lt;=A348,mthend&gt;=A348),1,0)</f>
        <v>0</v>
      </c>
      <c r="V348" s="4" t="n">
        <f aca="false">P348*U348</f>
        <v>0</v>
      </c>
      <c r="X348" s="42" t="n">
        <f aca="false">IF(AND(CHOOSE(X$3,MONTH(A348)=MONTH(mthbeg),MONTH(A348)=1),YEAR(A348)&gt;YEAR(mthbeg)),X347*(1+escalator),X347)</f>
        <v>2.28792767573726</v>
      </c>
      <c r="Y348" s="32" t="n">
        <f aca="false">D348*X348</f>
        <v>0</v>
      </c>
      <c r="AA348" s="32" t="n">
        <f aca="false">$D348*E348</f>
        <v>0</v>
      </c>
      <c r="AB348" s="32" t="n">
        <f aca="false">$D348*F348</f>
        <v>0</v>
      </c>
      <c r="AC348" s="32" t="n">
        <f aca="false">$D348*G348</f>
        <v>0</v>
      </c>
      <c r="AD348" s="32" t="n">
        <f aca="false">$D348*H348</f>
        <v>0</v>
      </c>
      <c r="AE348" s="32" t="n">
        <f aca="false">$D348*I348</f>
        <v>0</v>
      </c>
      <c r="AF348" s="32" t="n">
        <f aca="false">$D348*J348</f>
        <v>0</v>
      </c>
      <c r="AH348" s="1" t="n">
        <f aca="false">C348*E348</f>
        <v>0</v>
      </c>
      <c r="AI348" s="1" t="n">
        <f aca="false">AH348*T348</f>
        <v>0</v>
      </c>
    </row>
    <row r="349" customFormat="false" ht="12.75" hidden="false" customHeight="false" outlineLevel="0" collapsed="false">
      <c r="A349" s="43" t="n">
        <f aca="false">EDATE(A348,1)</f>
        <v>47209</v>
      </c>
      <c r="B349" s="32" t="n">
        <f aca="false">B348</f>
        <v>1</v>
      </c>
      <c r="C349" s="32" t="n">
        <f aca="false">IF(U349=1,B349*P349,0)</f>
        <v>0</v>
      </c>
      <c r="D349" s="32" t="n">
        <f aca="false">C349*T349</f>
        <v>0</v>
      </c>
      <c r="E349" s="33"/>
      <c r="F349" s="33"/>
      <c r="G349" s="33"/>
      <c r="H349" s="40"/>
      <c r="I349" s="33"/>
      <c r="J349" s="33"/>
      <c r="K349" s="32"/>
      <c r="L349" s="32"/>
      <c r="M349" s="32"/>
      <c r="N349" s="32"/>
      <c r="O349" s="32"/>
      <c r="P349" s="1" t="n">
        <f aca="false">A350-A349</f>
        <v>30</v>
      </c>
      <c r="Q349" s="41" t="n">
        <f aca="false">CHOOSE(F$3,A350+24,A349)</f>
        <v>47263</v>
      </c>
      <c r="R349" s="1" t="n">
        <f aca="false">Q349-C$3</f>
        <v>1337</v>
      </c>
      <c r="S349" s="40" t="n">
        <v>0.072873588307494</v>
      </c>
      <c r="T349" s="42" t="n">
        <f aca="false">1/(1+CHOOSE(F$3,S350/2,S349/2))^(2*R349/365.25)</f>
        <v>0.769525307536913</v>
      </c>
      <c r="U349" s="4" t="n">
        <f aca="false">IF(AND(mthbeg&lt;=A349,mthend&gt;=A349),1,0)</f>
        <v>0</v>
      </c>
      <c r="V349" s="4" t="n">
        <f aca="false">P349*U349</f>
        <v>0</v>
      </c>
      <c r="X349" s="42" t="n">
        <f aca="false">IF(AND(CHOOSE(X$3,MONTH(A349)=MONTH(mthbeg),MONTH(A349)=1),YEAR(A349)&gt;YEAR(mthbeg)),X348*(1+escalator),X348)</f>
        <v>2.28792767573726</v>
      </c>
      <c r="Y349" s="32" t="n">
        <f aca="false">D349*X349</f>
        <v>0</v>
      </c>
      <c r="AA349" s="32" t="n">
        <f aca="false">$D349*E349</f>
        <v>0</v>
      </c>
      <c r="AB349" s="32" t="n">
        <f aca="false">$D349*F349</f>
        <v>0</v>
      </c>
      <c r="AC349" s="32" t="n">
        <f aca="false">$D349*G349</f>
        <v>0</v>
      </c>
      <c r="AD349" s="32" t="n">
        <f aca="false">$D349*H349</f>
        <v>0</v>
      </c>
      <c r="AE349" s="32" t="n">
        <f aca="false">$D349*I349</f>
        <v>0</v>
      </c>
      <c r="AF349" s="32" t="n">
        <f aca="false">$D349*J349</f>
        <v>0</v>
      </c>
      <c r="AH349" s="1" t="n">
        <f aca="false">C349*E349</f>
        <v>0</v>
      </c>
      <c r="AI349" s="1" t="n">
        <f aca="false">AH349*T349</f>
        <v>0</v>
      </c>
    </row>
    <row r="350" customFormat="false" ht="12.75" hidden="false" customHeight="false" outlineLevel="0" collapsed="false">
      <c r="A350" s="43" t="n">
        <f aca="false">EDATE(A349,1)</f>
        <v>47239</v>
      </c>
      <c r="B350" s="32" t="n">
        <f aca="false">B349</f>
        <v>1</v>
      </c>
      <c r="C350" s="32" t="n">
        <f aca="false">IF(U350=1,B350*P350,0)</f>
        <v>0</v>
      </c>
      <c r="D350" s="32" t="n">
        <f aca="false">C350*T350</f>
        <v>0</v>
      </c>
      <c r="E350" s="33"/>
      <c r="F350" s="33"/>
      <c r="G350" s="33"/>
      <c r="H350" s="40"/>
      <c r="I350" s="33"/>
      <c r="J350" s="33"/>
      <c r="K350" s="32"/>
      <c r="L350" s="32"/>
      <c r="M350" s="32"/>
      <c r="N350" s="32"/>
      <c r="O350" s="32"/>
      <c r="P350" s="1" t="n">
        <f aca="false">A351-A350</f>
        <v>31</v>
      </c>
      <c r="Q350" s="41" t="n">
        <f aca="false">CHOOSE(F$3,A351+24,A350)</f>
        <v>47294</v>
      </c>
      <c r="R350" s="1" t="n">
        <f aca="false">Q350-C$3</f>
        <v>1368</v>
      </c>
      <c r="S350" s="40" t="n">
        <v>0.072865692228173</v>
      </c>
      <c r="T350" s="42" t="n">
        <f aca="false">1/(1+CHOOSE(F$3,S351/2,S350/2))^(2*R350/365.25)</f>
        <v>0.764887651705549</v>
      </c>
      <c r="U350" s="4" t="n">
        <f aca="false">IF(AND(mthbeg&lt;=A350,mthend&gt;=A350),1,0)</f>
        <v>0</v>
      </c>
      <c r="V350" s="4" t="n">
        <f aca="false">P350*U350</f>
        <v>0</v>
      </c>
      <c r="X350" s="42" t="n">
        <f aca="false">IF(AND(CHOOSE(X$3,MONTH(A350)=MONTH(mthbeg),MONTH(A350)=1),YEAR(A350)&gt;YEAR(mthbeg)),X349*(1+escalator),X349)</f>
        <v>2.28792767573726</v>
      </c>
      <c r="Y350" s="32" t="n">
        <f aca="false">D350*X350</f>
        <v>0</v>
      </c>
      <c r="AA350" s="32" t="n">
        <f aca="false">$D350*E350</f>
        <v>0</v>
      </c>
      <c r="AB350" s="32" t="n">
        <f aca="false">$D350*F350</f>
        <v>0</v>
      </c>
      <c r="AC350" s="32" t="n">
        <f aca="false">$D350*G350</f>
        <v>0</v>
      </c>
      <c r="AD350" s="32" t="n">
        <f aca="false">$D350*H350</f>
        <v>0</v>
      </c>
      <c r="AE350" s="32" t="n">
        <f aca="false">$D350*I350</f>
        <v>0</v>
      </c>
      <c r="AF350" s="32" t="n">
        <f aca="false">$D350*J350</f>
        <v>0</v>
      </c>
      <c r="AH350" s="1" t="n">
        <f aca="false">C350*E350</f>
        <v>0</v>
      </c>
      <c r="AI350" s="1" t="n">
        <f aca="false">AH350*T350</f>
        <v>0</v>
      </c>
    </row>
    <row r="351" customFormat="false" ht="12.75" hidden="false" customHeight="false" outlineLevel="0" collapsed="false">
      <c r="A351" s="43" t="n">
        <f aca="false">EDATE(A350,1)</f>
        <v>47270</v>
      </c>
      <c r="B351" s="32" t="n">
        <f aca="false">B350</f>
        <v>1</v>
      </c>
      <c r="C351" s="32" t="n">
        <f aca="false">IF(U351=1,B351*P351,0)</f>
        <v>0</v>
      </c>
      <c r="D351" s="32" t="n">
        <f aca="false">C351*T351</f>
        <v>0</v>
      </c>
      <c r="E351" s="33"/>
      <c r="F351" s="33"/>
      <c r="G351" s="33"/>
      <c r="H351" s="40"/>
      <c r="I351" s="33"/>
      <c r="J351" s="33"/>
      <c r="K351" s="32"/>
      <c r="L351" s="32"/>
      <c r="M351" s="32"/>
      <c r="N351" s="32"/>
      <c r="O351" s="32"/>
      <c r="P351" s="1" t="n">
        <f aca="false">A352-A351</f>
        <v>30</v>
      </c>
      <c r="Q351" s="41" t="n">
        <f aca="false">CHOOSE(F$3,A352+24,A351)</f>
        <v>47324</v>
      </c>
      <c r="R351" s="1" t="n">
        <f aca="false">Q351-C$3</f>
        <v>1398</v>
      </c>
      <c r="S351" s="40" t="n">
        <v>0.07285753294623</v>
      </c>
      <c r="T351" s="42" t="n">
        <f aca="false">1/(1+CHOOSE(F$3,S352/2,S351/2))^(2*R351/365.25)</f>
        <v>0.760427917819123</v>
      </c>
      <c r="U351" s="4" t="n">
        <f aca="false">IF(AND(mthbeg&lt;=A351,mthend&gt;=A351),1,0)</f>
        <v>0</v>
      </c>
      <c r="V351" s="4" t="n">
        <f aca="false">P351*U351</f>
        <v>0</v>
      </c>
      <c r="X351" s="42" t="n">
        <f aca="false">IF(AND(CHOOSE(X$3,MONTH(A351)=MONTH(mthbeg),MONTH(A351)=1),YEAR(A351)&gt;YEAR(mthbeg)),X350*(1+escalator),X350)</f>
        <v>2.28792767573726</v>
      </c>
      <c r="Y351" s="32" t="n">
        <f aca="false">D351*X351</f>
        <v>0</v>
      </c>
      <c r="AA351" s="32" t="n">
        <f aca="false">$D351*E351</f>
        <v>0</v>
      </c>
      <c r="AB351" s="32" t="n">
        <f aca="false">$D351*F351</f>
        <v>0</v>
      </c>
      <c r="AC351" s="32" t="n">
        <f aca="false">$D351*G351</f>
        <v>0</v>
      </c>
      <c r="AD351" s="32" t="n">
        <f aca="false">$D351*H351</f>
        <v>0</v>
      </c>
      <c r="AE351" s="32" t="n">
        <f aca="false">$D351*I351</f>
        <v>0</v>
      </c>
      <c r="AF351" s="32" t="n">
        <f aca="false">$D351*J351</f>
        <v>0</v>
      </c>
      <c r="AH351" s="1" t="n">
        <f aca="false">C351*E351</f>
        <v>0</v>
      </c>
      <c r="AI351" s="1" t="n">
        <f aca="false">AH351*T351</f>
        <v>0</v>
      </c>
    </row>
    <row r="352" customFormat="false" ht="12.75" hidden="false" customHeight="false" outlineLevel="0" collapsed="false">
      <c r="A352" s="43" t="n">
        <f aca="false">EDATE(A351,1)</f>
        <v>47300</v>
      </c>
      <c r="B352" s="32" t="n">
        <f aca="false">B351</f>
        <v>1</v>
      </c>
      <c r="C352" s="32" t="n">
        <f aca="false">IF(U352=1,B352*P352,0)</f>
        <v>0</v>
      </c>
      <c r="D352" s="32" t="n">
        <f aca="false">C352*T352</f>
        <v>0</v>
      </c>
      <c r="E352" s="33"/>
      <c r="F352" s="33"/>
      <c r="G352" s="33"/>
      <c r="H352" s="40"/>
      <c r="I352" s="33"/>
      <c r="J352" s="33"/>
      <c r="K352" s="32"/>
      <c r="L352" s="32"/>
      <c r="M352" s="32"/>
      <c r="N352" s="32"/>
      <c r="O352" s="32"/>
      <c r="P352" s="1" t="n">
        <f aca="false">A353-A352</f>
        <v>31</v>
      </c>
      <c r="Q352" s="41" t="n">
        <f aca="false">CHOOSE(F$3,A353+24,A352)</f>
        <v>47355</v>
      </c>
      <c r="R352" s="1" t="n">
        <f aca="false">Q352-C$3</f>
        <v>1429</v>
      </c>
      <c r="S352" s="40" t="n">
        <v>0.072849373664308</v>
      </c>
      <c r="T352" s="42" t="n">
        <f aca="false">1/(1+CHOOSE(F$3,S353/2,S352/2))^(2*R352/365.25)</f>
        <v>0.755846341753736</v>
      </c>
      <c r="U352" s="4" t="n">
        <f aca="false">IF(AND(mthbeg&lt;=A352,mthend&gt;=A352),1,0)</f>
        <v>0</v>
      </c>
      <c r="V352" s="4" t="n">
        <f aca="false">P352*U352</f>
        <v>0</v>
      </c>
      <c r="X352" s="42" t="n">
        <f aca="false">IF(AND(CHOOSE(X$3,MONTH(A352)=MONTH(mthbeg),MONTH(A352)=1),YEAR(A352)&gt;YEAR(mthbeg)),X351*(1+escalator),X351)</f>
        <v>2.28792767573726</v>
      </c>
      <c r="Y352" s="32" t="n">
        <f aca="false">D352*X352</f>
        <v>0</v>
      </c>
      <c r="AA352" s="32" t="n">
        <f aca="false">$D352*E352</f>
        <v>0</v>
      </c>
      <c r="AB352" s="32" t="n">
        <f aca="false">$D352*F352</f>
        <v>0</v>
      </c>
      <c r="AC352" s="32" t="n">
        <f aca="false">$D352*G352</f>
        <v>0</v>
      </c>
      <c r="AD352" s="32" t="n">
        <f aca="false">$D352*H352</f>
        <v>0</v>
      </c>
      <c r="AE352" s="32" t="n">
        <f aca="false">$D352*I352</f>
        <v>0</v>
      </c>
      <c r="AF352" s="32" t="n">
        <f aca="false">$D352*J352</f>
        <v>0</v>
      </c>
      <c r="AH352" s="1" t="n">
        <f aca="false">C352*E352</f>
        <v>0</v>
      </c>
      <c r="AI352" s="1" t="n">
        <f aca="false">AH352*T352</f>
        <v>0</v>
      </c>
    </row>
    <row r="353" customFormat="false" ht="12.75" hidden="false" customHeight="false" outlineLevel="0" collapsed="false">
      <c r="A353" s="43" t="n">
        <f aca="false">EDATE(A352,1)</f>
        <v>47331</v>
      </c>
      <c r="B353" s="32" t="n">
        <f aca="false">B352</f>
        <v>1</v>
      </c>
      <c r="C353" s="32" t="n">
        <f aca="false">IF(U353=1,B353*P353,0)</f>
        <v>0</v>
      </c>
      <c r="D353" s="32" t="n">
        <f aca="false">C353*T353</f>
        <v>0</v>
      </c>
      <c r="E353" s="33"/>
      <c r="F353" s="33"/>
      <c r="G353" s="33"/>
      <c r="H353" s="40"/>
      <c r="I353" s="33"/>
      <c r="J353" s="33"/>
      <c r="K353" s="32"/>
      <c r="L353" s="32"/>
      <c r="M353" s="32"/>
      <c r="N353" s="32"/>
      <c r="O353" s="32"/>
      <c r="P353" s="1" t="n">
        <f aca="false">A354-A353</f>
        <v>31</v>
      </c>
      <c r="Q353" s="41" t="n">
        <f aca="false">CHOOSE(F$3,A354+24,A353)</f>
        <v>47386</v>
      </c>
      <c r="R353" s="1" t="n">
        <f aca="false">Q353-C$3</f>
        <v>1460</v>
      </c>
      <c r="S353" s="40" t="n">
        <v>0.072841477585051</v>
      </c>
      <c r="T353" s="42" t="n">
        <f aca="false">1/(1+CHOOSE(F$3,S354/2,S353/2))^(2*R353/365.25)</f>
        <v>0.75129410400859</v>
      </c>
      <c r="U353" s="4" t="n">
        <f aca="false">IF(AND(mthbeg&lt;=A353,mthend&gt;=A353),1,0)</f>
        <v>0</v>
      </c>
      <c r="V353" s="4" t="n">
        <f aca="false">P353*U353</f>
        <v>0</v>
      </c>
      <c r="X353" s="42" t="n">
        <f aca="false">IF(AND(CHOOSE(X$3,MONTH(A353)=MONTH(mthbeg),MONTH(A353)=1),YEAR(A353)&gt;YEAR(mthbeg)),X352*(1+escalator),X352)</f>
        <v>2.28792767573726</v>
      </c>
      <c r="Y353" s="32" t="n">
        <f aca="false">D353*X353</f>
        <v>0</v>
      </c>
      <c r="AA353" s="32" t="n">
        <f aca="false">$D353*E353</f>
        <v>0</v>
      </c>
      <c r="AB353" s="32" t="n">
        <f aca="false">$D353*F353</f>
        <v>0</v>
      </c>
      <c r="AC353" s="32" t="n">
        <f aca="false">$D353*G353</f>
        <v>0</v>
      </c>
      <c r="AD353" s="32" t="n">
        <f aca="false">$D353*H353</f>
        <v>0</v>
      </c>
      <c r="AE353" s="32" t="n">
        <f aca="false">$D353*I353</f>
        <v>0</v>
      </c>
      <c r="AF353" s="32" t="n">
        <f aca="false">$D353*J353</f>
        <v>0</v>
      </c>
      <c r="AH353" s="1" t="n">
        <f aca="false">C353*E353</f>
        <v>0</v>
      </c>
      <c r="AI353" s="1" t="n">
        <f aca="false">AH353*T353</f>
        <v>0</v>
      </c>
    </row>
    <row r="354" customFormat="false" ht="12.75" hidden="false" customHeight="false" outlineLevel="0" collapsed="false">
      <c r="A354" s="43" t="n">
        <f aca="false">EDATE(A353,1)</f>
        <v>47362</v>
      </c>
      <c r="B354" s="32" t="n">
        <f aca="false">B353</f>
        <v>1</v>
      </c>
      <c r="C354" s="32" t="n">
        <f aca="false">IF(U354=1,B354*P354,0)</f>
        <v>0</v>
      </c>
      <c r="D354" s="32" t="n">
        <f aca="false">C354*T354</f>
        <v>0</v>
      </c>
      <c r="E354" s="33"/>
      <c r="F354" s="33"/>
      <c r="G354" s="33"/>
      <c r="H354" s="40"/>
      <c r="I354" s="33"/>
      <c r="J354" s="33"/>
      <c r="K354" s="32"/>
      <c r="L354" s="32"/>
      <c r="M354" s="32"/>
      <c r="N354" s="32"/>
      <c r="O354" s="32"/>
      <c r="P354" s="1" t="n">
        <f aca="false">A355-A354</f>
        <v>30</v>
      </c>
      <c r="Q354" s="41" t="n">
        <f aca="false">CHOOSE(F$3,A355+24,A354)</f>
        <v>47416</v>
      </c>
      <c r="R354" s="1" t="n">
        <f aca="false">Q354-C$3</f>
        <v>1490</v>
      </c>
      <c r="S354" s="40" t="n">
        <v>0.072833318303173</v>
      </c>
      <c r="T354" s="42" t="n">
        <f aca="false">1/(1+CHOOSE(F$3,S355/2,S354/2))^(2*R354/365.25)</f>
        <v>0.746915769204104</v>
      </c>
      <c r="U354" s="4" t="n">
        <f aca="false">IF(AND(mthbeg&lt;=A354,mthend&gt;=A354),1,0)</f>
        <v>0</v>
      </c>
      <c r="V354" s="4" t="n">
        <f aca="false">P354*U354</f>
        <v>0</v>
      </c>
      <c r="X354" s="42" t="n">
        <f aca="false">IF(AND(CHOOSE(X$3,MONTH(A354)=MONTH(mthbeg),MONTH(A354)=1),YEAR(A354)&gt;YEAR(mthbeg)),X353*(1+escalator),X353)</f>
        <v>2.28792767573726</v>
      </c>
      <c r="Y354" s="32" t="n">
        <f aca="false">D354*X354</f>
        <v>0</v>
      </c>
      <c r="AA354" s="32" t="n">
        <f aca="false">$D354*E354</f>
        <v>0</v>
      </c>
      <c r="AB354" s="32" t="n">
        <f aca="false">$D354*F354</f>
        <v>0</v>
      </c>
      <c r="AC354" s="32" t="n">
        <f aca="false">$D354*G354</f>
        <v>0</v>
      </c>
      <c r="AD354" s="32" t="n">
        <f aca="false">$D354*H354</f>
        <v>0</v>
      </c>
      <c r="AE354" s="32" t="n">
        <f aca="false">$D354*I354</f>
        <v>0</v>
      </c>
      <c r="AF354" s="32" t="n">
        <f aca="false">$D354*J354</f>
        <v>0</v>
      </c>
      <c r="AH354" s="1" t="n">
        <f aca="false">C354*E354</f>
        <v>0</v>
      </c>
      <c r="AI354" s="1" t="n">
        <f aca="false">AH354*T354</f>
        <v>0</v>
      </c>
    </row>
    <row r="355" customFormat="false" ht="12.75" hidden="false" customHeight="false" outlineLevel="0" collapsed="false">
      <c r="A355" s="43" t="n">
        <f aca="false">EDATE(A354,1)</f>
        <v>47392</v>
      </c>
      <c r="B355" s="32" t="n">
        <f aca="false">B354</f>
        <v>1</v>
      </c>
      <c r="C355" s="32" t="n">
        <f aca="false">IF(U355=1,B355*P355,0)</f>
        <v>0</v>
      </c>
      <c r="D355" s="32" t="n">
        <f aca="false">C355*T355</f>
        <v>0</v>
      </c>
      <c r="E355" s="33"/>
      <c r="F355" s="33"/>
      <c r="G355" s="33"/>
      <c r="H355" s="40"/>
      <c r="I355" s="33"/>
      <c r="J355" s="33"/>
      <c r="K355" s="32"/>
      <c r="L355" s="32"/>
      <c r="M355" s="32"/>
      <c r="N355" s="32"/>
      <c r="O355" s="32"/>
      <c r="P355" s="1" t="n">
        <f aca="false">A356-A355</f>
        <v>31</v>
      </c>
      <c r="Q355" s="41" t="n">
        <f aca="false">CHOOSE(F$3,A356+24,A355)</f>
        <v>47447</v>
      </c>
      <c r="R355" s="1" t="n">
        <f aca="false">Q355-C$3</f>
        <v>1521</v>
      </c>
      <c r="S355" s="40" t="n">
        <v>0.072825422223957</v>
      </c>
      <c r="T355" s="42" t="n">
        <f aca="false">1/(1+CHOOSE(F$3,S356/2,S355/2))^(2*R355/365.25)</f>
        <v>0.742419270079846</v>
      </c>
      <c r="U355" s="4" t="n">
        <f aca="false">IF(AND(mthbeg&lt;=A355,mthend&gt;=A355),1,0)</f>
        <v>0</v>
      </c>
      <c r="V355" s="4" t="n">
        <f aca="false">P355*U355</f>
        <v>0</v>
      </c>
      <c r="X355" s="42" t="n">
        <f aca="false">IF(AND(CHOOSE(X$3,MONTH(A355)=MONTH(mthbeg),MONTH(A355)=1),YEAR(A355)&gt;YEAR(mthbeg)),X354*(1+escalator),X354)</f>
        <v>2.28792767573726</v>
      </c>
      <c r="Y355" s="32" t="n">
        <f aca="false">D355*X355</f>
        <v>0</v>
      </c>
      <c r="AA355" s="32" t="n">
        <f aca="false">$D355*E355</f>
        <v>0</v>
      </c>
      <c r="AB355" s="32" t="n">
        <f aca="false">$D355*F355</f>
        <v>0</v>
      </c>
      <c r="AC355" s="32" t="n">
        <f aca="false">$D355*G355</f>
        <v>0</v>
      </c>
      <c r="AD355" s="32" t="n">
        <f aca="false">$D355*H355</f>
        <v>0</v>
      </c>
      <c r="AE355" s="32" t="n">
        <f aca="false">$D355*I355</f>
        <v>0</v>
      </c>
      <c r="AF355" s="32" t="n">
        <f aca="false">$D355*J355</f>
        <v>0</v>
      </c>
      <c r="AH355" s="1" t="n">
        <f aca="false">C355*E355</f>
        <v>0</v>
      </c>
      <c r="AI355" s="1" t="n">
        <f aca="false">AH355*T355</f>
        <v>0</v>
      </c>
    </row>
    <row r="356" customFormat="false" ht="12.75" hidden="false" customHeight="false" outlineLevel="0" collapsed="false">
      <c r="A356" s="43" t="n">
        <f aca="false">EDATE(A355,1)</f>
        <v>47423</v>
      </c>
      <c r="B356" s="32" t="n">
        <f aca="false">B355</f>
        <v>1</v>
      </c>
      <c r="C356" s="32" t="n">
        <f aca="false">IF(U356=1,B356*P356,0)</f>
        <v>0</v>
      </c>
      <c r="D356" s="32" t="n">
        <f aca="false">C356*T356</f>
        <v>0</v>
      </c>
      <c r="E356" s="33"/>
      <c r="F356" s="33"/>
      <c r="G356" s="33"/>
      <c r="H356" s="40"/>
      <c r="I356" s="33"/>
      <c r="J356" s="33"/>
      <c r="K356" s="32"/>
      <c r="L356" s="32"/>
      <c r="M356" s="32"/>
      <c r="N356" s="32"/>
      <c r="O356" s="32"/>
      <c r="P356" s="1" t="n">
        <f aca="false">A357-A356</f>
        <v>30</v>
      </c>
      <c r="Q356" s="41" t="n">
        <f aca="false">CHOOSE(F$3,A357+24,A356)</f>
        <v>47477</v>
      </c>
      <c r="R356" s="1" t="n">
        <f aca="false">Q356-C$3</f>
        <v>1551</v>
      </c>
      <c r="S356" s="40" t="n">
        <v>0.072817262942122</v>
      </c>
      <c r="T356" s="42" t="n">
        <f aca="false">1/(1+CHOOSE(F$3,S357/2,S356/2))^(2*R356/365.25)</f>
        <v>0.738095329786656</v>
      </c>
      <c r="U356" s="4" t="n">
        <f aca="false">IF(AND(mthbeg&lt;=A356,mthend&gt;=A356),1,0)</f>
        <v>0</v>
      </c>
      <c r="V356" s="4" t="n">
        <f aca="false">P356*U356</f>
        <v>0</v>
      </c>
      <c r="X356" s="42" t="n">
        <f aca="false">IF(AND(CHOOSE(X$3,MONTH(A356)=MONTH(mthbeg),MONTH(A356)=1),YEAR(A356)&gt;YEAR(mthbeg)),X355*(1+escalator),X355)</f>
        <v>2.28792767573726</v>
      </c>
      <c r="Y356" s="32" t="n">
        <f aca="false">D356*X356</f>
        <v>0</v>
      </c>
      <c r="AA356" s="32" t="n">
        <f aca="false">$D356*E356</f>
        <v>0</v>
      </c>
      <c r="AB356" s="32" t="n">
        <f aca="false">$D356*F356</f>
        <v>0</v>
      </c>
      <c r="AC356" s="32" t="n">
        <f aca="false">$D356*G356</f>
        <v>0</v>
      </c>
      <c r="AD356" s="32" t="n">
        <f aca="false">$D356*H356</f>
        <v>0</v>
      </c>
      <c r="AE356" s="32" t="n">
        <f aca="false">$D356*I356</f>
        <v>0</v>
      </c>
      <c r="AF356" s="32" t="n">
        <f aca="false">$D356*J356</f>
        <v>0</v>
      </c>
      <c r="AH356" s="1" t="n">
        <f aca="false">C356*E356</f>
        <v>0</v>
      </c>
      <c r="AI356" s="1" t="n">
        <f aca="false">AH356*T356</f>
        <v>0</v>
      </c>
    </row>
    <row r="357" customFormat="false" ht="12.75" hidden="false" customHeight="false" outlineLevel="0" collapsed="false">
      <c r="A357" s="43" t="n">
        <f aca="false">EDATE(A356,1)</f>
        <v>47453</v>
      </c>
      <c r="B357" s="32" t="n">
        <f aca="false">B356</f>
        <v>1</v>
      </c>
      <c r="C357" s="32" t="n">
        <f aca="false">IF(U357=1,B357*P357,0)</f>
        <v>0</v>
      </c>
      <c r="D357" s="32" t="n">
        <f aca="false">C357*T357</f>
        <v>0</v>
      </c>
      <c r="E357" s="33"/>
      <c r="F357" s="33"/>
      <c r="G357" s="33"/>
      <c r="H357" s="40"/>
      <c r="I357" s="33"/>
      <c r="J357" s="33"/>
      <c r="K357" s="32"/>
      <c r="L357" s="32"/>
      <c r="M357" s="32"/>
      <c r="N357" s="32"/>
      <c r="O357" s="32"/>
      <c r="P357" s="1" t="n">
        <f aca="false">A358-A357</f>
        <v>31</v>
      </c>
      <c r="Q357" s="41" t="n">
        <f aca="false">CHOOSE(F$3,A358+24,A357)</f>
        <v>47508</v>
      </c>
      <c r="R357" s="1" t="n">
        <f aca="false">Q357-C$3</f>
        <v>1582</v>
      </c>
      <c r="S357" s="40" t="n">
        <v>0.072809103660309</v>
      </c>
      <c r="T357" s="42" t="n">
        <f aca="false">1/(1+CHOOSE(F$3,S358/2,S357/2))^(2*R357/365.25)</f>
        <v>0.73365145473847</v>
      </c>
      <c r="U357" s="4" t="n">
        <f aca="false">IF(AND(mthbeg&lt;=A357,mthend&gt;=A357),1,0)</f>
        <v>0</v>
      </c>
      <c r="V357" s="4" t="n">
        <f aca="false">P357*U357</f>
        <v>0</v>
      </c>
      <c r="X357" s="42" t="n">
        <f aca="false">IF(AND(CHOOSE(X$3,MONTH(A357)=MONTH(mthbeg),MONTH(A357)=1),YEAR(A357)&gt;YEAR(mthbeg)),X356*(1+escalator),X356)</f>
        <v>2.28792767573726</v>
      </c>
      <c r="Y357" s="32" t="n">
        <f aca="false">D357*X357</f>
        <v>0</v>
      </c>
      <c r="AA357" s="32" t="n">
        <f aca="false">$D357*E357</f>
        <v>0</v>
      </c>
      <c r="AB357" s="32" t="n">
        <f aca="false">$D357*F357</f>
        <v>0</v>
      </c>
      <c r="AC357" s="32" t="n">
        <f aca="false">$D357*G357</f>
        <v>0</v>
      </c>
      <c r="AD357" s="32" t="n">
        <f aca="false">$D357*H357</f>
        <v>0</v>
      </c>
      <c r="AE357" s="32" t="n">
        <f aca="false">$D357*I357</f>
        <v>0</v>
      </c>
      <c r="AF357" s="32" t="n">
        <f aca="false">$D357*J357</f>
        <v>0</v>
      </c>
      <c r="AH357" s="1" t="n">
        <f aca="false">C357*E357</f>
        <v>0</v>
      </c>
      <c r="AI357" s="1" t="n">
        <f aca="false">AH357*T357</f>
        <v>0</v>
      </c>
    </row>
    <row r="358" customFormat="false" ht="12.75" hidden="false" customHeight="false" outlineLevel="0" collapsed="false">
      <c r="A358" s="43" t="n">
        <f aca="false">EDATE(A357,1)</f>
        <v>47484</v>
      </c>
      <c r="B358" s="32" t="n">
        <f aca="false">B357</f>
        <v>1</v>
      </c>
      <c r="C358" s="32" t="n">
        <f aca="false">IF(U358=1,B358*P358,0)</f>
        <v>0</v>
      </c>
      <c r="D358" s="32" t="n">
        <f aca="false">C358*T358</f>
        <v>0</v>
      </c>
      <c r="E358" s="33"/>
      <c r="F358" s="33"/>
      <c r="G358" s="33"/>
      <c r="H358" s="40"/>
      <c r="I358" s="33"/>
      <c r="J358" s="33"/>
      <c r="K358" s="32"/>
      <c r="L358" s="32"/>
      <c r="M358" s="32"/>
      <c r="N358" s="32"/>
      <c r="O358" s="32"/>
      <c r="P358" s="1" t="n">
        <f aca="false">A359-A358</f>
        <v>31</v>
      </c>
      <c r="Q358" s="41" t="n">
        <f aca="false">CHOOSE(F$3,A359+24,A358)</f>
        <v>47539</v>
      </c>
      <c r="R358" s="1" t="n">
        <f aca="false">Q358-C$3</f>
        <v>1613</v>
      </c>
      <c r="S358" s="40" t="n">
        <v>0.072801733986433</v>
      </c>
      <c r="T358" s="42" t="n">
        <f aca="false">1/(1+CHOOSE(F$3,S359/2,S358/2))^(2*R358/365.25)</f>
        <v>0.729237668938866</v>
      </c>
      <c r="U358" s="4" t="n">
        <f aca="false">IF(AND(mthbeg&lt;=A358,mthend&gt;=A358),1,0)</f>
        <v>0</v>
      </c>
      <c r="V358" s="4" t="n">
        <f aca="false">P358*U358</f>
        <v>0</v>
      </c>
      <c r="X358" s="42" t="n">
        <f aca="false">IF(AND(CHOOSE(X$3,MONTH(A358)=MONTH(mthbeg),MONTH(A358)=1),YEAR(A358)&gt;YEAR(mthbeg)),X357*(1+escalator),X357)</f>
        <v>2.35656550600938</v>
      </c>
      <c r="Y358" s="32" t="n">
        <f aca="false">D358*X358</f>
        <v>0</v>
      </c>
      <c r="AA358" s="32" t="n">
        <f aca="false">$D358*E358</f>
        <v>0</v>
      </c>
      <c r="AB358" s="32" t="n">
        <f aca="false">$D358*F358</f>
        <v>0</v>
      </c>
      <c r="AC358" s="32" t="n">
        <f aca="false">$D358*G358</f>
        <v>0</v>
      </c>
      <c r="AD358" s="32" t="n">
        <f aca="false">$D358*H358</f>
        <v>0</v>
      </c>
      <c r="AE358" s="32" t="n">
        <f aca="false">$D358*I358</f>
        <v>0</v>
      </c>
      <c r="AF358" s="32" t="n">
        <f aca="false">$D358*J358</f>
        <v>0</v>
      </c>
      <c r="AH358" s="1" t="n">
        <f aca="false">C358*E358</f>
        <v>0</v>
      </c>
      <c r="AI358" s="1" t="n">
        <f aca="false">AH358*T358</f>
        <v>0</v>
      </c>
    </row>
    <row r="359" customFormat="false" ht="12.75" hidden="false" customHeight="false" outlineLevel="0" collapsed="false">
      <c r="A359" s="43" t="n">
        <f aca="false">EDATE(A358,1)</f>
        <v>47515</v>
      </c>
      <c r="B359" s="32" t="n">
        <f aca="false">B358</f>
        <v>1</v>
      </c>
      <c r="C359" s="32" t="n">
        <f aca="false">IF(U359=1,B359*P359,0)</f>
        <v>0</v>
      </c>
      <c r="D359" s="32" t="n">
        <f aca="false">C359*T359</f>
        <v>0</v>
      </c>
      <c r="E359" s="33"/>
      <c r="F359" s="33"/>
      <c r="G359" s="33"/>
      <c r="H359" s="40"/>
      <c r="I359" s="33"/>
      <c r="J359" s="33"/>
      <c r="K359" s="32"/>
      <c r="L359" s="32"/>
      <c r="M359" s="32"/>
      <c r="N359" s="32"/>
      <c r="O359" s="32"/>
      <c r="P359" s="1" t="n">
        <f aca="false">A360-A359</f>
        <v>28</v>
      </c>
      <c r="Q359" s="41" t="n">
        <f aca="false">CHOOSE(F$3,A360+24,A359)</f>
        <v>47567</v>
      </c>
      <c r="R359" s="1" t="n">
        <f aca="false">Q359-C$3</f>
        <v>1641</v>
      </c>
      <c r="S359" s="40" t="n">
        <v>0.072793574704662</v>
      </c>
      <c r="T359" s="42" t="n">
        <f aca="false">1/(1+CHOOSE(F$3,S360/2,S359/2))^(2*R359/365.25)</f>
        <v>0.725276340249633</v>
      </c>
      <c r="U359" s="4" t="n">
        <f aca="false">IF(AND(mthbeg&lt;=A359,mthend&gt;=A359),1,0)</f>
        <v>0</v>
      </c>
      <c r="V359" s="4" t="n">
        <f aca="false">P359*U359</f>
        <v>0</v>
      </c>
      <c r="X359" s="42" t="n">
        <f aca="false">IF(AND(CHOOSE(X$3,MONTH(A359)=MONTH(mthbeg),MONTH(A359)=1),YEAR(A359)&gt;YEAR(mthbeg)),X358*(1+escalator),X358)</f>
        <v>2.35656550600938</v>
      </c>
      <c r="Y359" s="32" t="n">
        <f aca="false">D359*X359</f>
        <v>0</v>
      </c>
      <c r="AA359" s="32" t="n">
        <f aca="false">$D359*E359</f>
        <v>0</v>
      </c>
      <c r="AB359" s="32" t="n">
        <f aca="false">$D359*F359</f>
        <v>0</v>
      </c>
      <c r="AC359" s="32" t="n">
        <f aca="false">$D359*G359</f>
        <v>0</v>
      </c>
      <c r="AD359" s="32" t="n">
        <f aca="false">$D359*H359</f>
        <v>0</v>
      </c>
      <c r="AE359" s="32" t="n">
        <f aca="false">$D359*I359</f>
        <v>0</v>
      </c>
      <c r="AF359" s="32" t="n">
        <f aca="false">$D359*J359</f>
        <v>0</v>
      </c>
      <c r="AH359" s="1" t="n">
        <f aca="false">C359*E359</f>
        <v>0</v>
      </c>
      <c r="AI359" s="1" t="n">
        <f aca="false">AH359*T359</f>
        <v>0</v>
      </c>
    </row>
    <row r="360" customFormat="false" ht="12.75" hidden="false" customHeight="false" outlineLevel="0" collapsed="false">
      <c r="A360" s="43" t="n">
        <f aca="false">EDATE(A359,1)</f>
        <v>47543</v>
      </c>
      <c r="B360" s="32" t="n">
        <f aca="false">B359</f>
        <v>1</v>
      </c>
      <c r="C360" s="32" t="n">
        <f aca="false">IF(U360=1,B360*P360,0)</f>
        <v>0</v>
      </c>
      <c r="D360" s="32" t="n">
        <f aca="false">C360*T360</f>
        <v>0</v>
      </c>
      <c r="E360" s="33"/>
      <c r="F360" s="33"/>
      <c r="G360" s="33"/>
      <c r="H360" s="40"/>
      <c r="I360" s="33"/>
      <c r="J360" s="33"/>
      <c r="K360" s="32"/>
      <c r="L360" s="32"/>
      <c r="M360" s="32"/>
      <c r="N360" s="32"/>
      <c r="O360" s="32"/>
      <c r="P360" s="1" t="n">
        <f aca="false">A361-A360</f>
        <v>31</v>
      </c>
      <c r="Q360" s="41" t="n">
        <f aca="false">CHOOSE(F$3,A361+24,A360)</f>
        <v>47598</v>
      </c>
      <c r="R360" s="1" t="n">
        <f aca="false">Q360-C$3</f>
        <v>1672</v>
      </c>
      <c r="S360" s="40" t="n">
        <v>0.07278567862555</v>
      </c>
      <c r="T360" s="42" t="n">
        <f aca="false">1/(1+CHOOSE(F$3,S361/2,S360/2))^(2*R360/365.25)</f>
        <v>0.720914805583467</v>
      </c>
      <c r="U360" s="4" t="n">
        <f aca="false">IF(AND(mthbeg&lt;=A360,mthend&gt;=A360),1,0)</f>
        <v>0</v>
      </c>
      <c r="V360" s="4" t="n">
        <f aca="false">P360*U360</f>
        <v>0</v>
      </c>
      <c r="X360" s="42" t="n">
        <f aca="false">IF(AND(CHOOSE(X$3,MONTH(A360)=MONTH(mthbeg),MONTH(A360)=1),YEAR(A360)&gt;YEAR(mthbeg)),X359*(1+escalator),X359)</f>
        <v>2.35656550600938</v>
      </c>
      <c r="Y360" s="32" t="n">
        <f aca="false">D360*X360</f>
        <v>0</v>
      </c>
      <c r="AA360" s="32" t="n">
        <f aca="false">$D360*E360</f>
        <v>0</v>
      </c>
      <c r="AB360" s="32" t="n">
        <f aca="false">$D360*F360</f>
        <v>0</v>
      </c>
      <c r="AC360" s="32" t="n">
        <f aca="false">$D360*G360</f>
        <v>0</v>
      </c>
      <c r="AD360" s="32" t="n">
        <f aca="false">$D360*H360</f>
        <v>0</v>
      </c>
      <c r="AE360" s="32" t="n">
        <f aca="false">$D360*I360</f>
        <v>0</v>
      </c>
      <c r="AF360" s="32" t="n">
        <f aca="false">$D360*J360</f>
        <v>0</v>
      </c>
      <c r="AH360" s="1" t="n">
        <f aca="false">C360*E360</f>
        <v>0</v>
      </c>
      <c r="AI360" s="1" t="n">
        <f aca="false">AH360*T360</f>
        <v>0</v>
      </c>
    </row>
    <row r="361" customFormat="false" ht="12.75" hidden="false" customHeight="false" outlineLevel="0" collapsed="false">
      <c r="A361" s="43" t="n">
        <f aca="false">EDATE(A360,1)</f>
        <v>47574</v>
      </c>
      <c r="B361" s="32" t="n">
        <f aca="false">B360</f>
        <v>1</v>
      </c>
      <c r="C361" s="32" t="n">
        <f aca="false">IF(U361=1,B361*P361,0)</f>
        <v>0</v>
      </c>
      <c r="D361" s="32" t="n">
        <f aca="false">C361*T361</f>
        <v>0</v>
      </c>
      <c r="E361" s="33"/>
      <c r="F361" s="33"/>
      <c r="G361" s="33"/>
      <c r="H361" s="40"/>
      <c r="I361" s="33"/>
      <c r="J361" s="33"/>
      <c r="K361" s="32"/>
      <c r="L361" s="32"/>
      <c r="M361" s="32"/>
      <c r="N361" s="32"/>
      <c r="O361" s="32"/>
      <c r="P361" s="1" t="n">
        <f aca="false">A362-A361</f>
        <v>30</v>
      </c>
      <c r="Q361" s="41" t="n">
        <f aca="false">CHOOSE(F$3,A362+24,A361)</f>
        <v>47628</v>
      </c>
      <c r="R361" s="1" t="n">
        <f aca="false">Q361-C$3</f>
        <v>1702</v>
      </c>
      <c r="S361" s="40" t="n">
        <v>0.072777519343822</v>
      </c>
      <c r="T361" s="42" t="n">
        <f aca="false">1/(1+CHOOSE(F$3,S362/2,S361/2))^(2*R361/365.25)</f>
        <v>0.716719852384542</v>
      </c>
      <c r="U361" s="4" t="n">
        <f aca="false">IF(AND(mthbeg&lt;=A361,mthend&gt;=A361),1,0)</f>
        <v>0</v>
      </c>
      <c r="V361" s="4" t="n">
        <f aca="false">P361*U361</f>
        <v>0</v>
      </c>
      <c r="X361" s="42" t="n">
        <f aca="false">IF(AND(CHOOSE(X$3,MONTH(A361)=MONTH(mthbeg),MONTH(A361)=1),YEAR(A361)&gt;YEAR(mthbeg)),X360*(1+escalator),X360)</f>
        <v>2.35656550600938</v>
      </c>
      <c r="Y361" s="32" t="n">
        <f aca="false">D361*X361</f>
        <v>0</v>
      </c>
      <c r="AA361" s="32" t="n">
        <f aca="false">$D361*E361</f>
        <v>0</v>
      </c>
      <c r="AB361" s="32" t="n">
        <f aca="false">$D361*F361</f>
        <v>0</v>
      </c>
      <c r="AC361" s="32" t="n">
        <f aca="false">$D361*G361</f>
        <v>0</v>
      </c>
      <c r="AD361" s="32" t="n">
        <f aca="false">$D361*H361</f>
        <v>0</v>
      </c>
      <c r="AE361" s="32" t="n">
        <f aca="false">$D361*I361</f>
        <v>0</v>
      </c>
      <c r="AF361" s="32" t="n">
        <f aca="false">$D361*J361</f>
        <v>0</v>
      </c>
      <c r="AH361" s="1" t="n">
        <f aca="false">C361*E361</f>
        <v>0</v>
      </c>
      <c r="AI361" s="1" t="n">
        <f aca="false">AH361*T361</f>
        <v>0</v>
      </c>
    </row>
    <row r="362" customFormat="false" ht="12.75" hidden="false" customHeight="false" outlineLevel="0" collapsed="false">
      <c r="A362" s="43" t="n">
        <f aca="false">EDATE(A361,1)</f>
        <v>47604</v>
      </c>
      <c r="B362" s="32" t="n">
        <f aca="false">B361</f>
        <v>1</v>
      </c>
      <c r="C362" s="32" t="n">
        <f aca="false">IF(U362=1,B362*P362,0)</f>
        <v>0</v>
      </c>
      <c r="D362" s="32" t="n">
        <f aca="false">C362*T362</f>
        <v>0</v>
      </c>
      <c r="E362" s="33"/>
      <c r="F362" s="33"/>
      <c r="G362" s="33"/>
      <c r="H362" s="40"/>
      <c r="I362" s="33"/>
      <c r="J362" s="33"/>
      <c r="K362" s="32"/>
      <c r="L362" s="32"/>
      <c r="M362" s="32"/>
      <c r="N362" s="32"/>
      <c r="O362" s="32"/>
      <c r="P362" s="1" t="n">
        <f aca="false">A363-A362</f>
        <v>31</v>
      </c>
      <c r="Q362" s="41" t="n">
        <f aca="false">CHOOSE(F$3,A363+24,A362)</f>
        <v>47659</v>
      </c>
      <c r="R362" s="1" t="n">
        <f aca="false">Q362-C$3</f>
        <v>1733</v>
      </c>
      <c r="S362" s="40" t="n">
        <v>0.072769623264751</v>
      </c>
      <c r="T362" s="42" t="n">
        <f aca="false">1/(1+CHOOSE(F$3,S363/2,S362/2))^(2*R362/365.25)</f>
        <v>0.712411646764346</v>
      </c>
      <c r="U362" s="4" t="n">
        <f aca="false">IF(AND(mthbeg&lt;=A362,mthend&gt;=A362),1,0)</f>
        <v>0</v>
      </c>
      <c r="V362" s="4" t="n">
        <f aca="false">P362*U362</f>
        <v>0</v>
      </c>
      <c r="X362" s="42" t="n">
        <f aca="false">IF(AND(CHOOSE(X$3,MONTH(A362)=MONTH(mthbeg),MONTH(A362)=1),YEAR(A362)&gt;YEAR(mthbeg)),X361*(1+escalator),X361)</f>
        <v>2.35656550600938</v>
      </c>
      <c r="Y362" s="32" t="n">
        <f aca="false">D362*X362</f>
        <v>0</v>
      </c>
      <c r="AA362" s="32" t="n">
        <f aca="false">$D362*E362</f>
        <v>0</v>
      </c>
      <c r="AB362" s="32" t="n">
        <f aca="false">$D362*F362</f>
        <v>0</v>
      </c>
      <c r="AC362" s="32" t="n">
        <f aca="false">$D362*G362</f>
        <v>0</v>
      </c>
      <c r="AD362" s="32" t="n">
        <f aca="false">$D362*H362</f>
        <v>0</v>
      </c>
      <c r="AE362" s="32" t="n">
        <f aca="false">$D362*I362</f>
        <v>0</v>
      </c>
      <c r="AF362" s="32" t="n">
        <f aca="false">$D362*J362</f>
        <v>0</v>
      </c>
      <c r="AH362" s="1" t="n">
        <f aca="false">C362*E362</f>
        <v>0</v>
      </c>
      <c r="AI362" s="1" t="n">
        <f aca="false">AH362*T362</f>
        <v>0</v>
      </c>
    </row>
    <row r="363" customFormat="false" ht="12.75" hidden="false" customHeight="false" outlineLevel="0" collapsed="false">
      <c r="A363" s="43" t="n">
        <f aca="false">EDATE(A362,1)</f>
        <v>47635</v>
      </c>
      <c r="B363" s="32" t="n">
        <f aca="false">B362</f>
        <v>1</v>
      </c>
      <c r="C363" s="32" t="n">
        <f aca="false">IF(U363=1,B363*P363,0)</f>
        <v>0</v>
      </c>
      <c r="D363" s="32" t="n">
        <f aca="false">C363*T363</f>
        <v>0</v>
      </c>
      <c r="E363" s="33"/>
      <c r="F363" s="33"/>
      <c r="G363" s="33"/>
      <c r="H363" s="40"/>
      <c r="I363" s="33"/>
      <c r="J363" s="33"/>
      <c r="K363" s="32"/>
      <c r="L363" s="32"/>
      <c r="M363" s="32"/>
      <c r="N363" s="32"/>
      <c r="O363" s="32"/>
      <c r="P363" s="1" t="n">
        <f aca="false">A364-A363</f>
        <v>30</v>
      </c>
      <c r="Q363" s="41" t="n">
        <f aca="false">CHOOSE(F$3,A364+24,A363)</f>
        <v>47689</v>
      </c>
      <c r="R363" s="1" t="n">
        <f aca="false">Q363-C$3</f>
        <v>1763</v>
      </c>
      <c r="S363" s="40" t="n">
        <v>0.072761463983067</v>
      </c>
      <c r="T363" s="42" t="n">
        <f aca="false">1/(1+CHOOSE(F$3,S364/2,S363/2))^(2*R363/365.25)</f>
        <v>0.708268843706264</v>
      </c>
      <c r="U363" s="4" t="n">
        <f aca="false">IF(AND(mthbeg&lt;=A363,mthend&gt;=A363),1,0)</f>
        <v>0</v>
      </c>
      <c r="V363" s="4" t="n">
        <f aca="false">P363*U363</f>
        <v>0</v>
      </c>
      <c r="X363" s="42" t="n">
        <f aca="false">IF(AND(CHOOSE(X$3,MONTH(A363)=MONTH(mthbeg),MONTH(A363)=1),YEAR(A363)&gt;YEAR(mthbeg)),X362*(1+escalator),X362)</f>
        <v>2.35656550600938</v>
      </c>
      <c r="Y363" s="32" t="n">
        <f aca="false">D363*X363</f>
        <v>0</v>
      </c>
      <c r="AA363" s="32" t="n">
        <f aca="false">$D363*E363</f>
        <v>0</v>
      </c>
      <c r="AB363" s="32" t="n">
        <f aca="false">$D363*F363</f>
        <v>0</v>
      </c>
      <c r="AC363" s="32" t="n">
        <f aca="false">$D363*G363</f>
        <v>0</v>
      </c>
      <c r="AD363" s="32" t="n">
        <f aca="false">$D363*H363</f>
        <v>0</v>
      </c>
      <c r="AE363" s="32" t="n">
        <f aca="false">$D363*I363</f>
        <v>0</v>
      </c>
      <c r="AF363" s="32" t="n">
        <f aca="false">$D363*J363</f>
        <v>0</v>
      </c>
      <c r="AH363" s="1" t="n">
        <f aca="false">C363*E363</f>
        <v>0</v>
      </c>
      <c r="AI363" s="1" t="n">
        <f aca="false">AH363*T363</f>
        <v>0</v>
      </c>
    </row>
    <row r="364" customFormat="false" ht="12.75" hidden="false" customHeight="false" outlineLevel="0" collapsed="false">
      <c r="A364" s="43" t="n">
        <f aca="false">EDATE(A363,1)</f>
        <v>47665</v>
      </c>
      <c r="B364" s="32" t="n">
        <f aca="false">B363</f>
        <v>1</v>
      </c>
      <c r="C364" s="32" t="n">
        <f aca="false">IF(U364=1,B364*P364,0)</f>
        <v>0</v>
      </c>
      <c r="D364" s="32" t="n">
        <f aca="false">C364*T364</f>
        <v>0</v>
      </c>
      <c r="E364" s="33"/>
      <c r="F364" s="33"/>
      <c r="G364" s="33"/>
      <c r="H364" s="40"/>
      <c r="I364" s="33"/>
      <c r="J364" s="33"/>
      <c r="K364" s="32"/>
      <c r="L364" s="32"/>
      <c r="M364" s="32"/>
      <c r="N364" s="32"/>
      <c r="O364" s="32"/>
      <c r="P364" s="1" t="n">
        <f aca="false">A365-A364</f>
        <v>31</v>
      </c>
      <c r="Q364" s="41" t="n">
        <f aca="false">CHOOSE(F$3,A365+24,A364)</f>
        <v>47720</v>
      </c>
      <c r="R364" s="1" t="n">
        <f aca="false">Q364-C$3</f>
        <v>1794</v>
      </c>
      <c r="S364" s="40" t="n">
        <v>0.072753304701405</v>
      </c>
      <c r="T364" s="42" t="n">
        <f aca="false">1/(1+CHOOSE(F$3,S365/2,S364/2))^(2*R364/365.25)</f>
        <v>0.704012425653958</v>
      </c>
      <c r="U364" s="4" t="n">
        <f aca="false">IF(AND(mthbeg&lt;=A364,mthend&gt;=A364),1,0)</f>
        <v>0</v>
      </c>
      <c r="V364" s="4" t="n">
        <f aca="false">P364*U364</f>
        <v>0</v>
      </c>
      <c r="X364" s="42" t="n">
        <f aca="false">IF(AND(CHOOSE(X$3,MONTH(A364)=MONTH(mthbeg),MONTH(A364)=1),YEAR(A364)&gt;YEAR(mthbeg)),X363*(1+escalator),X363)</f>
        <v>2.35656550600938</v>
      </c>
      <c r="Y364" s="32" t="n">
        <f aca="false">D364*X364</f>
        <v>0</v>
      </c>
      <c r="AA364" s="32" t="n">
        <f aca="false">$D364*E364</f>
        <v>0</v>
      </c>
      <c r="AB364" s="32" t="n">
        <f aca="false">$D364*F364</f>
        <v>0</v>
      </c>
      <c r="AC364" s="32" t="n">
        <f aca="false">$D364*G364</f>
        <v>0</v>
      </c>
      <c r="AD364" s="32" t="n">
        <f aca="false">$D364*H364</f>
        <v>0</v>
      </c>
      <c r="AE364" s="32" t="n">
        <f aca="false">$D364*I364</f>
        <v>0</v>
      </c>
      <c r="AF364" s="32" t="n">
        <f aca="false">$D364*J364</f>
        <v>0</v>
      </c>
      <c r="AH364" s="1" t="n">
        <f aca="false">C364*E364</f>
        <v>0</v>
      </c>
      <c r="AI364" s="1" t="n">
        <f aca="false">AH364*T364</f>
        <v>0</v>
      </c>
    </row>
    <row r="365" customFormat="false" ht="12.75" hidden="false" customHeight="false" outlineLevel="0" collapsed="false">
      <c r="A365" s="43" t="n">
        <f aca="false">EDATE(A364,1)</f>
        <v>47696</v>
      </c>
      <c r="B365" s="32" t="n">
        <f aca="false">B364</f>
        <v>1</v>
      </c>
      <c r="C365" s="32" t="n">
        <f aca="false">IF(U365=1,B365*P365,0)</f>
        <v>0</v>
      </c>
      <c r="D365" s="32" t="n">
        <f aca="false">C365*T365</f>
        <v>0</v>
      </c>
      <c r="E365" s="33"/>
      <c r="F365" s="33"/>
      <c r="G365" s="33"/>
      <c r="H365" s="40"/>
      <c r="I365" s="33"/>
      <c r="J365" s="33"/>
      <c r="K365" s="32"/>
      <c r="L365" s="32"/>
      <c r="M365" s="32"/>
      <c r="N365" s="32"/>
      <c r="O365" s="32"/>
      <c r="P365" s="1" t="n">
        <f aca="false">A366-A365</f>
        <v>31</v>
      </c>
      <c r="Q365" s="41" t="n">
        <f aca="false">CHOOSE(F$3,A366+24,A365)</f>
        <v>47751</v>
      </c>
      <c r="R365" s="1" t="n">
        <f aca="false">Q365-C$3</f>
        <v>1825</v>
      </c>
      <c r="S365" s="40" t="n">
        <v>0.072745408622398</v>
      </c>
      <c r="T365" s="42" t="n">
        <f aca="false">1/(1+CHOOSE(F$3,S366/2,S365/2))^(2*R365/365.25)</f>
        <v>0.69978338012621</v>
      </c>
      <c r="U365" s="4" t="n">
        <f aca="false">IF(AND(mthbeg&lt;=A365,mthend&gt;=A365),1,0)</f>
        <v>0</v>
      </c>
      <c r="V365" s="4" t="n">
        <f aca="false">P365*U365</f>
        <v>0</v>
      </c>
      <c r="X365" s="42" t="n">
        <f aca="false">IF(AND(CHOOSE(X$3,MONTH(A365)=MONTH(mthbeg),MONTH(A365)=1),YEAR(A365)&gt;YEAR(mthbeg)),X364*(1+escalator),X364)</f>
        <v>2.35656550600938</v>
      </c>
      <c r="Y365" s="32" t="n">
        <f aca="false">D365*X365</f>
        <v>0</v>
      </c>
      <c r="AA365" s="32" t="n">
        <f aca="false">$D365*E365</f>
        <v>0</v>
      </c>
      <c r="AB365" s="32" t="n">
        <f aca="false">$D365*F365</f>
        <v>0</v>
      </c>
      <c r="AC365" s="32" t="n">
        <f aca="false">$D365*G365</f>
        <v>0</v>
      </c>
      <c r="AD365" s="32" t="n">
        <f aca="false">$D365*H365</f>
        <v>0</v>
      </c>
      <c r="AE365" s="32" t="n">
        <f aca="false">$D365*I365</f>
        <v>0</v>
      </c>
      <c r="AF365" s="32" t="n">
        <f aca="false">$D365*J365</f>
        <v>0</v>
      </c>
      <c r="AH365" s="1" t="n">
        <f aca="false">C365*E365</f>
        <v>0</v>
      </c>
      <c r="AI365" s="1" t="n">
        <f aca="false">AH365*T365</f>
        <v>0</v>
      </c>
    </row>
    <row r="366" customFormat="false" ht="12.75" hidden="false" customHeight="false" outlineLevel="0" collapsed="false">
      <c r="A366" s="43" t="n">
        <f aca="false">EDATE(A365,1)</f>
        <v>47727</v>
      </c>
      <c r="B366" s="32" t="n">
        <f aca="false">B365</f>
        <v>1</v>
      </c>
      <c r="C366" s="32" t="n">
        <f aca="false">IF(U366=1,B366*P366,0)</f>
        <v>0</v>
      </c>
      <c r="D366" s="32" t="n">
        <f aca="false">C366*T366</f>
        <v>0</v>
      </c>
      <c r="E366" s="33"/>
      <c r="F366" s="33"/>
      <c r="G366" s="33"/>
      <c r="H366" s="40"/>
      <c r="I366" s="33"/>
      <c r="J366" s="33"/>
      <c r="K366" s="32"/>
      <c r="L366" s="32"/>
      <c r="M366" s="32"/>
      <c r="N366" s="32"/>
      <c r="O366" s="32"/>
      <c r="P366" s="1" t="n">
        <f aca="false">A367-A366</f>
        <v>30</v>
      </c>
      <c r="Q366" s="41" t="n">
        <f aca="false">CHOOSE(F$3,A367+24,A366)</f>
        <v>47781</v>
      </c>
      <c r="R366" s="1" t="n">
        <f aca="false">Q366-C$3</f>
        <v>1855</v>
      </c>
      <c r="S366" s="40" t="n">
        <v>0.072737249340778</v>
      </c>
      <c r="T366" s="42" t="n">
        <f aca="false">1/(1+CHOOSE(F$3,S367/2,S366/2))^(2*R366/365.25)</f>
        <v>0.695715830463655</v>
      </c>
      <c r="U366" s="4" t="n">
        <f aca="false">IF(AND(mthbeg&lt;=A366,mthend&gt;=A366),1,0)</f>
        <v>0</v>
      </c>
      <c r="V366" s="4" t="n">
        <f aca="false">P366*U366</f>
        <v>0</v>
      </c>
      <c r="X366" s="42" t="n">
        <f aca="false">IF(AND(CHOOSE(X$3,MONTH(A366)=MONTH(mthbeg),MONTH(A366)=1),YEAR(A366)&gt;YEAR(mthbeg)),X365*(1+escalator),X365)</f>
        <v>2.35656550600938</v>
      </c>
      <c r="Y366" s="32" t="n">
        <f aca="false">D366*X366</f>
        <v>0</v>
      </c>
      <c r="AA366" s="32" t="n">
        <f aca="false">$D366*E366</f>
        <v>0</v>
      </c>
      <c r="AB366" s="32" t="n">
        <f aca="false">$D366*F366</f>
        <v>0</v>
      </c>
      <c r="AC366" s="32" t="n">
        <f aca="false">$D366*G366</f>
        <v>0</v>
      </c>
      <c r="AD366" s="32" t="n">
        <f aca="false">$D366*H366</f>
        <v>0</v>
      </c>
      <c r="AE366" s="32" t="n">
        <f aca="false">$D366*I366</f>
        <v>0</v>
      </c>
      <c r="AF366" s="32" t="n">
        <f aca="false">$D366*J366</f>
        <v>0</v>
      </c>
      <c r="AH366" s="1" t="n">
        <f aca="false">C366*E366</f>
        <v>0</v>
      </c>
      <c r="AI366" s="1" t="n">
        <f aca="false">AH366*T366</f>
        <v>0</v>
      </c>
    </row>
    <row r="367" customFormat="false" ht="12.75" hidden="false" customHeight="false" outlineLevel="0" collapsed="false">
      <c r="A367" s="43" t="n">
        <f aca="false">EDATE(A366,1)</f>
        <v>47757</v>
      </c>
      <c r="B367" s="32" t="n">
        <f aca="false">B366</f>
        <v>1</v>
      </c>
      <c r="C367" s="32" t="n">
        <f aca="false">IF(U367=1,B367*P367,0)</f>
        <v>0</v>
      </c>
      <c r="D367" s="32" t="n">
        <f aca="false">C367*T367</f>
        <v>0</v>
      </c>
      <c r="E367" s="33"/>
      <c r="F367" s="33"/>
      <c r="G367" s="33"/>
      <c r="H367" s="40"/>
      <c r="I367" s="33"/>
      <c r="J367" s="33"/>
      <c r="K367" s="32"/>
      <c r="L367" s="32"/>
      <c r="M367" s="32"/>
      <c r="N367" s="32"/>
      <c r="O367" s="32"/>
      <c r="P367" s="1" t="n">
        <f aca="false">A368-A367</f>
        <v>31</v>
      </c>
      <c r="Q367" s="41" t="n">
        <f aca="false">CHOOSE(F$3,A368+24,A367)</f>
        <v>47812</v>
      </c>
      <c r="R367" s="1" t="n">
        <f aca="false">Q367-C$3</f>
        <v>1886</v>
      </c>
      <c r="S367" s="40" t="n">
        <v>0.072729353261813</v>
      </c>
      <c r="T367" s="42" t="n">
        <f aca="false">1/(1+CHOOSE(F$3,S368/2,S367/2))^(2*R367/365.25)</f>
        <v>0.691538441845102</v>
      </c>
      <c r="U367" s="4" t="n">
        <f aca="false">IF(AND(mthbeg&lt;=A367,mthend&gt;=A367),1,0)</f>
        <v>0</v>
      </c>
      <c r="V367" s="4" t="n">
        <f aca="false">P367*U367</f>
        <v>0</v>
      </c>
      <c r="X367" s="42" t="n">
        <f aca="false">IF(AND(CHOOSE(X$3,MONTH(A367)=MONTH(mthbeg),MONTH(A367)=1),YEAR(A367)&gt;YEAR(mthbeg)),X366*(1+escalator),X366)</f>
        <v>2.35656550600938</v>
      </c>
      <c r="Y367" s="32" t="n">
        <f aca="false">D367*X367</f>
        <v>0</v>
      </c>
      <c r="AA367" s="32" t="n">
        <f aca="false">$D367*E367</f>
        <v>0</v>
      </c>
      <c r="AB367" s="32" t="n">
        <f aca="false">$D367*F367</f>
        <v>0</v>
      </c>
      <c r="AC367" s="32" t="n">
        <f aca="false">$D367*G367</f>
        <v>0</v>
      </c>
      <c r="AD367" s="32" t="n">
        <f aca="false">$D367*H367</f>
        <v>0</v>
      </c>
      <c r="AE367" s="32" t="n">
        <f aca="false">$D367*I367</f>
        <v>0</v>
      </c>
      <c r="AF367" s="32" t="n">
        <f aca="false">$D367*J367</f>
        <v>0</v>
      </c>
      <c r="AH367" s="1" t="n">
        <f aca="false">C367*E367</f>
        <v>0</v>
      </c>
      <c r="AI367" s="1" t="n">
        <f aca="false">AH367*T367</f>
        <v>0</v>
      </c>
    </row>
    <row r="368" customFormat="false" ht="12.75" hidden="false" customHeight="false" outlineLevel="0" collapsed="false">
      <c r="A368" s="43" t="n">
        <f aca="false">EDATE(A367,1)</f>
        <v>47788</v>
      </c>
      <c r="B368" s="32" t="n">
        <f aca="false">B367</f>
        <v>1</v>
      </c>
      <c r="C368" s="32" t="n">
        <f aca="false">IF(U368=1,B368*P368,0)</f>
        <v>0</v>
      </c>
      <c r="D368" s="32" t="n">
        <f aca="false">C368*T368</f>
        <v>0</v>
      </c>
      <c r="E368" s="33"/>
      <c r="F368" s="33"/>
      <c r="G368" s="33"/>
      <c r="H368" s="40"/>
      <c r="I368" s="33"/>
      <c r="J368" s="33"/>
      <c r="K368" s="32"/>
      <c r="L368" s="32"/>
      <c r="M368" s="32"/>
      <c r="N368" s="32"/>
      <c r="O368" s="32"/>
      <c r="P368" s="1" t="n">
        <f aca="false">A369-A368</f>
        <v>30</v>
      </c>
      <c r="Q368" s="41" t="n">
        <f aca="false">CHOOSE(F$3,A369+24,A368)</f>
        <v>47842</v>
      </c>
      <c r="R368" s="1" t="n">
        <f aca="false">Q368-C$3</f>
        <v>1916</v>
      </c>
      <c r="S368" s="40" t="n">
        <v>0.072721193980237</v>
      </c>
      <c r="T368" s="42" t="n">
        <f aca="false">1/(1+CHOOSE(F$3,S369/2,S368/2))^(2*R368/365.25)</f>
        <v>0.687521482400719</v>
      </c>
      <c r="U368" s="4" t="n">
        <f aca="false">IF(AND(mthbeg&lt;=A368,mthend&gt;=A368),1,0)</f>
        <v>0</v>
      </c>
      <c r="V368" s="4" t="n">
        <f aca="false">P368*U368</f>
        <v>0</v>
      </c>
      <c r="X368" s="42" t="n">
        <f aca="false">IF(AND(CHOOSE(X$3,MONTH(A368)=MONTH(mthbeg),MONTH(A368)=1),YEAR(A368)&gt;YEAR(mthbeg)),X367*(1+escalator),X367)</f>
        <v>2.35656550600938</v>
      </c>
      <c r="Y368" s="32" t="n">
        <f aca="false">D368*X368</f>
        <v>0</v>
      </c>
      <c r="AA368" s="32" t="n">
        <f aca="false">$D368*E368</f>
        <v>0</v>
      </c>
      <c r="AB368" s="32" t="n">
        <f aca="false">$D368*F368</f>
        <v>0</v>
      </c>
      <c r="AC368" s="32" t="n">
        <f aca="false">$D368*G368</f>
        <v>0</v>
      </c>
      <c r="AD368" s="32" t="n">
        <f aca="false">$D368*H368</f>
        <v>0</v>
      </c>
      <c r="AE368" s="32" t="n">
        <f aca="false">$D368*I368</f>
        <v>0</v>
      </c>
      <c r="AF368" s="32" t="n">
        <f aca="false">$D368*J368</f>
        <v>0</v>
      </c>
      <c r="AH368" s="1" t="n">
        <f aca="false">C368*E368</f>
        <v>0</v>
      </c>
      <c r="AI368" s="1" t="n">
        <f aca="false">AH368*T368</f>
        <v>0</v>
      </c>
    </row>
    <row r="369" customFormat="false" ht="12.75" hidden="false" customHeight="false" outlineLevel="0" collapsed="false">
      <c r="A369" s="43" t="n">
        <f aca="false">EDATE(A368,1)</f>
        <v>47818</v>
      </c>
      <c r="B369" s="32" t="n">
        <f aca="false">B368</f>
        <v>1</v>
      </c>
      <c r="C369" s="32" t="n">
        <f aca="false">IF(U369=1,B369*P369,0)</f>
        <v>0</v>
      </c>
      <c r="D369" s="32" t="n">
        <f aca="false">C369*T369</f>
        <v>0</v>
      </c>
      <c r="E369" s="33"/>
      <c r="F369" s="33"/>
      <c r="G369" s="33"/>
      <c r="H369" s="40"/>
      <c r="I369" s="33"/>
      <c r="J369" s="33"/>
      <c r="K369" s="32"/>
      <c r="L369" s="32"/>
      <c r="M369" s="32"/>
      <c r="N369" s="32"/>
      <c r="O369" s="32"/>
      <c r="P369" s="1" t="n">
        <f aca="false">A370-A369</f>
        <v>31</v>
      </c>
      <c r="Q369" s="41" t="n">
        <f aca="false">CHOOSE(F$3,A370+24,A369)</f>
        <v>47873</v>
      </c>
      <c r="R369" s="1" t="n">
        <f aca="false">Q369-C$3</f>
        <v>1947</v>
      </c>
      <c r="S369" s="40" t="n">
        <v>0.072713034698683</v>
      </c>
      <c r="T369" s="42" t="n">
        <f aca="false">1/(1+CHOOSE(F$3,S370/2,S369/2))^(2*R369/365.25)</f>
        <v>1</v>
      </c>
      <c r="U369" s="4" t="n">
        <f aca="false">IF(AND(mthbeg&lt;=A369,mthend&gt;=A369),1,0)</f>
        <v>0</v>
      </c>
      <c r="V369" s="4" t="n">
        <f aca="false">P369*U369</f>
        <v>0</v>
      </c>
      <c r="X369" s="42" t="n">
        <f aca="false">IF(AND(CHOOSE(X$3,MONTH(A369)=MONTH(mthbeg),MONTH(A369)=1),YEAR(A369)&gt;YEAR(mthbeg)),X368*(1+escalator),X368)</f>
        <v>2.35656550600938</v>
      </c>
      <c r="Y369" s="32" t="n">
        <f aca="false">D369*X369</f>
        <v>0</v>
      </c>
      <c r="AA369" s="32" t="n">
        <f aca="false">$D369*E369</f>
        <v>0</v>
      </c>
      <c r="AB369" s="32" t="n">
        <f aca="false">$D369*F369</f>
        <v>0</v>
      </c>
      <c r="AC369" s="32" t="n">
        <f aca="false">$D369*G369</f>
        <v>0</v>
      </c>
      <c r="AD369" s="32" t="n">
        <f aca="false">$D369*H369</f>
        <v>0</v>
      </c>
      <c r="AE369" s="32" t="n">
        <f aca="false">$D369*I369</f>
        <v>0</v>
      </c>
      <c r="AF369" s="32" t="n">
        <f aca="false">$D369*J369</f>
        <v>0</v>
      </c>
      <c r="AH369" s="1" t="n">
        <f aca="false">C369*E369</f>
        <v>0</v>
      </c>
      <c r="AI369" s="1" t="n">
        <f aca="false">AH369*T369</f>
        <v>0</v>
      </c>
    </row>
    <row r="370" customFormat="false" ht="12.75" hidden="false" customHeight="false" outlineLevel="0" collapsed="false">
      <c r="A370" s="43" t="n">
        <f aca="false">EDATE(A369,1)</f>
        <v>47849</v>
      </c>
      <c r="B370" s="8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S370" s="44"/>
      <c r="T370" s="3"/>
      <c r="U370" s="4"/>
      <c r="V370" s="4"/>
    </row>
  </sheetData>
  <mergeCells count="1">
    <mergeCell ref="AC3:AD3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0" t="s">
        <v>52</v>
      </c>
      <c r="B1" s="0" t="s">
        <v>53</v>
      </c>
      <c r="C1" s="0" t="s">
        <v>19</v>
      </c>
      <c r="D1" s="0" t="s">
        <v>18</v>
      </c>
      <c r="E1" s="0" t="s">
        <v>54</v>
      </c>
      <c r="F1" s="45" t="n">
        <v>3</v>
      </c>
    </row>
    <row r="2" customFormat="false" ht="12.75" hidden="false" customHeight="false" outlineLevel="0" collapsed="false">
      <c r="A2" s="0" t="n">
        <v>213</v>
      </c>
      <c r="B2" s="46" t="n">
        <v>37104</v>
      </c>
      <c r="C2" s="0" t="n">
        <v>24997.40625</v>
      </c>
      <c r="D2" s="0" t="n">
        <v>38213.1875</v>
      </c>
      <c r="E2" s="0" t="n">
        <f aca="false">IF(MONTH(B2)&lt;4,1,IF(MONTH(B2)&lt;7,2,IF(MONTH(B2)&lt;10,3,4)))</f>
        <v>3</v>
      </c>
      <c r="F2" s="0" t="n">
        <f aca="false">(E2=$F$1)*D2</f>
        <v>38213.1875</v>
      </c>
    </row>
    <row r="3" customFormat="false" ht="12.75" hidden="false" customHeight="false" outlineLevel="0" collapsed="false">
      <c r="A3" s="0" t="n">
        <v>193</v>
      </c>
      <c r="B3" s="46" t="n">
        <v>37084</v>
      </c>
      <c r="C3" s="0" t="n">
        <v>25524.7999999999</v>
      </c>
      <c r="D3" s="0" t="n">
        <v>37020.1875</v>
      </c>
      <c r="E3" s="0" t="n">
        <f aca="false">IF(MONTH(B3)&lt;4,1,IF(MONTH(B3)&lt;7,2,IF(MONTH(B3)&lt;10,3,4)))</f>
        <v>3</v>
      </c>
      <c r="F3" s="0" t="n">
        <f aca="false">(E3=$F$1)*D3</f>
        <v>37020.1875</v>
      </c>
    </row>
    <row r="4" customFormat="false" ht="12.75" hidden="false" customHeight="false" outlineLevel="0" collapsed="false">
      <c r="A4" s="0" t="n">
        <v>215</v>
      </c>
      <c r="B4" s="46" t="n">
        <v>37106</v>
      </c>
      <c r="C4" s="0" t="n">
        <v>25349.125</v>
      </c>
      <c r="D4" s="0" t="n">
        <v>36956.59375</v>
      </c>
      <c r="E4" s="0" t="n">
        <f aca="false">IF(MONTH(B4)&lt;4,1,IF(MONTH(B4)&lt;7,2,IF(MONTH(B4)&lt;10,3,4)))</f>
        <v>3</v>
      </c>
      <c r="F4" s="0" t="n">
        <f aca="false">(E4=$F$1)*D4</f>
        <v>36956.59375</v>
      </c>
    </row>
    <row r="5" customFormat="false" ht="12.75" hidden="false" customHeight="false" outlineLevel="0" collapsed="false">
      <c r="A5" s="0" t="n">
        <v>214</v>
      </c>
      <c r="B5" s="46" t="n">
        <v>37105</v>
      </c>
      <c r="C5" s="0" t="n">
        <v>24762.5625</v>
      </c>
      <c r="D5" s="0" t="n">
        <v>36494.59375</v>
      </c>
      <c r="E5" s="0" t="n">
        <f aca="false">IF(MONTH(B5)&lt;4,1,IF(MONTH(B5)&lt;7,2,IF(MONTH(B5)&lt;10,3,4)))</f>
        <v>3</v>
      </c>
      <c r="F5" s="0" t="n">
        <f aca="false">(E5=$F$1)*D5</f>
        <v>36494.59375</v>
      </c>
    </row>
    <row r="6" customFormat="false" ht="12.75" hidden="false" customHeight="false" outlineLevel="0" collapsed="false">
      <c r="A6" s="0" t="n">
        <v>179</v>
      </c>
      <c r="B6" s="46" t="n">
        <v>37070</v>
      </c>
      <c r="C6" s="0" t="n">
        <v>24188.325</v>
      </c>
      <c r="D6" s="0" t="n">
        <v>36290.59375</v>
      </c>
      <c r="E6" s="0" t="n">
        <f aca="false">IF(MONTH(B6)&lt;4,1,IF(MONTH(B6)&lt;7,2,IF(MONTH(B6)&lt;10,3,4)))</f>
        <v>2</v>
      </c>
      <c r="F6" s="0" t="n">
        <f aca="false">(E6=$F$1)*D6</f>
        <v>0</v>
      </c>
    </row>
    <row r="7" customFormat="false" ht="12.75" hidden="false" customHeight="false" outlineLevel="0" collapsed="false">
      <c r="A7" s="0" t="n">
        <v>224</v>
      </c>
      <c r="B7" s="46" t="n">
        <v>37115</v>
      </c>
      <c r="C7" s="0" t="n">
        <v>24631.25</v>
      </c>
      <c r="D7" s="0" t="n">
        <v>36201.0833333333</v>
      </c>
      <c r="E7" s="0" t="n">
        <f aca="false">IF(MONTH(B7)&lt;4,1,IF(MONTH(B7)&lt;7,2,IF(MONTH(B7)&lt;10,3,4)))</f>
        <v>3</v>
      </c>
      <c r="F7" s="0" t="n">
        <f aca="false">(E7=$F$1)*D7</f>
        <v>36201.0833333333</v>
      </c>
    </row>
    <row r="8" customFormat="false" ht="12.75" hidden="false" customHeight="false" outlineLevel="0" collapsed="false">
      <c r="A8" s="0" t="n">
        <v>237</v>
      </c>
      <c r="B8" s="46" t="n">
        <v>37128</v>
      </c>
      <c r="C8" s="0" t="n">
        <v>24294.8333333333</v>
      </c>
      <c r="D8" s="0" t="n">
        <v>35559.0625</v>
      </c>
      <c r="E8" s="0" t="n">
        <f aca="false">IF(MONTH(B8)&lt;4,1,IF(MONTH(B8)&lt;7,2,IF(MONTH(B8)&lt;10,3,4)))</f>
        <v>3</v>
      </c>
      <c r="F8" s="0" t="n">
        <f aca="false">(E8=$F$1)*D8</f>
        <v>35559.0625</v>
      </c>
    </row>
    <row r="9" customFormat="false" ht="12.75" hidden="false" customHeight="false" outlineLevel="0" collapsed="false">
      <c r="A9" s="0" t="n">
        <v>228</v>
      </c>
      <c r="B9" s="46" t="n">
        <v>37119</v>
      </c>
      <c r="C9" s="0" t="n">
        <v>25664.325</v>
      </c>
      <c r="D9" s="0" t="n">
        <v>35448.8709677419</v>
      </c>
      <c r="E9" s="0" t="n">
        <f aca="false">IF(MONTH(B9)&lt;4,1,IF(MONTH(B9)&lt;7,2,IF(MONTH(B9)&lt;10,3,4)))</f>
        <v>3</v>
      </c>
      <c r="F9" s="0" t="n">
        <f aca="false">(E9=$F$1)*D9</f>
        <v>35448.8709677419</v>
      </c>
    </row>
    <row r="10" customFormat="false" ht="12.75" hidden="false" customHeight="false" outlineLevel="0" collapsed="false">
      <c r="A10" s="0" t="n">
        <v>236</v>
      </c>
      <c r="B10" s="46" t="n">
        <v>37127</v>
      </c>
      <c r="C10" s="0" t="n">
        <v>23928.25</v>
      </c>
      <c r="D10" s="0" t="n">
        <v>35370.0416666666</v>
      </c>
      <c r="E10" s="0" t="n">
        <f aca="false">IF(MONTH(B10)&lt;4,1,IF(MONTH(B10)&lt;7,2,IF(MONTH(B10)&lt;10,3,4)))</f>
        <v>3</v>
      </c>
      <c r="F10" s="0" t="n">
        <f aca="false">(E10=$F$1)*D10</f>
        <v>35370.0416666666</v>
      </c>
    </row>
    <row r="11" customFormat="false" ht="12.75" hidden="false" customHeight="false" outlineLevel="0" collapsed="false">
      <c r="A11" s="0" t="n">
        <v>194</v>
      </c>
      <c r="B11" s="46" t="n">
        <v>37085</v>
      </c>
      <c r="C11" s="0" t="n">
        <v>24363.9166666666</v>
      </c>
      <c r="D11" s="0" t="n">
        <v>35281.375</v>
      </c>
      <c r="E11" s="0" t="n">
        <f aca="false">IF(MONTH(B11)&lt;4,1,IF(MONTH(B11)&lt;7,2,IF(MONTH(B11)&lt;10,3,4)))</f>
        <v>3</v>
      </c>
      <c r="F11" s="0" t="n">
        <f aca="false">(E11=$F$1)*D11</f>
        <v>35281.375</v>
      </c>
    </row>
    <row r="12" customFormat="false" ht="12.75" hidden="false" customHeight="false" outlineLevel="0" collapsed="false">
      <c r="A12" s="0" t="n">
        <v>235</v>
      </c>
      <c r="B12" s="46" t="n">
        <v>37126</v>
      </c>
      <c r="C12" s="0" t="n">
        <v>26185.4</v>
      </c>
      <c r="D12" s="0" t="n">
        <v>35236.84375</v>
      </c>
      <c r="E12" s="0" t="n">
        <f aca="false">IF(MONTH(B12)&lt;4,1,IF(MONTH(B12)&lt;7,2,IF(MONTH(B12)&lt;10,3,4)))</f>
        <v>3</v>
      </c>
      <c r="F12" s="0" t="n">
        <f aca="false">(E12=$F$1)*D12</f>
        <v>35236.84375</v>
      </c>
    </row>
    <row r="13" customFormat="false" ht="12.75" hidden="false" customHeight="false" outlineLevel="0" collapsed="false">
      <c r="A13" s="0" t="n">
        <v>238</v>
      </c>
      <c r="B13" s="46" t="n">
        <v>37129</v>
      </c>
      <c r="C13" s="0" t="n">
        <v>24557.3333333333</v>
      </c>
      <c r="D13" s="0" t="n">
        <v>35215.0833333333</v>
      </c>
      <c r="E13" s="0" t="n">
        <f aca="false">IF(MONTH(B13)&lt;4,1,IF(MONTH(B13)&lt;7,2,IF(MONTH(B13)&lt;10,3,4)))</f>
        <v>3</v>
      </c>
      <c r="F13" s="0" t="n">
        <f aca="false">(E13=$F$1)*D13</f>
        <v>35215.0833333333</v>
      </c>
    </row>
    <row r="14" customFormat="false" ht="12.75" hidden="false" customHeight="false" outlineLevel="0" collapsed="false">
      <c r="A14" s="0" t="n">
        <v>225</v>
      </c>
      <c r="B14" s="46" t="n">
        <v>37116</v>
      </c>
      <c r="C14" s="0" t="n">
        <v>24752.9166666666</v>
      </c>
      <c r="D14" s="0" t="n">
        <v>35038.4791666666</v>
      </c>
      <c r="E14" s="0" t="n">
        <f aca="false">IF(MONTH(B14)&lt;4,1,IF(MONTH(B14)&lt;7,2,IF(MONTH(B14)&lt;10,3,4)))</f>
        <v>3</v>
      </c>
      <c r="F14" s="0" t="n">
        <f aca="false">(E14=$F$1)*D14</f>
        <v>35038.4791666666</v>
      </c>
    </row>
    <row r="15" customFormat="false" ht="12.75" hidden="false" customHeight="false" outlineLevel="0" collapsed="false">
      <c r="A15" s="0" t="n">
        <v>208</v>
      </c>
      <c r="B15" s="46" t="n">
        <v>37099</v>
      </c>
      <c r="C15" s="0" t="n">
        <v>24378.125</v>
      </c>
      <c r="D15" s="0" t="n">
        <v>34820.3916829427</v>
      </c>
      <c r="E15" s="0" t="n">
        <f aca="false">IF(MONTH(B15)&lt;4,1,IF(MONTH(B15)&lt;7,2,IF(MONTH(B15)&lt;10,3,4)))</f>
        <v>3</v>
      </c>
      <c r="F15" s="0" t="n">
        <f aca="false">(E15=$F$1)*D15</f>
        <v>34820.3916829427</v>
      </c>
    </row>
    <row r="16" customFormat="false" ht="12.75" hidden="false" customHeight="false" outlineLevel="0" collapsed="false">
      <c r="A16" s="0" t="n">
        <v>180</v>
      </c>
      <c r="B16" s="46" t="n">
        <v>37071</v>
      </c>
      <c r="C16" s="0" t="n">
        <v>23747.625</v>
      </c>
      <c r="D16" s="0" t="n">
        <v>34819.8958333333</v>
      </c>
      <c r="E16" s="0" t="n">
        <f aca="false">IF(MONTH(B16)&lt;4,1,IF(MONTH(B16)&lt;7,2,IF(MONTH(B16)&lt;10,3,4)))</f>
        <v>2</v>
      </c>
      <c r="F16" s="0" t="n">
        <f aca="false">(E16=$F$1)*D16</f>
        <v>0</v>
      </c>
    </row>
    <row r="17" customFormat="false" ht="12.75" hidden="false" customHeight="false" outlineLevel="0" collapsed="false">
      <c r="A17" s="0" t="n">
        <v>207</v>
      </c>
      <c r="B17" s="46" t="n">
        <v>37098</v>
      </c>
      <c r="C17" s="0" t="n">
        <v>26765.375</v>
      </c>
      <c r="D17" s="0" t="n">
        <v>34808.9375</v>
      </c>
      <c r="E17" s="0" t="n">
        <f aca="false">IF(MONTH(B17)&lt;4,1,IF(MONTH(B17)&lt;7,2,IF(MONTH(B17)&lt;10,3,4)))</f>
        <v>3</v>
      </c>
      <c r="F17" s="0" t="n">
        <f aca="false">(E17=$F$1)*D17</f>
        <v>34808.9375</v>
      </c>
    </row>
    <row r="18" customFormat="false" ht="12.75" hidden="false" customHeight="false" outlineLevel="0" collapsed="false">
      <c r="A18" s="0" t="n">
        <v>229</v>
      </c>
      <c r="B18" s="46" t="n">
        <v>37120</v>
      </c>
      <c r="C18" s="0" t="n">
        <v>23890.2083333333</v>
      </c>
      <c r="D18" s="0" t="n">
        <v>34778.875</v>
      </c>
      <c r="E18" s="0" t="n">
        <f aca="false">IF(MONTH(B18)&lt;4,1,IF(MONTH(B18)&lt;7,2,IF(MONTH(B18)&lt;10,3,4)))</f>
        <v>3</v>
      </c>
      <c r="F18" s="0" t="n">
        <f aca="false">(E18=$F$1)*D18</f>
        <v>34778.875</v>
      </c>
    </row>
    <row r="19" customFormat="false" ht="12.75" hidden="false" customHeight="false" outlineLevel="0" collapsed="false">
      <c r="A19" s="0" t="n">
        <v>217</v>
      </c>
      <c r="B19" s="46" t="n">
        <v>37108</v>
      </c>
      <c r="C19" s="0" t="n">
        <v>25244.9166666666</v>
      </c>
      <c r="D19" s="0" t="n">
        <v>34651.9166666666</v>
      </c>
      <c r="E19" s="0" t="n">
        <f aca="false">IF(MONTH(B19)&lt;4,1,IF(MONTH(B19)&lt;7,2,IF(MONTH(B19)&lt;10,3,4)))</f>
        <v>3</v>
      </c>
      <c r="F19" s="0" t="n">
        <f aca="false">(E19=$F$1)*D19</f>
        <v>34651.9166666666</v>
      </c>
    </row>
    <row r="20" customFormat="false" ht="12.75" hidden="false" customHeight="false" outlineLevel="0" collapsed="false">
      <c r="A20" s="0" t="n">
        <v>165</v>
      </c>
      <c r="B20" s="46" t="n">
        <v>37056</v>
      </c>
      <c r="C20" s="0" t="n">
        <v>22511.7</v>
      </c>
      <c r="D20" s="0" t="n">
        <v>34610.25</v>
      </c>
      <c r="E20" s="0" t="n">
        <f aca="false">IF(MONTH(B20)&lt;4,1,IF(MONTH(B20)&lt;7,2,IF(MONTH(B20)&lt;10,3,4)))</f>
        <v>2</v>
      </c>
      <c r="F20" s="0" t="n">
        <f aca="false">(E20=$F$1)*D20</f>
        <v>0</v>
      </c>
    </row>
    <row r="21" customFormat="false" ht="12.75" hidden="false" customHeight="false" outlineLevel="0" collapsed="false">
      <c r="A21" s="0" t="n">
        <v>239</v>
      </c>
      <c r="B21" s="46" t="n">
        <v>37130</v>
      </c>
      <c r="C21" s="0" t="n">
        <v>24137.375</v>
      </c>
      <c r="D21" s="0" t="n">
        <v>34546.3541666666</v>
      </c>
      <c r="E21" s="0" t="n">
        <f aca="false">IF(MONTH(B21)&lt;4,1,IF(MONTH(B21)&lt;7,2,IF(MONTH(B21)&lt;10,3,4)))</f>
        <v>3</v>
      </c>
      <c r="F21" s="0" t="n">
        <f aca="false">(E21=$F$1)*D21</f>
        <v>34546.3541666666</v>
      </c>
    </row>
    <row r="22" customFormat="false" ht="12.75" hidden="false" customHeight="false" outlineLevel="0" collapsed="false">
      <c r="A22" s="0" t="n">
        <v>196</v>
      </c>
      <c r="B22" s="46" t="n">
        <v>37087</v>
      </c>
      <c r="C22" s="0" t="n">
        <v>24159.0416666666</v>
      </c>
      <c r="D22" s="0" t="n">
        <v>34537.2916666666</v>
      </c>
      <c r="E22" s="0" t="n">
        <f aca="false">IF(MONTH(B22)&lt;4,1,IF(MONTH(B22)&lt;7,2,IF(MONTH(B22)&lt;10,3,4)))</f>
        <v>3</v>
      </c>
      <c r="F22" s="0" t="n">
        <f aca="false">(E22=$F$1)*D22</f>
        <v>34537.2916666666</v>
      </c>
    </row>
    <row r="23" customFormat="false" ht="12.75" hidden="false" customHeight="false" outlineLevel="0" collapsed="false">
      <c r="A23" s="0" t="n">
        <v>181</v>
      </c>
      <c r="B23" s="46" t="n">
        <v>37072</v>
      </c>
      <c r="C23" s="0" t="n">
        <v>24049.4166666666</v>
      </c>
      <c r="D23" s="0" t="n">
        <v>34508.2765957446</v>
      </c>
      <c r="E23" s="0" t="n">
        <f aca="false">IF(MONTH(B23)&lt;4,1,IF(MONTH(B23)&lt;7,2,IF(MONTH(B23)&lt;10,3,4)))</f>
        <v>2</v>
      </c>
      <c r="F23" s="0" t="n">
        <f aca="false">(E23=$F$1)*D23</f>
        <v>0</v>
      </c>
    </row>
    <row r="24" customFormat="false" ht="12.75" hidden="false" customHeight="false" outlineLevel="0" collapsed="false">
      <c r="A24" s="0" t="n">
        <v>223</v>
      </c>
      <c r="B24" s="46" t="n">
        <v>37114</v>
      </c>
      <c r="C24" s="0" t="n">
        <v>24279.875</v>
      </c>
      <c r="D24" s="0" t="n">
        <v>34491.4375</v>
      </c>
      <c r="E24" s="0" t="n">
        <f aca="false">IF(MONTH(B24)&lt;4,1,IF(MONTH(B24)&lt;7,2,IF(MONTH(B24)&lt;10,3,4)))</f>
        <v>3</v>
      </c>
      <c r="F24" s="0" t="n">
        <f aca="false">(E24=$F$1)*D24</f>
        <v>34491.4375</v>
      </c>
    </row>
    <row r="25" customFormat="false" ht="12.75" hidden="false" customHeight="false" outlineLevel="0" collapsed="false">
      <c r="A25" s="0" t="n">
        <v>227</v>
      </c>
      <c r="B25" s="46" t="n">
        <v>37118</v>
      </c>
      <c r="C25" s="0" t="n">
        <v>24603.9749999999</v>
      </c>
      <c r="D25" s="0" t="n">
        <v>34485.1875</v>
      </c>
      <c r="E25" s="0" t="n">
        <f aca="false">IF(MONTH(B25)&lt;4,1,IF(MONTH(B25)&lt;7,2,IF(MONTH(B25)&lt;10,3,4)))</f>
        <v>3</v>
      </c>
      <c r="F25" s="0" t="n">
        <f aca="false">(E25=$F$1)*D25</f>
        <v>34485.1875</v>
      </c>
    </row>
    <row r="26" customFormat="false" ht="12.75" hidden="false" customHeight="false" outlineLevel="0" collapsed="false">
      <c r="A26" s="0" t="n">
        <v>195</v>
      </c>
      <c r="B26" s="46" t="n">
        <v>37086</v>
      </c>
      <c r="C26" s="0" t="n">
        <v>24190.4583333333</v>
      </c>
      <c r="D26" s="0" t="n">
        <v>34406.8125</v>
      </c>
      <c r="E26" s="0" t="n">
        <f aca="false">IF(MONTH(B26)&lt;4,1,IF(MONTH(B26)&lt;7,2,IF(MONTH(B26)&lt;10,3,4)))</f>
        <v>3</v>
      </c>
      <c r="F26" s="0" t="n">
        <f aca="false">(E26=$F$1)*D26</f>
        <v>34406.8125</v>
      </c>
    </row>
    <row r="27" customFormat="false" ht="12.75" hidden="false" customHeight="false" outlineLevel="0" collapsed="false">
      <c r="A27" s="0" t="n">
        <v>209</v>
      </c>
      <c r="B27" s="46" t="n">
        <v>37100</v>
      </c>
      <c r="C27" s="0" t="n">
        <v>24378.2608695652</v>
      </c>
      <c r="D27" s="0" t="n">
        <v>34403.3125</v>
      </c>
      <c r="E27" s="0" t="n">
        <f aca="false">IF(MONTH(B27)&lt;4,1,IF(MONTH(B27)&lt;7,2,IF(MONTH(B27)&lt;10,3,4)))</f>
        <v>3</v>
      </c>
      <c r="F27" s="0" t="n">
        <f aca="false">(E27=$F$1)*D27</f>
        <v>34403.3125</v>
      </c>
    </row>
    <row r="28" customFormat="false" ht="12.75" hidden="false" customHeight="false" outlineLevel="0" collapsed="false">
      <c r="A28" s="0" t="n">
        <v>201</v>
      </c>
      <c r="B28" s="46" t="n">
        <v>37092</v>
      </c>
      <c r="C28" s="0" t="n">
        <v>23916.5</v>
      </c>
      <c r="D28" s="0" t="n">
        <v>34310.3541666666</v>
      </c>
      <c r="E28" s="0" t="n">
        <f aca="false">IF(MONTH(B28)&lt;4,1,IF(MONTH(B28)&lt;7,2,IF(MONTH(B28)&lt;10,3,4)))</f>
        <v>3</v>
      </c>
      <c r="F28" s="0" t="n">
        <f aca="false">(E28=$F$1)*D28</f>
        <v>34310.3541666666</v>
      </c>
    </row>
    <row r="29" customFormat="false" ht="12.75" hidden="false" customHeight="false" outlineLevel="0" collapsed="false">
      <c r="A29" s="0" t="n">
        <v>206</v>
      </c>
      <c r="B29" s="46" t="n">
        <v>37097</v>
      </c>
      <c r="C29" s="0" t="n">
        <v>24662.525</v>
      </c>
      <c r="D29" s="0" t="n">
        <v>34251.25</v>
      </c>
      <c r="E29" s="0" t="n">
        <f aca="false">IF(MONTH(B29)&lt;4,1,IF(MONTH(B29)&lt;7,2,IF(MONTH(B29)&lt;10,3,4)))</f>
        <v>3</v>
      </c>
      <c r="F29" s="0" t="n">
        <f aca="false">(E29=$F$1)*D29</f>
        <v>34251.25</v>
      </c>
    </row>
    <row r="30" customFormat="false" ht="12.75" hidden="false" customHeight="false" outlineLevel="0" collapsed="false">
      <c r="A30" s="0" t="n">
        <v>256</v>
      </c>
      <c r="B30" s="46" t="n">
        <v>37147</v>
      </c>
      <c r="C30" s="0" t="n">
        <v>24710.6749999999</v>
      </c>
      <c r="D30" s="0" t="n">
        <v>34175.3125</v>
      </c>
      <c r="E30" s="0" t="n">
        <f aca="false">IF(MONTH(B30)&lt;4,1,IF(MONTH(B30)&lt;7,2,IF(MONTH(B30)&lt;10,3,4)))</f>
        <v>3</v>
      </c>
      <c r="F30" s="0" t="n">
        <f aca="false">(E30=$F$1)*D30</f>
        <v>34175.3125</v>
      </c>
    </row>
    <row r="31" customFormat="false" ht="12.75" hidden="false" customHeight="false" outlineLevel="0" collapsed="false">
      <c r="A31" s="0" t="n">
        <v>263</v>
      </c>
      <c r="B31" s="46" t="n">
        <v>37154</v>
      </c>
      <c r="C31" s="0" t="n">
        <v>22930</v>
      </c>
      <c r="D31" s="0" t="n">
        <v>34151.46875</v>
      </c>
      <c r="E31" s="0" t="n">
        <f aca="false">IF(MONTH(B31)&lt;4,1,IF(MONTH(B31)&lt;7,2,IF(MONTH(B31)&lt;10,3,4)))</f>
        <v>3</v>
      </c>
      <c r="F31" s="0" t="n">
        <f aca="false">(E31=$F$1)*D31</f>
        <v>34151.46875</v>
      </c>
    </row>
    <row r="32" customFormat="false" ht="12.75" hidden="false" customHeight="false" outlineLevel="0" collapsed="false">
      <c r="A32" s="0" t="n">
        <v>240</v>
      </c>
      <c r="B32" s="46" t="n">
        <v>37131</v>
      </c>
      <c r="C32" s="0" t="n">
        <v>25792.525</v>
      </c>
      <c r="D32" s="0" t="n">
        <v>34131.96875</v>
      </c>
      <c r="E32" s="0" t="n">
        <f aca="false">IF(MONTH(B32)&lt;4,1,IF(MONTH(B32)&lt;7,2,IF(MONTH(B32)&lt;10,3,4)))</f>
        <v>3</v>
      </c>
      <c r="F32" s="0" t="n">
        <f aca="false">(E32=$F$1)*D32</f>
        <v>34131.96875</v>
      </c>
    </row>
    <row r="33" customFormat="false" ht="12.75" hidden="false" customHeight="false" outlineLevel="0" collapsed="false">
      <c r="A33" s="0" t="n">
        <v>230</v>
      </c>
      <c r="B33" s="46" t="n">
        <v>37121</v>
      </c>
      <c r="C33" s="0" t="n">
        <v>23966.0833333333</v>
      </c>
      <c r="D33" s="0" t="n">
        <v>34059.5833333333</v>
      </c>
      <c r="E33" s="0" t="n">
        <f aca="false">IF(MONTH(B33)&lt;4,1,IF(MONTH(B33)&lt;7,2,IF(MONTH(B33)&lt;10,3,4)))</f>
        <v>3</v>
      </c>
      <c r="F33" s="0" t="n">
        <f aca="false">(E33=$F$1)*D33</f>
        <v>34059.5833333333</v>
      </c>
    </row>
    <row r="34" customFormat="false" ht="12.75" hidden="false" customHeight="false" outlineLevel="0" collapsed="false">
      <c r="A34" s="0" t="n">
        <v>241</v>
      </c>
      <c r="B34" s="46" t="n">
        <v>37132</v>
      </c>
      <c r="C34" s="0" t="n">
        <v>25713.7</v>
      </c>
      <c r="D34" s="0" t="n">
        <v>33915.75</v>
      </c>
      <c r="E34" s="0" t="n">
        <f aca="false">IF(MONTH(B34)&lt;4,1,IF(MONTH(B34)&lt;7,2,IF(MONTH(B34)&lt;10,3,4)))</f>
        <v>3</v>
      </c>
      <c r="F34" s="0" t="n">
        <f aca="false">(E34=$F$1)*D34</f>
        <v>33915.75</v>
      </c>
    </row>
    <row r="35" customFormat="false" ht="12.75" hidden="false" customHeight="false" outlineLevel="0" collapsed="false">
      <c r="A35" s="0" t="n">
        <v>222</v>
      </c>
      <c r="B35" s="46" t="n">
        <v>37113</v>
      </c>
      <c r="C35" s="0" t="n">
        <v>23954.3333333333</v>
      </c>
      <c r="D35" s="0" t="n">
        <v>33902.5833333333</v>
      </c>
      <c r="E35" s="0" t="n">
        <f aca="false">IF(MONTH(B35)&lt;4,1,IF(MONTH(B35)&lt;7,2,IF(MONTH(B35)&lt;10,3,4)))</f>
        <v>3</v>
      </c>
      <c r="F35" s="0" t="n">
        <f aca="false">(E35=$F$1)*D35</f>
        <v>33902.5833333333</v>
      </c>
    </row>
    <row r="36" customFormat="false" ht="12.75" hidden="false" customHeight="false" outlineLevel="0" collapsed="false">
      <c r="A36" s="0" t="n">
        <v>257</v>
      </c>
      <c r="B36" s="46" t="n">
        <v>37148</v>
      </c>
      <c r="C36" s="0" t="n">
        <v>23295.7916666666</v>
      </c>
      <c r="D36" s="0" t="n">
        <v>33870.625</v>
      </c>
      <c r="E36" s="0" t="n">
        <f aca="false">IF(MONTH(B36)&lt;4,1,IF(MONTH(B36)&lt;7,2,IF(MONTH(B36)&lt;10,3,4)))</f>
        <v>3</v>
      </c>
      <c r="F36" s="0" t="n">
        <f aca="false">(E36=$F$1)*D36</f>
        <v>33870.625</v>
      </c>
    </row>
    <row r="37" customFormat="false" ht="12.75" hidden="false" customHeight="false" outlineLevel="0" collapsed="false">
      <c r="A37" s="0" t="n">
        <v>210</v>
      </c>
      <c r="B37" s="46" t="n">
        <v>37101</v>
      </c>
      <c r="C37" s="0" t="n">
        <v>24136.875</v>
      </c>
      <c r="D37" s="0" t="n">
        <v>33834.25</v>
      </c>
      <c r="E37" s="0" t="n">
        <f aca="false">IF(MONTH(B37)&lt;4,1,IF(MONTH(B37)&lt;7,2,IF(MONTH(B37)&lt;10,3,4)))</f>
        <v>3</v>
      </c>
      <c r="F37" s="0" t="n">
        <f aca="false">(E37=$F$1)*D37</f>
        <v>33834.25</v>
      </c>
    </row>
    <row r="38" customFormat="false" ht="12.75" hidden="false" customHeight="false" outlineLevel="0" collapsed="false">
      <c r="A38" s="0" t="n">
        <v>202</v>
      </c>
      <c r="B38" s="46" t="n">
        <v>37093</v>
      </c>
      <c r="C38" s="0" t="n">
        <v>23990.8333333333</v>
      </c>
      <c r="D38" s="0" t="n">
        <v>33822.5625</v>
      </c>
      <c r="E38" s="0" t="n">
        <f aca="false">IF(MONTH(B38)&lt;4,1,IF(MONTH(B38)&lt;7,2,IF(MONTH(B38)&lt;10,3,4)))</f>
        <v>3</v>
      </c>
      <c r="F38" s="0" t="n">
        <f aca="false">(E38=$F$1)*D38</f>
        <v>33822.5625</v>
      </c>
    </row>
    <row r="39" customFormat="false" ht="12.75" hidden="false" customHeight="false" outlineLevel="0" collapsed="false">
      <c r="A39" s="0" t="n">
        <v>243</v>
      </c>
      <c r="B39" s="46" t="n">
        <v>37134</v>
      </c>
      <c r="C39" s="0" t="n">
        <v>23581.375</v>
      </c>
      <c r="D39" s="0" t="n">
        <v>33803.9166666666</v>
      </c>
      <c r="E39" s="0" t="n">
        <f aca="false">IF(MONTH(B39)&lt;4,1,IF(MONTH(B39)&lt;7,2,IF(MONTH(B39)&lt;10,3,4)))</f>
        <v>3</v>
      </c>
      <c r="F39" s="0" t="n">
        <f aca="false">(E39=$F$1)*D39</f>
        <v>33803.9166666666</v>
      </c>
    </row>
    <row r="40" customFormat="false" ht="12.75" hidden="false" customHeight="false" outlineLevel="0" collapsed="false">
      <c r="A40" s="0" t="n">
        <v>251</v>
      </c>
      <c r="B40" s="46" t="n">
        <v>37142</v>
      </c>
      <c r="C40" s="0" t="n">
        <v>23035.5833333333</v>
      </c>
      <c r="D40" s="0" t="n">
        <v>33667.8125</v>
      </c>
      <c r="E40" s="0" t="n">
        <f aca="false">IF(MONTH(B40)&lt;4,1,IF(MONTH(B40)&lt;7,2,IF(MONTH(B40)&lt;10,3,4)))</f>
        <v>3</v>
      </c>
      <c r="F40" s="0" t="n">
        <f aca="false">(E40=$F$1)*D40</f>
        <v>33667.8125</v>
      </c>
    </row>
    <row r="41" customFormat="false" ht="12.75" hidden="false" customHeight="false" outlineLevel="0" collapsed="false">
      <c r="A41" s="0" t="n">
        <v>244</v>
      </c>
      <c r="B41" s="46" t="n">
        <v>37135</v>
      </c>
      <c r="C41" s="0" t="n">
        <v>23905.4583333333</v>
      </c>
      <c r="D41" s="0" t="n">
        <v>33615.0625</v>
      </c>
      <c r="E41" s="0" t="n">
        <f aca="false">IF(MONTH(B41)&lt;4,1,IF(MONTH(B41)&lt;7,2,IF(MONTH(B41)&lt;10,3,4)))</f>
        <v>3</v>
      </c>
      <c r="F41" s="0" t="n">
        <f aca="false">(E41=$F$1)*D41</f>
        <v>33615.0625</v>
      </c>
    </row>
    <row r="42" customFormat="false" ht="12.75" hidden="false" customHeight="false" outlineLevel="0" collapsed="false">
      <c r="A42" s="0" t="n">
        <v>166</v>
      </c>
      <c r="B42" s="46" t="n">
        <v>37057</v>
      </c>
      <c r="C42" s="0" t="n">
        <v>22911.2083333333</v>
      </c>
      <c r="D42" s="0" t="n">
        <v>33590.4583333333</v>
      </c>
      <c r="E42" s="0" t="n">
        <f aca="false">IF(MONTH(B42)&lt;4,1,IF(MONTH(B42)&lt;7,2,IF(MONTH(B42)&lt;10,3,4)))</f>
        <v>2</v>
      </c>
      <c r="F42" s="0" t="n">
        <f aca="false">(E42=$F$1)*D42</f>
        <v>0</v>
      </c>
    </row>
    <row r="43" customFormat="false" ht="12.75" hidden="false" customHeight="false" outlineLevel="0" collapsed="false">
      <c r="A43" s="0" t="n">
        <v>218</v>
      </c>
      <c r="B43" s="46" t="n">
        <v>37109</v>
      </c>
      <c r="C43" s="0" t="n">
        <v>24353.4166666666</v>
      </c>
      <c r="D43" s="0" t="n">
        <v>33568.6458333333</v>
      </c>
      <c r="E43" s="0" t="n">
        <f aca="false">IF(MONTH(B43)&lt;4,1,IF(MONTH(B43)&lt;7,2,IF(MONTH(B43)&lt;10,3,4)))</f>
        <v>3</v>
      </c>
      <c r="F43" s="0" t="n">
        <f aca="false">(E43=$F$1)*D43</f>
        <v>33568.6458333333</v>
      </c>
    </row>
    <row r="44" customFormat="false" ht="12.75" hidden="false" customHeight="false" outlineLevel="0" collapsed="false">
      <c r="A44" s="0" t="n">
        <v>200</v>
      </c>
      <c r="B44" s="46" t="n">
        <v>37091</v>
      </c>
      <c r="C44" s="0" t="n">
        <v>26747.15</v>
      </c>
      <c r="D44" s="0" t="n">
        <v>33462.875</v>
      </c>
      <c r="E44" s="0" t="n">
        <f aca="false">IF(MONTH(B44)&lt;4,1,IF(MONTH(B44)&lt;7,2,IF(MONTH(B44)&lt;10,3,4)))</f>
        <v>3</v>
      </c>
      <c r="F44" s="0" t="n">
        <f aca="false">(E44=$F$1)*D44</f>
        <v>33462.875</v>
      </c>
    </row>
    <row r="45" customFormat="false" ht="12.75" hidden="false" customHeight="false" outlineLevel="0" collapsed="false">
      <c r="A45" s="0" t="n">
        <v>258</v>
      </c>
      <c r="B45" s="46" t="n">
        <v>37149</v>
      </c>
      <c r="C45" s="0" t="n">
        <v>23354.625</v>
      </c>
      <c r="D45" s="0" t="n">
        <v>33453.0833333333</v>
      </c>
      <c r="E45" s="0" t="n">
        <f aca="false">IF(MONTH(B45)&lt;4,1,IF(MONTH(B45)&lt;7,2,IF(MONTH(B45)&lt;10,3,4)))</f>
        <v>3</v>
      </c>
      <c r="F45" s="0" t="n">
        <f aca="false">(E45=$F$1)*D45</f>
        <v>33453.0833333333</v>
      </c>
    </row>
    <row r="46" customFormat="false" ht="12.75" hidden="false" customHeight="false" outlineLevel="0" collapsed="false">
      <c r="A46" s="0" t="n">
        <v>231</v>
      </c>
      <c r="B46" s="46" t="n">
        <v>37122</v>
      </c>
      <c r="C46" s="0" t="n">
        <v>23656.9166666666</v>
      </c>
      <c r="D46" s="0" t="n">
        <v>33409.5416666666</v>
      </c>
      <c r="E46" s="0" t="n">
        <f aca="false">IF(MONTH(B46)&lt;4,1,IF(MONTH(B46)&lt;7,2,IF(MONTH(B46)&lt;10,3,4)))</f>
        <v>3</v>
      </c>
      <c r="F46" s="0" t="n">
        <f aca="false">(E46=$F$1)*D46</f>
        <v>33409.5416666666</v>
      </c>
    </row>
    <row r="47" customFormat="false" ht="12.75" hidden="false" customHeight="false" outlineLevel="0" collapsed="false">
      <c r="A47" s="0" t="n">
        <v>199</v>
      </c>
      <c r="B47" s="46" t="n">
        <v>37090</v>
      </c>
      <c r="C47" s="0" t="n">
        <v>25186.9</v>
      </c>
      <c r="D47" s="0" t="n">
        <v>33358.5</v>
      </c>
      <c r="E47" s="0" t="n">
        <f aca="false">IF(MONTH(B47)&lt;4,1,IF(MONTH(B47)&lt;7,2,IF(MONTH(B47)&lt;10,3,4)))</f>
        <v>3</v>
      </c>
      <c r="F47" s="0" t="n">
        <f aca="false">(E47=$F$1)*D47</f>
        <v>33358.5</v>
      </c>
    </row>
    <row r="48" customFormat="false" ht="12.75" hidden="false" customHeight="false" outlineLevel="0" collapsed="false">
      <c r="A48" s="0" t="n">
        <v>197</v>
      </c>
      <c r="B48" s="46" t="n">
        <v>37088</v>
      </c>
      <c r="C48" s="0" t="n">
        <v>24170.7916666666</v>
      </c>
      <c r="D48" s="0" t="n">
        <v>33341.3541666666</v>
      </c>
      <c r="E48" s="0" t="n">
        <f aca="false">IF(MONTH(B48)&lt;4,1,IF(MONTH(B48)&lt;7,2,IF(MONTH(B48)&lt;10,3,4)))</f>
        <v>3</v>
      </c>
      <c r="F48" s="0" t="n">
        <f aca="false">(E48=$F$1)*D48</f>
        <v>33341.3541666666</v>
      </c>
    </row>
    <row r="49" customFormat="false" ht="12.75" hidden="false" customHeight="false" outlineLevel="0" collapsed="false">
      <c r="A49" s="0" t="n">
        <v>172</v>
      </c>
      <c r="B49" s="46" t="n">
        <v>37063</v>
      </c>
      <c r="C49" s="0" t="n">
        <v>22253.0499999999</v>
      </c>
      <c r="D49" s="0" t="n">
        <v>33337.5</v>
      </c>
      <c r="E49" s="0" t="n">
        <f aca="false">IF(MONTH(B49)&lt;4,1,IF(MONTH(B49)&lt;7,2,IF(MONTH(B49)&lt;10,3,4)))</f>
        <v>2</v>
      </c>
      <c r="F49" s="0" t="n">
        <f aca="false">(E49=$F$1)*D49</f>
        <v>0</v>
      </c>
    </row>
    <row r="50" customFormat="false" ht="12.75" hidden="false" customHeight="false" outlineLevel="0" collapsed="false">
      <c r="A50" s="0" t="n">
        <v>198</v>
      </c>
      <c r="B50" s="46" t="n">
        <v>37089</v>
      </c>
      <c r="C50" s="0" t="n">
        <v>24939.2999999999</v>
      </c>
      <c r="D50" s="0" t="n">
        <v>33256.625</v>
      </c>
      <c r="E50" s="0" t="n">
        <f aca="false">IF(MONTH(B50)&lt;4,1,IF(MONTH(B50)&lt;7,2,IF(MONTH(B50)&lt;10,3,4)))</f>
        <v>3</v>
      </c>
      <c r="F50" s="0" t="n">
        <f aca="false">(E50=$F$1)*D50</f>
        <v>33256.625</v>
      </c>
    </row>
    <row r="51" customFormat="false" ht="12.75" hidden="false" customHeight="false" outlineLevel="0" collapsed="false">
      <c r="A51" s="0" t="n">
        <v>182</v>
      </c>
      <c r="B51" s="46" t="n">
        <v>37073</v>
      </c>
      <c r="C51" s="0" t="n">
        <v>23417.5833333333</v>
      </c>
      <c r="D51" s="0" t="n">
        <v>33239.9583333333</v>
      </c>
      <c r="E51" s="0" t="n">
        <f aca="false">IF(MONTH(B51)&lt;4,1,IF(MONTH(B51)&lt;7,2,IF(MONTH(B51)&lt;10,3,4)))</f>
        <v>3</v>
      </c>
      <c r="F51" s="0" t="n">
        <f aca="false">(E51=$F$1)*D51</f>
        <v>33239.9583333333</v>
      </c>
    </row>
    <row r="52" customFormat="false" ht="12.75" hidden="false" customHeight="false" outlineLevel="0" collapsed="false">
      <c r="A52" s="0" t="n">
        <v>188</v>
      </c>
      <c r="B52" s="46" t="n">
        <v>37079</v>
      </c>
      <c r="C52" s="0" t="n">
        <v>23273.5</v>
      </c>
      <c r="D52" s="0" t="n">
        <v>33095.6896158854</v>
      </c>
      <c r="E52" s="0" t="n">
        <f aca="false">IF(MONTH(B52)&lt;4,1,IF(MONTH(B52)&lt;7,2,IF(MONTH(B52)&lt;10,3,4)))</f>
        <v>3</v>
      </c>
      <c r="F52" s="0" t="n">
        <f aca="false">(E52=$F$1)*D52</f>
        <v>33095.6896158854</v>
      </c>
    </row>
    <row r="53" customFormat="false" ht="12.75" hidden="false" customHeight="false" outlineLevel="0" collapsed="false">
      <c r="A53" s="0" t="n">
        <v>203</v>
      </c>
      <c r="B53" s="46" t="n">
        <v>37094</v>
      </c>
      <c r="C53" s="0" t="n">
        <v>23865.375</v>
      </c>
      <c r="D53" s="0" t="n">
        <v>33088.8333333333</v>
      </c>
      <c r="E53" s="0" t="n">
        <f aca="false">IF(MONTH(B53)&lt;4,1,IF(MONTH(B53)&lt;7,2,IF(MONTH(B53)&lt;10,3,4)))</f>
        <v>3</v>
      </c>
      <c r="F53" s="0" t="n">
        <f aca="false">(E53=$F$1)*D53</f>
        <v>33088.8333333333</v>
      </c>
    </row>
    <row r="54" customFormat="false" ht="12.75" hidden="false" customHeight="false" outlineLevel="0" collapsed="false">
      <c r="A54" s="0" t="n">
        <v>245</v>
      </c>
      <c r="B54" s="46" t="n">
        <v>37136</v>
      </c>
      <c r="C54" s="0" t="n">
        <v>23684.4166666666</v>
      </c>
      <c r="D54" s="0" t="n">
        <v>33017.7291666666</v>
      </c>
      <c r="E54" s="0" t="n">
        <f aca="false">IF(MONTH(B54)&lt;4,1,IF(MONTH(B54)&lt;7,2,IF(MONTH(B54)&lt;10,3,4)))</f>
        <v>3</v>
      </c>
      <c r="F54" s="0" t="n">
        <f aca="false">(E54=$F$1)*D54</f>
        <v>33017.7291666666</v>
      </c>
    </row>
    <row r="55" customFormat="false" ht="12.75" hidden="false" customHeight="false" outlineLevel="0" collapsed="false">
      <c r="A55" s="0" t="n">
        <v>250</v>
      </c>
      <c r="B55" s="46" t="n">
        <v>37141</v>
      </c>
      <c r="C55" s="0" t="n">
        <v>26073.4</v>
      </c>
      <c r="D55" s="0" t="n">
        <v>32951.15625</v>
      </c>
      <c r="E55" s="0" t="n">
        <f aca="false">IF(MONTH(B55)&lt;4,1,IF(MONTH(B55)&lt;7,2,IF(MONTH(B55)&lt;10,3,4)))</f>
        <v>3</v>
      </c>
      <c r="F55" s="0" t="n">
        <f aca="false">(E55=$F$1)*D55</f>
        <v>32951.15625</v>
      </c>
    </row>
    <row r="56" customFormat="false" ht="12.75" hidden="false" customHeight="false" outlineLevel="0" collapsed="false">
      <c r="A56" s="0" t="n">
        <v>259</v>
      </c>
      <c r="B56" s="46" t="n">
        <v>37150</v>
      </c>
      <c r="C56" s="0" t="n">
        <v>23054.5</v>
      </c>
      <c r="D56" s="0" t="n">
        <v>32897.4583333333</v>
      </c>
      <c r="E56" s="0" t="n">
        <f aca="false">IF(MONTH(B56)&lt;4,1,IF(MONTH(B56)&lt;7,2,IF(MONTH(B56)&lt;10,3,4)))</f>
        <v>3</v>
      </c>
      <c r="F56" s="0" t="n">
        <f aca="false">(E56=$F$1)*D56</f>
        <v>32897.4583333333</v>
      </c>
    </row>
    <row r="57" customFormat="false" ht="12.75" hidden="false" customHeight="false" outlineLevel="0" collapsed="false">
      <c r="A57" s="0" t="n">
        <v>189</v>
      </c>
      <c r="B57" s="46" t="n">
        <v>37080</v>
      </c>
      <c r="C57" s="0" t="n">
        <v>23310.5416666666</v>
      </c>
      <c r="D57" s="0" t="n">
        <v>32889.3958333333</v>
      </c>
      <c r="E57" s="0" t="n">
        <f aca="false">IF(MONTH(B57)&lt;4,1,IF(MONTH(B57)&lt;7,2,IF(MONTH(B57)&lt;10,3,4)))</f>
        <v>3</v>
      </c>
      <c r="F57" s="0" t="n">
        <f aca="false">(E57=$F$1)*D57</f>
        <v>32889.3958333333</v>
      </c>
    </row>
    <row r="58" customFormat="false" ht="12.75" hidden="false" customHeight="false" outlineLevel="0" collapsed="false">
      <c r="A58" s="0" t="n">
        <v>173</v>
      </c>
      <c r="B58" s="46" t="n">
        <v>37064</v>
      </c>
      <c r="C58" s="0" t="n">
        <v>22590.125</v>
      </c>
      <c r="D58" s="0" t="n">
        <v>32825.6875</v>
      </c>
      <c r="E58" s="0" t="n">
        <f aca="false">IF(MONTH(B58)&lt;4,1,IF(MONTH(B58)&lt;7,2,IF(MONTH(B58)&lt;10,3,4)))</f>
        <v>2</v>
      </c>
      <c r="F58" s="0" t="n">
        <f aca="false">(E58=$F$1)*D58</f>
        <v>0</v>
      </c>
    </row>
    <row r="59" customFormat="false" ht="12.75" hidden="false" customHeight="false" outlineLevel="0" collapsed="false">
      <c r="A59" s="0" t="n">
        <v>234</v>
      </c>
      <c r="B59" s="46" t="n">
        <v>37125</v>
      </c>
      <c r="C59" s="0" t="n">
        <v>26024.9749999999</v>
      </c>
      <c r="D59" s="0" t="n">
        <v>32658.125</v>
      </c>
      <c r="E59" s="0" t="n">
        <f aca="false">IF(MONTH(B59)&lt;4,1,IF(MONTH(B59)&lt;7,2,IF(MONTH(B59)&lt;10,3,4)))</f>
        <v>3</v>
      </c>
      <c r="F59" s="0" t="n">
        <f aca="false">(E59=$F$1)*D59</f>
        <v>32658.125</v>
      </c>
    </row>
    <row r="60" customFormat="false" ht="12.75" hidden="false" customHeight="false" outlineLevel="0" collapsed="false">
      <c r="A60" s="0" t="n">
        <v>167</v>
      </c>
      <c r="B60" s="46" t="n">
        <v>37058</v>
      </c>
      <c r="C60" s="0" t="n">
        <v>22972.2083333333</v>
      </c>
      <c r="D60" s="0" t="n">
        <v>32656.5416666666</v>
      </c>
      <c r="E60" s="0" t="n">
        <f aca="false">IF(MONTH(B60)&lt;4,1,IF(MONTH(B60)&lt;7,2,IF(MONTH(B60)&lt;10,3,4)))</f>
        <v>2</v>
      </c>
      <c r="F60" s="0" t="n">
        <f aca="false">(E60=$F$1)*D60</f>
        <v>0</v>
      </c>
    </row>
    <row r="61" customFormat="false" ht="12.75" hidden="false" customHeight="false" outlineLevel="0" collapsed="false">
      <c r="A61" s="0" t="n">
        <v>178</v>
      </c>
      <c r="B61" s="46" t="n">
        <v>37069</v>
      </c>
      <c r="C61" s="0" t="n">
        <v>24141.25</v>
      </c>
      <c r="D61" s="0" t="n">
        <v>32634.71875</v>
      </c>
      <c r="E61" s="0" t="n">
        <f aca="false">IF(MONTH(B61)&lt;4,1,IF(MONTH(B61)&lt;7,2,IF(MONTH(B61)&lt;10,3,4)))</f>
        <v>2</v>
      </c>
      <c r="F61" s="0" t="n">
        <f aca="false">(E61=$F$1)*D61</f>
        <v>0</v>
      </c>
    </row>
    <row r="62" customFormat="false" ht="12.75" hidden="false" customHeight="false" outlineLevel="0" collapsed="false">
      <c r="A62" s="0" t="n">
        <v>220</v>
      </c>
      <c r="B62" s="46" t="n">
        <v>37111</v>
      </c>
      <c r="C62" s="0" t="n">
        <v>23694.3499999999</v>
      </c>
      <c r="D62" s="0" t="n">
        <v>32539.3125</v>
      </c>
      <c r="E62" s="0" t="n">
        <f aca="false">IF(MONTH(B62)&lt;4,1,IF(MONTH(B62)&lt;7,2,IF(MONTH(B62)&lt;10,3,4)))</f>
        <v>3</v>
      </c>
      <c r="F62" s="0" t="n">
        <f aca="false">(E62=$F$1)*D62</f>
        <v>32539.3125</v>
      </c>
    </row>
    <row r="63" customFormat="false" ht="12.75" hidden="false" customHeight="false" outlineLevel="0" collapsed="false">
      <c r="A63" s="0" t="n">
        <v>226</v>
      </c>
      <c r="B63" s="46" t="n">
        <v>37117</v>
      </c>
      <c r="C63" s="0" t="n">
        <v>26771.7249999999</v>
      </c>
      <c r="D63" s="0" t="n">
        <v>32529.46875</v>
      </c>
      <c r="E63" s="0" t="n">
        <f aca="false">IF(MONTH(B63)&lt;4,1,IF(MONTH(B63)&lt;7,2,IF(MONTH(B63)&lt;10,3,4)))</f>
        <v>3</v>
      </c>
      <c r="F63" s="0" t="n">
        <f aca="false">(E63=$F$1)*D63</f>
        <v>32529.46875</v>
      </c>
    </row>
    <row r="64" customFormat="false" ht="12.75" hidden="false" customHeight="false" outlineLevel="0" collapsed="false">
      <c r="A64" s="0" t="n">
        <v>221</v>
      </c>
      <c r="B64" s="46" t="n">
        <v>37112</v>
      </c>
      <c r="C64" s="0" t="n">
        <v>25706.75</v>
      </c>
      <c r="D64" s="0" t="n">
        <v>32528.3125</v>
      </c>
      <c r="E64" s="0" t="n">
        <f aca="false">IF(MONTH(B64)&lt;4,1,IF(MONTH(B64)&lt;7,2,IF(MONTH(B64)&lt;10,3,4)))</f>
        <v>3</v>
      </c>
      <c r="F64" s="0" t="n">
        <f aca="false">(E64=$F$1)*D64</f>
        <v>32528.3125</v>
      </c>
    </row>
    <row r="65" customFormat="false" ht="12.75" hidden="false" customHeight="false" outlineLevel="0" collapsed="false">
      <c r="A65" s="0" t="n">
        <v>174</v>
      </c>
      <c r="B65" s="46" t="n">
        <v>37065</v>
      </c>
      <c r="C65" s="0" t="n">
        <v>22780.5833333333</v>
      </c>
      <c r="D65" s="0" t="n">
        <v>32496.0833333333</v>
      </c>
      <c r="E65" s="0" t="n">
        <f aca="false">IF(MONTH(B65)&lt;4,1,IF(MONTH(B65)&lt;7,2,IF(MONTH(B65)&lt;10,3,4)))</f>
        <v>2</v>
      </c>
      <c r="F65" s="0" t="n">
        <f aca="false">(E65=$F$1)*D65</f>
        <v>0</v>
      </c>
    </row>
    <row r="66" customFormat="false" ht="12.75" hidden="false" customHeight="false" outlineLevel="0" collapsed="false">
      <c r="A66" s="0" t="n">
        <v>168</v>
      </c>
      <c r="B66" s="46" t="n">
        <v>37059</v>
      </c>
      <c r="C66" s="0" t="n">
        <v>22738.9166666666</v>
      </c>
      <c r="D66" s="0" t="n">
        <v>32355.125</v>
      </c>
      <c r="E66" s="0" t="n">
        <f aca="false">IF(MONTH(B66)&lt;4,1,IF(MONTH(B66)&lt;7,2,IF(MONTH(B66)&lt;10,3,4)))</f>
        <v>2</v>
      </c>
      <c r="F66" s="0" t="n">
        <f aca="false">(E66=$F$1)*D66</f>
        <v>0</v>
      </c>
    </row>
    <row r="67" customFormat="false" ht="12.75" hidden="false" customHeight="false" outlineLevel="0" collapsed="false">
      <c r="A67" s="0" t="n">
        <v>264</v>
      </c>
      <c r="B67" s="46" t="n">
        <v>37155</v>
      </c>
      <c r="C67" s="0" t="n">
        <v>22658.5833333333</v>
      </c>
      <c r="D67" s="0" t="n">
        <v>32344.1458333333</v>
      </c>
      <c r="E67" s="0" t="n">
        <f aca="false">IF(MONTH(B67)&lt;4,1,IF(MONTH(B67)&lt;7,2,IF(MONTH(B67)&lt;10,3,4)))</f>
        <v>3</v>
      </c>
      <c r="F67" s="0" t="n">
        <f aca="false">(E67=$F$1)*D67</f>
        <v>32344.1458333333</v>
      </c>
    </row>
    <row r="68" customFormat="false" ht="12.75" hidden="false" customHeight="false" outlineLevel="0" collapsed="false">
      <c r="A68" s="0" t="n">
        <v>187</v>
      </c>
      <c r="B68" s="46" t="n">
        <v>37078</v>
      </c>
      <c r="C68" s="0" t="n">
        <v>21835.1666666666</v>
      </c>
      <c r="D68" s="0" t="n">
        <v>32277.6041666666</v>
      </c>
      <c r="E68" s="0" t="n">
        <f aca="false">IF(MONTH(B68)&lt;4,1,IF(MONTH(B68)&lt;7,2,IF(MONTH(B68)&lt;10,3,4)))</f>
        <v>3</v>
      </c>
      <c r="F68" s="0" t="n">
        <f aca="false">(E68=$F$1)*D68</f>
        <v>32277.6041666666</v>
      </c>
    </row>
    <row r="69" customFormat="false" ht="12.75" hidden="false" customHeight="false" outlineLevel="0" collapsed="false">
      <c r="A69" s="0" t="n">
        <v>270</v>
      </c>
      <c r="B69" s="46" t="n">
        <v>37161</v>
      </c>
      <c r="C69" s="0" t="n">
        <v>21819.575</v>
      </c>
      <c r="D69" s="0" t="n">
        <v>32234.21875</v>
      </c>
      <c r="E69" s="0" t="n">
        <f aca="false">IF(MONTH(B69)&lt;4,1,IF(MONTH(B69)&lt;7,2,IF(MONTH(B69)&lt;10,3,4)))</f>
        <v>3</v>
      </c>
      <c r="F69" s="0" t="n">
        <f aca="false">(E69=$F$1)*D69</f>
        <v>32234.21875</v>
      </c>
    </row>
    <row r="70" customFormat="false" ht="12.75" hidden="false" customHeight="false" outlineLevel="0" collapsed="false">
      <c r="A70" s="0" t="n">
        <v>252</v>
      </c>
      <c r="B70" s="46" t="n">
        <v>37143</v>
      </c>
      <c r="C70" s="0" t="n">
        <v>22999.25</v>
      </c>
      <c r="D70" s="0" t="n">
        <v>32189.9375</v>
      </c>
      <c r="E70" s="0" t="n">
        <f aca="false">IF(MONTH(B70)&lt;4,1,IF(MONTH(B70)&lt;7,2,IF(MONTH(B70)&lt;10,3,4)))</f>
        <v>3</v>
      </c>
      <c r="F70" s="0" t="n">
        <f aca="false">(E70=$F$1)*D70</f>
        <v>32189.9375</v>
      </c>
    </row>
    <row r="71" customFormat="false" ht="12.75" hidden="false" customHeight="false" outlineLevel="0" collapsed="false">
      <c r="A71" s="0" t="n">
        <v>216</v>
      </c>
      <c r="B71" s="46" t="n">
        <v>37107</v>
      </c>
      <c r="C71" s="0" t="n">
        <v>25570.6666666666</v>
      </c>
      <c r="D71" s="0" t="n">
        <v>32182.2916666666</v>
      </c>
      <c r="E71" s="0" t="n">
        <f aca="false">IF(MONTH(B71)&lt;4,1,IF(MONTH(B71)&lt;7,2,IF(MONTH(B71)&lt;10,3,4)))</f>
        <v>3</v>
      </c>
      <c r="F71" s="0" t="n">
        <f aca="false">(E71=$F$1)*D71</f>
        <v>32182.2916666666</v>
      </c>
    </row>
    <row r="72" customFormat="false" ht="12.75" hidden="false" customHeight="false" outlineLevel="0" collapsed="false">
      <c r="A72" s="0" t="n">
        <v>232</v>
      </c>
      <c r="B72" s="46" t="n">
        <v>37123</v>
      </c>
      <c r="C72" s="0" t="n">
        <v>23243.1666666666</v>
      </c>
      <c r="D72" s="0" t="n">
        <v>31885.7916666666</v>
      </c>
      <c r="E72" s="0" t="n">
        <f aca="false">IF(MONTH(B72)&lt;4,1,IF(MONTH(B72)&lt;7,2,IF(MONTH(B72)&lt;10,3,4)))</f>
        <v>3</v>
      </c>
      <c r="F72" s="0" t="n">
        <f aca="false">(E72=$F$1)*D72</f>
        <v>31885.7916666666</v>
      </c>
    </row>
    <row r="73" customFormat="false" ht="12.75" hidden="false" customHeight="false" outlineLevel="0" collapsed="false">
      <c r="A73" s="0" t="n">
        <v>262</v>
      </c>
      <c r="B73" s="46" t="n">
        <v>37153</v>
      </c>
      <c r="C73" s="0" t="n">
        <v>23039.2999999999</v>
      </c>
      <c r="D73" s="0" t="n">
        <v>31855.0625</v>
      </c>
      <c r="E73" s="0" t="n">
        <f aca="false">IF(MONTH(B73)&lt;4,1,IF(MONTH(B73)&lt;7,2,IF(MONTH(B73)&lt;10,3,4)))</f>
        <v>3</v>
      </c>
      <c r="F73" s="0" t="n">
        <f aca="false">(E73=$F$1)*D73</f>
        <v>31855.0625</v>
      </c>
    </row>
    <row r="74" customFormat="false" ht="12.75" hidden="false" customHeight="false" outlineLevel="0" collapsed="false">
      <c r="A74" s="0" t="n">
        <v>190</v>
      </c>
      <c r="B74" s="46" t="n">
        <v>37081</v>
      </c>
      <c r="C74" s="0" t="n">
        <v>23104.4166666666</v>
      </c>
      <c r="D74" s="0" t="n">
        <v>31853.3333333333</v>
      </c>
      <c r="E74" s="0" t="n">
        <f aca="false">IF(MONTH(B74)&lt;4,1,IF(MONTH(B74)&lt;7,2,IF(MONTH(B74)&lt;10,3,4)))</f>
        <v>3</v>
      </c>
      <c r="F74" s="0" t="n">
        <f aca="false">(E74=$F$1)*D74</f>
        <v>31853.3333333333</v>
      </c>
    </row>
    <row r="75" customFormat="false" ht="12.75" hidden="false" customHeight="false" outlineLevel="0" collapsed="false">
      <c r="A75" s="0" t="n">
        <v>204</v>
      </c>
      <c r="B75" s="46" t="n">
        <v>37095</v>
      </c>
      <c r="C75" s="0" t="n">
        <v>23473.375</v>
      </c>
      <c r="D75" s="0" t="n">
        <v>31827.375</v>
      </c>
      <c r="E75" s="0" t="n">
        <f aca="false">IF(MONTH(B75)&lt;4,1,IF(MONTH(B75)&lt;7,2,IF(MONTH(B75)&lt;10,3,4)))</f>
        <v>3</v>
      </c>
      <c r="F75" s="0" t="n">
        <f aca="false">(E75=$F$1)*D75</f>
        <v>31827.375</v>
      </c>
    </row>
    <row r="76" customFormat="false" ht="12.75" hidden="false" customHeight="false" outlineLevel="0" collapsed="false">
      <c r="A76" s="0" t="n">
        <v>151</v>
      </c>
      <c r="B76" s="46" t="n">
        <v>37042</v>
      </c>
      <c r="C76" s="0" t="n">
        <v>21634.1071428571</v>
      </c>
      <c r="D76" s="0" t="n">
        <v>31787.9375</v>
      </c>
      <c r="E76" s="0" t="n">
        <f aca="false">IF(MONTH(B76)&lt;4,1,IF(MONTH(B76)&lt;7,2,IF(MONTH(B76)&lt;10,3,4)))</f>
        <v>2</v>
      </c>
      <c r="F76" s="0" t="n">
        <f aca="false">(E76=$F$1)*D76</f>
        <v>0</v>
      </c>
    </row>
    <row r="77" customFormat="false" ht="12.75" hidden="false" customHeight="false" outlineLevel="0" collapsed="false">
      <c r="A77" s="0" t="n">
        <v>246</v>
      </c>
      <c r="B77" s="46" t="n">
        <v>37137</v>
      </c>
      <c r="C77" s="0" t="n">
        <v>23425.0833333333</v>
      </c>
      <c r="D77" s="0" t="n">
        <v>31779.8333333333</v>
      </c>
      <c r="E77" s="0" t="n">
        <f aca="false">IF(MONTH(B77)&lt;4,1,IF(MONTH(B77)&lt;7,2,IF(MONTH(B77)&lt;10,3,4)))</f>
        <v>3</v>
      </c>
      <c r="F77" s="0" t="n">
        <f aca="false">(E77=$F$1)*D77</f>
        <v>31779.8333333333</v>
      </c>
    </row>
    <row r="78" customFormat="false" ht="12.75" hidden="false" customHeight="false" outlineLevel="0" collapsed="false">
      <c r="A78" s="0" t="n">
        <v>260</v>
      </c>
      <c r="B78" s="46" t="n">
        <v>37151</v>
      </c>
      <c r="C78" s="0" t="n">
        <v>22971</v>
      </c>
      <c r="D78" s="0" t="n">
        <v>31740.3958333333</v>
      </c>
      <c r="E78" s="0" t="n">
        <f aca="false">IF(MONTH(B78)&lt;4,1,IF(MONTH(B78)&lt;7,2,IF(MONTH(B78)&lt;10,3,4)))</f>
        <v>3</v>
      </c>
      <c r="F78" s="0" t="n">
        <f aca="false">(E78=$F$1)*D78</f>
        <v>31740.3958333333</v>
      </c>
    </row>
    <row r="79" customFormat="false" ht="12.75" hidden="false" customHeight="false" outlineLevel="0" collapsed="false">
      <c r="A79" s="0" t="n">
        <v>242</v>
      </c>
      <c r="B79" s="46" t="n">
        <v>37133</v>
      </c>
      <c r="C79" s="0" t="n">
        <v>27570.4</v>
      </c>
      <c r="D79" s="0" t="n">
        <v>31697.375</v>
      </c>
      <c r="E79" s="0" t="n">
        <f aca="false">IF(MONTH(B79)&lt;4,1,IF(MONTH(B79)&lt;7,2,IF(MONTH(B79)&lt;10,3,4)))</f>
        <v>3</v>
      </c>
      <c r="F79" s="0" t="n">
        <f aca="false">(E79=$F$1)*D79</f>
        <v>31697.375</v>
      </c>
    </row>
    <row r="80" customFormat="false" ht="12.75" hidden="false" customHeight="false" outlineLevel="0" collapsed="false">
      <c r="A80" s="0" t="n">
        <v>211</v>
      </c>
      <c r="B80" s="46" t="n">
        <v>37102</v>
      </c>
      <c r="C80" s="0" t="n">
        <v>23341.7083333333</v>
      </c>
      <c r="D80" s="0" t="n">
        <v>31696.0833333333</v>
      </c>
      <c r="E80" s="0" t="n">
        <f aca="false">IF(MONTH(B80)&lt;4,1,IF(MONTH(B80)&lt;7,2,IF(MONTH(B80)&lt;10,3,4)))</f>
        <v>3</v>
      </c>
      <c r="F80" s="0" t="n">
        <f aca="false">(E80=$F$1)*D80</f>
        <v>31696.0833333333</v>
      </c>
    </row>
    <row r="81" customFormat="false" ht="12.75" hidden="false" customHeight="false" outlineLevel="0" collapsed="false">
      <c r="A81" s="0" t="n">
        <v>191</v>
      </c>
      <c r="B81" s="46" t="n">
        <v>37082</v>
      </c>
      <c r="C81" s="0" t="n">
        <v>24447.6749999999</v>
      </c>
      <c r="D81" s="0" t="n">
        <v>31591.321899414</v>
      </c>
      <c r="E81" s="0" t="n">
        <f aca="false">IF(MONTH(B81)&lt;4,1,IF(MONTH(B81)&lt;7,2,IF(MONTH(B81)&lt;10,3,4)))</f>
        <v>3</v>
      </c>
      <c r="F81" s="0" t="n">
        <f aca="false">(E81=$F$1)*D81</f>
        <v>31591.321899414</v>
      </c>
    </row>
    <row r="82" customFormat="false" ht="12.75" hidden="false" customHeight="false" outlineLevel="0" collapsed="false">
      <c r="A82" s="0" t="n">
        <v>233</v>
      </c>
      <c r="B82" s="46" t="n">
        <v>37124</v>
      </c>
      <c r="C82" s="0" t="n">
        <v>25191.775</v>
      </c>
      <c r="D82" s="0" t="n">
        <v>31507.59375</v>
      </c>
      <c r="E82" s="0" t="n">
        <f aca="false">IF(MONTH(B82)&lt;4,1,IF(MONTH(B82)&lt;7,2,IF(MONTH(B82)&lt;10,3,4)))</f>
        <v>3</v>
      </c>
      <c r="F82" s="0" t="n">
        <f aca="false">(E82=$F$1)*D82</f>
        <v>31507.59375</v>
      </c>
    </row>
    <row r="83" customFormat="false" ht="12.75" hidden="false" customHeight="false" outlineLevel="0" collapsed="false">
      <c r="A83" s="0" t="n">
        <v>144</v>
      </c>
      <c r="B83" s="46" t="n">
        <v>37035</v>
      </c>
      <c r="C83" s="0" t="n">
        <v>21185.3157894736</v>
      </c>
      <c r="D83" s="0" t="n">
        <v>31494.15625</v>
      </c>
      <c r="E83" s="0" t="n">
        <f aca="false">IF(MONTH(B83)&lt;4,1,IF(MONTH(B83)&lt;7,2,IF(MONTH(B83)&lt;10,3,4)))</f>
        <v>2</v>
      </c>
      <c r="F83" s="0" t="n">
        <f aca="false">(E83=$F$1)*D83</f>
        <v>0</v>
      </c>
    </row>
    <row r="84" customFormat="false" ht="12.75" hidden="false" customHeight="false" outlineLevel="0" collapsed="false">
      <c r="A84" s="0" t="n">
        <v>255</v>
      </c>
      <c r="B84" s="46" t="n">
        <v>37146</v>
      </c>
      <c r="C84" s="0" t="n">
        <v>24025.7999999999</v>
      </c>
      <c r="D84" s="0" t="n">
        <v>31458.5625</v>
      </c>
      <c r="E84" s="0" t="n">
        <f aca="false">IF(MONTH(B84)&lt;4,1,IF(MONTH(B84)&lt;7,2,IF(MONTH(B84)&lt;10,3,4)))</f>
        <v>3</v>
      </c>
      <c r="F84" s="0" t="n">
        <f aca="false">(E84=$F$1)*D84</f>
        <v>31458.5625</v>
      </c>
    </row>
    <row r="85" customFormat="false" ht="12.75" hidden="false" customHeight="false" outlineLevel="0" collapsed="false">
      <c r="A85" s="0" t="n">
        <v>265</v>
      </c>
      <c r="B85" s="46" t="n">
        <v>37156</v>
      </c>
      <c r="C85" s="0" t="n">
        <v>22712.409090909</v>
      </c>
      <c r="D85" s="0" t="n">
        <v>31372.7234042553</v>
      </c>
      <c r="E85" s="0" t="n">
        <f aca="false">IF(MONTH(B85)&lt;4,1,IF(MONTH(B85)&lt;7,2,IF(MONTH(B85)&lt;10,3,4)))</f>
        <v>3</v>
      </c>
      <c r="F85" s="0" t="n">
        <f aca="false">(E85=$F$1)*D85</f>
        <v>31372.7234042553</v>
      </c>
    </row>
    <row r="86" customFormat="false" ht="12.75" hidden="false" customHeight="false" outlineLevel="0" collapsed="false">
      <c r="A86" s="0" t="n">
        <v>273</v>
      </c>
      <c r="B86" s="46" t="n">
        <v>37164</v>
      </c>
      <c r="C86" s="0" t="n">
        <v>22143.875</v>
      </c>
      <c r="D86" s="0" t="n">
        <v>31313.4166666666</v>
      </c>
      <c r="E86" s="0" t="n">
        <f aca="false">IF(MONTH(B86)&lt;4,1,IF(MONTH(B86)&lt;7,2,IF(MONTH(B86)&lt;10,3,4)))</f>
        <v>3</v>
      </c>
      <c r="F86" s="0" t="n">
        <f aca="false">(E86=$F$1)*D86</f>
        <v>31313.4166666666</v>
      </c>
    </row>
    <row r="87" customFormat="false" ht="12.75" hidden="false" customHeight="false" outlineLevel="0" collapsed="false">
      <c r="A87" s="0" t="n">
        <v>175</v>
      </c>
      <c r="B87" s="46" t="n">
        <v>37066</v>
      </c>
      <c r="C87" s="0" t="n">
        <v>22584.0416666666</v>
      </c>
      <c r="D87" s="0" t="n">
        <v>31300.4791666666</v>
      </c>
      <c r="E87" s="0" t="n">
        <f aca="false">IF(MONTH(B87)&lt;4,1,IF(MONTH(B87)&lt;7,2,IF(MONTH(B87)&lt;10,3,4)))</f>
        <v>2</v>
      </c>
      <c r="F87" s="0" t="n">
        <f aca="false">(E87=$F$1)*D87</f>
        <v>0</v>
      </c>
    </row>
    <row r="88" customFormat="false" ht="12.75" hidden="false" customHeight="false" outlineLevel="0" collapsed="false">
      <c r="A88" s="0" t="n">
        <v>272</v>
      </c>
      <c r="B88" s="46" t="n">
        <v>37163</v>
      </c>
      <c r="C88" s="0" t="n">
        <v>22016.9583333333</v>
      </c>
      <c r="D88" s="0" t="n">
        <v>31213.3125</v>
      </c>
      <c r="E88" s="0" t="n">
        <f aca="false">IF(MONTH(B88)&lt;4,1,IF(MONTH(B88)&lt;7,2,IF(MONTH(B88)&lt;10,3,4)))</f>
        <v>3</v>
      </c>
      <c r="F88" s="0" t="n">
        <f aca="false">(E88=$F$1)*D88</f>
        <v>31213.3125</v>
      </c>
    </row>
    <row r="89" customFormat="false" ht="12.75" hidden="false" customHeight="false" outlineLevel="0" collapsed="false">
      <c r="A89" s="0" t="n">
        <v>249</v>
      </c>
      <c r="B89" s="46" t="n">
        <v>37140</v>
      </c>
      <c r="C89" s="0" t="n">
        <v>25944.3571428571</v>
      </c>
      <c r="D89" s="0" t="n">
        <v>31030.25</v>
      </c>
      <c r="E89" s="0" t="n">
        <f aca="false">IF(MONTH(B89)&lt;4,1,IF(MONTH(B89)&lt;7,2,IF(MONTH(B89)&lt;10,3,4)))</f>
        <v>3</v>
      </c>
      <c r="F89" s="0" t="n">
        <f aca="false">(E89=$F$1)*D89</f>
        <v>31030.25</v>
      </c>
    </row>
    <row r="90" customFormat="false" ht="12.75" hidden="false" customHeight="false" outlineLevel="0" collapsed="false">
      <c r="A90" s="0" t="n">
        <v>145</v>
      </c>
      <c r="B90" s="46" t="n">
        <v>37036</v>
      </c>
      <c r="C90" s="0" t="n">
        <v>21313.5499999999</v>
      </c>
      <c r="D90" s="0" t="n">
        <v>30909.3125</v>
      </c>
      <c r="E90" s="0" t="n">
        <f aca="false">IF(MONTH(B90)&lt;4,1,IF(MONTH(B90)&lt;7,2,IF(MONTH(B90)&lt;10,3,4)))</f>
        <v>2</v>
      </c>
      <c r="F90" s="0" t="n">
        <f aca="false">(E90=$F$1)*D90</f>
        <v>0</v>
      </c>
    </row>
    <row r="91" customFormat="false" ht="12.75" hidden="false" customHeight="false" outlineLevel="0" collapsed="false">
      <c r="A91" s="0" t="n">
        <v>277</v>
      </c>
      <c r="B91" s="46" t="n">
        <v>37168</v>
      </c>
      <c r="C91" s="0" t="n">
        <v>21504.7249999999</v>
      </c>
      <c r="D91" s="0" t="n">
        <v>30863.0625</v>
      </c>
      <c r="E91" s="0" t="n">
        <f aca="false">IF(MONTH(B91)&lt;4,1,IF(MONTH(B91)&lt;7,2,IF(MONTH(B91)&lt;10,3,4)))</f>
        <v>4</v>
      </c>
      <c r="F91" s="0" t="n">
        <f aca="false">(E91=$F$1)*D91</f>
        <v>0</v>
      </c>
    </row>
    <row r="92" customFormat="false" ht="12.75" hidden="false" customHeight="false" outlineLevel="0" collapsed="false">
      <c r="A92" s="0" t="n">
        <v>192</v>
      </c>
      <c r="B92" s="46" t="n">
        <v>37083</v>
      </c>
      <c r="C92" s="0" t="n">
        <v>26826.625</v>
      </c>
      <c r="D92" s="0" t="n">
        <v>30724.1875</v>
      </c>
      <c r="E92" s="0" t="n">
        <f aca="false">IF(MONTH(B92)&lt;4,1,IF(MONTH(B92)&lt;7,2,IF(MONTH(B92)&lt;10,3,4)))</f>
        <v>3</v>
      </c>
      <c r="F92" s="0" t="n">
        <f aca="false">(E92=$F$1)*D92</f>
        <v>30724.1875</v>
      </c>
    </row>
    <row r="93" customFormat="false" ht="12.75" hidden="false" customHeight="false" outlineLevel="0" collapsed="false">
      <c r="A93" s="0" t="n">
        <v>247</v>
      </c>
      <c r="B93" s="46" t="n">
        <v>37138</v>
      </c>
      <c r="C93" s="0" t="n">
        <v>23505.9749999999</v>
      </c>
      <c r="D93" s="0" t="n">
        <v>30672.6875</v>
      </c>
      <c r="E93" s="0" t="n">
        <f aca="false">IF(MONTH(B93)&lt;4,1,IF(MONTH(B93)&lt;7,2,IF(MONTH(B93)&lt;10,3,4)))</f>
        <v>3</v>
      </c>
      <c r="F93" s="0" t="n">
        <f aca="false">(E93=$F$1)*D93</f>
        <v>30672.6875</v>
      </c>
    </row>
    <row r="94" customFormat="false" ht="12.75" hidden="false" customHeight="false" outlineLevel="0" collapsed="false">
      <c r="A94" s="0" t="n">
        <v>271</v>
      </c>
      <c r="B94" s="46" t="n">
        <v>37162</v>
      </c>
      <c r="C94" s="0" t="n">
        <v>21651.5416666666</v>
      </c>
      <c r="D94" s="0" t="n">
        <v>30641.4583333333</v>
      </c>
      <c r="E94" s="0" t="n">
        <f aca="false">IF(MONTH(B94)&lt;4,1,IF(MONTH(B94)&lt;7,2,IF(MONTH(B94)&lt;10,3,4)))</f>
        <v>3</v>
      </c>
      <c r="F94" s="0" t="n">
        <f aca="false">(E94=$F$1)*D94</f>
        <v>30641.4583333333</v>
      </c>
    </row>
    <row r="95" customFormat="false" ht="12.75" hidden="false" customHeight="false" outlineLevel="0" collapsed="false">
      <c r="A95" s="0" t="n">
        <v>169</v>
      </c>
      <c r="B95" s="46" t="n">
        <v>37060</v>
      </c>
      <c r="C95" s="0" t="n">
        <v>22076.3333333333</v>
      </c>
      <c r="D95" s="0" t="n">
        <v>30610.8958333333</v>
      </c>
      <c r="E95" s="0" t="n">
        <f aca="false">IF(MONTH(B95)&lt;4,1,IF(MONTH(B95)&lt;7,2,IF(MONTH(B95)&lt;10,3,4)))</f>
        <v>2</v>
      </c>
      <c r="F95" s="0" t="n">
        <f aca="false">(E95=$F$1)*D95</f>
        <v>0</v>
      </c>
    </row>
    <row r="96" customFormat="false" ht="12.75" hidden="false" customHeight="false" outlineLevel="0" collapsed="false">
      <c r="A96" s="0" t="n">
        <v>284</v>
      </c>
      <c r="B96" s="46" t="n">
        <v>37175</v>
      </c>
      <c r="C96" s="0" t="n">
        <v>21557.95</v>
      </c>
      <c r="D96" s="0" t="n">
        <v>30608.25</v>
      </c>
      <c r="E96" s="0" t="n">
        <f aca="false">IF(MONTH(B96)&lt;4,1,IF(MONTH(B96)&lt;7,2,IF(MONTH(B96)&lt;10,3,4)))</f>
        <v>4</v>
      </c>
      <c r="F96" s="0" t="n">
        <f aca="false">(E96=$F$1)*D96</f>
        <v>0</v>
      </c>
    </row>
    <row r="97" customFormat="false" ht="12.75" hidden="false" customHeight="false" outlineLevel="0" collapsed="false">
      <c r="A97" s="0" t="n">
        <v>253</v>
      </c>
      <c r="B97" s="46" t="n">
        <v>37144</v>
      </c>
      <c r="C97" s="0" t="n">
        <v>22384.0416666666</v>
      </c>
      <c r="D97" s="0" t="n">
        <v>30578.7916666666</v>
      </c>
      <c r="E97" s="0" t="n">
        <f aca="false">IF(MONTH(B97)&lt;4,1,IF(MONTH(B97)&lt;7,2,IF(MONTH(B97)&lt;10,3,4)))</f>
        <v>3</v>
      </c>
      <c r="F97" s="0" t="n">
        <f aca="false">(E97=$F$1)*D97</f>
        <v>30578.7916666666</v>
      </c>
    </row>
    <row r="98" customFormat="false" ht="12.75" hidden="false" customHeight="false" outlineLevel="0" collapsed="false">
      <c r="A98" s="0" t="n">
        <v>219</v>
      </c>
      <c r="B98" s="46" t="n">
        <v>37110</v>
      </c>
      <c r="C98" s="0" t="n">
        <v>26264.7</v>
      </c>
      <c r="D98" s="0" t="n">
        <v>30487.375</v>
      </c>
      <c r="E98" s="0" t="n">
        <f aca="false">IF(MONTH(B98)&lt;4,1,IF(MONTH(B98)&lt;7,2,IF(MONTH(B98)&lt;10,3,4)))</f>
        <v>3</v>
      </c>
      <c r="F98" s="0" t="n">
        <f aca="false">(E98=$F$1)*D98</f>
        <v>30487.375</v>
      </c>
    </row>
    <row r="99" customFormat="false" ht="12.75" hidden="false" customHeight="false" outlineLevel="0" collapsed="false">
      <c r="A99" s="0" t="n">
        <v>266</v>
      </c>
      <c r="B99" s="46" t="n">
        <v>37157</v>
      </c>
      <c r="C99" s="0" t="n">
        <v>22379.4166666666</v>
      </c>
      <c r="D99" s="0" t="n">
        <v>30323.4166666666</v>
      </c>
      <c r="E99" s="0" t="n">
        <f aca="false">IF(MONTH(B99)&lt;4,1,IF(MONTH(B99)&lt;7,2,IF(MONTH(B99)&lt;10,3,4)))</f>
        <v>3</v>
      </c>
      <c r="F99" s="0" t="n">
        <f aca="false">(E99=$F$1)*D99</f>
        <v>30323.4166666666</v>
      </c>
    </row>
    <row r="100" customFormat="false" ht="12.75" hidden="false" customHeight="false" outlineLevel="0" collapsed="false">
      <c r="A100" s="0" t="n">
        <v>347</v>
      </c>
      <c r="B100" s="46" t="n">
        <v>37238</v>
      </c>
      <c r="C100" s="0" t="n">
        <v>22115.8125</v>
      </c>
      <c r="D100" s="0" t="n">
        <v>30250.375</v>
      </c>
      <c r="E100" s="0" t="n">
        <f aca="false">IF(MONTH(B100)&lt;4,1,IF(MONTH(B100)&lt;7,2,IF(MONTH(B100)&lt;10,3,4)))</f>
        <v>4</v>
      </c>
      <c r="F100" s="0" t="n">
        <f aca="false">(E100=$F$1)*D100</f>
        <v>0</v>
      </c>
    </row>
    <row r="101" customFormat="false" ht="12.75" hidden="false" customHeight="false" outlineLevel="0" collapsed="false">
      <c r="A101" s="0" t="n">
        <v>176</v>
      </c>
      <c r="B101" s="46" t="n">
        <v>37067</v>
      </c>
      <c r="C101" s="0" t="n">
        <v>22437.4166666666</v>
      </c>
      <c r="D101" s="0" t="n">
        <v>30237.7291666666</v>
      </c>
      <c r="E101" s="0" t="n">
        <f aca="false">IF(MONTH(B101)&lt;4,1,IF(MONTH(B101)&lt;7,2,IF(MONTH(B101)&lt;10,3,4)))</f>
        <v>2</v>
      </c>
      <c r="F101" s="0" t="n">
        <f aca="false">(E101=$F$1)*D101</f>
        <v>0</v>
      </c>
    </row>
    <row r="102" customFormat="false" ht="12.75" hidden="false" customHeight="false" outlineLevel="0" collapsed="false">
      <c r="A102" s="0" t="n">
        <v>293</v>
      </c>
      <c r="B102" s="46" t="n">
        <v>37184</v>
      </c>
      <c r="C102" s="0" t="n">
        <v>21427.2083333333</v>
      </c>
      <c r="D102" s="0" t="n">
        <v>30157.0416666666</v>
      </c>
      <c r="E102" s="0" t="n">
        <f aca="false">IF(MONTH(B102)&lt;4,1,IF(MONTH(B102)&lt;7,2,IF(MONTH(B102)&lt;10,3,4)))</f>
        <v>4</v>
      </c>
      <c r="F102" s="0" t="n">
        <f aca="false">(E102=$F$1)*D102</f>
        <v>0</v>
      </c>
    </row>
    <row r="103" customFormat="false" ht="12.75" hidden="false" customHeight="false" outlineLevel="0" collapsed="false">
      <c r="A103" s="0" t="n">
        <v>291</v>
      </c>
      <c r="B103" s="46" t="n">
        <v>37182</v>
      </c>
      <c r="C103" s="0" t="n">
        <v>21301.15</v>
      </c>
      <c r="D103" s="0" t="n">
        <v>30153.40625</v>
      </c>
      <c r="E103" s="0" t="n">
        <f aca="false">IF(MONTH(B103)&lt;4,1,IF(MONTH(B103)&lt;7,2,IF(MONTH(B103)&lt;10,3,4)))</f>
        <v>4</v>
      </c>
      <c r="F103" s="0" t="n">
        <f aca="false">(E103=$F$1)*D103</f>
        <v>0</v>
      </c>
    </row>
    <row r="104" customFormat="false" ht="12.75" hidden="false" customHeight="false" outlineLevel="0" collapsed="false">
      <c r="A104" s="0" t="n">
        <v>298</v>
      </c>
      <c r="B104" s="46" t="n">
        <v>37189</v>
      </c>
      <c r="C104" s="0" t="n">
        <v>21461.625</v>
      </c>
      <c r="D104" s="0" t="n">
        <v>30124.71875</v>
      </c>
      <c r="E104" s="0" t="n">
        <f aca="false">IF(MONTH(B104)&lt;4,1,IF(MONTH(B104)&lt;7,2,IF(MONTH(B104)&lt;10,3,4)))</f>
        <v>4</v>
      </c>
      <c r="F104" s="0" t="n">
        <f aca="false">(E104=$F$1)*D104</f>
        <v>0</v>
      </c>
    </row>
    <row r="105" customFormat="false" ht="12.75" hidden="false" customHeight="false" outlineLevel="0" collapsed="false">
      <c r="A105" s="0" t="n">
        <v>248</v>
      </c>
      <c r="B105" s="46" t="n">
        <v>37139</v>
      </c>
      <c r="C105" s="0" t="n">
        <v>24192.9107142857</v>
      </c>
      <c r="D105" s="0" t="n">
        <v>30039.875</v>
      </c>
      <c r="E105" s="0" t="n">
        <f aca="false">IF(MONTH(B105)&lt;4,1,IF(MONTH(B105)&lt;7,2,IF(MONTH(B105)&lt;10,3,4)))</f>
        <v>3</v>
      </c>
      <c r="F105" s="0" t="n">
        <f aca="false">(E105=$F$1)*D105</f>
        <v>30039.875</v>
      </c>
    </row>
    <row r="106" customFormat="false" ht="12.75" hidden="false" customHeight="false" outlineLevel="0" collapsed="false">
      <c r="A106" s="0" t="n">
        <v>158</v>
      </c>
      <c r="B106" s="46" t="n">
        <v>37049</v>
      </c>
      <c r="C106" s="0" t="n">
        <v>20955.45</v>
      </c>
      <c r="D106" s="0" t="n">
        <v>30029.3125</v>
      </c>
      <c r="E106" s="0" t="n">
        <f aca="false">IF(MONTH(B106)&lt;4,1,IF(MONTH(B106)&lt;7,2,IF(MONTH(B106)&lt;10,3,4)))</f>
        <v>2</v>
      </c>
      <c r="F106" s="0" t="n">
        <f aca="false">(E106=$F$1)*D106</f>
        <v>0</v>
      </c>
    </row>
    <row r="107" customFormat="false" ht="12.75" hidden="false" customHeight="false" outlineLevel="0" collapsed="false">
      <c r="A107" s="0" t="n">
        <v>186</v>
      </c>
      <c r="B107" s="46" t="n">
        <v>37077</v>
      </c>
      <c r="C107" s="0" t="n">
        <v>24507.4305555555</v>
      </c>
      <c r="D107" s="0" t="n">
        <v>30000</v>
      </c>
      <c r="E107" s="0" t="n">
        <f aca="false">IF(MONTH(B107)&lt;4,1,IF(MONTH(B107)&lt;7,2,IF(MONTH(B107)&lt;10,3,4)))</f>
        <v>3</v>
      </c>
      <c r="F107" s="0" t="n">
        <f aca="false">(E107=$F$1)*D107</f>
        <v>30000</v>
      </c>
    </row>
    <row r="108" customFormat="false" ht="12.75" hidden="false" customHeight="false" outlineLevel="0" collapsed="false">
      <c r="A108" s="0" t="n">
        <v>279</v>
      </c>
      <c r="B108" s="46" t="n">
        <v>37170</v>
      </c>
      <c r="C108" s="0" t="n">
        <v>21558.875</v>
      </c>
      <c r="D108" s="0" t="n">
        <v>29936.4791666666</v>
      </c>
      <c r="E108" s="0" t="n">
        <f aca="false">IF(MONTH(B108)&lt;4,1,IF(MONTH(B108)&lt;7,2,IF(MONTH(B108)&lt;10,3,4)))</f>
        <v>4</v>
      </c>
      <c r="F108" s="0" t="n">
        <f aca="false">(E108=$F$1)*D108</f>
        <v>0</v>
      </c>
    </row>
    <row r="109" customFormat="false" ht="12.75" hidden="false" customHeight="false" outlineLevel="0" collapsed="false">
      <c r="A109" s="0" t="n">
        <v>183</v>
      </c>
      <c r="B109" s="46" t="n">
        <v>37074</v>
      </c>
      <c r="C109" s="0" t="n">
        <v>23058.375</v>
      </c>
      <c r="D109" s="0" t="n">
        <v>29895.6666666666</v>
      </c>
      <c r="E109" s="0" t="n">
        <f aca="false">IF(MONTH(B109)&lt;4,1,IF(MONTH(B109)&lt;7,2,IF(MONTH(B109)&lt;10,3,4)))</f>
        <v>3</v>
      </c>
      <c r="F109" s="0" t="n">
        <f aca="false">(E109=$F$1)*D109</f>
        <v>29895.6666666666</v>
      </c>
    </row>
    <row r="110" customFormat="false" ht="12.75" hidden="false" customHeight="false" outlineLevel="0" collapsed="false">
      <c r="A110" s="0" t="n">
        <v>280</v>
      </c>
      <c r="B110" s="46" t="n">
        <v>37171</v>
      </c>
      <c r="C110" s="0" t="n">
        <v>21662</v>
      </c>
      <c r="D110" s="0" t="n">
        <v>29858.7916666666</v>
      </c>
      <c r="E110" s="0" t="n">
        <f aca="false">IF(MONTH(B110)&lt;4,1,IF(MONTH(B110)&lt;7,2,IF(MONTH(B110)&lt;10,3,4)))</f>
        <v>4</v>
      </c>
      <c r="F110" s="0" t="n">
        <f aca="false">(E110=$F$1)*D110</f>
        <v>0</v>
      </c>
    </row>
    <row r="111" customFormat="false" ht="12.75" hidden="false" customHeight="false" outlineLevel="0" collapsed="false">
      <c r="A111" s="0" t="n">
        <v>294</v>
      </c>
      <c r="B111" s="46" t="n">
        <v>37185</v>
      </c>
      <c r="C111" s="0" t="n">
        <v>21424.2916666666</v>
      </c>
      <c r="D111" s="0" t="n">
        <v>29821.3125</v>
      </c>
      <c r="E111" s="0" t="n">
        <f aca="false">IF(MONTH(B111)&lt;4,1,IF(MONTH(B111)&lt;7,2,IF(MONTH(B111)&lt;10,3,4)))</f>
        <v>4</v>
      </c>
      <c r="F111" s="0" t="n">
        <f aca="false">(E111=$F$1)*D111</f>
        <v>0</v>
      </c>
    </row>
    <row r="112" customFormat="false" ht="12.75" hidden="false" customHeight="false" outlineLevel="0" collapsed="false">
      <c r="A112" s="0" t="n">
        <v>278</v>
      </c>
      <c r="B112" s="46" t="n">
        <v>37169</v>
      </c>
      <c r="C112" s="0" t="n">
        <v>21296.7083333333</v>
      </c>
      <c r="D112" s="0" t="n">
        <v>29799.4375</v>
      </c>
      <c r="E112" s="0" t="n">
        <f aca="false">IF(MONTH(B112)&lt;4,1,IF(MONTH(B112)&lt;7,2,IF(MONTH(B112)&lt;10,3,4)))</f>
        <v>4</v>
      </c>
      <c r="F112" s="0" t="n">
        <f aca="false">(E112=$F$1)*D112</f>
        <v>0</v>
      </c>
    </row>
    <row r="113" customFormat="false" ht="12.75" hidden="false" customHeight="false" outlineLevel="0" collapsed="false">
      <c r="A113" s="0" t="n">
        <v>340</v>
      </c>
      <c r="B113" s="46" t="n">
        <v>37231</v>
      </c>
      <c r="C113" s="0" t="n">
        <v>22253.75</v>
      </c>
      <c r="D113" s="0" t="n">
        <v>29798.8125</v>
      </c>
      <c r="E113" s="0" t="n">
        <f aca="false">IF(MONTH(B113)&lt;4,1,IF(MONTH(B113)&lt;7,2,IF(MONTH(B113)&lt;10,3,4)))</f>
        <v>4</v>
      </c>
      <c r="F113" s="0" t="n">
        <f aca="false">(E113=$F$1)*D113</f>
        <v>0</v>
      </c>
    </row>
    <row r="114" customFormat="false" ht="12.75" hidden="false" customHeight="false" outlineLevel="0" collapsed="false">
      <c r="A114" s="0" t="n">
        <v>205</v>
      </c>
      <c r="B114" s="46" t="n">
        <v>37096</v>
      </c>
      <c r="C114" s="0" t="n">
        <v>26417.825</v>
      </c>
      <c r="D114" s="0" t="n">
        <v>29791.75</v>
      </c>
      <c r="E114" s="0" t="n">
        <f aca="false">IF(MONTH(B114)&lt;4,1,IF(MONTH(B114)&lt;7,2,IF(MONTH(B114)&lt;10,3,4)))</f>
        <v>3</v>
      </c>
      <c r="F114" s="0" t="n">
        <f aca="false">(E114=$F$1)*D114</f>
        <v>29791.75</v>
      </c>
    </row>
    <row r="115" customFormat="false" ht="12.75" hidden="false" customHeight="false" outlineLevel="0" collapsed="false">
      <c r="A115" s="0" t="n">
        <v>286</v>
      </c>
      <c r="B115" s="46" t="n">
        <v>37177</v>
      </c>
      <c r="C115" s="0" t="n">
        <v>21136.7083333333</v>
      </c>
      <c r="D115" s="0" t="n">
        <v>29729.1666666666</v>
      </c>
      <c r="E115" s="0" t="n">
        <f aca="false">IF(MONTH(B115)&lt;4,1,IF(MONTH(B115)&lt;7,2,IF(MONTH(B115)&lt;10,3,4)))</f>
        <v>4</v>
      </c>
      <c r="F115" s="0" t="n">
        <f aca="false">(E115=$F$1)*D115</f>
        <v>0</v>
      </c>
    </row>
    <row r="116" customFormat="false" ht="12.75" hidden="false" customHeight="false" outlineLevel="0" collapsed="false">
      <c r="A116" s="0" t="n">
        <v>274</v>
      </c>
      <c r="B116" s="46" t="n">
        <v>37165</v>
      </c>
      <c r="C116" s="0" t="n">
        <v>21770.625</v>
      </c>
      <c r="D116" s="0" t="n">
        <v>29662.9375</v>
      </c>
      <c r="E116" s="0" t="n">
        <f aca="false">IF(MONTH(B116)&lt;4,1,IF(MONTH(B116)&lt;7,2,IF(MONTH(B116)&lt;10,3,4)))</f>
        <v>4</v>
      </c>
      <c r="F116" s="0" t="n">
        <f aca="false">(E116=$F$1)*D116</f>
        <v>0</v>
      </c>
    </row>
    <row r="117" customFormat="false" ht="12.75" hidden="false" customHeight="false" outlineLevel="0" collapsed="false">
      <c r="A117" s="0" t="n">
        <v>254</v>
      </c>
      <c r="B117" s="46" t="n">
        <v>37145</v>
      </c>
      <c r="C117" s="0" t="n">
        <v>23982.625</v>
      </c>
      <c r="D117" s="0" t="n">
        <v>29656.40625</v>
      </c>
      <c r="E117" s="0" t="n">
        <f aca="false">IF(MONTH(B117)&lt;4,1,IF(MONTH(B117)&lt;7,2,IF(MONTH(B117)&lt;10,3,4)))</f>
        <v>3</v>
      </c>
      <c r="F117" s="0" t="n">
        <f aca="false">(E117=$F$1)*D117</f>
        <v>29656.40625</v>
      </c>
    </row>
    <row r="118" customFormat="false" ht="12.75" hidden="false" customHeight="false" outlineLevel="0" collapsed="false">
      <c r="A118" s="0" t="n">
        <v>354</v>
      </c>
      <c r="B118" s="46" t="n">
        <v>37245</v>
      </c>
      <c r="C118" s="0" t="n">
        <v>22613.5</v>
      </c>
      <c r="D118" s="0" t="n">
        <v>29604.4375</v>
      </c>
      <c r="E118" s="0" t="n">
        <f aca="false">IF(MONTH(B118)&lt;4,1,IF(MONTH(B118)&lt;7,2,IF(MONTH(B118)&lt;10,3,4)))</f>
        <v>4</v>
      </c>
      <c r="F118" s="0" t="n">
        <f aca="false">(E118=$F$1)*D118</f>
        <v>0</v>
      </c>
    </row>
    <row r="119" customFormat="false" ht="12.75" hidden="false" customHeight="false" outlineLevel="0" collapsed="false">
      <c r="A119" s="0" t="n">
        <v>212</v>
      </c>
      <c r="B119" s="46" t="n">
        <v>37103</v>
      </c>
      <c r="C119" s="0" t="n">
        <v>26589.25</v>
      </c>
      <c r="D119" s="0" t="n">
        <v>29601.15625</v>
      </c>
      <c r="E119" s="0" t="n">
        <f aca="false">IF(MONTH(B119)&lt;4,1,IF(MONTH(B119)&lt;7,2,IF(MONTH(B119)&lt;10,3,4)))</f>
        <v>3</v>
      </c>
      <c r="F119" s="0" t="n">
        <f aca="false">(E119=$F$1)*D119</f>
        <v>29601.15625</v>
      </c>
    </row>
    <row r="120" customFormat="false" ht="12.75" hidden="false" customHeight="false" outlineLevel="0" collapsed="false">
      <c r="A120" s="0" t="n">
        <v>285</v>
      </c>
      <c r="B120" s="46" t="n">
        <v>37176</v>
      </c>
      <c r="C120" s="0" t="n">
        <v>20958.0416666666</v>
      </c>
      <c r="D120" s="0" t="n">
        <v>29587.3541666666</v>
      </c>
      <c r="E120" s="0" t="n">
        <f aca="false">IF(MONTH(B120)&lt;4,1,IF(MONTH(B120)&lt;7,2,IF(MONTH(B120)&lt;10,3,4)))</f>
        <v>4</v>
      </c>
      <c r="F120" s="0" t="n">
        <f aca="false">(E120=$F$1)*D120</f>
        <v>0</v>
      </c>
    </row>
    <row r="121" customFormat="false" ht="12.75" hidden="false" customHeight="false" outlineLevel="0" collapsed="false">
      <c r="A121" s="0" t="n">
        <v>343</v>
      </c>
      <c r="B121" s="46" t="n">
        <v>37234</v>
      </c>
      <c r="C121" s="0" t="n">
        <v>21959.875</v>
      </c>
      <c r="D121" s="0" t="n">
        <v>29532.0625</v>
      </c>
      <c r="E121" s="0" t="n">
        <f aca="false">IF(MONTH(B121)&lt;4,1,IF(MONTH(B121)&lt;7,2,IF(MONTH(B121)&lt;10,3,4)))</f>
        <v>4</v>
      </c>
      <c r="F121" s="0" t="n">
        <f aca="false">(E121=$F$1)*D121</f>
        <v>0</v>
      </c>
    </row>
    <row r="122" customFormat="false" ht="12.75" hidden="false" customHeight="false" outlineLevel="0" collapsed="false">
      <c r="A122" s="0" t="n">
        <v>341</v>
      </c>
      <c r="B122" s="46" t="n">
        <v>37232</v>
      </c>
      <c r="C122" s="0" t="n">
        <v>21619.1875</v>
      </c>
      <c r="D122" s="0" t="n">
        <v>29531.21875</v>
      </c>
      <c r="E122" s="0" t="n">
        <f aca="false">IF(MONTH(B122)&lt;4,1,IF(MONTH(B122)&lt;7,2,IF(MONTH(B122)&lt;10,3,4)))</f>
        <v>4</v>
      </c>
      <c r="F122" s="0" t="n">
        <f aca="false">(E122=$F$1)*D122</f>
        <v>0</v>
      </c>
    </row>
    <row r="123" customFormat="false" ht="12.75" hidden="false" customHeight="false" outlineLevel="0" collapsed="false">
      <c r="A123" s="0" t="n">
        <v>333</v>
      </c>
      <c r="B123" s="46" t="n">
        <v>37224</v>
      </c>
      <c r="C123" s="0" t="n">
        <v>21305.0999999999</v>
      </c>
      <c r="D123" s="0" t="n">
        <v>29492.5</v>
      </c>
      <c r="E123" s="0" t="n">
        <f aca="false">IF(MONTH(B123)&lt;4,1,IF(MONTH(B123)&lt;7,2,IF(MONTH(B123)&lt;10,3,4)))</f>
        <v>4</v>
      </c>
      <c r="F123" s="0" t="n">
        <f aca="false">(E123=$F$1)*D123</f>
        <v>0</v>
      </c>
    </row>
    <row r="124" customFormat="false" ht="12.75" hidden="false" customHeight="false" outlineLevel="0" collapsed="false">
      <c r="A124" s="0" t="n">
        <v>319</v>
      </c>
      <c r="B124" s="46" t="n">
        <v>37210</v>
      </c>
      <c r="C124" s="0" t="n">
        <v>21188.1842105263</v>
      </c>
      <c r="D124" s="0" t="n">
        <v>29437.90625</v>
      </c>
      <c r="E124" s="0" t="n">
        <f aca="false">IF(MONTH(B124)&lt;4,1,IF(MONTH(B124)&lt;7,2,IF(MONTH(B124)&lt;10,3,4)))</f>
        <v>4</v>
      </c>
      <c r="F124" s="0" t="n">
        <f aca="false">(E124=$F$1)*D124</f>
        <v>0</v>
      </c>
    </row>
    <row r="125" customFormat="false" ht="12.75" hidden="false" customHeight="false" outlineLevel="0" collapsed="false">
      <c r="A125" s="0" t="n">
        <v>292</v>
      </c>
      <c r="B125" s="46" t="n">
        <v>37183</v>
      </c>
      <c r="C125" s="0" t="n">
        <v>20953.375</v>
      </c>
      <c r="D125" s="0" t="n">
        <v>29407.8541666666</v>
      </c>
      <c r="E125" s="0" t="n">
        <f aca="false">IF(MONTH(B125)&lt;4,1,IF(MONTH(B125)&lt;7,2,IF(MONTH(B125)&lt;10,3,4)))</f>
        <v>4</v>
      </c>
      <c r="F125" s="0" t="n">
        <f aca="false">(E125=$F$1)*D125</f>
        <v>0</v>
      </c>
    </row>
    <row r="126" customFormat="false" ht="12.75" hidden="false" customHeight="false" outlineLevel="0" collapsed="false">
      <c r="A126" s="0" t="n">
        <v>355</v>
      </c>
      <c r="B126" s="46" t="n">
        <v>37246</v>
      </c>
      <c r="C126" s="0" t="n">
        <v>21928.125</v>
      </c>
      <c r="D126" s="0" t="n">
        <v>29404.78125</v>
      </c>
      <c r="E126" s="0" t="n">
        <f aca="false">IF(MONTH(B126)&lt;4,1,IF(MONTH(B126)&lt;7,2,IF(MONTH(B126)&lt;10,3,4)))</f>
        <v>4</v>
      </c>
      <c r="F126" s="0" t="n">
        <f aca="false">(E126=$F$1)*D126</f>
        <v>0</v>
      </c>
    </row>
    <row r="127" customFormat="false" ht="12.75" hidden="false" customHeight="false" outlineLevel="0" collapsed="false">
      <c r="A127" s="0" t="n">
        <v>342</v>
      </c>
      <c r="B127" s="46" t="n">
        <v>37233</v>
      </c>
      <c r="C127" s="0" t="n">
        <v>21994.5</v>
      </c>
      <c r="D127" s="0" t="n">
        <v>29377.5</v>
      </c>
      <c r="E127" s="0" t="n">
        <f aca="false">IF(MONTH(B127)&lt;4,1,IF(MONTH(B127)&lt;7,2,IF(MONTH(B127)&lt;10,3,4)))</f>
        <v>4</v>
      </c>
      <c r="F127" s="0" t="n">
        <f aca="false">(E127=$F$1)*D127</f>
        <v>0</v>
      </c>
    </row>
    <row r="128" customFormat="false" ht="12.75" hidden="false" customHeight="false" outlineLevel="0" collapsed="false">
      <c r="A128" s="0" t="n">
        <v>24</v>
      </c>
      <c r="B128" s="46" t="n">
        <v>36915</v>
      </c>
      <c r="C128" s="0" t="n">
        <v>21531.46875</v>
      </c>
      <c r="D128" s="0" t="n">
        <v>29361.625</v>
      </c>
      <c r="E128" s="0" t="n">
        <f aca="false">IF(MONTH(B128)&lt;4,1,IF(MONTH(B128)&lt;7,2,IF(MONTH(B128)&lt;10,3,4)))</f>
        <v>1</v>
      </c>
      <c r="F128" s="0" t="n">
        <f aca="false">(E128=$F$1)*D128</f>
        <v>0</v>
      </c>
    </row>
    <row r="129" customFormat="false" ht="12.75" hidden="false" customHeight="false" outlineLevel="0" collapsed="false">
      <c r="A129" s="0" t="n">
        <v>356</v>
      </c>
      <c r="B129" s="46" t="n">
        <v>37247</v>
      </c>
      <c r="C129" s="0" t="n">
        <v>22481.875</v>
      </c>
      <c r="D129" s="0" t="n">
        <v>29349.8125</v>
      </c>
      <c r="E129" s="0" t="n">
        <f aca="false">IF(MONTH(B129)&lt;4,1,IF(MONTH(B129)&lt;7,2,IF(MONTH(B129)&lt;10,3,4)))</f>
        <v>4</v>
      </c>
      <c r="F129" s="0" t="n">
        <f aca="false">(E129=$F$1)*D129</f>
        <v>0</v>
      </c>
    </row>
    <row r="130" customFormat="false" ht="12.75" hidden="false" customHeight="false" outlineLevel="0" collapsed="false">
      <c r="A130" s="0" t="n">
        <v>326</v>
      </c>
      <c r="B130" s="46" t="n">
        <v>37217</v>
      </c>
      <c r="C130" s="0" t="n">
        <v>21379.25</v>
      </c>
      <c r="D130" s="0" t="n">
        <v>29317.90625</v>
      </c>
      <c r="E130" s="0" t="n">
        <f aca="false">IF(MONTH(B130)&lt;4,1,IF(MONTH(B130)&lt;7,2,IF(MONTH(B130)&lt;10,3,4)))</f>
        <v>4</v>
      </c>
      <c r="F130" s="0" t="n">
        <f aca="false">(E130=$F$1)*D130</f>
        <v>0</v>
      </c>
    </row>
    <row r="131" customFormat="false" ht="12.75" hidden="false" customHeight="false" outlineLevel="0" collapsed="false">
      <c r="A131" s="0" t="n">
        <v>143</v>
      </c>
      <c r="B131" s="46" t="n">
        <v>37034</v>
      </c>
      <c r="C131" s="0" t="n">
        <v>21584.2999999999</v>
      </c>
      <c r="D131" s="0" t="n">
        <v>29310.5625</v>
      </c>
      <c r="E131" s="0" t="n">
        <f aca="false">IF(MONTH(B131)&lt;4,1,IF(MONTH(B131)&lt;7,2,IF(MONTH(B131)&lt;10,3,4)))</f>
        <v>2</v>
      </c>
      <c r="F131" s="0" t="n">
        <f aca="false">(E131=$F$1)*D131</f>
        <v>0</v>
      </c>
    </row>
    <row r="132" customFormat="false" ht="12.75" hidden="false" customHeight="false" outlineLevel="0" collapsed="false">
      <c r="A132" s="0" t="n">
        <v>171</v>
      </c>
      <c r="B132" s="46" t="n">
        <v>37062</v>
      </c>
      <c r="C132" s="0" t="n">
        <v>23239.4749999999</v>
      </c>
      <c r="D132" s="0" t="n">
        <v>29272.53125</v>
      </c>
      <c r="E132" s="0" t="n">
        <f aca="false">IF(MONTH(B132)&lt;4,1,IF(MONTH(B132)&lt;7,2,IF(MONTH(B132)&lt;10,3,4)))</f>
        <v>2</v>
      </c>
      <c r="F132" s="0" t="n">
        <f aca="false">(E132=$F$1)*D132</f>
        <v>0</v>
      </c>
    </row>
    <row r="133" customFormat="false" ht="12.75" hidden="false" customHeight="false" outlineLevel="0" collapsed="false">
      <c r="A133" s="0" t="n">
        <v>344</v>
      </c>
      <c r="B133" s="46" t="n">
        <v>37235</v>
      </c>
      <c r="C133" s="0" t="n">
        <v>22004.8125</v>
      </c>
      <c r="D133" s="0" t="n">
        <v>29242.1875</v>
      </c>
      <c r="E133" s="0" t="n">
        <f aca="false">IF(MONTH(B133)&lt;4,1,IF(MONTH(B133)&lt;7,2,IF(MONTH(B133)&lt;10,3,4)))</f>
        <v>4</v>
      </c>
      <c r="F133" s="0" t="n">
        <f aca="false">(E133=$F$1)*D133</f>
        <v>0</v>
      </c>
    </row>
    <row r="134" customFormat="false" ht="12.75" hidden="false" customHeight="false" outlineLevel="0" collapsed="false">
      <c r="A134" s="0" t="n">
        <v>350</v>
      </c>
      <c r="B134" s="46" t="n">
        <v>37241</v>
      </c>
      <c r="C134" s="0" t="n">
        <v>21384.8125</v>
      </c>
      <c r="D134" s="0" t="n">
        <v>29235.6875</v>
      </c>
      <c r="E134" s="0" t="n">
        <f aca="false">IF(MONTH(B134)&lt;4,1,IF(MONTH(B134)&lt;7,2,IF(MONTH(B134)&lt;10,3,4)))</f>
        <v>4</v>
      </c>
      <c r="F134" s="0" t="n">
        <f aca="false">(E134=$F$1)*D134</f>
        <v>0</v>
      </c>
    </row>
    <row r="135" customFormat="false" ht="12.75" hidden="false" customHeight="false" outlineLevel="0" collapsed="false">
      <c r="A135" s="0" t="n">
        <v>147</v>
      </c>
      <c r="B135" s="46" t="n">
        <v>37038</v>
      </c>
      <c r="C135" s="0" t="n">
        <v>21254.7083333333</v>
      </c>
      <c r="D135" s="0" t="n">
        <v>29223</v>
      </c>
      <c r="E135" s="0" t="n">
        <f aca="false">IF(MONTH(B135)&lt;4,1,IF(MONTH(B135)&lt;7,2,IF(MONTH(B135)&lt;10,3,4)))</f>
        <v>2</v>
      </c>
      <c r="F135" s="0" t="n">
        <f aca="false">(E135=$F$1)*D135</f>
        <v>0</v>
      </c>
    </row>
    <row r="136" customFormat="false" ht="12.75" hidden="false" customHeight="false" outlineLevel="0" collapsed="false">
      <c r="A136" s="0" t="n">
        <v>287</v>
      </c>
      <c r="B136" s="46" t="n">
        <v>37178</v>
      </c>
      <c r="C136" s="0" t="n">
        <v>21126.375</v>
      </c>
      <c r="D136" s="0" t="n">
        <v>29203.5416666666</v>
      </c>
      <c r="E136" s="0" t="n">
        <f aca="false">IF(MONTH(B136)&lt;4,1,IF(MONTH(B136)&lt;7,2,IF(MONTH(B136)&lt;10,3,4)))</f>
        <v>4</v>
      </c>
      <c r="F136" s="0" t="n">
        <f aca="false">(E136=$F$1)*D136</f>
        <v>0</v>
      </c>
    </row>
    <row r="137" customFormat="false" ht="12.75" hidden="false" customHeight="false" outlineLevel="0" collapsed="false">
      <c r="A137" s="0" t="n">
        <v>66</v>
      </c>
      <c r="B137" s="46" t="n">
        <v>36957</v>
      </c>
      <c r="C137" s="0" t="n">
        <v>22072.8709677419</v>
      </c>
      <c r="D137" s="0" t="n">
        <v>29165.9375</v>
      </c>
      <c r="E137" s="0" t="n">
        <f aca="false">IF(MONTH(B137)&lt;4,1,IF(MONTH(B137)&lt;7,2,IF(MONTH(B137)&lt;10,3,4)))</f>
        <v>1</v>
      </c>
      <c r="F137" s="0" t="n">
        <f aca="false">(E137=$F$1)*D137</f>
        <v>0</v>
      </c>
    </row>
    <row r="138" customFormat="false" ht="12.75" hidden="false" customHeight="false" outlineLevel="0" collapsed="false">
      <c r="A138" s="0" t="n">
        <v>3</v>
      </c>
      <c r="B138" s="46" t="n">
        <v>36894</v>
      </c>
      <c r="C138" s="0" t="n">
        <v>21448.65625</v>
      </c>
      <c r="D138" s="0" t="n">
        <v>29148.5</v>
      </c>
      <c r="E138" s="0" t="n">
        <f aca="false">IF(MONTH(B138)&lt;4,1,IF(MONTH(B138)&lt;7,2,IF(MONTH(B138)&lt;10,3,4)))</f>
        <v>1</v>
      </c>
      <c r="F138" s="0" t="n">
        <f aca="false">(E138=$F$1)*D138</f>
        <v>0</v>
      </c>
    </row>
    <row r="139" customFormat="false" ht="12.75" hidden="false" customHeight="false" outlineLevel="0" collapsed="false">
      <c r="A139" s="0" t="n">
        <v>31</v>
      </c>
      <c r="B139" s="46" t="n">
        <v>36922</v>
      </c>
      <c r="C139" s="0" t="n">
        <v>21392.625</v>
      </c>
      <c r="D139" s="0" t="n">
        <v>29049.5</v>
      </c>
      <c r="E139" s="0" t="n">
        <f aca="false">IF(MONTH(B139)&lt;4,1,IF(MONTH(B139)&lt;7,2,IF(MONTH(B139)&lt;10,3,4)))</f>
        <v>1</v>
      </c>
      <c r="F139" s="0" t="n">
        <f aca="false">(E139=$F$1)*D139</f>
        <v>0</v>
      </c>
    </row>
    <row r="140" customFormat="false" ht="12.75" hidden="false" customHeight="false" outlineLevel="0" collapsed="false">
      <c r="A140" s="0" t="n">
        <v>17</v>
      </c>
      <c r="B140" s="46" t="n">
        <v>36908</v>
      </c>
      <c r="C140" s="0" t="n">
        <v>21068.65625</v>
      </c>
      <c r="D140" s="0" t="n">
        <v>29048.0625</v>
      </c>
      <c r="E140" s="0" t="n">
        <f aca="false">IF(MONTH(B140)&lt;4,1,IF(MONTH(B140)&lt;7,2,IF(MONTH(B140)&lt;10,3,4)))</f>
        <v>1</v>
      </c>
      <c r="F140" s="0" t="n">
        <f aca="false">(E140=$F$1)*D140</f>
        <v>0</v>
      </c>
    </row>
    <row r="141" customFormat="false" ht="12.75" hidden="false" customHeight="false" outlineLevel="0" collapsed="false">
      <c r="A141" s="0" t="n">
        <v>305</v>
      </c>
      <c r="B141" s="46" t="n">
        <v>37196</v>
      </c>
      <c r="C141" s="0" t="n">
        <v>21102.5499999999</v>
      </c>
      <c r="D141" s="0" t="n">
        <v>29040.75</v>
      </c>
      <c r="E141" s="0" t="n">
        <f aca="false">IF(MONTH(B141)&lt;4,1,IF(MONTH(B141)&lt;7,2,IF(MONTH(B141)&lt;10,3,4)))</f>
        <v>4</v>
      </c>
      <c r="F141" s="0" t="n">
        <f aca="false">(E141=$F$1)*D141</f>
        <v>0</v>
      </c>
    </row>
    <row r="142" customFormat="false" ht="12.75" hidden="false" customHeight="false" outlineLevel="0" collapsed="false">
      <c r="A142" s="0" t="n">
        <v>267</v>
      </c>
      <c r="B142" s="46" t="n">
        <v>37158</v>
      </c>
      <c r="C142" s="0" t="n">
        <v>21580.2916666666</v>
      </c>
      <c r="D142" s="0" t="n">
        <v>29029.3958333333</v>
      </c>
      <c r="E142" s="0" t="n">
        <f aca="false">IF(MONTH(B142)&lt;4,1,IF(MONTH(B142)&lt;7,2,IF(MONTH(B142)&lt;10,3,4)))</f>
        <v>3</v>
      </c>
      <c r="F142" s="0" t="n">
        <f aca="false">(E142=$F$1)*D142</f>
        <v>29029.3958333333</v>
      </c>
    </row>
    <row r="143" customFormat="false" ht="12.75" hidden="false" customHeight="false" outlineLevel="0" collapsed="false">
      <c r="A143" s="0" t="n">
        <v>153</v>
      </c>
      <c r="B143" s="46" t="n">
        <v>37044</v>
      </c>
      <c r="C143" s="0" t="n">
        <v>21143.1666666666</v>
      </c>
      <c r="D143" s="0" t="n">
        <v>29016.2291666666</v>
      </c>
      <c r="E143" s="0" t="n">
        <f aca="false">IF(MONTH(B143)&lt;4,1,IF(MONTH(B143)&lt;7,2,IF(MONTH(B143)&lt;10,3,4)))</f>
        <v>2</v>
      </c>
      <c r="F143" s="0" t="n">
        <f aca="false">(E143=$F$1)*D143</f>
        <v>0</v>
      </c>
    </row>
    <row r="144" customFormat="false" ht="12.75" hidden="false" customHeight="false" outlineLevel="0" collapsed="false">
      <c r="A144" s="0" t="n">
        <v>349</v>
      </c>
      <c r="B144" s="46" t="n">
        <v>37240</v>
      </c>
      <c r="C144" s="0" t="n">
        <v>21644.5</v>
      </c>
      <c r="D144" s="0" t="n">
        <v>29012.125</v>
      </c>
      <c r="E144" s="0" t="n">
        <f aca="false">IF(MONTH(B144)&lt;4,1,IF(MONTH(B144)&lt;7,2,IF(MONTH(B144)&lt;10,3,4)))</f>
        <v>4</v>
      </c>
      <c r="F144" s="0" t="n">
        <f aca="false">(E144=$F$1)*D144</f>
        <v>0</v>
      </c>
    </row>
    <row r="145" customFormat="false" ht="12.75" hidden="false" customHeight="false" outlineLevel="0" collapsed="false">
      <c r="A145" s="0" t="n">
        <v>299</v>
      </c>
      <c r="B145" s="46" t="n">
        <v>37190</v>
      </c>
      <c r="C145" s="0" t="n">
        <v>20988.375</v>
      </c>
      <c r="D145" s="0" t="n">
        <v>28988.6666666666</v>
      </c>
      <c r="E145" s="0" t="n">
        <f aca="false">IF(MONTH(B145)&lt;4,1,IF(MONTH(B145)&lt;7,2,IF(MONTH(B145)&lt;10,3,4)))</f>
        <v>4</v>
      </c>
      <c r="F145" s="0" t="n">
        <f aca="false">(E145=$F$1)*D145</f>
        <v>0</v>
      </c>
    </row>
    <row r="146" customFormat="false" ht="12.75" hidden="false" customHeight="false" outlineLevel="0" collapsed="false">
      <c r="A146" s="0" t="n">
        <v>10</v>
      </c>
      <c r="B146" s="46" t="n">
        <v>36901</v>
      </c>
      <c r="C146" s="0" t="n">
        <v>22048.59375</v>
      </c>
      <c r="D146" s="0" t="n">
        <v>28982.1875</v>
      </c>
      <c r="E146" s="0" t="n">
        <f aca="false">IF(MONTH(B146)&lt;4,1,IF(MONTH(B146)&lt;7,2,IF(MONTH(B146)&lt;10,3,4)))</f>
        <v>1</v>
      </c>
      <c r="F146" s="0" t="n">
        <f aca="false">(E146=$F$1)*D146</f>
        <v>0</v>
      </c>
    </row>
    <row r="147" customFormat="false" ht="12.75" hidden="false" customHeight="false" outlineLevel="0" collapsed="false">
      <c r="A147" s="0" t="n">
        <v>152</v>
      </c>
      <c r="B147" s="46" t="n">
        <v>37043</v>
      </c>
      <c r="C147" s="0" t="n">
        <v>20670.8333333333</v>
      </c>
      <c r="D147" s="0" t="n">
        <v>28969.4375</v>
      </c>
      <c r="E147" s="0" t="n">
        <f aca="false">IF(MONTH(B147)&lt;4,1,IF(MONTH(B147)&lt;7,2,IF(MONTH(B147)&lt;10,3,4)))</f>
        <v>2</v>
      </c>
      <c r="F147" s="0" t="n">
        <f aca="false">(E147=$F$1)*D147</f>
        <v>0</v>
      </c>
    </row>
    <row r="148" customFormat="false" ht="12.75" hidden="false" customHeight="false" outlineLevel="0" collapsed="false">
      <c r="A148" s="0" t="n">
        <v>348</v>
      </c>
      <c r="B148" s="46" t="n">
        <v>37239</v>
      </c>
      <c r="C148" s="0" t="n">
        <v>21087.4375</v>
      </c>
      <c r="D148" s="0" t="n">
        <v>28935.15625</v>
      </c>
      <c r="E148" s="0" t="n">
        <f aca="false">IF(MONTH(B148)&lt;4,1,IF(MONTH(B148)&lt;7,2,IF(MONTH(B148)&lt;10,3,4)))</f>
        <v>4</v>
      </c>
      <c r="F148" s="0" t="n">
        <f aca="false">(E148=$F$1)*D148</f>
        <v>0</v>
      </c>
    </row>
    <row r="149" customFormat="false" ht="12.75" hidden="false" customHeight="false" outlineLevel="0" collapsed="false">
      <c r="A149" s="0" t="n">
        <v>87</v>
      </c>
      <c r="B149" s="46" t="n">
        <v>36978</v>
      </c>
      <c r="C149" s="0" t="n">
        <v>21002.9375</v>
      </c>
      <c r="D149" s="0" t="n">
        <v>28897.125</v>
      </c>
      <c r="E149" s="0" t="n">
        <f aca="false">IF(MONTH(B149)&lt;4,1,IF(MONTH(B149)&lt;7,2,IF(MONTH(B149)&lt;10,3,4)))</f>
        <v>1</v>
      </c>
      <c r="F149" s="0" t="n">
        <f aca="false">(E149=$F$1)*D149</f>
        <v>0</v>
      </c>
    </row>
    <row r="150" customFormat="false" ht="12.75" hidden="false" customHeight="false" outlineLevel="0" collapsed="false">
      <c r="A150" s="0" t="n">
        <v>281</v>
      </c>
      <c r="B150" s="46" t="n">
        <v>37172</v>
      </c>
      <c r="C150" s="0" t="n">
        <v>21319.8333333333</v>
      </c>
      <c r="D150" s="0" t="n">
        <v>28895.625</v>
      </c>
      <c r="E150" s="0" t="n">
        <f aca="false">IF(MONTH(B150)&lt;4,1,IF(MONTH(B150)&lt;7,2,IF(MONTH(B150)&lt;10,3,4)))</f>
        <v>4</v>
      </c>
      <c r="F150" s="0" t="n">
        <f aca="false">(E150=$F$1)*D150</f>
        <v>0</v>
      </c>
    </row>
    <row r="151" customFormat="false" ht="12.75" hidden="false" customHeight="false" outlineLevel="0" collapsed="false">
      <c r="A151" s="0" t="n">
        <v>5</v>
      </c>
      <c r="B151" s="46" t="n">
        <v>36896</v>
      </c>
      <c r="C151" s="0" t="n">
        <v>21157.6875</v>
      </c>
      <c r="D151" s="0" t="n">
        <v>28874.625</v>
      </c>
      <c r="E151" s="0" t="n">
        <f aca="false">IF(MONTH(B151)&lt;4,1,IF(MONTH(B151)&lt;7,2,IF(MONTH(B151)&lt;10,3,4)))</f>
        <v>1</v>
      </c>
      <c r="F151" s="0" t="n">
        <f aca="false">(E151=$F$1)*D151</f>
        <v>0</v>
      </c>
    </row>
    <row r="152" customFormat="false" ht="12.75" hidden="false" customHeight="false" outlineLevel="0" collapsed="false">
      <c r="A152" s="0" t="n">
        <v>41</v>
      </c>
      <c r="B152" s="46" t="n">
        <v>36932</v>
      </c>
      <c r="C152" s="0" t="n">
        <v>21706.0625</v>
      </c>
      <c r="D152" s="0" t="n">
        <v>28842.46875</v>
      </c>
      <c r="E152" s="0" t="n">
        <f aca="false">IF(MONTH(B152)&lt;4,1,IF(MONTH(B152)&lt;7,2,IF(MONTH(B152)&lt;10,3,4)))</f>
        <v>1</v>
      </c>
      <c r="F152" s="0" t="n">
        <f aca="false">(E152=$F$1)*D152</f>
        <v>0</v>
      </c>
    </row>
    <row r="153" customFormat="false" ht="12.75" hidden="false" customHeight="false" outlineLevel="0" collapsed="false">
      <c r="A153" s="0" t="n">
        <v>335</v>
      </c>
      <c r="B153" s="46" t="n">
        <v>37226</v>
      </c>
      <c r="C153" s="0" t="n">
        <v>21251.4166666666</v>
      </c>
      <c r="D153" s="0" t="n">
        <v>28841.9791666666</v>
      </c>
      <c r="E153" s="0" t="n">
        <f aca="false">IF(MONTH(B153)&lt;4,1,IF(MONTH(B153)&lt;7,2,IF(MONTH(B153)&lt;10,3,4)))</f>
        <v>4</v>
      </c>
      <c r="F153" s="0" t="n">
        <f aca="false">(E153=$F$1)*D153</f>
        <v>0</v>
      </c>
    </row>
    <row r="154" customFormat="false" ht="12.75" hidden="false" customHeight="false" outlineLevel="0" collapsed="false">
      <c r="A154" s="0" t="n">
        <v>312</v>
      </c>
      <c r="B154" s="46" t="n">
        <v>37203</v>
      </c>
      <c r="C154" s="0" t="n">
        <v>21190.65</v>
      </c>
      <c r="D154" s="0" t="n">
        <v>28836.6875</v>
      </c>
      <c r="E154" s="0" t="n">
        <f aca="false">IF(MONTH(B154)&lt;4,1,IF(MONTH(B154)&lt;7,2,IF(MONTH(B154)&lt;10,3,4)))</f>
        <v>4</v>
      </c>
      <c r="F154" s="0" t="n">
        <f aca="false">(E154=$F$1)*D154</f>
        <v>0</v>
      </c>
    </row>
    <row r="155" customFormat="false" ht="12.75" hidden="false" customHeight="false" outlineLevel="0" collapsed="false">
      <c r="A155" s="0" t="n">
        <v>67</v>
      </c>
      <c r="B155" s="46" t="n">
        <v>36958</v>
      </c>
      <c r="C155" s="0" t="n">
        <v>21201.5625</v>
      </c>
      <c r="D155" s="0" t="n">
        <v>28832.6875</v>
      </c>
      <c r="E155" s="0" t="n">
        <f aca="false">IF(MONTH(B155)&lt;4,1,IF(MONTH(B155)&lt;7,2,IF(MONTH(B155)&lt;10,3,4)))</f>
        <v>1</v>
      </c>
      <c r="F155" s="0" t="n">
        <f aca="false">(E155=$F$1)*D155</f>
        <v>0</v>
      </c>
    </row>
    <row r="156" customFormat="false" ht="12.75" hidden="false" customHeight="false" outlineLevel="0" collapsed="false">
      <c r="A156" s="0" t="n">
        <v>6</v>
      </c>
      <c r="B156" s="46" t="n">
        <v>36897</v>
      </c>
      <c r="C156" s="0" t="n">
        <v>21207.6875</v>
      </c>
      <c r="D156" s="0" t="n">
        <v>28825.25</v>
      </c>
      <c r="E156" s="0" t="n">
        <f aca="false">IF(MONTH(B156)&lt;4,1,IF(MONTH(B156)&lt;7,2,IF(MONTH(B156)&lt;10,3,4)))</f>
        <v>1</v>
      </c>
      <c r="F156" s="0" t="n">
        <f aca="false">(E156=$F$1)*D156</f>
        <v>0</v>
      </c>
    </row>
    <row r="157" customFormat="false" ht="12.75" hidden="false" customHeight="false" outlineLevel="0" collapsed="false">
      <c r="A157" s="0" t="n">
        <v>320</v>
      </c>
      <c r="B157" s="46" t="n">
        <v>37211</v>
      </c>
      <c r="C157" s="0" t="n">
        <v>21100.7916666666</v>
      </c>
      <c r="D157" s="0" t="n">
        <v>28817.2083333333</v>
      </c>
      <c r="E157" s="0" t="n">
        <f aca="false">IF(MONTH(B157)&lt;4,1,IF(MONTH(B157)&lt;7,2,IF(MONTH(B157)&lt;10,3,4)))</f>
        <v>4</v>
      </c>
      <c r="F157" s="0" t="n">
        <f aca="false">(E157=$F$1)*D157</f>
        <v>0</v>
      </c>
    </row>
    <row r="158" customFormat="false" ht="12.75" hidden="false" customHeight="false" outlineLevel="0" collapsed="false">
      <c r="A158" s="0" t="n">
        <v>123</v>
      </c>
      <c r="B158" s="46" t="n">
        <v>37014</v>
      </c>
      <c r="C158" s="0" t="n">
        <v>21110.7</v>
      </c>
      <c r="D158" s="0" t="n">
        <v>28811.8125</v>
      </c>
      <c r="E158" s="0" t="n">
        <f aca="false">IF(MONTH(B158)&lt;4,1,IF(MONTH(B158)&lt;7,2,IF(MONTH(B158)&lt;10,3,4)))</f>
        <v>2</v>
      </c>
      <c r="F158" s="0" t="n">
        <f aca="false">(E158=$F$1)*D158</f>
        <v>0</v>
      </c>
    </row>
    <row r="159" customFormat="false" ht="12.75" hidden="false" customHeight="false" outlineLevel="0" collapsed="false">
      <c r="A159" s="0" t="n">
        <v>336</v>
      </c>
      <c r="B159" s="46" t="n">
        <v>37227</v>
      </c>
      <c r="C159" s="0" t="n">
        <v>21446</v>
      </c>
      <c r="D159" s="0" t="n">
        <v>28808.5625</v>
      </c>
      <c r="E159" s="0" t="n">
        <f aca="false">IF(MONTH(B159)&lt;4,1,IF(MONTH(B159)&lt;7,2,IF(MONTH(B159)&lt;10,3,4)))</f>
        <v>4</v>
      </c>
      <c r="F159" s="0" t="n">
        <f aca="false">(E159=$F$1)*D159</f>
        <v>0</v>
      </c>
    </row>
    <row r="160" customFormat="false" ht="12.75" hidden="false" customHeight="false" outlineLevel="0" collapsed="false">
      <c r="A160" s="0" t="n">
        <v>59</v>
      </c>
      <c r="B160" s="46" t="n">
        <v>36950</v>
      </c>
      <c r="C160" s="0" t="n">
        <v>21463.5625</v>
      </c>
      <c r="D160" s="0" t="n">
        <v>28808.3125</v>
      </c>
      <c r="E160" s="0" t="n">
        <f aca="false">IF(MONTH(B160)&lt;4,1,IF(MONTH(B160)&lt;7,2,IF(MONTH(B160)&lt;10,3,4)))</f>
        <v>1</v>
      </c>
      <c r="F160" s="0" t="n">
        <f aca="false">(E160=$F$1)*D160</f>
        <v>0</v>
      </c>
    </row>
    <row r="161" customFormat="false" ht="12.75" hidden="false" customHeight="false" outlineLevel="0" collapsed="false">
      <c r="A161" s="0" t="n">
        <v>351</v>
      </c>
      <c r="B161" s="46" t="n">
        <v>37242</v>
      </c>
      <c r="C161" s="0" t="n">
        <v>21289.5</v>
      </c>
      <c r="D161" s="0" t="n">
        <v>28803.34375</v>
      </c>
      <c r="E161" s="0" t="n">
        <f aca="false">IF(MONTH(B161)&lt;4,1,IF(MONTH(B161)&lt;7,2,IF(MONTH(B161)&lt;10,3,4)))</f>
        <v>4</v>
      </c>
      <c r="F161" s="0" t="n">
        <f aca="false">(E161=$F$1)*D161</f>
        <v>0</v>
      </c>
    </row>
    <row r="162" customFormat="false" ht="12.75" hidden="false" customHeight="false" outlineLevel="0" collapsed="false">
      <c r="A162" s="0" t="n">
        <v>12</v>
      </c>
      <c r="B162" s="46" t="n">
        <v>36903</v>
      </c>
      <c r="C162" s="0" t="n">
        <v>21087.8571428571</v>
      </c>
      <c r="D162" s="0" t="n">
        <v>28803.064516129</v>
      </c>
      <c r="E162" s="0" t="n">
        <f aca="false">IF(MONTH(B162)&lt;4,1,IF(MONTH(B162)&lt;7,2,IF(MONTH(B162)&lt;10,3,4)))</f>
        <v>1</v>
      </c>
      <c r="F162" s="0" t="n">
        <f aca="false">(E162=$F$1)*D162</f>
        <v>0</v>
      </c>
    </row>
    <row r="163" customFormat="false" ht="12.75" hidden="false" customHeight="false" outlineLevel="0" collapsed="false">
      <c r="A163" s="0" t="n">
        <v>11</v>
      </c>
      <c r="B163" s="46" t="n">
        <v>36902</v>
      </c>
      <c r="C163" s="0" t="n">
        <v>21064.5625</v>
      </c>
      <c r="D163" s="0" t="n">
        <v>28761.4375</v>
      </c>
      <c r="E163" s="0" t="n">
        <f aca="false">IF(MONTH(B163)&lt;4,1,IF(MONTH(B163)&lt;7,2,IF(MONTH(B163)&lt;10,3,4)))</f>
        <v>1</v>
      </c>
      <c r="F163" s="0" t="n">
        <f aca="false">(E163=$F$1)*D163</f>
        <v>0</v>
      </c>
    </row>
    <row r="164" customFormat="false" ht="12.75" hidden="false" customHeight="false" outlineLevel="0" collapsed="false">
      <c r="A164" s="0" t="n">
        <v>4</v>
      </c>
      <c r="B164" s="46" t="n">
        <v>36895</v>
      </c>
      <c r="C164" s="0" t="n">
        <v>20752.5333333333</v>
      </c>
      <c r="D164" s="0" t="n">
        <v>28716.8125</v>
      </c>
      <c r="E164" s="0" t="n">
        <f aca="false">IF(MONTH(B164)&lt;4,1,IF(MONTH(B164)&lt;7,2,IF(MONTH(B164)&lt;10,3,4)))</f>
        <v>1</v>
      </c>
      <c r="F164" s="0" t="n">
        <f aca="false">(E164=$F$1)*D164</f>
        <v>0</v>
      </c>
    </row>
    <row r="165" customFormat="false" ht="12.75" hidden="false" customHeight="false" outlineLevel="0" collapsed="false">
      <c r="A165" s="0" t="n">
        <v>154</v>
      </c>
      <c r="B165" s="46" t="n">
        <v>37045</v>
      </c>
      <c r="C165" s="0" t="n">
        <v>21133</v>
      </c>
      <c r="D165" s="0" t="n">
        <v>28699.5625</v>
      </c>
      <c r="E165" s="0" t="n">
        <f aca="false">IF(MONTH(B165)&lt;4,1,IF(MONTH(B165)&lt;7,2,IF(MONTH(B165)&lt;10,3,4)))</f>
        <v>2</v>
      </c>
      <c r="F165" s="0" t="n">
        <f aca="false">(E165=$F$1)*D165</f>
        <v>0</v>
      </c>
    </row>
    <row r="166" customFormat="false" ht="12.75" hidden="false" customHeight="false" outlineLevel="0" collapsed="false">
      <c r="A166" s="0" t="n">
        <v>68</v>
      </c>
      <c r="B166" s="46" t="n">
        <v>36959</v>
      </c>
      <c r="C166" s="0" t="n">
        <v>21799.875</v>
      </c>
      <c r="D166" s="0" t="n">
        <v>28694.625</v>
      </c>
      <c r="E166" s="0" t="n">
        <f aca="false">IF(MONTH(B166)&lt;4,1,IF(MONTH(B166)&lt;7,2,IF(MONTH(B166)&lt;10,3,4)))</f>
        <v>1</v>
      </c>
      <c r="F166" s="0" t="n">
        <f aca="false">(E166=$F$1)*D166</f>
        <v>0</v>
      </c>
    </row>
    <row r="167" customFormat="false" ht="12.75" hidden="false" customHeight="false" outlineLevel="0" collapsed="false">
      <c r="A167" s="0" t="n">
        <v>300</v>
      </c>
      <c r="B167" s="46" t="n">
        <v>37191</v>
      </c>
      <c r="C167" s="0" t="n">
        <v>20980.375</v>
      </c>
      <c r="D167" s="0" t="n">
        <v>28691.9111111111</v>
      </c>
      <c r="E167" s="0" t="n">
        <f aca="false">IF(MONTH(B167)&lt;4,1,IF(MONTH(B167)&lt;7,2,IF(MONTH(B167)&lt;10,3,4)))</f>
        <v>4</v>
      </c>
      <c r="F167" s="0" t="n">
        <f aca="false">(E167=$F$1)*D167</f>
        <v>0</v>
      </c>
    </row>
    <row r="168" customFormat="false" ht="12.75" hidden="false" customHeight="false" outlineLevel="0" collapsed="false">
      <c r="A168" s="0" t="n">
        <v>7</v>
      </c>
      <c r="B168" s="46" t="n">
        <v>36898</v>
      </c>
      <c r="C168" s="0" t="n">
        <v>21497.25</v>
      </c>
      <c r="D168" s="0" t="n">
        <v>28691.71875</v>
      </c>
      <c r="E168" s="0" t="n">
        <f aca="false">IF(MONTH(B168)&lt;4,1,IF(MONTH(B168)&lt;7,2,IF(MONTH(B168)&lt;10,3,4)))</f>
        <v>1</v>
      </c>
      <c r="F168" s="0" t="n">
        <f aca="false">(E168=$F$1)*D168</f>
        <v>0</v>
      </c>
    </row>
    <row r="169" customFormat="false" ht="12.75" hidden="false" customHeight="false" outlineLevel="0" collapsed="false">
      <c r="A169" s="0" t="n">
        <v>13</v>
      </c>
      <c r="B169" s="46" t="n">
        <v>36904</v>
      </c>
      <c r="C169" s="0" t="n">
        <v>21219.8666666666</v>
      </c>
      <c r="D169" s="0" t="n">
        <v>28689.3125</v>
      </c>
      <c r="E169" s="0" t="n">
        <f aca="false">IF(MONTH(B169)&lt;4,1,IF(MONTH(B169)&lt;7,2,IF(MONTH(B169)&lt;10,3,4)))</f>
        <v>1</v>
      </c>
      <c r="F169" s="0" t="n">
        <f aca="false">(E169=$F$1)*D169</f>
        <v>0</v>
      </c>
    </row>
    <row r="170" customFormat="false" ht="12.75" hidden="false" customHeight="false" outlineLevel="0" collapsed="false">
      <c r="A170" s="0" t="n">
        <v>159</v>
      </c>
      <c r="B170" s="46" t="n">
        <v>37050</v>
      </c>
      <c r="C170" s="0" t="n">
        <v>20828.75</v>
      </c>
      <c r="D170" s="0" t="n">
        <v>28682.5416666666</v>
      </c>
      <c r="E170" s="0" t="n">
        <f aca="false">IF(MONTH(B170)&lt;4,1,IF(MONTH(B170)&lt;7,2,IF(MONTH(B170)&lt;10,3,4)))</f>
        <v>2</v>
      </c>
      <c r="F170" s="0" t="n">
        <f aca="false">(E170=$F$1)*D170</f>
        <v>0</v>
      </c>
    </row>
    <row r="171" customFormat="false" ht="12.75" hidden="false" customHeight="false" outlineLevel="0" collapsed="false">
      <c r="A171" s="0" t="n">
        <v>334</v>
      </c>
      <c r="B171" s="46" t="n">
        <v>37225</v>
      </c>
      <c r="C171" s="0" t="n">
        <v>20790.0416666666</v>
      </c>
      <c r="D171" s="0" t="n">
        <v>28657.125</v>
      </c>
      <c r="E171" s="0" t="n">
        <f aca="false">IF(MONTH(B171)&lt;4,1,IF(MONTH(B171)&lt;7,2,IF(MONTH(B171)&lt;10,3,4)))</f>
        <v>4</v>
      </c>
      <c r="F171" s="0" t="n">
        <f aca="false">(E171=$F$1)*D171</f>
        <v>0</v>
      </c>
    </row>
    <row r="172" customFormat="false" ht="12.75" hidden="false" customHeight="false" outlineLevel="0" collapsed="false">
      <c r="A172" s="0" t="n">
        <v>102</v>
      </c>
      <c r="B172" s="46" t="n">
        <v>36993</v>
      </c>
      <c r="C172" s="0" t="n">
        <v>20247.125</v>
      </c>
      <c r="D172" s="0" t="n">
        <v>28643.90625</v>
      </c>
      <c r="E172" s="0" t="n">
        <f aca="false">IF(MONTH(B172)&lt;4,1,IF(MONTH(B172)&lt;7,2,IF(MONTH(B172)&lt;10,3,4)))</f>
        <v>2</v>
      </c>
      <c r="F172" s="0" t="n">
        <f aca="false">(E172=$F$1)*D172</f>
        <v>0</v>
      </c>
    </row>
    <row r="173" customFormat="false" ht="12.75" hidden="false" customHeight="false" outlineLevel="0" collapsed="false">
      <c r="A173" s="0" t="n">
        <v>357</v>
      </c>
      <c r="B173" s="46" t="n">
        <v>37248</v>
      </c>
      <c r="C173" s="0" t="n">
        <v>22446.75</v>
      </c>
      <c r="D173" s="0" t="n">
        <v>28638.625</v>
      </c>
      <c r="E173" s="0" t="n">
        <f aca="false">IF(MONTH(B173)&lt;4,1,IF(MONTH(B173)&lt;7,2,IF(MONTH(B173)&lt;10,3,4)))</f>
        <v>4</v>
      </c>
      <c r="F173" s="0" t="n">
        <f aca="false">(E173=$F$1)*D173</f>
        <v>0</v>
      </c>
    </row>
    <row r="174" customFormat="false" ht="12.75" hidden="false" customHeight="false" outlineLevel="0" collapsed="false">
      <c r="A174" s="0" t="n">
        <v>38</v>
      </c>
      <c r="B174" s="46" t="n">
        <v>36929</v>
      </c>
      <c r="C174" s="0" t="n">
        <v>21755.2580645161</v>
      </c>
      <c r="D174" s="0" t="n">
        <v>28601.75</v>
      </c>
      <c r="E174" s="0" t="n">
        <f aca="false">IF(MONTH(B174)&lt;4,1,IF(MONTH(B174)&lt;7,2,IF(MONTH(B174)&lt;10,3,4)))</f>
        <v>1</v>
      </c>
      <c r="F174" s="0" t="n">
        <f aca="false">(E174=$F$1)*D174</f>
        <v>0</v>
      </c>
    </row>
    <row r="175" customFormat="false" ht="12.75" hidden="false" customHeight="false" outlineLevel="0" collapsed="false">
      <c r="A175" s="0" t="n">
        <v>80</v>
      </c>
      <c r="B175" s="46" t="n">
        <v>36971</v>
      </c>
      <c r="C175" s="0" t="n">
        <v>21139.4375</v>
      </c>
      <c r="D175" s="0" t="n">
        <v>28601.0625</v>
      </c>
      <c r="E175" s="0" t="n">
        <f aca="false">IF(MONTH(B175)&lt;4,1,IF(MONTH(B175)&lt;7,2,IF(MONTH(B175)&lt;10,3,4)))</f>
        <v>1</v>
      </c>
      <c r="F175" s="0" t="n">
        <f aca="false">(E175=$F$1)*D175</f>
        <v>0</v>
      </c>
    </row>
    <row r="176" customFormat="false" ht="12.75" hidden="false" customHeight="false" outlineLevel="0" collapsed="false">
      <c r="A176" s="0" t="n">
        <v>140</v>
      </c>
      <c r="B176" s="46" t="n">
        <v>37031</v>
      </c>
      <c r="C176" s="0" t="n">
        <v>20843.4583333333</v>
      </c>
      <c r="D176" s="0" t="n">
        <v>28577.9166666666</v>
      </c>
      <c r="E176" s="0" t="n">
        <f aca="false">IF(MONTH(B176)&lt;4,1,IF(MONTH(B176)&lt;7,2,IF(MONTH(B176)&lt;10,3,4)))</f>
        <v>2</v>
      </c>
      <c r="F176" s="0" t="n">
        <f aca="false">(E176=$F$1)*D176</f>
        <v>0</v>
      </c>
    </row>
    <row r="177" customFormat="false" ht="12.75" hidden="false" customHeight="false" outlineLevel="0" collapsed="false">
      <c r="A177" s="0" t="n">
        <v>146</v>
      </c>
      <c r="B177" s="46" t="n">
        <v>37037</v>
      </c>
      <c r="C177" s="0" t="n">
        <v>20905.4583333333</v>
      </c>
      <c r="D177" s="0" t="n">
        <v>28575.8510638297</v>
      </c>
      <c r="E177" s="0" t="n">
        <f aca="false">IF(MONTH(B177)&lt;4,1,IF(MONTH(B177)&lt;7,2,IF(MONTH(B177)&lt;10,3,4)))</f>
        <v>2</v>
      </c>
      <c r="F177" s="0" t="n">
        <f aca="false">(E177=$F$1)*D177</f>
        <v>0</v>
      </c>
    </row>
    <row r="178" customFormat="false" ht="12.75" hidden="false" customHeight="false" outlineLevel="0" collapsed="false">
      <c r="A178" s="0" t="n">
        <v>45</v>
      </c>
      <c r="B178" s="46" t="n">
        <v>36936</v>
      </c>
      <c r="C178" s="0" t="n">
        <v>20956.1875</v>
      </c>
      <c r="D178" s="0" t="n">
        <v>28562.3125</v>
      </c>
      <c r="E178" s="0" t="n">
        <f aca="false">IF(MONTH(B178)&lt;4,1,IF(MONTH(B178)&lt;7,2,IF(MONTH(B178)&lt;10,3,4)))</f>
        <v>1</v>
      </c>
      <c r="F178" s="0" t="n">
        <f aca="false">(E178=$F$1)*D178</f>
        <v>0</v>
      </c>
    </row>
    <row r="179" customFormat="false" ht="12.75" hidden="false" customHeight="false" outlineLevel="0" collapsed="false">
      <c r="A179" s="0" t="n">
        <v>47</v>
      </c>
      <c r="B179" s="46" t="n">
        <v>36938</v>
      </c>
      <c r="C179" s="0" t="n">
        <v>20810.9375</v>
      </c>
      <c r="D179" s="0" t="n">
        <v>28556.28125</v>
      </c>
      <c r="E179" s="0" t="n">
        <f aca="false">IF(MONTH(B179)&lt;4,1,IF(MONTH(B179)&lt;7,2,IF(MONTH(B179)&lt;10,3,4)))</f>
        <v>1</v>
      </c>
      <c r="F179" s="0" t="n">
        <f aca="false">(E179=$F$1)*D179</f>
        <v>0</v>
      </c>
    </row>
    <row r="180" customFormat="false" ht="12.75" hidden="false" customHeight="false" outlineLevel="0" collapsed="false">
      <c r="A180" s="0" t="n">
        <v>14</v>
      </c>
      <c r="B180" s="46" t="n">
        <v>36905</v>
      </c>
      <c r="C180" s="0" t="n">
        <v>21223.75</v>
      </c>
      <c r="D180" s="0" t="n">
        <v>28554.84375</v>
      </c>
      <c r="E180" s="0" t="n">
        <f aca="false">IF(MONTH(B180)&lt;4,1,IF(MONTH(B180)&lt;7,2,IF(MONTH(B180)&lt;10,3,4)))</f>
        <v>1</v>
      </c>
      <c r="F180" s="0" t="n">
        <f aca="false">(E180=$F$1)*D180</f>
        <v>0</v>
      </c>
    </row>
    <row r="181" customFormat="false" ht="12.75" hidden="false" customHeight="false" outlineLevel="0" collapsed="false">
      <c r="A181" s="0" t="n">
        <v>164</v>
      </c>
      <c r="B181" s="46" t="n">
        <v>37055</v>
      </c>
      <c r="C181" s="0" t="n">
        <v>22443.4249999999</v>
      </c>
      <c r="D181" s="0" t="n">
        <v>28551.375</v>
      </c>
      <c r="E181" s="0" t="n">
        <f aca="false">IF(MONTH(B181)&lt;4,1,IF(MONTH(B181)&lt;7,2,IF(MONTH(B181)&lt;10,3,4)))</f>
        <v>2</v>
      </c>
      <c r="F181" s="0" t="n">
        <f aca="false">(E181=$F$1)*D181</f>
        <v>0</v>
      </c>
    </row>
    <row r="182" customFormat="false" ht="12.75" hidden="false" customHeight="false" outlineLevel="0" collapsed="false">
      <c r="A182" s="0" t="n">
        <v>40</v>
      </c>
      <c r="B182" s="46" t="n">
        <v>36931</v>
      </c>
      <c r="C182" s="0" t="n">
        <v>20647.5625</v>
      </c>
      <c r="D182" s="0" t="n">
        <v>28544.4375</v>
      </c>
      <c r="E182" s="0" t="n">
        <f aca="false">IF(MONTH(B182)&lt;4,1,IF(MONTH(B182)&lt;7,2,IF(MONTH(B182)&lt;10,3,4)))</f>
        <v>1</v>
      </c>
      <c r="F182" s="0" t="n">
        <f aca="false">(E182=$F$1)*D182</f>
        <v>0</v>
      </c>
    </row>
    <row r="183" customFormat="false" ht="12.75" hidden="false" customHeight="false" outlineLevel="0" collapsed="false">
      <c r="A183" s="0" t="n">
        <v>306</v>
      </c>
      <c r="B183" s="46" t="n">
        <v>37197</v>
      </c>
      <c r="C183" s="0" t="n">
        <v>20594.4166666666</v>
      </c>
      <c r="D183" s="0" t="n">
        <v>28530.25</v>
      </c>
      <c r="E183" s="0" t="n">
        <f aca="false">IF(MONTH(B183)&lt;4,1,IF(MONTH(B183)&lt;7,2,IF(MONTH(B183)&lt;10,3,4)))</f>
        <v>4</v>
      </c>
      <c r="F183" s="0" t="n">
        <f aca="false">(E183=$F$1)*D183</f>
        <v>0</v>
      </c>
    </row>
    <row r="184" customFormat="false" ht="12.75" hidden="false" customHeight="false" outlineLevel="0" collapsed="false">
      <c r="A184" s="0" t="n">
        <v>116</v>
      </c>
      <c r="B184" s="46" t="n">
        <v>37007</v>
      </c>
      <c r="C184" s="0" t="n">
        <v>20447.9749999999</v>
      </c>
      <c r="D184" s="0" t="n">
        <v>28524.84375</v>
      </c>
      <c r="E184" s="0" t="n">
        <f aca="false">IF(MONTH(B184)&lt;4,1,IF(MONTH(B184)&lt;7,2,IF(MONTH(B184)&lt;10,3,4)))</f>
        <v>2</v>
      </c>
      <c r="F184" s="0" t="n">
        <f aca="false">(E184=$F$1)*D184</f>
        <v>0</v>
      </c>
    </row>
    <row r="185" customFormat="false" ht="12.75" hidden="false" customHeight="false" outlineLevel="0" collapsed="false">
      <c r="A185" s="0" t="n">
        <v>314</v>
      </c>
      <c r="B185" s="46" t="n">
        <v>37205</v>
      </c>
      <c r="C185" s="0" t="n">
        <v>21039.9583333333</v>
      </c>
      <c r="D185" s="0" t="n">
        <v>28518.0625</v>
      </c>
      <c r="E185" s="0" t="n">
        <f aca="false">IF(MONTH(B185)&lt;4,1,IF(MONTH(B185)&lt;7,2,IF(MONTH(B185)&lt;10,3,4)))</f>
        <v>4</v>
      </c>
      <c r="F185" s="0" t="n">
        <f aca="false">(E185=$F$1)*D185</f>
        <v>0</v>
      </c>
    </row>
    <row r="186" customFormat="false" ht="12.75" hidden="false" customHeight="false" outlineLevel="0" collapsed="false">
      <c r="A186" s="0" t="n">
        <v>307</v>
      </c>
      <c r="B186" s="46" t="n">
        <v>37198</v>
      </c>
      <c r="C186" s="0" t="n">
        <v>20642.75</v>
      </c>
      <c r="D186" s="0" t="n">
        <v>28514.1041666666</v>
      </c>
      <c r="E186" s="0" t="n">
        <f aca="false">IF(MONTH(B186)&lt;4,1,IF(MONTH(B186)&lt;7,2,IF(MONTH(B186)&lt;10,3,4)))</f>
        <v>4</v>
      </c>
      <c r="F186" s="0" t="n">
        <f aca="false">(E186=$F$1)*D186</f>
        <v>0</v>
      </c>
    </row>
    <row r="187" customFormat="false" ht="12.75" hidden="false" customHeight="false" outlineLevel="0" collapsed="false">
      <c r="A187" s="0" t="n">
        <v>308</v>
      </c>
      <c r="B187" s="46" t="n">
        <v>37199</v>
      </c>
      <c r="C187" s="0" t="n">
        <v>20784.75</v>
      </c>
      <c r="D187" s="0" t="n">
        <v>28509.5</v>
      </c>
      <c r="E187" s="0" t="n">
        <f aca="false">IF(MONTH(B187)&lt;4,1,IF(MONTH(B187)&lt;7,2,IF(MONTH(B187)&lt;10,3,4)))</f>
        <v>4</v>
      </c>
      <c r="F187" s="0" t="n">
        <f aca="false">(E187=$F$1)*D187</f>
        <v>0</v>
      </c>
    </row>
    <row r="188" customFormat="false" ht="12.75" hidden="false" customHeight="false" outlineLevel="0" collapsed="false">
      <c r="A188" s="0" t="n">
        <v>117</v>
      </c>
      <c r="B188" s="46" t="n">
        <v>37008</v>
      </c>
      <c r="C188" s="0" t="n">
        <v>20354.9583333333</v>
      </c>
      <c r="D188" s="0" t="n">
        <v>28505.3958333333</v>
      </c>
      <c r="E188" s="0" t="n">
        <f aca="false">IF(MONTH(B188)&lt;4,1,IF(MONTH(B188)&lt;7,2,IF(MONTH(B188)&lt;10,3,4)))</f>
        <v>2</v>
      </c>
      <c r="F188" s="0" t="n">
        <f aca="false">(E188=$F$1)*D188</f>
        <v>0</v>
      </c>
    </row>
    <row r="189" customFormat="false" ht="12.75" hidden="false" customHeight="false" outlineLevel="0" collapsed="false">
      <c r="A189" s="0" t="n">
        <v>327</v>
      </c>
      <c r="B189" s="46" t="n">
        <v>37218</v>
      </c>
      <c r="C189" s="0" t="n">
        <v>21048.2916666666</v>
      </c>
      <c r="D189" s="0" t="n">
        <v>28477.1458333333</v>
      </c>
      <c r="E189" s="0" t="n">
        <f aca="false">IF(MONTH(B189)&lt;4,1,IF(MONTH(B189)&lt;7,2,IF(MONTH(B189)&lt;10,3,4)))</f>
        <v>4</v>
      </c>
      <c r="F189" s="0" t="n">
        <f aca="false">(E189=$F$1)*D189</f>
        <v>0</v>
      </c>
    </row>
    <row r="190" customFormat="false" ht="12.75" hidden="false" customHeight="false" outlineLevel="0" collapsed="false">
      <c r="A190" s="0" t="n">
        <v>26</v>
      </c>
      <c r="B190" s="46" t="n">
        <v>36917</v>
      </c>
      <c r="C190" s="0" t="n">
        <v>20755.6666666666</v>
      </c>
      <c r="D190" s="0" t="n">
        <v>28474.53125</v>
      </c>
      <c r="E190" s="0" t="n">
        <f aca="false">IF(MONTH(B190)&lt;4,1,IF(MONTH(B190)&lt;7,2,IF(MONTH(B190)&lt;10,3,4)))</f>
        <v>1</v>
      </c>
      <c r="F190" s="0" t="n">
        <f aca="false">(E190=$F$1)*D190</f>
        <v>0</v>
      </c>
    </row>
    <row r="191" customFormat="false" ht="12.75" hidden="false" customHeight="false" outlineLevel="0" collapsed="false">
      <c r="A191" s="0" t="n">
        <v>42</v>
      </c>
      <c r="B191" s="46" t="n">
        <v>36933</v>
      </c>
      <c r="C191" s="0" t="n">
        <v>21799.625</v>
      </c>
      <c r="D191" s="0" t="n">
        <v>28473.6875</v>
      </c>
      <c r="E191" s="0" t="n">
        <f aca="false">IF(MONTH(B191)&lt;4,1,IF(MONTH(B191)&lt;7,2,IF(MONTH(B191)&lt;10,3,4)))</f>
        <v>1</v>
      </c>
      <c r="F191" s="0" t="n">
        <f aca="false">(E191=$F$1)*D191</f>
        <v>0</v>
      </c>
    </row>
    <row r="192" customFormat="false" ht="12.75" hidden="false" customHeight="false" outlineLevel="0" collapsed="false">
      <c r="A192" s="0" t="n">
        <v>95</v>
      </c>
      <c r="B192" s="46" t="n">
        <v>36986</v>
      </c>
      <c r="C192" s="0" t="n">
        <v>20463.875</v>
      </c>
      <c r="D192" s="0" t="n">
        <v>28456.65625</v>
      </c>
      <c r="E192" s="0" t="n">
        <f aca="false">IF(MONTH(B192)&lt;4,1,IF(MONTH(B192)&lt;7,2,IF(MONTH(B192)&lt;10,3,4)))</f>
        <v>2</v>
      </c>
      <c r="F192" s="0" t="n">
        <f aca="false">(E192=$F$1)*D192</f>
        <v>0</v>
      </c>
    </row>
    <row r="193" customFormat="false" ht="12.75" hidden="false" customHeight="false" outlineLevel="0" collapsed="false">
      <c r="A193" s="0" t="n">
        <v>25</v>
      </c>
      <c r="B193" s="46" t="n">
        <v>36916</v>
      </c>
      <c r="C193" s="0" t="n">
        <v>20286.6875</v>
      </c>
      <c r="D193" s="0" t="n">
        <v>28452.46875</v>
      </c>
      <c r="E193" s="0" t="n">
        <f aca="false">IF(MONTH(B193)&lt;4,1,IF(MONTH(B193)&lt;7,2,IF(MONTH(B193)&lt;10,3,4)))</f>
        <v>1</v>
      </c>
      <c r="F193" s="0" t="n">
        <f aca="false">(E193=$F$1)*D193</f>
        <v>0</v>
      </c>
    </row>
    <row r="194" customFormat="false" ht="12.75" hidden="false" customHeight="false" outlineLevel="0" collapsed="false">
      <c r="A194" s="0" t="n">
        <v>185</v>
      </c>
      <c r="B194" s="46" t="n">
        <v>37076</v>
      </c>
      <c r="C194" s="0" t="n">
        <v>22448.4285714285</v>
      </c>
      <c r="D194" s="0" t="n">
        <v>28437.5625</v>
      </c>
      <c r="E194" s="0" t="n">
        <f aca="false">IF(MONTH(B194)&lt;4,1,IF(MONTH(B194)&lt;7,2,IF(MONTH(B194)&lt;10,3,4)))</f>
        <v>3</v>
      </c>
      <c r="F194" s="0" t="n">
        <f aca="false">(E194=$F$1)*D194</f>
        <v>28437.5625</v>
      </c>
    </row>
    <row r="195" customFormat="false" ht="12.75" hidden="false" customHeight="false" outlineLevel="0" collapsed="false">
      <c r="A195" s="0" t="n">
        <v>321</v>
      </c>
      <c r="B195" s="46" t="n">
        <v>37212</v>
      </c>
      <c r="C195" s="0" t="n">
        <v>21268.3333333333</v>
      </c>
      <c r="D195" s="0" t="n">
        <v>28428.4791666666</v>
      </c>
      <c r="E195" s="0" t="n">
        <f aca="false">IF(MONTH(B195)&lt;4,1,IF(MONTH(B195)&lt;7,2,IF(MONTH(B195)&lt;10,3,4)))</f>
        <v>4</v>
      </c>
      <c r="F195" s="0" t="n">
        <f aca="false">(E195=$F$1)*D195</f>
        <v>0</v>
      </c>
    </row>
    <row r="196" customFormat="false" ht="12.75" hidden="false" customHeight="false" outlineLevel="0" collapsed="false">
      <c r="A196" s="0" t="n">
        <v>301</v>
      </c>
      <c r="B196" s="46" t="n">
        <v>37192</v>
      </c>
      <c r="C196" s="0" t="n">
        <v>21144</v>
      </c>
      <c r="D196" s="0" t="n">
        <v>28426.1666666666</v>
      </c>
      <c r="E196" s="0" t="n">
        <f aca="false">IF(MONTH(B196)&lt;4,1,IF(MONTH(B196)&lt;7,2,IF(MONTH(B196)&lt;10,3,4)))</f>
        <v>4</v>
      </c>
      <c r="F196" s="0" t="n">
        <f aca="false">(E196=$F$1)*D196</f>
        <v>0</v>
      </c>
    </row>
    <row r="197" customFormat="false" ht="12.75" hidden="false" customHeight="false" outlineLevel="0" collapsed="false">
      <c r="A197" s="0" t="n">
        <v>53</v>
      </c>
      <c r="B197" s="46" t="n">
        <v>36944</v>
      </c>
      <c r="C197" s="0" t="n">
        <v>20658</v>
      </c>
      <c r="D197" s="0" t="n">
        <v>28407.3125</v>
      </c>
      <c r="E197" s="0" t="n">
        <f aca="false">IF(MONTH(B197)&lt;4,1,IF(MONTH(B197)&lt;7,2,IF(MONTH(B197)&lt;10,3,4)))</f>
        <v>1</v>
      </c>
      <c r="F197" s="0" t="n">
        <f aca="false">(E197=$F$1)*D197</f>
        <v>0</v>
      </c>
    </row>
    <row r="198" customFormat="false" ht="12.75" hidden="false" customHeight="false" outlineLevel="0" collapsed="false">
      <c r="A198" s="0" t="n">
        <v>54</v>
      </c>
      <c r="B198" s="46" t="n">
        <v>36945</v>
      </c>
      <c r="C198" s="0" t="n">
        <v>21089</v>
      </c>
      <c r="D198" s="0" t="n">
        <v>28402.25</v>
      </c>
      <c r="E198" s="0" t="n">
        <f aca="false">IF(MONTH(B198)&lt;4,1,IF(MONTH(B198)&lt;7,2,IF(MONTH(B198)&lt;10,3,4)))</f>
        <v>1</v>
      </c>
      <c r="F198" s="0" t="n">
        <f aca="false">(E198=$F$1)*D198</f>
        <v>0</v>
      </c>
    </row>
    <row r="199" customFormat="false" ht="12.75" hidden="false" customHeight="false" outlineLevel="0" collapsed="false">
      <c r="A199" s="0" t="n">
        <v>27</v>
      </c>
      <c r="B199" s="46" t="n">
        <v>36918</v>
      </c>
      <c r="C199" s="0" t="n">
        <v>21143.125</v>
      </c>
      <c r="D199" s="0" t="n">
        <v>28376.59375</v>
      </c>
      <c r="E199" s="0" t="n">
        <f aca="false">IF(MONTH(B199)&lt;4,1,IF(MONTH(B199)&lt;7,2,IF(MONTH(B199)&lt;10,3,4)))</f>
        <v>1</v>
      </c>
      <c r="F199" s="0" t="n">
        <f aca="false">(E199=$F$1)*D199</f>
        <v>0</v>
      </c>
    </row>
    <row r="200" customFormat="false" ht="12.75" hidden="false" customHeight="false" outlineLevel="0" collapsed="false">
      <c r="A200" s="0" t="n">
        <v>322</v>
      </c>
      <c r="B200" s="46" t="n">
        <v>37213</v>
      </c>
      <c r="C200" s="0" t="n">
        <v>21462.4583333333</v>
      </c>
      <c r="D200" s="0" t="n">
        <v>28374.4375</v>
      </c>
      <c r="E200" s="0" t="n">
        <f aca="false">IF(MONTH(B200)&lt;4,1,IF(MONTH(B200)&lt;7,2,IF(MONTH(B200)&lt;10,3,4)))</f>
        <v>4</v>
      </c>
      <c r="F200" s="0" t="n">
        <f aca="false">(E200=$F$1)*D200</f>
        <v>0</v>
      </c>
    </row>
    <row r="201" customFormat="false" ht="12.75" hidden="false" customHeight="false" outlineLevel="0" collapsed="false">
      <c r="A201" s="0" t="n">
        <v>33</v>
      </c>
      <c r="B201" s="46" t="n">
        <v>36924</v>
      </c>
      <c r="C201" s="0" t="n">
        <v>20837.4375</v>
      </c>
      <c r="D201" s="0" t="n">
        <v>28367.75</v>
      </c>
      <c r="E201" s="0" t="n">
        <f aca="false">IF(MONTH(B201)&lt;4,1,IF(MONTH(B201)&lt;7,2,IF(MONTH(B201)&lt;10,3,4)))</f>
        <v>1</v>
      </c>
      <c r="F201" s="0" t="n">
        <f aca="false">(E201=$F$1)*D201</f>
        <v>0</v>
      </c>
    </row>
    <row r="202" customFormat="false" ht="12.75" hidden="false" customHeight="false" outlineLevel="0" collapsed="false">
      <c r="A202" s="0" t="n">
        <v>313</v>
      </c>
      <c r="B202" s="46" t="n">
        <v>37204</v>
      </c>
      <c r="C202" s="0" t="n">
        <v>20607.4583333333</v>
      </c>
      <c r="D202" s="0" t="n">
        <v>28366.2708333333</v>
      </c>
      <c r="E202" s="0" t="n">
        <f aca="false">IF(MONTH(B202)&lt;4,1,IF(MONTH(B202)&lt;7,2,IF(MONTH(B202)&lt;10,3,4)))</f>
        <v>4</v>
      </c>
      <c r="F202" s="0" t="n">
        <f aca="false">(E202=$F$1)*D202</f>
        <v>0</v>
      </c>
    </row>
    <row r="203" customFormat="false" ht="12.75" hidden="false" customHeight="false" outlineLevel="0" collapsed="false">
      <c r="A203" s="0" t="n">
        <v>109</v>
      </c>
      <c r="B203" s="46" t="n">
        <v>37000</v>
      </c>
      <c r="C203" s="0" t="n">
        <v>20406.6052631578</v>
      </c>
      <c r="D203" s="0" t="n">
        <v>28360.15625</v>
      </c>
      <c r="E203" s="0" t="n">
        <f aca="false">IF(MONTH(B203)&lt;4,1,IF(MONTH(B203)&lt;7,2,IF(MONTH(B203)&lt;10,3,4)))</f>
        <v>2</v>
      </c>
      <c r="F203" s="0" t="n">
        <f aca="false">(E203=$F$1)*D203</f>
        <v>0</v>
      </c>
    </row>
    <row r="204" customFormat="false" ht="12.75" hidden="false" customHeight="false" outlineLevel="0" collapsed="false">
      <c r="A204" s="0" t="n">
        <v>73</v>
      </c>
      <c r="B204" s="46" t="n">
        <v>36964</v>
      </c>
      <c r="C204" s="0" t="n">
        <v>22115.5625</v>
      </c>
      <c r="D204" s="0" t="n">
        <v>28341.1875</v>
      </c>
      <c r="E204" s="0" t="n">
        <f aca="false">IF(MONTH(B204)&lt;4,1,IF(MONTH(B204)&lt;7,2,IF(MONTH(B204)&lt;10,3,4)))</f>
        <v>1</v>
      </c>
      <c r="F204" s="0" t="n">
        <f aca="false">(E204=$F$1)*D204</f>
        <v>0</v>
      </c>
    </row>
    <row r="205" customFormat="false" ht="12.75" hidden="false" customHeight="false" outlineLevel="0" collapsed="false">
      <c r="A205" s="0" t="n">
        <v>55</v>
      </c>
      <c r="B205" s="46" t="n">
        <v>36946</v>
      </c>
      <c r="C205" s="0" t="n">
        <v>21345</v>
      </c>
      <c r="D205" s="0" t="n">
        <v>28333.5</v>
      </c>
      <c r="E205" s="0" t="n">
        <f aca="false">IF(MONTH(B205)&lt;4,1,IF(MONTH(B205)&lt;7,2,IF(MONTH(B205)&lt;10,3,4)))</f>
        <v>1</v>
      </c>
      <c r="F205" s="0" t="n">
        <f aca="false">(E205=$F$1)*D205</f>
        <v>0</v>
      </c>
    </row>
    <row r="206" customFormat="false" ht="12.75" hidden="false" customHeight="false" outlineLevel="0" collapsed="false">
      <c r="A206" s="0" t="n">
        <v>28</v>
      </c>
      <c r="B206" s="46" t="n">
        <v>36919</v>
      </c>
      <c r="C206" s="0" t="n">
        <v>21246</v>
      </c>
      <c r="D206" s="0" t="n">
        <v>28324</v>
      </c>
      <c r="E206" s="0" t="n">
        <f aca="false">IF(MONTH(B206)&lt;4,1,IF(MONTH(B206)&lt;7,2,IF(MONTH(B206)&lt;10,3,4)))</f>
        <v>1</v>
      </c>
      <c r="F206" s="0" t="n">
        <f aca="false">(E206=$F$1)*D206</f>
        <v>0</v>
      </c>
    </row>
    <row r="207" customFormat="false" ht="12.75" hidden="false" customHeight="false" outlineLevel="0" collapsed="false">
      <c r="A207" s="0" t="n">
        <v>177</v>
      </c>
      <c r="B207" s="46" t="n">
        <v>37068</v>
      </c>
      <c r="C207" s="0" t="n">
        <v>25554.0499999999</v>
      </c>
      <c r="D207" s="0" t="n">
        <v>28312.9375</v>
      </c>
      <c r="E207" s="0" t="n">
        <f aca="false">IF(MONTH(B207)&lt;4,1,IF(MONTH(B207)&lt;7,2,IF(MONTH(B207)&lt;10,3,4)))</f>
        <v>2</v>
      </c>
      <c r="F207" s="0" t="n">
        <f aca="false">(E207=$F$1)*D207</f>
        <v>0</v>
      </c>
    </row>
    <row r="208" customFormat="false" ht="12.75" hidden="false" customHeight="false" outlineLevel="0" collapsed="false">
      <c r="A208" s="0" t="n">
        <v>19</v>
      </c>
      <c r="B208" s="46" t="n">
        <v>36910</v>
      </c>
      <c r="C208" s="0" t="n">
        <v>20272.1875</v>
      </c>
      <c r="D208" s="0" t="n">
        <v>28312.375</v>
      </c>
      <c r="E208" s="0" t="n">
        <f aca="false">IF(MONTH(B208)&lt;4,1,IF(MONTH(B208)&lt;7,2,IF(MONTH(B208)&lt;10,3,4)))</f>
        <v>1</v>
      </c>
      <c r="F208" s="0" t="n">
        <f aca="false">(E208=$F$1)*D208</f>
        <v>0</v>
      </c>
    </row>
    <row r="209" customFormat="false" ht="12.75" hidden="false" customHeight="false" outlineLevel="0" collapsed="false">
      <c r="A209" s="0" t="n">
        <v>161</v>
      </c>
      <c r="B209" s="46" t="n">
        <v>37052</v>
      </c>
      <c r="C209" s="0" t="n">
        <v>21047</v>
      </c>
      <c r="D209" s="0" t="n">
        <v>28310.4166666666</v>
      </c>
      <c r="E209" s="0" t="n">
        <f aca="false">IF(MONTH(B209)&lt;4,1,IF(MONTH(B209)&lt;7,2,IF(MONTH(B209)&lt;10,3,4)))</f>
        <v>2</v>
      </c>
      <c r="F209" s="0" t="n">
        <f aca="false">(E209=$F$1)*D209</f>
        <v>0</v>
      </c>
    </row>
    <row r="210" customFormat="false" ht="12.75" hidden="false" customHeight="false" outlineLevel="0" collapsed="false">
      <c r="A210" s="0" t="n">
        <v>315</v>
      </c>
      <c r="B210" s="46" t="n">
        <v>37206</v>
      </c>
      <c r="C210" s="0" t="n">
        <v>21107.2916666666</v>
      </c>
      <c r="D210" s="0" t="n">
        <v>28299.3958333333</v>
      </c>
      <c r="E210" s="0" t="n">
        <f aca="false">IF(MONTH(B210)&lt;4,1,IF(MONTH(B210)&lt;7,2,IF(MONTH(B210)&lt;10,3,4)))</f>
        <v>4</v>
      </c>
      <c r="F210" s="0" t="n">
        <f aca="false">(E210=$F$1)*D210</f>
        <v>0</v>
      </c>
    </row>
    <row r="211" customFormat="false" ht="12.75" hidden="false" customHeight="false" outlineLevel="0" collapsed="false">
      <c r="A211" s="0" t="n">
        <v>148</v>
      </c>
      <c r="B211" s="46" t="n">
        <v>37039</v>
      </c>
      <c r="C211" s="0" t="n">
        <v>21140.875</v>
      </c>
      <c r="D211" s="0" t="n">
        <v>28296.8333333333</v>
      </c>
      <c r="E211" s="0" t="n">
        <f aca="false">IF(MONTH(B211)&lt;4,1,IF(MONTH(B211)&lt;7,2,IF(MONTH(B211)&lt;10,3,4)))</f>
        <v>2</v>
      </c>
      <c r="F211" s="0" t="n">
        <f aca="false">(E211=$F$1)*D211</f>
        <v>0</v>
      </c>
    </row>
    <row r="212" customFormat="false" ht="12.75" hidden="false" customHeight="false" outlineLevel="0" collapsed="false">
      <c r="A212" s="0" t="n">
        <v>74</v>
      </c>
      <c r="B212" s="46" t="n">
        <v>36965</v>
      </c>
      <c r="C212" s="0" t="n">
        <v>20863.5625</v>
      </c>
      <c r="D212" s="0" t="n">
        <v>28289.46875</v>
      </c>
      <c r="E212" s="0" t="n">
        <f aca="false">IF(MONTH(B212)&lt;4,1,IF(MONTH(B212)&lt;7,2,IF(MONTH(B212)&lt;10,3,4)))</f>
        <v>1</v>
      </c>
      <c r="F212" s="0" t="n">
        <f aca="false">(E212=$F$1)*D212</f>
        <v>0</v>
      </c>
    </row>
    <row r="213" customFormat="false" ht="12.75" hidden="false" customHeight="false" outlineLevel="0" collapsed="false">
      <c r="A213" s="0" t="n">
        <v>69</v>
      </c>
      <c r="B213" s="46" t="n">
        <v>36960</v>
      </c>
      <c r="C213" s="0" t="n">
        <v>21759.375</v>
      </c>
      <c r="D213" s="0" t="n">
        <v>28287.53125</v>
      </c>
      <c r="E213" s="0" t="n">
        <f aca="false">IF(MONTH(B213)&lt;4,1,IF(MONTH(B213)&lt;7,2,IF(MONTH(B213)&lt;10,3,4)))</f>
        <v>1</v>
      </c>
      <c r="F213" s="0" t="n">
        <f aca="false">(E213=$F$1)*D213</f>
        <v>0</v>
      </c>
    </row>
    <row r="214" customFormat="false" ht="12.75" hidden="false" customHeight="false" outlineLevel="0" collapsed="false">
      <c r="A214" s="0" t="n">
        <v>282</v>
      </c>
      <c r="B214" s="46" t="n">
        <v>37173</v>
      </c>
      <c r="C214" s="0" t="n">
        <v>22533.2999999999</v>
      </c>
      <c r="D214" s="0" t="n">
        <v>28278.8125</v>
      </c>
      <c r="E214" s="0" t="n">
        <f aca="false">IF(MONTH(B214)&lt;4,1,IF(MONTH(B214)&lt;7,2,IF(MONTH(B214)&lt;10,3,4)))</f>
        <v>4</v>
      </c>
      <c r="F214" s="0" t="n">
        <f aca="false">(E214=$F$1)*D214</f>
        <v>0</v>
      </c>
    </row>
    <row r="215" customFormat="false" ht="12.75" hidden="false" customHeight="false" outlineLevel="0" collapsed="false">
      <c r="A215" s="0" t="n">
        <v>269</v>
      </c>
      <c r="B215" s="46" t="n">
        <v>37160</v>
      </c>
      <c r="C215" s="0" t="n">
        <v>23412.325</v>
      </c>
      <c r="D215" s="0" t="n">
        <v>28277.84375</v>
      </c>
      <c r="E215" s="0" t="n">
        <f aca="false">IF(MONTH(B215)&lt;4,1,IF(MONTH(B215)&lt;7,2,IF(MONTH(B215)&lt;10,3,4)))</f>
        <v>3</v>
      </c>
      <c r="F215" s="0" t="n">
        <f aca="false">(E215=$F$1)*D215</f>
        <v>28277.84375</v>
      </c>
    </row>
    <row r="216" customFormat="false" ht="12.75" hidden="false" customHeight="false" outlineLevel="0" collapsed="false">
      <c r="A216" s="0" t="n">
        <v>160</v>
      </c>
      <c r="B216" s="46" t="n">
        <v>37051</v>
      </c>
      <c r="C216" s="0" t="n">
        <v>20982.5</v>
      </c>
      <c r="D216" s="0" t="n">
        <v>28242.3333333333</v>
      </c>
      <c r="E216" s="0" t="n">
        <f aca="false">IF(MONTH(B216)&lt;4,1,IF(MONTH(B216)&lt;7,2,IF(MONTH(B216)&lt;10,3,4)))</f>
        <v>2</v>
      </c>
      <c r="F216" s="0" t="n">
        <f aca="false">(E216=$F$1)*D216</f>
        <v>0</v>
      </c>
    </row>
    <row r="217" customFormat="false" ht="12.75" hidden="false" customHeight="false" outlineLevel="0" collapsed="false">
      <c r="A217" s="0" t="n">
        <v>137</v>
      </c>
      <c r="B217" s="46" t="n">
        <v>37028</v>
      </c>
      <c r="C217" s="0" t="n">
        <v>20529.9249999999</v>
      </c>
      <c r="D217" s="0" t="n">
        <v>28240.71875</v>
      </c>
      <c r="E217" s="0" t="n">
        <f aca="false">IF(MONTH(B217)&lt;4,1,IF(MONTH(B217)&lt;7,2,IF(MONTH(B217)&lt;10,3,4)))</f>
        <v>2</v>
      </c>
      <c r="F217" s="0" t="n">
        <f aca="false">(E217=$F$1)*D217</f>
        <v>0</v>
      </c>
    </row>
    <row r="218" customFormat="false" ht="12.75" hidden="false" customHeight="false" outlineLevel="0" collapsed="false">
      <c r="A218" s="0" t="n">
        <v>34</v>
      </c>
      <c r="B218" s="46" t="n">
        <v>36925</v>
      </c>
      <c r="C218" s="0" t="n">
        <v>20811.5625</v>
      </c>
      <c r="D218" s="0" t="n">
        <v>28234.90625</v>
      </c>
      <c r="E218" s="0" t="n">
        <f aca="false">IF(MONTH(B218)&lt;4,1,IF(MONTH(B218)&lt;7,2,IF(MONTH(B218)&lt;10,3,4)))</f>
        <v>1</v>
      </c>
      <c r="F218" s="0" t="n">
        <f aca="false">(E218=$F$1)*D218</f>
        <v>0</v>
      </c>
    </row>
    <row r="219" customFormat="false" ht="12.75" hidden="false" customHeight="false" outlineLevel="0" collapsed="false">
      <c r="A219" s="0" t="n">
        <v>32</v>
      </c>
      <c r="B219" s="46" t="n">
        <v>36923</v>
      </c>
      <c r="C219" s="0" t="n">
        <v>20520</v>
      </c>
      <c r="D219" s="0" t="n">
        <v>28234.15625</v>
      </c>
      <c r="E219" s="0" t="n">
        <f aca="false">IF(MONTH(B219)&lt;4,1,IF(MONTH(B219)&lt;7,2,IF(MONTH(B219)&lt;10,3,4)))</f>
        <v>1</v>
      </c>
      <c r="F219" s="0" t="n">
        <f aca="false">(E219=$F$1)*D219</f>
        <v>0</v>
      </c>
    </row>
    <row r="220" customFormat="false" ht="12.75" hidden="false" customHeight="false" outlineLevel="0" collapsed="false">
      <c r="A220" s="0" t="n">
        <v>170</v>
      </c>
      <c r="B220" s="46" t="n">
        <v>37061</v>
      </c>
      <c r="C220" s="0" t="n">
        <v>23792.9249999999</v>
      </c>
      <c r="D220" s="0" t="n">
        <v>28228.1875</v>
      </c>
      <c r="E220" s="0" t="n">
        <f aca="false">IF(MONTH(B220)&lt;4,1,IF(MONTH(B220)&lt;7,2,IF(MONTH(B220)&lt;10,3,4)))</f>
        <v>2</v>
      </c>
      <c r="F220" s="0" t="n">
        <f aca="false">(E220=$F$1)*D220</f>
        <v>0</v>
      </c>
    </row>
    <row r="221" customFormat="false" ht="12.75" hidden="false" customHeight="false" outlineLevel="0" collapsed="false">
      <c r="A221" s="0" t="n">
        <v>130</v>
      </c>
      <c r="B221" s="46" t="n">
        <v>37021</v>
      </c>
      <c r="C221" s="0" t="n">
        <v>20224.5</v>
      </c>
      <c r="D221" s="0" t="n">
        <v>28227.875</v>
      </c>
      <c r="E221" s="0" t="n">
        <f aca="false">IF(MONTH(B221)&lt;4,1,IF(MONTH(B221)&lt;7,2,IF(MONTH(B221)&lt;10,3,4)))</f>
        <v>2</v>
      </c>
      <c r="F221" s="0" t="n">
        <f aca="false">(E221=$F$1)*D221</f>
        <v>0</v>
      </c>
    </row>
    <row r="222" customFormat="false" ht="12.75" hidden="false" customHeight="false" outlineLevel="0" collapsed="false">
      <c r="A222" s="0" t="n">
        <v>76</v>
      </c>
      <c r="B222" s="46" t="n">
        <v>36967</v>
      </c>
      <c r="C222" s="0" t="n">
        <v>21238.5625</v>
      </c>
      <c r="D222" s="0" t="n">
        <v>28225.125</v>
      </c>
      <c r="E222" s="0" t="n">
        <f aca="false">IF(MONTH(B222)&lt;4,1,IF(MONTH(B222)&lt;7,2,IF(MONTH(B222)&lt;10,3,4)))</f>
        <v>1</v>
      </c>
      <c r="F222" s="0" t="n">
        <f aca="false">(E222=$F$1)*D222</f>
        <v>0</v>
      </c>
    </row>
    <row r="223" customFormat="false" ht="12.75" hidden="false" customHeight="false" outlineLevel="0" collapsed="false">
      <c r="A223" s="0" t="n">
        <v>118</v>
      </c>
      <c r="B223" s="46" t="n">
        <v>37009</v>
      </c>
      <c r="C223" s="0" t="n">
        <v>20581.5416666666</v>
      </c>
      <c r="D223" s="0" t="n">
        <v>28197.125</v>
      </c>
      <c r="E223" s="0" t="n">
        <f aca="false">IF(MONTH(B223)&lt;4,1,IF(MONTH(B223)&lt;7,2,IF(MONTH(B223)&lt;10,3,4)))</f>
        <v>2</v>
      </c>
      <c r="F223" s="0" t="n">
        <f aca="false">(E223=$F$1)*D223</f>
        <v>0</v>
      </c>
    </row>
    <row r="224" customFormat="false" ht="12.75" hidden="false" customHeight="false" outlineLevel="0" collapsed="false">
      <c r="A224" s="0" t="n">
        <v>261</v>
      </c>
      <c r="B224" s="46" t="n">
        <v>37152</v>
      </c>
      <c r="C224" s="0" t="n">
        <v>26117.5499999999</v>
      </c>
      <c r="D224" s="0" t="n">
        <v>28196.53125</v>
      </c>
      <c r="E224" s="0" t="n">
        <f aca="false">IF(MONTH(B224)&lt;4,1,IF(MONTH(B224)&lt;7,2,IF(MONTH(B224)&lt;10,3,4)))</f>
        <v>3</v>
      </c>
      <c r="F224" s="0" t="n">
        <f aca="false">(E224=$F$1)*D224</f>
        <v>28196.53125</v>
      </c>
    </row>
    <row r="225" customFormat="false" ht="12.75" hidden="false" customHeight="false" outlineLevel="0" collapsed="false">
      <c r="A225" s="0" t="n">
        <v>125</v>
      </c>
      <c r="B225" s="46" t="n">
        <v>37016</v>
      </c>
      <c r="C225" s="0" t="n">
        <v>20707.375</v>
      </c>
      <c r="D225" s="0" t="n">
        <v>28176.5541585286</v>
      </c>
      <c r="E225" s="0" t="n">
        <f aca="false">IF(MONTH(B225)&lt;4,1,IF(MONTH(B225)&lt;7,2,IF(MONTH(B225)&lt;10,3,4)))</f>
        <v>2</v>
      </c>
      <c r="F225" s="0" t="n">
        <f aca="false">(E225=$F$1)*D225</f>
        <v>0</v>
      </c>
    </row>
    <row r="226" customFormat="false" ht="12.75" hidden="false" customHeight="false" outlineLevel="0" collapsed="false">
      <c r="A226" s="0" t="n">
        <v>39</v>
      </c>
      <c r="B226" s="46" t="n">
        <v>36930</v>
      </c>
      <c r="C226" s="0" t="n">
        <v>20380.0625</v>
      </c>
      <c r="D226" s="0" t="n">
        <v>28174.375</v>
      </c>
      <c r="E226" s="0" t="n">
        <f aca="false">IF(MONTH(B226)&lt;4,1,IF(MONTH(B226)&lt;7,2,IF(MONTH(B226)&lt;10,3,4)))</f>
        <v>1</v>
      </c>
      <c r="F226" s="0" t="n">
        <f aca="false">(E226=$F$1)*D226</f>
        <v>0</v>
      </c>
    </row>
    <row r="227" customFormat="false" ht="12.75" hidden="false" customHeight="false" outlineLevel="0" collapsed="false">
      <c r="A227" s="0" t="n">
        <v>75</v>
      </c>
      <c r="B227" s="46" t="n">
        <v>36966</v>
      </c>
      <c r="C227" s="0" t="n">
        <v>21192.5</v>
      </c>
      <c r="D227" s="0" t="n">
        <v>28168.125</v>
      </c>
      <c r="E227" s="0" t="n">
        <f aca="false">IF(MONTH(B227)&lt;4,1,IF(MONTH(B227)&lt;7,2,IF(MONTH(B227)&lt;10,3,4)))</f>
        <v>1</v>
      </c>
      <c r="F227" s="0" t="n">
        <f aca="false">(E227=$F$1)*D227</f>
        <v>0</v>
      </c>
    </row>
    <row r="228" customFormat="false" ht="12.75" hidden="false" customHeight="false" outlineLevel="0" collapsed="false">
      <c r="A228" s="0" t="n">
        <v>124</v>
      </c>
      <c r="B228" s="46" t="n">
        <v>37015</v>
      </c>
      <c r="C228" s="0" t="n">
        <v>20573.0416666666</v>
      </c>
      <c r="D228" s="0" t="n">
        <v>28157.6458333333</v>
      </c>
      <c r="E228" s="0" t="n">
        <f aca="false">IF(MONTH(B228)&lt;4,1,IF(MONTH(B228)&lt;7,2,IF(MONTH(B228)&lt;10,3,4)))</f>
        <v>2</v>
      </c>
      <c r="F228" s="0" t="n">
        <f aca="false">(E228=$F$1)*D228</f>
        <v>0</v>
      </c>
    </row>
    <row r="229" customFormat="false" ht="12.75" hidden="false" customHeight="false" outlineLevel="0" collapsed="false">
      <c r="A229" s="0" t="n">
        <v>62</v>
      </c>
      <c r="B229" s="46" t="n">
        <v>36953</v>
      </c>
      <c r="C229" s="0" t="n">
        <v>21223.5</v>
      </c>
      <c r="D229" s="0" t="n">
        <v>28151.09375</v>
      </c>
      <c r="E229" s="0" t="n">
        <f aca="false">IF(MONTH(B229)&lt;4,1,IF(MONTH(B229)&lt;7,2,IF(MONTH(B229)&lt;10,3,4)))</f>
        <v>1</v>
      </c>
      <c r="F229" s="0" t="n">
        <f aca="false">(E229=$F$1)*D229</f>
        <v>0</v>
      </c>
    </row>
    <row r="230" customFormat="false" ht="12.75" hidden="false" customHeight="false" outlineLevel="0" collapsed="false">
      <c r="A230" s="0" t="n">
        <v>77</v>
      </c>
      <c r="B230" s="46" t="n">
        <v>36968</v>
      </c>
      <c r="C230" s="0" t="n">
        <v>21292</v>
      </c>
      <c r="D230" s="0" t="n">
        <v>28147.78125</v>
      </c>
      <c r="E230" s="0" t="n">
        <f aca="false">IF(MONTH(B230)&lt;4,1,IF(MONTH(B230)&lt;7,2,IF(MONTH(B230)&lt;10,3,4)))</f>
        <v>1</v>
      </c>
      <c r="F230" s="0" t="n">
        <f aca="false">(E230=$F$1)*D230</f>
        <v>0</v>
      </c>
    </row>
    <row r="231" customFormat="false" ht="12.75" hidden="false" customHeight="false" outlineLevel="0" collapsed="false">
      <c r="A231" s="0" t="n">
        <v>60</v>
      </c>
      <c r="B231" s="46" t="n">
        <v>36951</v>
      </c>
      <c r="C231" s="0" t="n">
        <v>20846.3125</v>
      </c>
      <c r="D231" s="0" t="n">
        <v>28136.03125</v>
      </c>
      <c r="E231" s="0" t="n">
        <f aca="false">IF(MONTH(B231)&lt;4,1,IF(MONTH(B231)&lt;7,2,IF(MONTH(B231)&lt;10,3,4)))</f>
        <v>1</v>
      </c>
      <c r="F231" s="0" t="n">
        <f aca="false">(E231=$F$1)*D231</f>
        <v>0</v>
      </c>
    </row>
    <row r="232" customFormat="false" ht="12.75" hidden="false" customHeight="false" outlineLevel="0" collapsed="false">
      <c r="A232" s="0" t="n">
        <v>328</v>
      </c>
      <c r="B232" s="46" t="n">
        <v>37219</v>
      </c>
      <c r="C232" s="0" t="n">
        <v>22004.9</v>
      </c>
      <c r="D232" s="0" t="n">
        <v>28124.53125</v>
      </c>
      <c r="E232" s="0" t="n">
        <f aca="false">IF(MONTH(B232)&lt;4,1,IF(MONTH(B232)&lt;7,2,IF(MONTH(B232)&lt;10,3,4)))</f>
        <v>4</v>
      </c>
      <c r="F232" s="0" t="n">
        <f aca="false">(E232=$F$1)*D232</f>
        <v>0</v>
      </c>
    </row>
    <row r="233" customFormat="false" ht="12.75" hidden="false" customHeight="false" outlineLevel="0" collapsed="false">
      <c r="A233" s="0" t="n">
        <v>83</v>
      </c>
      <c r="B233" s="46" t="n">
        <v>36974</v>
      </c>
      <c r="C233" s="0" t="n">
        <v>20853.9375</v>
      </c>
      <c r="D233" s="0" t="n">
        <v>28120.96875</v>
      </c>
      <c r="E233" s="0" t="n">
        <f aca="false">IF(MONTH(B233)&lt;4,1,IF(MONTH(B233)&lt;7,2,IF(MONTH(B233)&lt;10,3,4)))</f>
        <v>1</v>
      </c>
      <c r="F233" s="0" t="n">
        <f aca="false">(E233=$F$1)*D233</f>
        <v>0</v>
      </c>
    </row>
    <row r="234" customFormat="false" ht="12.75" hidden="false" customHeight="false" outlineLevel="0" collapsed="false">
      <c r="A234" s="0" t="n">
        <v>90</v>
      </c>
      <c r="B234" s="46" t="n">
        <v>36981</v>
      </c>
      <c r="C234" s="0" t="n">
        <v>20940.625</v>
      </c>
      <c r="D234" s="0" t="n">
        <v>28114.5</v>
      </c>
      <c r="E234" s="0" t="n">
        <f aca="false">IF(MONTH(B234)&lt;4,1,IF(MONTH(B234)&lt;7,2,IF(MONTH(B234)&lt;10,3,4)))</f>
        <v>1</v>
      </c>
      <c r="F234" s="0" t="n">
        <f aca="false">(E234=$F$1)*D234</f>
        <v>0</v>
      </c>
    </row>
    <row r="235" customFormat="false" ht="12.75" hidden="false" customHeight="false" outlineLevel="0" collapsed="false">
      <c r="A235" s="0" t="n">
        <v>49</v>
      </c>
      <c r="B235" s="46" t="n">
        <v>36940</v>
      </c>
      <c r="C235" s="0" t="n">
        <v>21154.7333333333</v>
      </c>
      <c r="D235" s="0" t="n">
        <v>28106.09375</v>
      </c>
      <c r="E235" s="0" t="n">
        <f aca="false">IF(MONTH(B235)&lt;4,1,IF(MONTH(B235)&lt;7,2,IF(MONTH(B235)&lt;10,3,4)))</f>
        <v>1</v>
      </c>
      <c r="F235" s="0" t="n">
        <f aca="false">(E235=$F$1)*D235</f>
        <v>0</v>
      </c>
    </row>
    <row r="236" customFormat="false" ht="12.75" hidden="false" customHeight="false" outlineLevel="0" collapsed="false">
      <c r="A236" s="0" t="n">
        <v>18</v>
      </c>
      <c r="B236" s="46" t="n">
        <v>36909</v>
      </c>
      <c r="C236" s="0" t="n">
        <v>20030.75</v>
      </c>
      <c r="D236" s="0" t="n">
        <v>28104.53125</v>
      </c>
      <c r="E236" s="0" t="n">
        <f aca="false">IF(MONTH(B236)&lt;4,1,IF(MONTH(B236)&lt;7,2,IF(MONTH(B236)&lt;10,3,4)))</f>
        <v>1</v>
      </c>
      <c r="F236" s="0" t="n">
        <f aca="false">(E236=$F$1)*D236</f>
        <v>0</v>
      </c>
    </row>
    <row r="237" customFormat="false" ht="12.75" hidden="false" customHeight="false" outlineLevel="0" collapsed="false">
      <c r="A237" s="0" t="n">
        <v>141</v>
      </c>
      <c r="B237" s="46" t="n">
        <v>37032</v>
      </c>
      <c r="C237" s="0" t="n">
        <v>20917.5</v>
      </c>
      <c r="D237" s="0" t="n">
        <v>28072.5833333333</v>
      </c>
      <c r="E237" s="0" t="n">
        <f aca="false">IF(MONTH(B237)&lt;4,1,IF(MONTH(B237)&lt;7,2,IF(MONTH(B237)&lt;10,3,4)))</f>
        <v>2</v>
      </c>
      <c r="F237" s="0" t="n">
        <f aca="false">(E237=$F$1)*D237</f>
        <v>0</v>
      </c>
    </row>
    <row r="238" customFormat="false" ht="12.75" hidden="false" customHeight="false" outlineLevel="0" collapsed="false">
      <c r="A238" s="0" t="n">
        <v>276</v>
      </c>
      <c r="B238" s="46" t="n">
        <v>37167</v>
      </c>
      <c r="C238" s="0" t="n">
        <v>22699.1749999999</v>
      </c>
      <c r="D238" s="0" t="n">
        <v>28057.78125</v>
      </c>
      <c r="E238" s="0" t="n">
        <f aca="false">IF(MONTH(B238)&lt;4,1,IF(MONTH(B238)&lt;7,2,IF(MONTH(B238)&lt;10,3,4)))</f>
        <v>4</v>
      </c>
      <c r="F238" s="0" t="n">
        <f aca="false">(E238=$F$1)*D238</f>
        <v>0</v>
      </c>
    </row>
    <row r="239" customFormat="false" ht="12.75" hidden="false" customHeight="false" outlineLevel="0" collapsed="false">
      <c r="A239" s="0" t="n">
        <v>82</v>
      </c>
      <c r="B239" s="46" t="n">
        <v>36973</v>
      </c>
      <c r="C239" s="0" t="n">
        <v>20755.3125</v>
      </c>
      <c r="D239" s="0" t="n">
        <v>28040.78125</v>
      </c>
      <c r="E239" s="0" t="n">
        <f aca="false">IF(MONTH(B239)&lt;4,1,IF(MONTH(B239)&lt;7,2,IF(MONTH(B239)&lt;10,3,4)))</f>
        <v>1</v>
      </c>
      <c r="F239" s="0" t="n">
        <f aca="false">(E239=$F$1)*D239</f>
        <v>0</v>
      </c>
    </row>
    <row r="240" customFormat="false" ht="12.75" hidden="false" customHeight="false" outlineLevel="0" collapsed="false">
      <c r="A240" s="0" t="n">
        <v>81</v>
      </c>
      <c r="B240" s="46" t="n">
        <v>36972</v>
      </c>
      <c r="C240" s="0" t="n">
        <v>20747.375</v>
      </c>
      <c r="D240" s="0" t="n">
        <v>28039.46875</v>
      </c>
      <c r="E240" s="0" t="n">
        <f aca="false">IF(MONTH(B240)&lt;4,1,IF(MONTH(B240)&lt;7,2,IF(MONTH(B240)&lt;10,3,4)))</f>
        <v>1</v>
      </c>
      <c r="F240" s="0" t="n">
        <f aca="false">(E240=$F$1)*D240</f>
        <v>0</v>
      </c>
    </row>
    <row r="241" customFormat="false" ht="12.75" hidden="false" customHeight="false" outlineLevel="0" collapsed="false">
      <c r="A241" s="0" t="n">
        <v>20</v>
      </c>
      <c r="B241" s="46" t="n">
        <v>36911</v>
      </c>
      <c r="C241" s="0" t="n">
        <v>20313.9375</v>
      </c>
      <c r="D241" s="0" t="n">
        <v>28029.28125</v>
      </c>
      <c r="E241" s="0" t="n">
        <f aca="false">IF(MONTH(B241)&lt;4,1,IF(MONTH(B241)&lt;7,2,IF(MONTH(B241)&lt;10,3,4)))</f>
        <v>1</v>
      </c>
      <c r="F241" s="0" t="n">
        <f aca="false">(E241=$F$1)*D241</f>
        <v>0</v>
      </c>
    </row>
    <row r="242" customFormat="false" ht="12.75" hidden="false" customHeight="false" outlineLevel="0" collapsed="false">
      <c r="A242" s="0" t="n">
        <v>268</v>
      </c>
      <c r="B242" s="46" t="n">
        <v>37159</v>
      </c>
      <c r="C242" s="0" t="n">
        <v>23303.825</v>
      </c>
      <c r="D242" s="0" t="n">
        <v>28023.9375</v>
      </c>
      <c r="E242" s="0" t="n">
        <f aca="false">IF(MONTH(B242)&lt;4,1,IF(MONTH(B242)&lt;7,2,IF(MONTH(B242)&lt;10,3,4)))</f>
        <v>3</v>
      </c>
      <c r="F242" s="0" t="n">
        <f aca="false">(E242=$F$1)*D242</f>
        <v>28023.9375</v>
      </c>
    </row>
    <row r="243" customFormat="false" ht="12.75" hidden="false" customHeight="false" outlineLevel="0" collapsed="false">
      <c r="A243" s="0" t="n">
        <v>61</v>
      </c>
      <c r="B243" s="46" t="n">
        <v>36952</v>
      </c>
      <c r="C243" s="0" t="n">
        <v>21176.1875</v>
      </c>
      <c r="D243" s="0" t="n">
        <v>28019.40625</v>
      </c>
      <c r="E243" s="0" t="n">
        <f aca="false">IF(MONTH(B243)&lt;4,1,IF(MONTH(B243)&lt;7,2,IF(MONTH(B243)&lt;10,3,4)))</f>
        <v>1</v>
      </c>
      <c r="F243" s="0" t="n">
        <f aca="false">(E243=$F$1)*D243</f>
        <v>0</v>
      </c>
    </row>
    <row r="244" customFormat="false" ht="12.75" hidden="false" customHeight="false" outlineLevel="0" collapsed="false">
      <c r="A244" s="0" t="n">
        <v>295</v>
      </c>
      <c r="B244" s="46" t="n">
        <v>37186</v>
      </c>
      <c r="C244" s="0" t="n">
        <v>21100.0416666666</v>
      </c>
      <c r="D244" s="0" t="n">
        <v>28018.3958333333</v>
      </c>
      <c r="E244" s="0" t="n">
        <f aca="false">IF(MONTH(B244)&lt;4,1,IF(MONTH(B244)&lt;7,2,IF(MONTH(B244)&lt;10,3,4)))</f>
        <v>4</v>
      </c>
      <c r="F244" s="0" t="n">
        <f aca="false">(E244=$F$1)*D244</f>
        <v>0</v>
      </c>
    </row>
    <row r="245" customFormat="false" ht="12.75" hidden="false" customHeight="false" outlineLevel="0" collapsed="false">
      <c r="A245" s="0" t="n">
        <v>63</v>
      </c>
      <c r="B245" s="46" t="n">
        <v>36954</v>
      </c>
      <c r="C245" s="0" t="n">
        <v>21503.5999999999</v>
      </c>
      <c r="D245" s="0" t="n">
        <v>27991.03125</v>
      </c>
      <c r="E245" s="0" t="n">
        <f aca="false">IF(MONTH(B245)&lt;4,1,IF(MONTH(B245)&lt;7,2,IF(MONTH(B245)&lt;10,3,4)))</f>
        <v>1</v>
      </c>
      <c r="F245" s="0" t="n">
        <f aca="false">(E245=$F$1)*D245</f>
        <v>0</v>
      </c>
    </row>
    <row r="246" customFormat="false" ht="12.75" hidden="false" customHeight="false" outlineLevel="0" collapsed="false">
      <c r="A246" s="0" t="n">
        <v>111</v>
      </c>
      <c r="B246" s="46" t="n">
        <v>37002</v>
      </c>
      <c r="C246" s="0" t="n">
        <v>20313.875</v>
      </c>
      <c r="D246" s="0" t="n">
        <v>27986.4791666666</v>
      </c>
      <c r="E246" s="0" t="n">
        <f aca="false">IF(MONTH(B246)&lt;4,1,IF(MONTH(B246)&lt;7,2,IF(MONTH(B246)&lt;10,3,4)))</f>
        <v>2</v>
      </c>
      <c r="F246" s="0" t="n">
        <f aca="false">(E246=$F$1)*D246</f>
        <v>0</v>
      </c>
    </row>
    <row r="247" customFormat="false" ht="12.75" hidden="false" customHeight="false" outlineLevel="0" collapsed="false">
      <c r="A247" s="0" t="n">
        <v>35</v>
      </c>
      <c r="B247" s="46" t="n">
        <v>36926</v>
      </c>
      <c r="C247" s="0" t="n">
        <v>20682.4375</v>
      </c>
      <c r="D247" s="0" t="n">
        <v>27978.875</v>
      </c>
      <c r="E247" s="0" t="n">
        <f aca="false">IF(MONTH(B247)&lt;4,1,IF(MONTH(B247)&lt;7,2,IF(MONTH(B247)&lt;10,3,4)))</f>
        <v>1</v>
      </c>
      <c r="F247" s="0" t="n">
        <f aca="false">(E247=$F$1)*D247</f>
        <v>0</v>
      </c>
    </row>
    <row r="248" customFormat="false" ht="12.75" hidden="false" customHeight="false" outlineLevel="0" collapsed="false">
      <c r="A248" s="0" t="n">
        <v>56</v>
      </c>
      <c r="B248" s="46" t="n">
        <v>36947</v>
      </c>
      <c r="C248" s="0" t="n">
        <v>21033.3125</v>
      </c>
      <c r="D248" s="0" t="n">
        <v>27967.6875</v>
      </c>
      <c r="E248" s="0" t="n">
        <f aca="false">IF(MONTH(B248)&lt;4,1,IF(MONTH(B248)&lt;7,2,IF(MONTH(B248)&lt;10,3,4)))</f>
        <v>1</v>
      </c>
      <c r="F248" s="0" t="n">
        <f aca="false">(E248=$F$1)*D248</f>
        <v>0</v>
      </c>
    </row>
    <row r="249" customFormat="false" ht="12.75" hidden="false" customHeight="false" outlineLevel="0" collapsed="false">
      <c r="A249" s="0" t="n">
        <v>132</v>
      </c>
      <c r="B249" s="46" t="n">
        <v>37023</v>
      </c>
      <c r="C249" s="0" t="n">
        <v>20575.5833333333</v>
      </c>
      <c r="D249" s="0" t="n">
        <v>27966.3541666666</v>
      </c>
      <c r="E249" s="0" t="n">
        <f aca="false">IF(MONTH(B249)&lt;4,1,IF(MONTH(B249)&lt;7,2,IF(MONTH(B249)&lt;10,3,4)))</f>
        <v>2</v>
      </c>
      <c r="F249" s="0" t="n">
        <f aca="false">(E249=$F$1)*D249</f>
        <v>0</v>
      </c>
    </row>
    <row r="250" customFormat="false" ht="12.75" hidden="false" customHeight="false" outlineLevel="0" collapsed="false">
      <c r="A250" s="0" t="n">
        <v>84</v>
      </c>
      <c r="B250" s="46" t="n">
        <v>36975</v>
      </c>
      <c r="C250" s="0" t="n">
        <v>20982.75</v>
      </c>
      <c r="D250" s="0" t="n">
        <v>27962.46875</v>
      </c>
      <c r="E250" s="0" t="n">
        <f aca="false">IF(MONTH(B250)&lt;4,1,IF(MONTH(B250)&lt;7,2,IF(MONTH(B250)&lt;10,3,4)))</f>
        <v>1</v>
      </c>
      <c r="F250" s="0" t="n">
        <f aca="false">(E250=$F$1)*D250</f>
        <v>0</v>
      </c>
    </row>
    <row r="251" customFormat="false" ht="12.75" hidden="false" customHeight="false" outlineLevel="0" collapsed="false">
      <c r="A251" s="0" t="n">
        <v>361</v>
      </c>
      <c r="B251" s="46" t="n">
        <v>37252</v>
      </c>
      <c r="C251" s="0" t="n">
        <v>21574</v>
      </c>
      <c r="D251" s="0" t="n">
        <v>27960.25</v>
      </c>
      <c r="E251" s="0" t="n">
        <f aca="false">IF(MONTH(B251)&lt;4,1,IF(MONTH(B251)&lt;7,2,IF(MONTH(B251)&lt;10,3,4)))</f>
        <v>4</v>
      </c>
      <c r="F251" s="0" t="n">
        <f aca="false">(E251=$F$1)*D251</f>
        <v>0</v>
      </c>
    </row>
    <row r="252" customFormat="false" ht="12.75" hidden="false" customHeight="false" outlineLevel="0" collapsed="false">
      <c r="A252" s="0" t="n">
        <v>126</v>
      </c>
      <c r="B252" s="46" t="n">
        <v>37017</v>
      </c>
      <c r="C252" s="0" t="n">
        <v>20543.5</v>
      </c>
      <c r="D252" s="0" t="n">
        <v>27951.5</v>
      </c>
      <c r="E252" s="0" t="n">
        <f aca="false">IF(MONTH(B252)&lt;4,1,IF(MONTH(B252)&lt;7,2,IF(MONTH(B252)&lt;10,3,4)))</f>
        <v>2</v>
      </c>
      <c r="F252" s="0" t="n">
        <f aca="false">(E252=$F$1)*D252</f>
        <v>0</v>
      </c>
    </row>
    <row r="253" customFormat="false" ht="12.75" hidden="false" customHeight="false" outlineLevel="0" collapsed="false">
      <c r="A253" s="0" t="n">
        <v>48</v>
      </c>
      <c r="B253" s="46" t="n">
        <v>36939</v>
      </c>
      <c r="C253" s="0" t="n">
        <v>21153.6875</v>
      </c>
      <c r="D253" s="0" t="n">
        <v>27912.71875</v>
      </c>
      <c r="E253" s="0" t="n">
        <f aca="false">IF(MONTH(B253)&lt;4,1,IF(MONTH(B253)&lt;7,2,IF(MONTH(B253)&lt;10,3,4)))</f>
        <v>1</v>
      </c>
      <c r="F253" s="0" t="n">
        <f aca="false">(E253=$F$1)*D253</f>
        <v>0</v>
      </c>
    </row>
    <row r="254" customFormat="false" ht="12.75" hidden="false" customHeight="false" outlineLevel="0" collapsed="false">
      <c r="A254" s="0" t="n">
        <v>88</v>
      </c>
      <c r="B254" s="46" t="n">
        <v>36979</v>
      </c>
      <c r="C254" s="0" t="n">
        <v>20625.9375</v>
      </c>
      <c r="D254" s="0" t="n">
        <v>27894.0625</v>
      </c>
      <c r="E254" s="0" t="n">
        <f aca="false">IF(MONTH(B254)&lt;4,1,IF(MONTH(B254)&lt;7,2,IF(MONTH(B254)&lt;10,3,4)))</f>
        <v>1</v>
      </c>
      <c r="F254" s="0" t="n">
        <f aca="false">(E254=$F$1)*D254</f>
        <v>0</v>
      </c>
    </row>
    <row r="255" customFormat="false" ht="12.75" hidden="false" customHeight="false" outlineLevel="0" collapsed="false">
      <c r="A255" s="0" t="n">
        <v>70</v>
      </c>
      <c r="B255" s="46" t="n">
        <v>36961</v>
      </c>
      <c r="C255" s="0" t="n">
        <v>21700.1875</v>
      </c>
      <c r="D255" s="0" t="n">
        <v>27893.03125</v>
      </c>
      <c r="E255" s="0" t="n">
        <f aca="false">IF(MONTH(B255)&lt;4,1,IF(MONTH(B255)&lt;7,2,IF(MONTH(B255)&lt;10,3,4)))</f>
        <v>1</v>
      </c>
      <c r="F255" s="0" t="n">
        <f aca="false">(E255=$F$1)*D255</f>
        <v>0</v>
      </c>
    </row>
    <row r="256" customFormat="false" ht="12.75" hidden="false" customHeight="false" outlineLevel="0" collapsed="false">
      <c r="A256" s="0" t="n">
        <v>103</v>
      </c>
      <c r="B256" s="46" t="n">
        <v>36994</v>
      </c>
      <c r="C256" s="0" t="n">
        <v>20570.25</v>
      </c>
      <c r="D256" s="0" t="n">
        <v>27885.1041666666</v>
      </c>
      <c r="E256" s="0" t="n">
        <f aca="false">IF(MONTH(B256)&lt;4,1,IF(MONTH(B256)&lt;7,2,IF(MONTH(B256)&lt;10,3,4)))</f>
        <v>2</v>
      </c>
      <c r="F256" s="0" t="n">
        <f aca="false">(E256=$F$1)*D256</f>
        <v>0</v>
      </c>
    </row>
    <row r="257" customFormat="false" ht="12.75" hidden="false" customHeight="false" outlineLevel="0" collapsed="false">
      <c r="A257" s="0" t="n">
        <v>138</v>
      </c>
      <c r="B257" s="46" t="n">
        <v>37029</v>
      </c>
      <c r="C257" s="0" t="n">
        <v>20248.5416666666</v>
      </c>
      <c r="D257" s="0" t="n">
        <v>27884.2916666666</v>
      </c>
      <c r="E257" s="0" t="n">
        <f aca="false">IF(MONTH(B257)&lt;4,1,IF(MONTH(B257)&lt;7,2,IF(MONTH(B257)&lt;10,3,4)))</f>
        <v>2</v>
      </c>
      <c r="F257" s="0" t="n">
        <f aca="false">(E257=$F$1)*D257</f>
        <v>0</v>
      </c>
    </row>
    <row r="258" customFormat="false" ht="12.75" hidden="false" customHeight="false" outlineLevel="0" collapsed="false">
      <c r="A258" s="0" t="n">
        <v>89</v>
      </c>
      <c r="B258" s="46" t="n">
        <v>36980</v>
      </c>
      <c r="C258" s="0" t="n">
        <v>20802.9375</v>
      </c>
      <c r="D258" s="0" t="n">
        <v>27873.21875</v>
      </c>
      <c r="E258" s="0" t="n">
        <f aca="false">IF(MONTH(B258)&lt;4,1,IF(MONTH(B258)&lt;7,2,IF(MONTH(B258)&lt;10,3,4)))</f>
        <v>1</v>
      </c>
      <c r="F258" s="0" t="n">
        <f aca="false">(E258=$F$1)*D258</f>
        <v>0</v>
      </c>
    </row>
    <row r="259" customFormat="false" ht="12.75" hidden="false" customHeight="false" outlineLevel="0" collapsed="false">
      <c r="A259" s="0" t="n">
        <v>337</v>
      </c>
      <c r="B259" s="46" t="n">
        <v>37228</v>
      </c>
      <c r="C259" s="0" t="n">
        <v>21361.4583333333</v>
      </c>
      <c r="D259" s="0" t="n">
        <v>27858.2291666666</v>
      </c>
      <c r="E259" s="0" t="n">
        <f aca="false">IF(MONTH(B259)&lt;4,1,IF(MONTH(B259)&lt;7,2,IF(MONTH(B259)&lt;10,3,4)))</f>
        <v>4</v>
      </c>
      <c r="F259" s="0" t="n">
        <f aca="false">(E259=$F$1)*D259</f>
        <v>0</v>
      </c>
    </row>
    <row r="260" customFormat="false" ht="12.75" hidden="false" customHeight="false" outlineLevel="0" collapsed="false">
      <c r="A260" s="0" t="n">
        <v>157</v>
      </c>
      <c r="B260" s="46" t="n">
        <v>37048</v>
      </c>
      <c r="C260" s="0" t="n">
        <v>21292.5499999999</v>
      </c>
      <c r="D260" s="0" t="n">
        <v>27800.09375</v>
      </c>
      <c r="E260" s="0" t="n">
        <f aca="false">IF(MONTH(B260)&lt;4,1,IF(MONTH(B260)&lt;7,2,IF(MONTH(B260)&lt;10,3,4)))</f>
        <v>2</v>
      </c>
      <c r="F260" s="0" t="n">
        <f aca="false">(E260=$F$1)*D260</f>
        <v>0</v>
      </c>
    </row>
    <row r="261" customFormat="false" ht="12.75" hidden="false" customHeight="false" outlineLevel="0" collapsed="false">
      <c r="A261" s="0" t="n">
        <v>119</v>
      </c>
      <c r="B261" s="46" t="n">
        <v>37010</v>
      </c>
      <c r="C261" s="0" t="n">
        <v>20505.1666666666</v>
      </c>
      <c r="D261" s="0" t="n">
        <v>27677.25</v>
      </c>
      <c r="E261" s="0" t="n">
        <f aca="false">IF(MONTH(B261)&lt;4,1,IF(MONTH(B261)&lt;7,2,IF(MONTH(B261)&lt;10,3,4)))</f>
        <v>2</v>
      </c>
      <c r="F261" s="0" t="n">
        <f aca="false">(E261=$F$1)*D261</f>
        <v>0</v>
      </c>
    </row>
    <row r="262" customFormat="false" ht="12.75" hidden="false" customHeight="false" outlineLevel="0" collapsed="false">
      <c r="A262" s="0" t="n">
        <v>133</v>
      </c>
      <c r="B262" s="46" t="n">
        <v>37024</v>
      </c>
      <c r="C262" s="0" t="n">
        <v>20677.3333333333</v>
      </c>
      <c r="D262" s="0" t="n">
        <v>27665.806274414</v>
      </c>
      <c r="E262" s="0" t="n">
        <f aca="false">IF(MONTH(B262)&lt;4,1,IF(MONTH(B262)&lt;7,2,IF(MONTH(B262)&lt;10,3,4)))</f>
        <v>2</v>
      </c>
      <c r="F262" s="0" t="n">
        <f aca="false">(E262=$F$1)*D262</f>
        <v>0</v>
      </c>
    </row>
    <row r="263" customFormat="false" ht="12.75" hidden="false" customHeight="false" outlineLevel="0" collapsed="false">
      <c r="A263" s="0" t="n">
        <v>21</v>
      </c>
      <c r="B263" s="46" t="n">
        <v>36912</v>
      </c>
      <c r="C263" s="0" t="n">
        <v>20397</v>
      </c>
      <c r="D263" s="0" t="n">
        <v>27661.4375</v>
      </c>
      <c r="E263" s="0" t="n">
        <f aca="false">IF(MONTH(B263)&lt;4,1,IF(MONTH(B263)&lt;7,2,IF(MONTH(B263)&lt;10,3,4)))</f>
        <v>1</v>
      </c>
      <c r="F263" s="0" t="n">
        <f aca="false">(E263=$F$1)*D263</f>
        <v>0</v>
      </c>
    </row>
    <row r="264" customFormat="false" ht="12.75" hidden="false" customHeight="false" outlineLevel="0" collapsed="false">
      <c r="A264" s="0" t="n">
        <v>91</v>
      </c>
      <c r="B264" s="46" t="n">
        <v>36982</v>
      </c>
      <c r="C264" s="0" t="n">
        <v>20985.1666666666</v>
      </c>
      <c r="D264" s="0" t="n">
        <v>27648.4166666666</v>
      </c>
      <c r="E264" s="0" t="n">
        <f aca="false">IF(MONTH(B264)&lt;4,1,IF(MONTH(B264)&lt;7,2,IF(MONTH(B264)&lt;10,3,4)))</f>
        <v>2</v>
      </c>
      <c r="F264" s="0" t="n">
        <f aca="false">(E264=$F$1)*D264</f>
        <v>0</v>
      </c>
    </row>
    <row r="265" customFormat="false" ht="12.75" hidden="false" customHeight="false" outlineLevel="0" collapsed="false">
      <c r="A265" s="0" t="n">
        <v>362</v>
      </c>
      <c r="B265" s="46" t="n">
        <v>37253</v>
      </c>
      <c r="C265" s="0" t="n">
        <v>20568.5625</v>
      </c>
      <c r="D265" s="0" t="n">
        <v>27644.53125</v>
      </c>
      <c r="E265" s="0" t="n">
        <f aca="false">IF(MONTH(B265)&lt;4,1,IF(MONTH(B265)&lt;7,2,IF(MONTH(B265)&lt;10,3,4)))</f>
        <v>4</v>
      </c>
      <c r="F265" s="0" t="n">
        <f aca="false">(E265=$F$1)*D265</f>
        <v>0</v>
      </c>
    </row>
    <row r="266" customFormat="false" ht="12.75" hidden="false" customHeight="false" outlineLevel="0" collapsed="false">
      <c r="A266" s="0" t="n">
        <v>288</v>
      </c>
      <c r="B266" s="46" t="n">
        <v>37179</v>
      </c>
      <c r="C266" s="0" t="n">
        <v>20867.2916666666</v>
      </c>
      <c r="D266" s="0" t="n">
        <v>27619.6875</v>
      </c>
      <c r="E266" s="0" t="n">
        <f aca="false">IF(MONTH(B266)&lt;4,1,IF(MONTH(B266)&lt;7,2,IF(MONTH(B266)&lt;10,3,4)))</f>
        <v>4</v>
      </c>
      <c r="F266" s="0" t="n">
        <f aca="false">(E266=$F$1)*D266</f>
        <v>0</v>
      </c>
    </row>
    <row r="267" customFormat="false" ht="12.75" hidden="false" customHeight="false" outlineLevel="0" collapsed="false">
      <c r="A267" s="0" t="n">
        <v>104</v>
      </c>
      <c r="B267" s="46" t="n">
        <v>36995</v>
      </c>
      <c r="C267" s="0" t="n">
        <v>20668.5833333333</v>
      </c>
      <c r="D267" s="0" t="n">
        <v>27599.8541666666</v>
      </c>
      <c r="E267" s="0" t="n">
        <f aca="false">IF(MONTH(B267)&lt;4,1,IF(MONTH(B267)&lt;7,2,IF(MONTH(B267)&lt;10,3,4)))</f>
        <v>2</v>
      </c>
      <c r="F267" s="0" t="n">
        <f aca="false">(E267=$F$1)*D267</f>
        <v>0</v>
      </c>
    </row>
    <row r="268" customFormat="false" ht="12.75" hidden="false" customHeight="false" outlineLevel="0" collapsed="false">
      <c r="A268" s="0" t="n">
        <v>131</v>
      </c>
      <c r="B268" s="46" t="n">
        <v>37022</v>
      </c>
      <c r="C268" s="0" t="n">
        <v>20137.2916666666</v>
      </c>
      <c r="D268" s="0" t="n">
        <v>27576.1875</v>
      </c>
      <c r="E268" s="0" t="n">
        <f aca="false">IF(MONTH(B268)&lt;4,1,IF(MONTH(B268)&lt;7,2,IF(MONTH(B268)&lt;10,3,4)))</f>
        <v>2</v>
      </c>
      <c r="F268" s="0" t="n">
        <f aca="false">(E268=$F$1)*D268</f>
        <v>0</v>
      </c>
    </row>
    <row r="269" customFormat="false" ht="12.75" hidden="false" customHeight="false" outlineLevel="0" collapsed="false">
      <c r="A269" s="0" t="n">
        <v>363</v>
      </c>
      <c r="B269" s="46" t="n">
        <v>37254</v>
      </c>
      <c r="C269" s="0" t="n">
        <v>21004.125</v>
      </c>
      <c r="D269" s="0" t="n">
        <v>27574.09375</v>
      </c>
      <c r="E269" s="0" t="n">
        <f aca="false">IF(MONTH(B269)&lt;4,1,IF(MONTH(B269)&lt;7,2,IF(MONTH(B269)&lt;10,3,4)))</f>
        <v>4</v>
      </c>
      <c r="F269" s="0" t="n">
        <f aca="false">(E269=$F$1)*D269</f>
        <v>0</v>
      </c>
    </row>
    <row r="270" customFormat="false" ht="12.75" hidden="false" customHeight="false" outlineLevel="0" collapsed="false">
      <c r="A270" s="0" t="n">
        <v>96</v>
      </c>
      <c r="B270" s="46" t="n">
        <v>36987</v>
      </c>
      <c r="C270" s="0" t="n">
        <v>20603.375</v>
      </c>
      <c r="D270" s="0" t="n">
        <v>27539.2708333333</v>
      </c>
      <c r="E270" s="0" t="n">
        <f aca="false">IF(MONTH(B270)&lt;4,1,IF(MONTH(B270)&lt;7,2,IF(MONTH(B270)&lt;10,3,4)))</f>
        <v>2</v>
      </c>
      <c r="F270" s="0" t="n">
        <f aca="false">(E270=$F$1)*D270</f>
        <v>0</v>
      </c>
    </row>
    <row r="271" customFormat="false" ht="12.75" hidden="false" customHeight="false" outlineLevel="0" collapsed="false">
      <c r="A271" s="0" t="n">
        <v>323</v>
      </c>
      <c r="B271" s="46" t="n">
        <v>37214</v>
      </c>
      <c r="C271" s="0" t="n">
        <v>21167.8333333333</v>
      </c>
      <c r="D271" s="0" t="n">
        <v>27459.0625</v>
      </c>
      <c r="E271" s="0" t="n">
        <f aca="false">IF(MONTH(B271)&lt;4,1,IF(MONTH(B271)&lt;7,2,IF(MONTH(B271)&lt;10,3,4)))</f>
        <v>4</v>
      </c>
      <c r="F271" s="0" t="n">
        <f aca="false">(E271=$F$1)*D271</f>
        <v>0</v>
      </c>
    </row>
    <row r="272" customFormat="false" ht="12.75" hidden="false" customHeight="false" outlineLevel="0" collapsed="false">
      <c r="A272" s="0" t="n">
        <v>155</v>
      </c>
      <c r="B272" s="46" t="n">
        <v>37046</v>
      </c>
      <c r="C272" s="0" t="n">
        <v>20805.3333333333</v>
      </c>
      <c r="D272" s="0" t="n">
        <v>27458.0833333333</v>
      </c>
      <c r="E272" s="0" t="n">
        <f aca="false">IF(MONTH(B272)&lt;4,1,IF(MONTH(B272)&lt;7,2,IF(MONTH(B272)&lt;10,3,4)))</f>
        <v>2</v>
      </c>
      <c r="F272" s="0" t="n">
        <f aca="false">(E272=$F$1)*D272</f>
        <v>0</v>
      </c>
    </row>
    <row r="273" customFormat="false" ht="12.75" hidden="false" customHeight="false" outlineLevel="0" collapsed="false">
      <c r="A273" s="0" t="n">
        <v>302</v>
      </c>
      <c r="B273" s="46" t="n">
        <v>37193</v>
      </c>
      <c r="C273" s="0" t="n">
        <v>20937.5833333333</v>
      </c>
      <c r="D273" s="0" t="n">
        <v>27404.7083333333</v>
      </c>
      <c r="E273" s="0" t="n">
        <f aca="false">IF(MONTH(B273)&lt;4,1,IF(MONTH(B273)&lt;7,2,IF(MONTH(B273)&lt;10,3,4)))</f>
        <v>4</v>
      </c>
      <c r="F273" s="0" t="n">
        <f aca="false">(E273=$F$1)*D273</f>
        <v>0</v>
      </c>
    </row>
    <row r="274" customFormat="false" ht="12.75" hidden="false" customHeight="false" outlineLevel="0" collapsed="false">
      <c r="A274" s="0" t="n">
        <v>345</v>
      </c>
      <c r="B274" s="46" t="n">
        <v>37236</v>
      </c>
      <c r="C274" s="0" t="n">
        <v>21706.8125</v>
      </c>
      <c r="D274" s="0" t="n">
        <v>27397.28125</v>
      </c>
      <c r="E274" s="0" t="n">
        <f aca="false">IF(MONTH(B274)&lt;4,1,IF(MONTH(B274)&lt;7,2,IF(MONTH(B274)&lt;10,3,4)))</f>
        <v>4</v>
      </c>
      <c r="F274" s="0" t="n">
        <f aca="false">(E274=$F$1)*D274</f>
        <v>0</v>
      </c>
    </row>
    <row r="275" customFormat="false" ht="12.75" hidden="false" customHeight="false" outlineLevel="0" collapsed="false">
      <c r="A275" s="0" t="n">
        <v>46</v>
      </c>
      <c r="B275" s="46" t="n">
        <v>36937</v>
      </c>
      <c r="C275" s="0" t="n">
        <v>20430.8125</v>
      </c>
      <c r="D275" s="0" t="n">
        <v>27386.625</v>
      </c>
      <c r="E275" s="0" t="n">
        <f aca="false">IF(MONTH(B275)&lt;4,1,IF(MONTH(B275)&lt;7,2,IF(MONTH(B275)&lt;10,3,4)))</f>
        <v>1</v>
      </c>
      <c r="F275" s="0" t="n">
        <f aca="false">(E275=$F$1)*D275</f>
        <v>0</v>
      </c>
    </row>
    <row r="276" customFormat="false" ht="12.75" hidden="false" customHeight="false" outlineLevel="0" collapsed="false">
      <c r="A276" s="0" t="n">
        <v>105</v>
      </c>
      <c r="B276" s="46" t="n">
        <v>36996</v>
      </c>
      <c r="C276" s="0" t="n">
        <v>20657.9166666666</v>
      </c>
      <c r="D276" s="0" t="n">
        <v>27381.9791666666</v>
      </c>
      <c r="E276" s="0" t="n">
        <f aca="false">IF(MONTH(B276)&lt;4,1,IF(MONTH(B276)&lt;7,2,IF(MONTH(B276)&lt;10,3,4)))</f>
        <v>2</v>
      </c>
      <c r="F276" s="0" t="n">
        <f aca="false">(E276=$F$1)*D276</f>
        <v>0</v>
      </c>
    </row>
    <row r="277" customFormat="false" ht="12.75" hidden="false" customHeight="false" outlineLevel="0" collapsed="false">
      <c r="A277" s="0" t="n">
        <v>97</v>
      </c>
      <c r="B277" s="46" t="n">
        <v>36988</v>
      </c>
      <c r="C277" s="0" t="n">
        <v>20828.5833333333</v>
      </c>
      <c r="D277" s="0" t="n">
        <v>27372.6666666666</v>
      </c>
      <c r="E277" s="0" t="n">
        <f aca="false">IF(MONTH(B277)&lt;4,1,IF(MONTH(B277)&lt;7,2,IF(MONTH(B277)&lt;10,3,4)))</f>
        <v>2</v>
      </c>
      <c r="F277" s="0" t="n">
        <f aca="false">(E277=$F$1)*D277</f>
        <v>0</v>
      </c>
    </row>
    <row r="278" customFormat="false" ht="12.75" hidden="false" customHeight="false" outlineLevel="0" collapsed="false">
      <c r="A278" s="0" t="n">
        <v>110</v>
      </c>
      <c r="B278" s="46" t="n">
        <v>37001</v>
      </c>
      <c r="C278" s="0" t="n">
        <v>20101.5416666666</v>
      </c>
      <c r="D278" s="0" t="n">
        <v>27346.7291666666</v>
      </c>
      <c r="E278" s="0" t="n">
        <f aca="false">IF(MONTH(B278)&lt;4,1,IF(MONTH(B278)&lt;7,2,IF(MONTH(B278)&lt;10,3,4)))</f>
        <v>2</v>
      </c>
      <c r="F278" s="0" t="n">
        <f aca="false">(E278=$F$1)*D278</f>
        <v>0</v>
      </c>
    </row>
    <row r="279" customFormat="false" ht="12.75" hidden="false" customHeight="false" outlineLevel="0" collapsed="false">
      <c r="A279" s="0" t="n">
        <v>364</v>
      </c>
      <c r="B279" s="46" t="n">
        <v>37255</v>
      </c>
      <c r="C279" s="0" t="n">
        <v>20862.375</v>
      </c>
      <c r="D279" s="0" t="n">
        <v>27317.21875</v>
      </c>
      <c r="E279" s="0" t="n">
        <f aca="false">IF(MONTH(B279)&lt;4,1,IF(MONTH(B279)&lt;7,2,IF(MONTH(B279)&lt;10,3,4)))</f>
        <v>4</v>
      </c>
      <c r="F279" s="0" t="n">
        <f aca="false">(E279=$F$1)*D279</f>
        <v>0</v>
      </c>
    </row>
    <row r="280" customFormat="false" ht="12.75" hidden="false" customHeight="false" outlineLevel="0" collapsed="false">
      <c r="A280" s="0" t="n">
        <v>316</v>
      </c>
      <c r="B280" s="46" t="n">
        <v>37207</v>
      </c>
      <c r="C280" s="0" t="n">
        <v>20987.4583333333</v>
      </c>
      <c r="D280" s="0" t="n">
        <v>27305.3958333333</v>
      </c>
      <c r="E280" s="0" t="n">
        <f aca="false">IF(MONTH(B280)&lt;4,1,IF(MONTH(B280)&lt;7,2,IF(MONTH(B280)&lt;10,3,4)))</f>
        <v>4</v>
      </c>
      <c r="F280" s="0" t="n">
        <f aca="false">(E280=$F$1)*D280</f>
        <v>0</v>
      </c>
    </row>
    <row r="281" customFormat="false" ht="12.75" hidden="false" customHeight="false" outlineLevel="0" collapsed="false">
      <c r="A281" s="0" t="n">
        <v>52</v>
      </c>
      <c r="B281" s="46" t="n">
        <v>36943</v>
      </c>
      <c r="C281" s="0" t="n">
        <v>21332.03125</v>
      </c>
      <c r="D281" s="0" t="n">
        <v>27244.5</v>
      </c>
      <c r="E281" s="0" t="n">
        <f aca="false">IF(MONTH(B281)&lt;4,1,IF(MONTH(B281)&lt;7,2,IF(MONTH(B281)&lt;10,3,4)))</f>
        <v>1</v>
      </c>
      <c r="F281" s="0" t="n">
        <f aca="false">(E281=$F$1)*D281</f>
        <v>0</v>
      </c>
    </row>
    <row r="282" customFormat="false" ht="12.75" hidden="false" customHeight="false" outlineLevel="0" collapsed="false">
      <c r="A282" s="0" t="n">
        <v>98</v>
      </c>
      <c r="B282" s="46" t="n">
        <v>36989</v>
      </c>
      <c r="C282" s="0" t="n">
        <v>20835.7083333333</v>
      </c>
      <c r="D282" s="0" t="n">
        <v>27241.75</v>
      </c>
      <c r="E282" s="0" t="n">
        <f aca="false">IF(MONTH(B282)&lt;4,1,IF(MONTH(B282)&lt;7,2,IF(MONTH(B282)&lt;10,3,4)))</f>
        <v>2</v>
      </c>
      <c r="F282" s="0" t="n">
        <f aca="false">(E282=$F$1)*D282</f>
        <v>0</v>
      </c>
    </row>
    <row r="283" customFormat="false" ht="12.75" hidden="false" customHeight="false" outlineLevel="0" collapsed="false">
      <c r="A283" s="0" t="n">
        <v>296</v>
      </c>
      <c r="B283" s="46" t="n">
        <v>37187</v>
      </c>
      <c r="C283" s="0" t="n">
        <v>22197.025</v>
      </c>
      <c r="D283" s="0" t="n">
        <v>27215.25</v>
      </c>
      <c r="E283" s="0" t="n">
        <f aca="false">IF(MONTH(B283)&lt;4,1,IF(MONTH(B283)&lt;7,2,IF(MONTH(B283)&lt;10,3,4)))</f>
        <v>4</v>
      </c>
      <c r="F283" s="0" t="n">
        <f aca="false">(E283=$F$1)*D283</f>
        <v>0</v>
      </c>
    </row>
    <row r="284" customFormat="false" ht="12.75" hidden="false" customHeight="false" outlineLevel="0" collapsed="false">
      <c r="A284" s="0" t="n">
        <v>162</v>
      </c>
      <c r="B284" s="46" t="n">
        <v>37053</v>
      </c>
      <c r="C284" s="0" t="n">
        <v>20938.2083333333</v>
      </c>
      <c r="D284" s="0" t="n">
        <v>27205.9375</v>
      </c>
      <c r="E284" s="0" t="n">
        <f aca="false">IF(MONTH(B284)&lt;4,1,IF(MONTH(B284)&lt;7,2,IF(MONTH(B284)&lt;10,3,4)))</f>
        <v>2</v>
      </c>
      <c r="F284" s="0" t="n">
        <f aca="false">(E284=$F$1)*D284</f>
        <v>0</v>
      </c>
    </row>
    <row r="285" customFormat="false" ht="12.75" hidden="false" customHeight="false" outlineLevel="0" collapsed="false">
      <c r="A285" s="0" t="n">
        <v>309</v>
      </c>
      <c r="B285" s="46" t="n">
        <v>37200</v>
      </c>
      <c r="C285" s="0" t="n">
        <v>20686.9166666666</v>
      </c>
      <c r="D285" s="0" t="n">
        <v>27193.5416666666</v>
      </c>
      <c r="E285" s="0" t="n">
        <f aca="false">IF(MONTH(B285)&lt;4,1,IF(MONTH(B285)&lt;7,2,IF(MONTH(B285)&lt;10,3,4)))</f>
        <v>4</v>
      </c>
      <c r="F285" s="0" t="n">
        <f aca="false">(E285=$F$1)*D285</f>
        <v>0</v>
      </c>
    </row>
    <row r="286" customFormat="false" ht="12.75" hidden="false" customHeight="false" outlineLevel="0" collapsed="false">
      <c r="A286" s="0" t="n">
        <v>112</v>
      </c>
      <c r="B286" s="46" t="n">
        <v>37003</v>
      </c>
      <c r="C286" s="0" t="n">
        <v>20232.5</v>
      </c>
      <c r="D286" s="0" t="n">
        <v>27118.2083333333</v>
      </c>
      <c r="E286" s="0" t="n">
        <f aca="false">IF(MONTH(B286)&lt;4,1,IF(MONTH(B286)&lt;7,2,IF(MONTH(B286)&lt;10,3,4)))</f>
        <v>2</v>
      </c>
      <c r="F286" s="0" t="n">
        <f aca="false">(E286=$F$1)*D286</f>
        <v>0</v>
      </c>
    </row>
    <row r="287" customFormat="false" ht="12.75" hidden="false" customHeight="false" outlineLevel="0" collapsed="false">
      <c r="A287" s="0" t="n">
        <v>122</v>
      </c>
      <c r="B287" s="46" t="n">
        <v>37013</v>
      </c>
      <c r="C287" s="0" t="n">
        <v>20702.025</v>
      </c>
      <c r="D287" s="0" t="n">
        <v>27111.96875</v>
      </c>
      <c r="E287" s="0" t="n">
        <f aca="false">IF(MONTH(B287)&lt;4,1,IF(MONTH(B287)&lt;7,2,IF(MONTH(B287)&lt;10,3,4)))</f>
        <v>2</v>
      </c>
      <c r="F287" s="0" t="n">
        <f aca="false">(E287=$F$1)*D287</f>
        <v>0</v>
      </c>
    </row>
    <row r="288" customFormat="false" ht="12.75" hidden="false" customHeight="false" outlineLevel="0" collapsed="false">
      <c r="A288" s="0" t="n">
        <v>139</v>
      </c>
      <c r="B288" s="46" t="n">
        <v>37030</v>
      </c>
      <c r="C288" s="0" t="n">
        <v>20561.0833333333</v>
      </c>
      <c r="D288" s="0" t="n">
        <v>27075.2291666666</v>
      </c>
      <c r="E288" s="0" t="n">
        <f aca="false">IF(MONTH(B288)&lt;4,1,IF(MONTH(B288)&lt;7,2,IF(MONTH(B288)&lt;10,3,4)))</f>
        <v>2</v>
      </c>
      <c r="F288" s="0" t="n">
        <f aca="false">(E288=$F$1)*D288</f>
        <v>0</v>
      </c>
    </row>
    <row r="289" customFormat="false" ht="12.75" hidden="false" customHeight="false" outlineLevel="0" collapsed="false">
      <c r="A289" s="0" t="n">
        <v>339</v>
      </c>
      <c r="B289" s="46" t="n">
        <v>37230</v>
      </c>
      <c r="C289" s="0" t="n">
        <v>22545.2894736842</v>
      </c>
      <c r="D289" s="0" t="n">
        <v>27060.1851851851</v>
      </c>
      <c r="E289" s="0" t="n">
        <f aca="false">IF(MONTH(B289)&lt;4,1,IF(MONTH(B289)&lt;7,2,IF(MONTH(B289)&lt;10,3,4)))</f>
        <v>4</v>
      </c>
      <c r="F289" s="0" t="n">
        <f aca="false">(E289=$F$1)*D289</f>
        <v>0</v>
      </c>
    </row>
    <row r="290" customFormat="false" ht="12.75" hidden="false" customHeight="false" outlineLevel="0" collapsed="false">
      <c r="A290" s="0" t="n">
        <v>275</v>
      </c>
      <c r="B290" s="46" t="n">
        <v>37166</v>
      </c>
      <c r="C290" s="0" t="n">
        <v>23723.375</v>
      </c>
      <c r="D290" s="0" t="n">
        <v>27048.75</v>
      </c>
      <c r="E290" s="0" t="n">
        <f aca="false">IF(MONTH(B290)&lt;4,1,IF(MONTH(B290)&lt;7,2,IF(MONTH(B290)&lt;10,3,4)))</f>
        <v>4</v>
      </c>
      <c r="F290" s="0" t="n">
        <f aca="false">(E290=$F$1)*D290</f>
        <v>0</v>
      </c>
    </row>
    <row r="291" customFormat="false" ht="12.75" hidden="false" customHeight="false" outlineLevel="0" collapsed="false">
      <c r="A291" s="0" t="n">
        <v>352</v>
      </c>
      <c r="B291" s="46" t="n">
        <v>37243</v>
      </c>
      <c r="C291" s="0" t="n">
        <v>20740.75</v>
      </c>
      <c r="D291" s="0" t="n">
        <v>26974.78125</v>
      </c>
      <c r="E291" s="0" t="n">
        <f aca="false">IF(MONTH(B291)&lt;4,1,IF(MONTH(B291)&lt;7,2,IF(MONTH(B291)&lt;10,3,4)))</f>
        <v>4</v>
      </c>
      <c r="F291" s="0" t="n">
        <f aca="false">(E291=$F$1)*D291</f>
        <v>0</v>
      </c>
    </row>
    <row r="292" customFormat="false" ht="12.75" hidden="false" customHeight="false" outlineLevel="0" collapsed="false">
      <c r="A292" s="0" t="n">
        <v>297</v>
      </c>
      <c r="B292" s="46" t="n">
        <v>37188</v>
      </c>
      <c r="C292" s="0" t="n">
        <v>22377.775</v>
      </c>
      <c r="D292" s="0" t="n">
        <v>26904.6875</v>
      </c>
      <c r="E292" s="0" t="n">
        <f aca="false">IF(MONTH(B292)&lt;4,1,IF(MONTH(B292)&lt;7,2,IF(MONTH(B292)&lt;10,3,4)))</f>
        <v>4</v>
      </c>
      <c r="F292" s="0" t="n">
        <f aca="false">(E292=$F$1)*D292</f>
        <v>0</v>
      </c>
    </row>
    <row r="293" customFormat="false" ht="12.75" hidden="false" customHeight="false" outlineLevel="0" collapsed="false">
      <c r="A293" s="0" t="n">
        <v>338</v>
      </c>
      <c r="B293" s="46" t="n">
        <v>37229</v>
      </c>
      <c r="C293" s="0" t="n">
        <v>23074.875</v>
      </c>
      <c r="D293" s="0" t="n">
        <v>26860.09375</v>
      </c>
      <c r="E293" s="0" t="n">
        <f aca="false">IF(MONTH(B293)&lt;4,1,IF(MONTH(B293)&lt;7,2,IF(MONTH(B293)&lt;10,3,4)))</f>
        <v>4</v>
      </c>
      <c r="F293" s="0" t="n">
        <f aca="false">(E293=$F$1)*D293</f>
        <v>0</v>
      </c>
    </row>
    <row r="294" customFormat="false" ht="12.75" hidden="false" customHeight="false" outlineLevel="0" collapsed="false">
      <c r="A294" s="0" t="n">
        <v>283</v>
      </c>
      <c r="B294" s="46" t="n">
        <v>37174</v>
      </c>
      <c r="C294" s="0" t="n">
        <v>23676.4749999999</v>
      </c>
      <c r="D294" s="0" t="n">
        <v>26807.09375</v>
      </c>
      <c r="E294" s="0" t="n">
        <f aca="false">IF(MONTH(B294)&lt;4,1,IF(MONTH(B294)&lt;7,2,IF(MONTH(B294)&lt;10,3,4)))</f>
        <v>4</v>
      </c>
      <c r="F294" s="0" t="n">
        <f aca="false">(E294=$F$1)*D294</f>
        <v>0</v>
      </c>
    </row>
    <row r="295" customFormat="false" ht="12.75" hidden="false" customHeight="false" outlineLevel="0" collapsed="false">
      <c r="A295" s="0" t="n">
        <v>290</v>
      </c>
      <c r="B295" s="46" t="n">
        <v>37181</v>
      </c>
      <c r="C295" s="0" t="n">
        <v>22267.2</v>
      </c>
      <c r="D295" s="0" t="n">
        <v>26780.5</v>
      </c>
      <c r="E295" s="0" t="n">
        <f aca="false">IF(MONTH(B295)&lt;4,1,IF(MONTH(B295)&lt;7,2,IF(MONTH(B295)&lt;10,3,4)))</f>
        <v>4</v>
      </c>
      <c r="F295" s="0" t="n">
        <f aca="false">(E295=$F$1)*D295</f>
        <v>0</v>
      </c>
    </row>
    <row r="296" customFormat="false" ht="12.75" hidden="false" customHeight="false" outlineLevel="0" collapsed="false">
      <c r="A296" s="0" t="n">
        <v>318</v>
      </c>
      <c r="B296" s="46" t="n">
        <v>37209</v>
      </c>
      <c r="C296" s="0" t="n">
        <v>21850.8378378378</v>
      </c>
      <c r="D296" s="0" t="n">
        <v>26720.5625</v>
      </c>
      <c r="E296" s="0" t="n">
        <f aca="false">IF(MONTH(B296)&lt;4,1,IF(MONTH(B296)&lt;7,2,IF(MONTH(B296)&lt;10,3,4)))</f>
        <v>4</v>
      </c>
      <c r="F296" s="0" t="n">
        <f aca="false">(E296=$F$1)*D296</f>
        <v>0</v>
      </c>
    </row>
    <row r="297" customFormat="false" ht="12.75" hidden="false" customHeight="false" outlineLevel="0" collapsed="false">
      <c r="A297" s="0" t="n">
        <v>8</v>
      </c>
      <c r="B297" s="46" t="n">
        <v>36899</v>
      </c>
      <c r="C297" s="0" t="n">
        <v>21125.3125</v>
      </c>
      <c r="D297" s="0" t="n">
        <v>26697.125</v>
      </c>
      <c r="E297" s="0" t="n">
        <f aca="false">IF(MONTH(B297)&lt;4,1,IF(MONTH(B297)&lt;7,2,IF(MONTH(B297)&lt;10,3,4)))</f>
        <v>1</v>
      </c>
      <c r="F297" s="0" t="n">
        <f aca="false">(E297=$F$1)*D297</f>
        <v>0</v>
      </c>
    </row>
    <row r="298" customFormat="false" ht="12.75" hidden="false" customHeight="false" outlineLevel="0" collapsed="false">
      <c r="A298" s="0" t="n">
        <v>43</v>
      </c>
      <c r="B298" s="46" t="n">
        <v>36934</v>
      </c>
      <c r="C298" s="0" t="n">
        <v>21228.125</v>
      </c>
      <c r="D298" s="0" t="n">
        <v>26665.40625</v>
      </c>
      <c r="E298" s="0" t="n">
        <f aca="false">IF(MONTH(B298)&lt;4,1,IF(MONTH(B298)&lt;7,2,IF(MONTH(B298)&lt;10,3,4)))</f>
        <v>1</v>
      </c>
      <c r="F298" s="0" t="n">
        <f aca="false">(E298=$F$1)*D298</f>
        <v>0</v>
      </c>
    </row>
    <row r="299" customFormat="false" ht="12.75" hidden="false" customHeight="false" outlineLevel="0" collapsed="false">
      <c r="A299" s="0" t="n">
        <v>325</v>
      </c>
      <c r="B299" s="46" t="n">
        <v>37216</v>
      </c>
      <c r="C299" s="0" t="n">
        <v>21741.0999999999</v>
      </c>
      <c r="D299" s="0" t="n">
        <v>26645.84375</v>
      </c>
      <c r="E299" s="0" t="n">
        <f aca="false">IF(MONTH(B299)&lt;4,1,IF(MONTH(B299)&lt;7,2,IF(MONTH(B299)&lt;10,3,4)))</f>
        <v>4</v>
      </c>
      <c r="F299" s="0" t="n">
        <f aca="false">(E299=$F$1)*D299</f>
        <v>0</v>
      </c>
    </row>
    <row r="300" customFormat="false" ht="12.75" hidden="false" customHeight="false" outlineLevel="0" collapsed="false">
      <c r="A300" s="0" t="n">
        <v>289</v>
      </c>
      <c r="B300" s="46" t="n">
        <v>37180</v>
      </c>
      <c r="C300" s="0" t="n">
        <v>21815.9749999999</v>
      </c>
      <c r="D300" s="0" t="n">
        <v>26595.96875</v>
      </c>
      <c r="E300" s="0" t="n">
        <f aca="false">IF(MONTH(B300)&lt;4,1,IF(MONTH(B300)&lt;7,2,IF(MONTH(B300)&lt;10,3,4)))</f>
        <v>4</v>
      </c>
      <c r="F300" s="0" t="n">
        <f aca="false">(E300=$F$1)*D300</f>
        <v>0</v>
      </c>
    </row>
    <row r="301" customFormat="false" ht="12.75" hidden="false" customHeight="false" outlineLevel="0" collapsed="false">
      <c r="A301" s="0" t="n">
        <v>120</v>
      </c>
      <c r="B301" s="46" t="n">
        <v>37011</v>
      </c>
      <c r="C301" s="0" t="n">
        <v>20271.25</v>
      </c>
      <c r="D301" s="0" t="n">
        <v>26517.6666666666</v>
      </c>
      <c r="E301" s="0" t="n">
        <f aca="false">IF(MONTH(B301)&lt;4,1,IF(MONTH(B301)&lt;7,2,IF(MONTH(B301)&lt;10,3,4)))</f>
        <v>2</v>
      </c>
      <c r="F301" s="0" t="n">
        <f aca="false">(E301=$F$1)*D301</f>
        <v>0</v>
      </c>
    </row>
    <row r="302" customFormat="false" ht="12.75" hidden="false" customHeight="false" outlineLevel="0" collapsed="false">
      <c r="A302" s="0" t="n">
        <v>127</v>
      </c>
      <c r="B302" s="46" t="n">
        <v>37018</v>
      </c>
      <c r="C302" s="0" t="n">
        <v>20334.3333333333</v>
      </c>
      <c r="D302" s="0" t="n">
        <v>26469.8333333333</v>
      </c>
      <c r="E302" s="0" t="n">
        <f aca="false">IF(MONTH(B302)&lt;4,1,IF(MONTH(B302)&lt;7,2,IF(MONTH(B302)&lt;10,3,4)))</f>
        <v>2</v>
      </c>
      <c r="F302" s="0" t="n">
        <f aca="false">(E302=$F$1)*D302</f>
        <v>0</v>
      </c>
    </row>
    <row r="303" customFormat="false" ht="12.75" hidden="false" customHeight="false" outlineLevel="0" collapsed="false">
      <c r="A303" s="0" t="n">
        <v>303</v>
      </c>
      <c r="B303" s="46" t="n">
        <v>37194</v>
      </c>
      <c r="C303" s="0" t="n">
        <v>22317.525</v>
      </c>
      <c r="D303" s="0" t="n">
        <v>26468.625</v>
      </c>
      <c r="E303" s="0" t="n">
        <f aca="false">IF(MONTH(B303)&lt;4,1,IF(MONTH(B303)&lt;7,2,IF(MONTH(B303)&lt;10,3,4)))</f>
        <v>4</v>
      </c>
      <c r="F303" s="0" t="n">
        <f aca="false">(E303=$F$1)*D303</f>
        <v>0</v>
      </c>
    </row>
    <row r="304" customFormat="false" ht="12.75" hidden="false" customHeight="false" outlineLevel="0" collapsed="false">
      <c r="A304" s="0" t="n">
        <v>15</v>
      </c>
      <c r="B304" s="46" t="n">
        <v>36906</v>
      </c>
      <c r="C304" s="0" t="n">
        <v>20403.125</v>
      </c>
      <c r="D304" s="0" t="n">
        <v>26431</v>
      </c>
      <c r="E304" s="0" t="n">
        <f aca="false">IF(MONTH(B304)&lt;4,1,IF(MONTH(B304)&lt;7,2,IF(MONTH(B304)&lt;10,3,4)))</f>
        <v>1</v>
      </c>
      <c r="F304" s="0" t="n">
        <f aca="false">(E304=$F$1)*D304</f>
        <v>0</v>
      </c>
    </row>
    <row r="305" customFormat="false" ht="12.75" hidden="false" customHeight="false" outlineLevel="0" collapsed="false">
      <c r="A305" s="0" t="n">
        <v>106</v>
      </c>
      <c r="B305" s="46" t="n">
        <v>36997</v>
      </c>
      <c r="C305" s="0" t="n">
        <v>20234.9166666666</v>
      </c>
      <c r="D305" s="0" t="n">
        <v>26429.3541666666</v>
      </c>
      <c r="E305" s="0" t="n">
        <f aca="false">IF(MONTH(B305)&lt;4,1,IF(MONTH(B305)&lt;7,2,IF(MONTH(B305)&lt;10,3,4)))</f>
        <v>2</v>
      </c>
      <c r="F305" s="0" t="n">
        <f aca="false">(E305=$F$1)*D305</f>
        <v>0</v>
      </c>
    </row>
    <row r="306" customFormat="false" ht="12.75" hidden="false" customHeight="false" outlineLevel="0" collapsed="false">
      <c r="A306" s="0" t="n">
        <v>78</v>
      </c>
      <c r="B306" s="46" t="n">
        <v>36969</v>
      </c>
      <c r="C306" s="0" t="n">
        <v>20985.875</v>
      </c>
      <c r="D306" s="0" t="n">
        <v>26363.59375</v>
      </c>
      <c r="E306" s="0" t="n">
        <f aca="false">IF(MONTH(B306)&lt;4,1,IF(MONTH(B306)&lt;7,2,IF(MONTH(B306)&lt;10,3,4)))</f>
        <v>1</v>
      </c>
      <c r="F306" s="0" t="n">
        <f aca="false">(E306=$F$1)*D306</f>
        <v>0</v>
      </c>
    </row>
    <row r="307" customFormat="false" ht="12.75" hidden="false" customHeight="false" outlineLevel="0" collapsed="false">
      <c r="A307" s="0" t="n">
        <v>94</v>
      </c>
      <c r="B307" s="46" t="n">
        <v>36985</v>
      </c>
      <c r="C307" s="0" t="n">
        <v>20307.641025641</v>
      </c>
      <c r="D307" s="0" t="n">
        <v>26361.25</v>
      </c>
      <c r="E307" s="0" t="n">
        <f aca="false">IF(MONTH(B307)&lt;4,1,IF(MONTH(B307)&lt;7,2,IF(MONTH(B307)&lt;10,3,4)))</f>
        <v>2</v>
      </c>
      <c r="F307" s="0" t="n">
        <f aca="false">(E307=$F$1)*D307</f>
        <v>0</v>
      </c>
    </row>
    <row r="308" customFormat="false" ht="12.75" hidden="false" customHeight="false" outlineLevel="0" collapsed="false">
      <c r="A308" s="0" t="n">
        <v>311</v>
      </c>
      <c r="B308" s="46" t="n">
        <v>37202</v>
      </c>
      <c r="C308" s="0" t="n">
        <v>21576.7999999999</v>
      </c>
      <c r="D308" s="0" t="n">
        <v>26349.625</v>
      </c>
      <c r="E308" s="0" t="n">
        <f aca="false">IF(MONTH(B308)&lt;4,1,IF(MONTH(B308)&lt;7,2,IF(MONTH(B308)&lt;10,3,4)))</f>
        <v>4</v>
      </c>
      <c r="F308" s="0" t="n">
        <f aca="false">(E308=$F$1)*D308</f>
        <v>0</v>
      </c>
    </row>
    <row r="309" customFormat="false" ht="12.75" hidden="false" customHeight="false" outlineLevel="0" collapsed="false">
      <c r="A309" s="0" t="n">
        <v>163</v>
      </c>
      <c r="B309" s="46" t="n">
        <v>37054</v>
      </c>
      <c r="C309" s="0" t="n">
        <v>22812.25</v>
      </c>
      <c r="D309" s="0" t="n">
        <v>26344.65625</v>
      </c>
      <c r="E309" s="0" t="n">
        <f aca="false">IF(MONTH(B309)&lt;4,1,IF(MONTH(B309)&lt;7,2,IF(MONTH(B309)&lt;10,3,4)))</f>
        <v>2</v>
      </c>
      <c r="F309" s="0" t="n">
        <f aca="false">(E309=$F$1)*D309</f>
        <v>0</v>
      </c>
    </row>
    <row r="310" customFormat="false" ht="12.75" hidden="false" customHeight="false" outlineLevel="0" collapsed="false">
      <c r="A310" s="0" t="n">
        <v>332</v>
      </c>
      <c r="B310" s="46" t="n">
        <v>37223</v>
      </c>
      <c r="C310" s="0" t="n">
        <v>21498.4</v>
      </c>
      <c r="D310" s="0" t="n">
        <v>26337.25</v>
      </c>
      <c r="E310" s="0" t="n">
        <f aca="false">IF(MONTH(B310)&lt;4,1,IF(MONTH(B310)&lt;7,2,IF(MONTH(B310)&lt;10,3,4)))</f>
        <v>4</v>
      </c>
      <c r="F310" s="0" t="n">
        <f aca="false">(E310=$F$1)*D310</f>
        <v>0</v>
      </c>
    </row>
    <row r="311" customFormat="false" ht="12.75" hidden="false" customHeight="false" outlineLevel="0" collapsed="false">
      <c r="A311" s="0" t="n">
        <v>29</v>
      </c>
      <c r="B311" s="46" t="n">
        <v>36920</v>
      </c>
      <c r="C311" s="0" t="n">
        <v>20592.5</v>
      </c>
      <c r="D311" s="0" t="n">
        <v>26313.84375</v>
      </c>
      <c r="E311" s="0" t="n">
        <f aca="false">IF(MONTH(B311)&lt;4,1,IF(MONTH(B311)&lt;7,2,IF(MONTH(B311)&lt;10,3,4)))</f>
        <v>1</v>
      </c>
      <c r="F311" s="0" t="n">
        <f aca="false">(E311=$F$1)*D311</f>
        <v>0</v>
      </c>
    </row>
    <row r="312" customFormat="false" ht="12.75" hidden="false" customHeight="false" outlineLevel="0" collapsed="false">
      <c r="A312" s="0" t="n">
        <v>64</v>
      </c>
      <c r="B312" s="46" t="n">
        <v>36955</v>
      </c>
      <c r="C312" s="0" t="n">
        <v>21161.2857142857</v>
      </c>
      <c r="D312" s="0" t="n">
        <v>26275.75</v>
      </c>
      <c r="E312" s="0" t="n">
        <f aca="false">IF(MONTH(B312)&lt;4,1,IF(MONTH(B312)&lt;7,2,IF(MONTH(B312)&lt;10,3,4)))</f>
        <v>1</v>
      </c>
      <c r="F312" s="0" t="n">
        <f aca="false">(E312=$F$1)*D312</f>
        <v>0</v>
      </c>
    </row>
    <row r="313" customFormat="false" ht="12.75" hidden="false" customHeight="false" outlineLevel="0" collapsed="false">
      <c r="A313" s="0" t="n">
        <v>36</v>
      </c>
      <c r="B313" s="46" t="n">
        <v>36927</v>
      </c>
      <c r="C313" s="0" t="n">
        <v>20505.8125</v>
      </c>
      <c r="D313" s="0" t="n">
        <v>26269.0625</v>
      </c>
      <c r="E313" s="0" t="n">
        <f aca="false">IF(MONTH(B313)&lt;4,1,IF(MONTH(B313)&lt;7,2,IF(MONTH(B313)&lt;10,3,4)))</f>
        <v>1</v>
      </c>
      <c r="F313" s="0" t="n">
        <f aca="false">(E313=$F$1)*D313</f>
        <v>0</v>
      </c>
    </row>
    <row r="314" customFormat="false" ht="12.75" hidden="false" customHeight="false" outlineLevel="0" collapsed="false">
      <c r="A314" s="0" t="n">
        <v>304</v>
      </c>
      <c r="B314" s="46" t="n">
        <v>37195</v>
      </c>
      <c r="C314" s="0" t="n">
        <v>21794.775</v>
      </c>
      <c r="D314" s="0" t="n">
        <v>26204.28125</v>
      </c>
      <c r="E314" s="0" t="n">
        <f aca="false">IF(MONTH(B314)&lt;4,1,IF(MONTH(B314)&lt;7,2,IF(MONTH(B314)&lt;10,3,4)))</f>
        <v>4</v>
      </c>
      <c r="F314" s="0" t="n">
        <f aca="false">(E314=$F$1)*D314</f>
        <v>0</v>
      </c>
    </row>
    <row r="315" customFormat="false" ht="12.75" hidden="false" customHeight="false" outlineLevel="0" collapsed="false">
      <c r="A315" s="0" t="n">
        <v>57</v>
      </c>
      <c r="B315" s="46" t="n">
        <v>36948</v>
      </c>
      <c r="C315" s="0" t="n">
        <v>20938.625</v>
      </c>
      <c r="D315" s="0" t="n">
        <v>26185.3125</v>
      </c>
      <c r="E315" s="0" t="n">
        <f aca="false">IF(MONTH(B315)&lt;4,1,IF(MONTH(B315)&lt;7,2,IF(MONTH(B315)&lt;10,3,4)))</f>
        <v>1</v>
      </c>
      <c r="F315" s="0" t="n">
        <f aca="false">(E315=$F$1)*D315</f>
        <v>0</v>
      </c>
    </row>
    <row r="316" customFormat="false" ht="12.75" hidden="false" customHeight="false" outlineLevel="0" collapsed="false">
      <c r="A316" s="0" t="n">
        <v>22</v>
      </c>
      <c r="B316" s="46" t="n">
        <v>36913</v>
      </c>
      <c r="C316" s="0" t="n">
        <v>20121.125</v>
      </c>
      <c r="D316" s="0" t="n">
        <v>26079.78125</v>
      </c>
      <c r="E316" s="0" t="n">
        <f aca="false">IF(MONTH(B316)&lt;4,1,IF(MONTH(B316)&lt;7,2,IF(MONTH(B316)&lt;10,3,4)))</f>
        <v>1</v>
      </c>
      <c r="F316" s="0" t="n">
        <f aca="false">(E316=$F$1)*D316</f>
        <v>0</v>
      </c>
    </row>
    <row r="317" customFormat="false" ht="12.75" hidden="false" customHeight="false" outlineLevel="0" collapsed="false">
      <c r="A317" s="0" t="n">
        <v>317</v>
      </c>
      <c r="B317" s="46" t="n">
        <v>37208</v>
      </c>
      <c r="C317" s="0" t="n">
        <v>22234.8499999999</v>
      </c>
      <c r="D317" s="0" t="n">
        <v>26073.4375</v>
      </c>
      <c r="E317" s="0" t="n">
        <f aca="false">IF(MONTH(B317)&lt;4,1,IF(MONTH(B317)&lt;7,2,IF(MONTH(B317)&lt;10,3,4)))</f>
        <v>4</v>
      </c>
      <c r="F317" s="0" t="n">
        <f aca="false">(E317=$F$1)*D317</f>
        <v>0</v>
      </c>
    </row>
    <row r="318" customFormat="false" ht="12.75" hidden="false" customHeight="false" outlineLevel="0" collapsed="false">
      <c r="A318" s="0" t="n">
        <v>324</v>
      </c>
      <c r="B318" s="46" t="n">
        <v>37215</v>
      </c>
      <c r="C318" s="0" t="n">
        <v>22404.1749999999</v>
      </c>
      <c r="D318" s="0" t="n">
        <v>26064.625</v>
      </c>
      <c r="E318" s="0" t="n">
        <f aca="false">IF(MONTH(B318)&lt;4,1,IF(MONTH(B318)&lt;7,2,IF(MONTH(B318)&lt;10,3,4)))</f>
        <v>4</v>
      </c>
      <c r="F318" s="0" t="n">
        <f aca="false">(E318=$F$1)*D318</f>
        <v>0</v>
      </c>
    </row>
    <row r="319" customFormat="false" ht="12.75" hidden="false" customHeight="false" outlineLevel="0" collapsed="false">
      <c r="A319" s="0" t="n">
        <v>99</v>
      </c>
      <c r="B319" s="46" t="n">
        <v>36990</v>
      </c>
      <c r="C319" s="0" t="n">
        <v>20584.75</v>
      </c>
      <c r="D319" s="0" t="n">
        <v>26042.3541666666</v>
      </c>
      <c r="E319" s="0" t="n">
        <f aca="false">IF(MONTH(B319)&lt;4,1,IF(MONTH(B319)&lt;7,2,IF(MONTH(B319)&lt;10,3,4)))</f>
        <v>2</v>
      </c>
      <c r="F319" s="0" t="n">
        <f aca="false">(E319=$F$1)*D319</f>
        <v>0</v>
      </c>
    </row>
    <row r="320" customFormat="false" ht="12.75" hidden="false" customHeight="false" outlineLevel="0" collapsed="false">
      <c r="A320" s="0" t="n">
        <v>50</v>
      </c>
      <c r="B320" s="46" t="n">
        <v>36941</v>
      </c>
      <c r="C320" s="0" t="n">
        <v>20695.3125</v>
      </c>
      <c r="D320" s="0" t="n">
        <v>26036.75</v>
      </c>
      <c r="E320" s="0" t="n">
        <f aca="false">IF(MONTH(B320)&lt;4,1,IF(MONTH(B320)&lt;7,2,IF(MONTH(B320)&lt;10,3,4)))</f>
        <v>1</v>
      </c>
      <c r="F320" s="0" t="n">
        <f aca="false">(E320=$F$1)*D320</f>
        <v>0</v>
      </c>
    </row>
    <row r="321" customFormat="false" ht="12.75" hidden="false" customHeight="false" outlineLevel="0" collapsed="false">
      <c r="A321" s="0" t="n">
        <v>134</v>
      </c>
      <c r="B321" s="46" t="n">
        <v>37025</v>
      </c>
      <c r="C321" s="0" t="n">
        <v>20114.9583333333</v>
      </c>
      <c r="D321" s="0" t="n">
        <v>26010.8958333333</v>
      </c>
      <c r="E321" s="0" t="n">
        <f aca="false">IF(MONTH(B321)&lt;4,1,IF(MONTH(B321)&lt;7,2,IF(MONTH(B321)&lt;10,3,4)))</f>
        <v>2</v>
      </c>
      <c r="F321" s="0" t="n">
        <f aca="false">(E321=$F$1)*D321</f>
        <v>0</v>
      </c>
    </row>
    <row r="322" customFormat="false" ht="12.75" hidden="false" customHeight="false" outlineLevel="0" collapsed="false">
      <c r="A322" s="0" t="n">
        <v>310</v>
      </c>
      <c r="B322" s="46" t="n">
        <v>37201</v>
      </c>
      <c r="C322" s="0" t="n">
        <v>21721.325</v>
      </c>
      <c r="D322" s="0" t="n">
        <v>26007.78125</v>
      </c>
      <c r="E322" s="0" t="n">
        <f aca="false">IF(MONTH(B322)&lt;4,1,IF(MONTH(B322)&lt;7,2,IF(MONTH(B322)&lt;10,3,4)))</f>
        <v>4</v>
      </c>
      <c r="F322" s="0" t="n">
        <f aca="false">(E322=$F$1)*D322</f>
        <v>0</v>
      </c>
    </row>
    <row r="323" customFormat="false" ht="12.75" hidden="false" customHeight="false" outlineLevel="0" collapsed="false">
      <c r="A323" s="0" t="n">
        <v>329</v>
      </c>
      <c r="B323" s="46" t="n">
        <v>37220</v>
      </c>
      <c r="C323" s="0" t="n">
        <v>21182.825</v>
      </c>
      <c r="D323" s="0" t="n">
        <v>26001.5</v>
      </c>
      <c r="E323" s="0" t="n">
        <f aca="false">IF(MONTH(B323)&lt;4,1,IF(MONTH(B323)&lt;7,2,IF(MONTH(B323)&lt;10,3,4)))</f>
        <v>4</v>
      </c>
      <c r="F323" s="0" t="n">
        <f aca="false">(E323=$F$1)*D323</f>
        <v>0</v>
      </c>
    </row>
    <row r="324" customFormat="false" ht="12.75" hidden="false" customHeight="false" outlineLevel="0" collapsed="false">
      <c r="A324" s="0" t="n">
        <v>71</v>
      </c>
      <c r="B324" s="46" t="n">
        <v>36962</v>
      </c>
      <c r="C324" s="0" t="n">
        <v>21023.125</v>
      </c>
      <c r="D324" s="0" t="n">
        <v>25923.375</v>
      </c>
      <c r="E324" s="0" t="n">
        <f aca="false">IF(MONTH(B324)&lt;4,1,IF(MONTH(B324)&lt;7,2,IF(MONTH(B324)&lt;10,3,4)))</f>
        <v>1</v>
      </c>
      <c r="F324" s="0" t="n">
        <f aca="false">(E324=$F$1)*D324</f>
        <v>0</v>
      </c>
    </row>
    <row r="325" customFormat="false" ht="12.75" hidden="false" customHeight="false" outlineLevel="0" collapsed="false">
      <c r="A325" s="0" t="n">
        <v>92</v>
      </c>
      <c r="B325" s="46" t="n">
        <v>36983</v>
      </c>
      <c r="C325" s="0" t="n">
        <v>20477.9166666666</v>
      </c>
      <c r="D325" s="0" t="n">
        <v>25911.0416666666</v>
      </c>
      <c r="E325" s="0" t="n">
        <f aca="false">IF(MONTH(B325)&lt;4,1,IF(MONTH(B325)&lt;7,2,IF(MONTH(B325)&lt;10,3,4)))</f>
        <v>2</v>
      </c>
      <c r="F325" s="0" t="n">
        <f aca="false">(E325=$F$1)*D325</f>
        <v>0</v>
      </c>
    </row>
    <row r="326" customFormat="false" ht="12.75" hidden="false" customHeight="false" outlineLevel="0" collapsed="false">
      <c r="A326" s="0" t="n">
        <v>101</v>
      </c>
      <c r="B326" s="46" t="n">
        <v>36992</v>
      </c>
      <c r="C326" s="0" t="n">
        <v>21142.2249999999</v>
      </c>
      <c r="D326" s="0" t="n">
        <v>25845.96875</v>
      </c>
      <c r="E326" s="0" t="n">
        <f aca="false">IF(MONTH(B326)&lt;4,1,IF(MONTH(B326)&lt;7,2,IF(MONTH(B326)&lt;10,3,4)))</f>
        <v>2</v>
      </c>
      <c r="F326" s="0" t="n">
        <f aca="false">(E326=$F$1)*D326</f>
        <v>0</v>
      </c>
    </row>
    <row r="327" customFormat="false" ht="12.75" hidden="false" customHeight="false" outlineLevel="0" collapsed="false">
      <c r="A327" s="0" t="n">
        <v>129</v>
      </c>
      <c r="B327" s="46" t="n">
        <v>37020</v>
      </c>
      <c r="C327" s="0" t="n">
        <v>20372.9749999999</v>
      </c>
      <c r="D327" s="0" t="n">
        <v>25738.03125</v>
      </c>
      <c r="E327" s="0" t="n">
        <f aca="false">IF(MONTH(B327)&lt;4,1,IF(MONTH(B327)&lt;7,2,IF(MONTH(B327)&lt;10,3,4)))</f>
        <v>2</v>
      </c>
      <c r="F327" s="0" t="n">
        <f aca="false">(E327=$F$1)*D327</f>
        <v>0</v>
      </c>
    </row>
    <row r="328" customFormat="false" ht="12.75" hidden="false" customHeight="false" outlineLevel="0" collapsed="false">
      <c r="A328" s="0" t="n">
        <v>113</v>
      </c>
      <c r="B328" s="46" t="n">
        <v>37004</v>
      </c>
      <c r="C328" s="0" t="n">
        <v>19850.2916666666</v>
      </c>
      <c r="D328" s="0" t="n">
        <v>25736.6458333333</v>
      </c>
      <c r="E328" s="0" t="n">
        <f aca="false">IF(MONTH(B328)&lt;4,1,IF(MONTH(B328)&lt;7,2,IF(MONTH(B328)&lt;10,3,4)))</f>
        <v>2</v>
      </c>
      <c r="F328" s="0" t="n">
        <f aca="false">(E328=$F$1)*D328</f>
        <v>0</v>
      </c>
    </row>
    <row r="329" customFormat="false" ht="12.75" hidden="false" customHeight="false" outlineLevel="0" collapsed="false">
      <c r="A329" s="0" t="n">
        <v>358</v>
      </c>
      <c r="B329" s="46" t="n">
        <v>37249</v>
      </c>
      <c r="C329" s="0" t="n">
        <v>21432.5625</v>
      </c>
      <c r="D329" s="0" t="n">
        <v>25732.625</v>
      </c>
      <c r="E329" s="0" t="n">
        <f aca="false">IF(MONTH(B329)&lt;4,1,IF(MONTH(B329)&lt;7,2,IF(MONTH(B329)&lt;10,3,4)))</f>
        <v>4</v>
      </c>
      <c r="F329" s="0" t="n">
        <f aca="false">(E329=$F$1)*D329</f>
        <v>0</v>
      </c>
    </row>
    <row r="330" customFormat="false" ht="12.75" hidden="false" customHeight="false" outlineLevel="0" collapsed="false">
      <c r="A330" s="0" t="n">
        <v>156</v>
      </c>
      <c r="B330" s="46" t="n">
        <v>37047</v>
      </c>
      <c r="C330" s="0" t="n">
        <v>23307.9249999999</v>
      </c>
      <c r="D330" s="0" t="n">
        <v>25652.09375</v>
      </c>
      <c r="E330" s="0" t="n">
        <f aca="false">IF(MONTH(B330)&lt;4,1,IF(MONTH(B330)&lt;7,2,IF(MONTH(B330)&lt;10,3,4)))</f>
        <v>2</v>
      </c>
      <c r="F330" s="0" t="n">
        <f aca="false">(E330=$F$1)*D330</f>
        <v>0</v>
      </c>
    </row>
    <row r="331" customFormat="false" ht="12.75" hidden="false" customHeight="false" outlineLevel="0" collapsed="false">
      <c r="A331" s="0" t="n">
        <v>85</v>
      </c>
      <c r="B331" s="46" t="n">
        <v>36976</v>
      </c>
      <c r="C331" s="0" t="n">
        <v>20570.1875</v>
      </c>
      <c r="D331" s="0" t="n">
        <v>25649.28125</v>
      </c>
      <c r="E331" s="0" t="n">
        <f aca="false">IF(MONTH(B331)&lt;4,1,IF(MONTH(B331)&lt;7,2,IF(MONTH(B331)&lt;10,3,4)))</f>
        <v>1</v>
      </c>
      <c r="F331" s="0" t="n">
        <f aca="false">(E331=$F$1)*D331</f>
        <v>0</v>
      </c>
    </row>
    <row r="332" customFormat="false" ht="12.75" hidden="false" customHeight="false" outlineLevel="0" collapsed="false">
      <c r="A332" s="0" t="n">
        <v>142</v>
      </c>
      <c r="B332" s="46" t="n">
        <v>37033</v>
      </c>
      <c r="C332" s="0" t="n">
        <v>24510.0100097656</v>
      </c>
      <c r="D332" s="0" t="n">
        <v>25634.375</v>
      </c>
      <c r="E332" s="0" t="n">
        <f aca="false">IF(MONTH(B332)&lt;4,1,IF(MONTH(B332)&lt;7,2,IF(MONTH(B332)&lt;10,3,4)))</f>
        <v>2</v>
      </c>
      <c r="F332" s="0" t="n">
        <f aca="false">(E332=$F$1)*D332</f>
        <v>0</v>
      </c>
    </row>
    <row r="333" customFormat="false" ht="12.75" hidden="false" customHeight="false" outlineLevel="0" collapsed="false">
      <c r="A333" s="0" t="n">
        <v>136</v>
      </c>
      <c r="B333" s="46" t="n">
        <v>37027</v>
      </c>
      <c r="C333" s="0" t="n">
        <v>20592.5499999999</v>
      </c>
      <c r="D333" s="0" t="n">
        <v>25617.6875</v>
      </c>
      <c r="E333" s="0" t="n">
        <f aca="false">IF(MONTH(B333)&lt;4,1,IF(MONTH(B333)&lt;7,2,IF(MONTH(B333)&lt;10,3,4)))</f>
        <v>2</v>
      </c>
      <c r="F333" s="0" t="n">
        <f aca="false">(E333=$F$1)*D333</f>
        <v>0</v>
      </c>
    </row>
    <row r="334" customFormat="false" ht="12.75" hidden="false" customHeight="false" outlineLevel="0" collapsed="false">
      <c r="A334" s="0" t="n">
        <v>184</v>
      </c>
      <c r="B334" s="46" t="n">
        <v>37075</v>
      </c>
      <c r="C334" s="0" t="n">
        <v>23565.525</v>
      </c>
      <c r="D334" s="0" t="n">
        <v>25599.46875</v>
      </c>
      <c r="E334" s="0" t="n">
        <f aca="false">IF(MONTH(B334)&lt;4,1,IF(MONTH(B334)&lt;7,2,IF(MONTH(B334)&lt;10,3,4)))</f>
        <v>3</v>
      </c>
      <c r="F334" s="0" t="n">
        <f aca="false">(E334=$F$1)*D334</f>
        <v>25599.46875</v>
      </c>
    </row>
    <row r="335" customFormat="false" ht="12.75" hidden="false" customHeight="false" outlineLevel="0" collapsed="false">
      <c r="A335" s="0" t="n">
        <v>115</v>
      </c>
      <c r="B335" s="46" t="n">
        <v>37006</v>
      </c>
      <c r="C335" s="0" t="n">
        <v>20402.4249999999</v>
      </c>
      <c r="D335" s="0" t="n">
        <v>25448.1875</v>
      </c>
      <c r="E335" s="0" t="n">
        <f aca="false">IF(MONTH(B335)&lt;4,1,IF(MONTH(B335)&lt;7,2,IF(MONTH(B335)&lt;10,3,4)))</f>
        <v>2</v>
      </c>
      <c r="F335" s="0" t="n">
        <f aca="false">(E335=$F$1)*D335</f>
        <v>0</v>
      </c>
    </row>
    <row r="336" customFormat="false" ht="12.75" hidden="false" customHeight="false" outlineLevel="0" collapsed="false">
      <c r="A336" s="0" t="n">
        <v>108</v>
      </c>
      <c r="B336" s="46" t="n">
        <v>36999</v>
      </c>
      <c r="C336" s="0" t="n">
        <v>21016.0499999999</v>
      </c>
      <c r="D336" s="0" t="n">
        <v>25394</v>
      </c>
      <c r="E336" s="0" t="n">
        <f aca="false">IF(MONTH(B336)&lt;4,1,IF(MONTH(B336)&lt;7,2,IF(MONTH(B336)&lt;10,3,4)))</f>
        <v>2</v>
      </c>
      <c r="F336" s="0" t="n">
        <f aca="false">(E336=$F$1)*D336</f>
        <v>0</v>
      </c>
    </row>
    <row r="337" customFormat="false" ht="12.75" hidden="false" customHeight="false" outlineLevel="0" collapsed="false">
      <c r="A337" s="0" t="n">
        <v>107</v>
      </c>
      <c r="B337" s="46" t="n">
        <v>36998</v>
      </c>
      <c r="C337" s="0" t="n">
        <v>21492.0499999999</v>
      </c>
      <c r="D337" s="0" t="n">
        <v>25231.15625</v>
      </c>
      <c r="E337" s="0" t="n">
        <f aca="false">IF(MONTH(B337)&lt;4,1,IF(MONTH(B337)&lt;7,2,IF(MONTH(B337)&lt;10,3,4)))</f>
        <v>2</v>
      </c>
      <c r="F337" s="0" t="n">
        <f aca="false">(E337=$F$1)*D337</f>
        <v>0</v>
      </c>
    </row>
    <row r="338" customFormat="false" ht="12.75" hidden="false" customHeight="false" outlineLevel="0" collapsed="false">
      <c r="A338" s="0" t="n">
        <v>365</v>
      </c>
      <c r="B338" s="46" t="n">
        <v>37256</v>
      </c>
      <c r="C338" s="0" t="n">
        <v>20026.125</v>
      </c>
      <c r="D338" s="0" t="n">
        <v>25154.96875</v>
      </c>
      <c r="E338" s="0" t="n">
        <f aca="false">IF(MONTH(B338)&lt;4,1,IF(MONTH(B338)&lt;7,2,IF(MONTH(B338)&lt;10,3,4)))</f>
        <v>4</v>
      </c>
      <c r="F338" s="0" t="n">
        <f aca="false">(E338=$F$1)*D338</f>
        <v>0</v>
      </c>
    </row>
    <row r="339" customFormat="false" ht="12.75" hidden="false" customHeight="false" outlineLevel="0" collapsed="false">
      <c r="A339" s="0" t="n">
        <v>149</v>
      </c>
      <c r="B339" s="46" t="n">
        <v>37040</v>
      </c>
      <c r="C339" s="0" t="n">
        <v>24006.625</v>
      </c>
      <c r="D339" s="0" t="n">
        <v>25015.84375</v>
      </c>
      <c r="E339" s="0" t="n">
        <f aca="false">IF(MONTH(B339)&lt;4,1,IF(MONTH(B339)&lt;7,2,IF(MONTH(B339)&lt;10,3,4)))</f>
        <v>2</v>
      </c>
      <c r="F339" s="0" t="n">
        <f aca="false">(E339=$F$1)*D339</f>
        <v>0</v>
      </c>
    </row>
    <row r="340" customFormat="false" ht="12.75" hidden="false" customHeight="false" outlineLevel="0" collapsed="false">
      <c r="A340" s="0" t="n">
        <v>121</v>
      </c>
      <c r="B340" s="46" t="n">
        <v>37012</v>
      </c>
      <c r="C340" s="0" t="n">
        <v>22075.825</v>
      </c>
      <c r="D340" s="0" t="n">
        <v>25014.53125</v>
      </c>
      <c r="E340" s="0" t="n">
        <f aca="false">IF(MONTH(B340)&lt;4,1,IF(MONTH(B340)&lt;7,2,IF(MONTH(B340)&lt;10,3,4)))</f>
        <v>2</v>
      </c>
      <c r="F340" s="0" t="n">
        <f aca="false">(E340=$F$1)*D340</f>
        <v>0</v>
      </c>
    </row>
    <row r="341" customFormat="false" ht="12.75" hidden="false" customHeight="false" outlineLevel="0" collapsed="false">
      <c r="A341" s="0" t="n">
        <v>353</v>
      </c>
      <c r="B341" s="46" t="n">
        <v>37244</v>
      </c>
      <c r="C341" s="0" t="n">
        <v>22622.125</v>
      </c>
      <c r="D341" s="0" t="n">
        <v>24927.375</v>
      </c>
      <c r="E341" s="0" t="n">
        <f aca="false">IF(MONTH(B341)&lt;4,1,IF(MONTH(B341)&lt;7,2,IF(MONTH(B341)&lt;10,3,4)))</f>
        <v>4</v>
      </c>
      <c r="F341" s="0" t="n">
        <f aca="false">(E341=$F$1)*D341</f>
        <v>0</v>
      </c>
    </row>
    <row r="342" customFormat="false" ht="12.75" hidden="false" customHeight="false" outlineLevel="0" collapsed="false">
      <c r="A342" s="0" t="n">
        <v>128</v>
      </c>
      <c r="B342" s="46" t="n">
        <v>37019</v>
      </c>
      <c r="C342" s="0" t="n">
        <v>21644.075</v>
      </c>
      <c r="D342" s="0" t="n">
        <v>24914.1875</v>
      </c>
      <c r="E342" s="0" t="n">
        <f aca="false">IF(MONTH(B342)&lt;4,1,IF(MONTH(B342)&lt;7,2,IF(MONTH(B342)&lt;10,3,4)))</f>
        <v>2</v>
      </c>
      <c r="F342" s="0" t="n">
        <f aca="false">(E342=$F$1)*D342</f>
        <v>0</v>
      </c>
    </row>
    <row r="343" customFormat="false" ht="12.75" hidden="false" customHeight="false" outlineLevel="0" collapsed="false">
      <c r="A343" s="0" t="n">
        <v>330</v>
      </c>
      <c r="B343" s="46" t="n">
        <v>37221</v>
      </c>
      <c r="C343" s="0" t="n">
        <v>20152.5999999999</v>
      </c>
      <c r="D343" s="0" t="n">
        <v>24887.03125</v>
      </c>
      <c r="E343" s="0" t="n">
        <f aca="false">IF(MONTH(B343)&lt;4,1,IF(MONTH(B343)&lt;7,2,IF(MONTH(B343)&lt;10,3,4)))</f>
        <v>4</v>
      </c>
      <c r="F343" s="0" t="n">
        <f aca="false">(E343=$F$1)*D343</f>
        <v>0</v>
      </c>
    </row>
    <row r="344" customFormat="false" ht="12.75" hidden="false" customHeight="false" outlineLevel="0" collapsed="false">
      <c r="A344" s="0" t="n">
        <v>346</v>
      </c>
      <c r="B344" s="46" t="n">
        <v>37237</v>
      </c>
      <c r="C344" s="0" t="n">
        <v>23285</v>
      </c>
      <c r="D344" s="0" t="n">
        <v>24877.9375</v>
      </c>
      <c r="E344" s="0" t="n">
        <f aca="false">IF(MONTH(B344)&lt;4,1,IF(MONTH(B344)&lt;7,2,IF(MONTH(B344)&lt;10,3,4)))</f>
        <v>4</v>
      </c>
      <c r="F344" s="0" t="n">
        <f aca="false">(E344=$F$1)*D344</f>
        <v>0</v>
      </c>
    </row>
    <row r="345" customFormat="false" ht="12.75" hidden="false" customHeight="false" outlineLevel="0" collapsed="false">
      <c r="A345" s="0" t="n">
        <v>93</v>
      </c>
      <c r="B345" s="46" t="n">
        <v>36984</v>
      </c>
      <c r="C345" s="0" t="n">
        <v>21494.3333333333</v>
      </c>
      <c r="D345" s="0" t="n">
        <v>24825.0625</v>
      </c>
      <c r="E345" s="0" t="n">
        <f aca="false">IF(MONTH(B345)&lt;4,1,IF(MONTH(B345)&lt;7,2,IF(MONTH(B345)&lt;10,3,4)))</f>
        <v>2</v>
      </c>
      <c r="F345" s="0" t="n">
        <f aca="false">(E345=$F$1)*D345</f>
        <v>0</v>
      </c>
    </row>
    <row r="346" customFormat="false" ht="12.75" hidden="false" customHeight="false" outlineLevel="0" collapsed="false">
      <c r="A346" s="0" t="n">
        <v>51</v>
      </c>
      <c r="B346" s="46" t="n">
        <v>36942</v>
      </c>
      <c r="C346" s="0" t="n">
        <v>22151.84375</v>
      </c>
      <c r="D346" s="0" t="n">
        <v>24695.5</v>
      </c>
      <c r="E346" s="0" t="n">
        <f aca="false">IF(MONTH(B346)&lt;4,1,IF(MONTH(B346)&lt;7,2,IF(MONTH(B346)&lt;10,3,4)))</f>
        <v>1</v>
      </c>
      <c r="F346" s="0" t="n">
        <f aca="false">(E346=$F$1)*D346</f>
        <v>0</v>
      </c>
    </row>
    <row r="347" customFormat="false" ht="12.75" hidden="false" customHeight="false" outlineLevel="0" collapsed="false">
      <c r="A347" s="0" t="n">
        <v>114</v>
      </c>
      <c r="B347" s="46" t="n">
        <v>37005</v>
      </c>
      <c r="C347" s="0" t="n">
        <v>20630.875</v>
      </c>
      <c r="D347" s="0" t="n">
        <v>24664.21875</v>
      </c>
      <c r="E347" s="0" t="n">
        <f aca="false">IF(MONTH(B347)&lt;4,1,IF(MONTH(B347)&lt;7,2,IF(MONTH(B347)&lt;10,3,4)))</f>
        <v>2</v>
      </c>
      <c r="F347" s="0" t="n">
        <f aca="false">(E347=$F$1)*D347</f>
        <v>0</v>
      </c>
    </row>
    <row r="348" customFormat="false" ht="12.75" hidden="false" customHeight="false" outlineLevel="0" collapsed="false">
      <c r="A348" s="0" t="n">
        <v>9</v>
      </c>
      <c r="B348" s="46" t="n">
        <v>36900</v>
      </c>
      <c r="C348" s="0" t="n">
        <v>22514.84375</v>
      </c>
      <c r="D348" s="0" t="n">
        <v>24596.4375</v>
      </c>
      <c r="E348" s="0" t="n">
        <f aca="false">IF(MONTH(B348)&lt;4,1,IF(MONTH(B348)&lt;7,2,IF(MONTH(B348)&lt;10,3,4)))</f>
        <v>1</v>
      </c>
      <c r="F348" s="0" t="n">
        <f aca="false">(E348=$F$1)*D348</f>
        <v>0</v>
      </c>
    </row>
    <row r="349" customFormat="false" ht="12.75" hidden="false" customHeight="false" outlineLevel="0" collapsed="false">
      <c r="A349" s="0" t="n">
        <v>135</v>
      </c>
      <c r="B349" s="46" t="n">
        <v>37026</v>
      </c>
      <c r="C349" s="0" t="n">
        <v>21131.2249999999</v>
      </c>
      <c r="D349" s="0" t="n">
        <v>24530.1875</v>
      </c>
      <c r="E349" s="0" t="n">
        <f aca="false">IF(MONTH(B349)&lt;4,1,IF(MONTH(B349)&lt;7,2,IF(MONTH(B349)&lt;10,3,4)))</f>
        <v>2</v>
      </c>
      <c r="F349" s="0" t="n">
        <f aca="false">(E349=$F$1)*D349</f>
        <v>0</v>
      </c>
    </row>
    <row r="350" customFormat="false" ht="12.75" hidden="false" customHeight="false" outlineLevel="0" collapsed="false">
      <c r="A350" s="0" t="n">
        <v>37</v>
      </c>
      <c r="B350" s="46" t="n">
        <v>36928</v>
      </c>
      <c r="C350" s="0" t="n">
        <v>21595.3333333333</v>
      </c>
      <c r="D350" s="0" t="n">
        <v>24424.1875</v>
      </c>
      <c r="E350" s="0" t="n">
        <f aca="false">IF(MONTH(B350)&lt;4,1,IF(MONTH(B350)&lt;7,2,IF(MONTH(B350)&lt;10,3,4)))</f>
        <v>1</v>
      </c>
      <c r="F350" s="0" t="n">
        <f aca="false">(E350=$F$1)*D350</f>
        <v>0</v>
      </c>
    </row>
    <row r="351" customFormat="false" ht="12.75" hidden="false" customHeight="false" outlineLevel="0" collapsed="false">
      <c r="A351" s="0" t="n">
        <v>79</v>
      </c>
      <c r="B351" s="46" t="n">
        <v>36970</v>
      </c>
      <c r="C351" s="0" t="n">
        <v>21995</v>
      </c>
      <c r="D351" s="0" t="n">
        <v>24284.4375</v>
      </c>
      <c r="E351" s="0" t="n">
        <f aca="false">IF(MONTH(B351)&lt;4,1,IF(MONTH(B351)&lt;7,2,IF(MONTH(B351)&lt;10,3,4)))</f>
        <v>1</v>
      </c>
      <c r="F351" s="0" t="n">
        <f aca="false">(E351=$F$1)*D351</f>
        <v>0</v>
      </c>
    </row>
    <row r="352" customFormat="false" ht="12.75" hidden="false" customHeight="false" outlineLevel="0" collapsed="false">
      <c r="A352" s="0" t="n">
        <v>100</v>
      </c>
      <c r="B352" s="46" t="n">
        <v>36991</v>
      </c>
      <c r="C352" s="0" t="n">
        <v>21714.025</v>
      </c>
      <c r="D352" s="0" t="n">
        <v>24251.90625</v>
      </c>
      <c r="E352" s="0" t="n">
        <f aca="false">IF(MONTH(B352)&lt;4,1,IF(MONTH(B352)&lt;7,2,IF(MONTH(B352)&lt;10,3,4)))</f>
        <v>2</v>
      </c>
      <c r="F352" s="0" t="n">
        <f aca="false">(E352=$F$1)*D352</f>
        <v>0</v>
      </c>
    </row>
    <row r="353" customFormat="false" ht="12.75" hidden="false" customHeight="false" outlineLevel="0" collapsed="false">
      <c r="A353" s="0" t="n">
        <v>65</v>
      </c>
      <c r="B353" s="46" t="n">
        <v>36956</v>
      </c>
      <c r="C353" s="0" t="n">
        <v>23107.875</v>
      </c>
      <c r="D353" s="0" t="n">
        <v>24233.1875</v>
      </c>
      <c r="E353" s="0" t="n">
        <f aca="false">IF(MONTH(B353)&lt;4,1,IF(MONTH(B353)&lt;7,2,IF(MONTH(B353)&lt;10,3,4)))</f>
        <v>1</v>
      </c>
      <c r="F353" s="0" t="n">
        <f aca="false">(E353=$F$1)*D353</f>
        <v>0</v>
      </c>
    </row>
    <row r="354" customFormat="false" ht="12.75" hidden="false" customHeight="false" outlineLevel="0" collapsed="false">
      <c r="A354" s="0" t="n">
        <v>30</v>
      </c>
      <c r="B354" s="46" t="n">
        <v>36921</v>
      </c>
      <c r="C354" s="0" t="n">
        <v>22205.2</v>
      </c>
      <c r="D354" s="0" t="n">
        <v>24205.0625</v>
      </c>
      <c r="E354" s="0" t="n">
        <f aca="false">IF(MONTH(B354)&lt;4,1,IF(MONTH(B354)&lt;7,2,IF(MONTH(B354)&lt;10,3,4)))</f>
        <v>1</v>
      </c>
      <c r="F354" s="0" t="n">
        <f aca="false">(E354=$F$1)*D354</f>
        <v>0</v>
      </c>
    </row>
    <row r="355" customFormat="false" ht="12.75" hidden="false" customHeight="false" outlineLevel="0" collapsed="false">
      <c r="A355" s="0" t="n">
        <v>359</v>
      </c>
      <c r="B355" s="46" t="n">
        <v>37250</v>
      </c>
      <c r="C355" s="0" t="n">
        <v>21746.2916666666</v>
      </c>
      <c r="D355" s="0" t="n">
        <v>24000</v>
      </c>
      <c r="E355" s="0" t="n">
        <f aca="false">IF(MONTH(B355)&lt;4,1,IF(MONTH(B355)&lt;7,2,IF(MONTH(B355)&lt;10,3,4)))</f>
        <v>4</v>
      </c>
      <c r="F355" s="0" t="n">
        <f aca="false">(E355=$F$1)*D355</f>
        <v>0</v>
      </c>
    </row>
    <row r="356" customFormat="false" ht="12.75" hidden="false" customHeight="false" outlineLevel="0" collapsed="false">
      <c r="A356" s="0" t="n">
        <v>23</v>
      </c>
      <c r="B356" s="46" t="n">
        <v>36914</v>
      </c>
      <c r="C356" s="0" t="n">
        <v>22343.3125</v>
      </c>
      <c r="D356" s="0" t="n">
        <v>23995.4375</v>
      </c>
      <c r="E356" s="0" t="n">
        <f aca="false">IF(MONTH(B356)&lt;4,1,IF(MONTH(B356)&lt;7,2,IF(MONTH(B356)&lt;10,3,4)))</f>
        <v>1</v>
      </c>
      <c r="F356" s="0" t="n">
        <f aca="false">(E356=$F$1)*D356</f>
        <v>0</v>
      </c>
    </row>
    <row r="357" customFormat="false" ht="12.75" hidden="false" customHeight="false" outlineLevel="0" collapsed="false">
      <c r="A357" s="0" t="n">
        <v>72</v>
      </c>
      <c r="B357" s="46" t="n">
        <v>36963</v>
      </c>
      <c r="C357" s="0" t="n">
        <v>21934.8125</v>
      </c>
      <c r="D357" s="0" t="n">
        <v>23956.3125</v>
      </c>
      <c r="E357" s="0" t="n">
        <f aca="false">IF(MONTH(B357)&lt;4,1,IF(MONTH(B357)&lt;7,2,IF(MONTH(B357)&lt;10,3,4)))</f>
        <v>1</v>
      </c>
      <c r="F357" s="0" t="n">
        <f aca="false">(E357=$F$1)*D357</f>
        <v>0</v>
      </c>
    </row>
    <row r="358" customFormat="false" ht="12.75" hidden="false" customHeight="false" outlineLevel="0" collapsed="false">
      <c r="A358" s="0" t="n">
        <v>331</v>
      </c>
      <c r="B358" s="46" t="n">
        <v>37222</v>
      </c>
      <c r="C358" s="0" t="n">
        <v>21572.775</v>
      </c>
      <c r="D358" s="0" t="n">
        <v>23778.3125</v>
      </c>
      <c r="E358" s="0" t="n">
        <f aca="false">IF(MONTH(B358)&lt;4,1,IF(MONTH(B358)&lt;7,2,IF(MONTH(B358)&lt;10,3,4)))</f>
        <v>4</v>
      </c>
      <c r="F358" s="0" t="n">
        <f aca="false">(E358=$F$1)*D358</f>
        <v>0</v>
      </c>
    </row>
    <row r="359" customFormat="false" ht="12.75" hidden="false" customHeight="false" outlineLevel="0" collapsed="false">
      <c r="A359" s="0" t="n">
        <v>44</v>
      </c>
      <c r="B359" s="46" t="n">
        <v>36935</v>
      </c>
      <c r="C359" s="0" t="n">
        <v>22613.90625</v>
      </c>
      <c r="D359" s="0" t="n">
        <v>23735.6875</v>
      </c>
      <c r="E359" s="0" t="n">
        <f aca="false">IF(MONTH(B359)&lt;4,1,IF(MONTH(B359)&lt;7,2,IF(MONTH(B359)&lt;10,3,4)))</f>
        <v>1</v>
      </c>
      <c r="F359" s="0" t="n">
        <f aca="false">(E359=$F$1)*D359</f>
        <v>0</v>
      </c>
    </row>
    <row r="360" customFormat="false" ht="12.75" hidden="false" customHeight="false" outlineLevel="0" collapsed="false">
      <c r="A360" s="0" t="n">
        <v>16</v>
      </c>
      <c r="B360" s="46" t="n">
        <v>36907</v>
      </c>
      <c r="C360" s="0" t="n">
        <v>21995.53125</v>
      </c>
      <c r="D360" s="0" t="n">
        <v>23731.5625</v>
      </c>
      <c r="E360" s="0" t="n">
        <f aca="false">IF(MONTH(B360)&lt;4,1,IF(MONTH(B360)&lt;7,2,IF(MONTH(B360)&lt;10,3,4)))</f>
        <v>1</v>
      </c>
      <c r="F360" s="0" t="n">
        <f aca="false">(E360=$F$1)*D360</f>
        <v>0</v>
      </c>
    </row>
    <row r="361" customFormat="false" ht="12.75" hidden="false" customHeight="false" outlineLevel="0" collapsed="false">
      <c r="A361" s="0" t="n">
        <v>58</v>
      </c>
      <c r="B361" s="46" t="n">
        <v>36949</v>
      </c>
      <c r="C361" s="0" t="n">
        <v>22313.8125</v>
      </c>
      <c r="D361" s="0" t="n">
        <v>23602</v>
      </c>
      <c r="E361" s="0" t="n">
        <f aca="false">IF(MONTH(B361)&lt;4,1,IF(MONTH(B361)&lt;7,2,IF(MONTH(B361)&lt;10,3,4)))</f>
        <v>1</v>
      </c>
      <c r="F361" s="0" t="n">
        <f aca="false">(E361=$F$1)*D361</f>
        <v>0</v>
      </c>
    </row>
    <row r="362" customFormat="false" ht="12.75" hidden="false" customHeight="false" outlineLevel="0" collapsed="false">
      <c r="A362" s="0" t="n">
        <v>360</v>
      </c>
      <c r="B362" s="46" t="n">
        <v>37251</v>
      </c>
      <c r="C362" s="0" t="n">
        <v>21760.46875</v>
      </c>
      <c r="D362" s="0" t="n">
        <v>23540</v>
      </c>
      <c r="E362" s="0" t="n">
        <f aca="false">IF(MONTH(B362)&lt;4,1,IF(MONTH(B362)&lt;7,2,IF(MONTH(B362)&lt;10,3,4)))</f>
        <v>4</v>
      </c>
      <c r="F362" s="0" t="n">
        <f aca="false">(E362=$F$1)*D362</f>
        <v>0</v>
      </c>
    </row>
    <row r="363" customFormat="false" ht="12.75" hidden="false" customHeight="false" outlineLevel="0" collapsed="false">
      <c r="A363" s="0" t="n">
        <v>150</v>
      </c>
      <c r="B363" s="46" t="n">
        <v>37041</v>
      </c>
      <c r="C363" s="0" t="n">
        <v>23049.375</v>
      </c>
      <c r="D363" s="0" t="n">
        <v>23424.125</v>
      </c>
      <c r="E363" s="0" t="n">
        <f aca="false">IF(MONTH(B363)&lt;4,1,IF(MONTH(B363)&lt;7,2,IF(MONTH(B363)&lt;10,3,4)))</f>
        <v>2</v>
      </c>
      <c r="F363" s="0" t="n">
        <f aca="false">(E363=$F$1)*D363</f>
        <v>0</v>
      </c>
    </row>
    <row r="364" customFormat="false" ht="12.75" hidden="false" customHeight="false" outlineLevel="0" collapsed="false">
      <c r="A364" s="0" t="n">
        <v>86</v>
      </c>
      <c r="B364" s="46" t="n">
        <v>36977</v>
      </c>
      <c r="C364" s="0" t="n">
        <v>21987.34375</v>
      </c>
      <c r="D364" s="0" t="n">
        <v>23205.125</v>
      </c>
      <c r="E364" s="0" t="n">
        <f aca="false">IF(MONTH(B364)&lt;4,1,IF(MONTH(B364)&lt;7,2,IF(MONTH(B364)&lt;10,3,4)))</f>
        <v>1</v>
      </c>
      <c r="F364" s="0" t="n">
        <f aca="false">(E364=$F$1)*D364</f>
        <v>0</v>
      </c>
    </row>
    <row r="365" customFormat="false" ht="12.75" hidden="false" customHeight="false" outlineLevel="0" collapsed="false">
      <c r="A365" s="0" t="n">
        <v>1</v>
      </c>
      <c r="B365" s="46" t="n">
        <v>36892</v>
      </c>
      <c r="C365" s="0" t="n">
        <v>21264.1276595744</v>
      </c>
      <c r="D365" s="0" t="n">
        <v>23150.9375</v>
      </c>
      <c r="E365" s="0" t="n">
        <f aca="false">IF(MONTH(B365)&lt;4,1,IF(MONTH(B365)&lt;7,2,IF(MONTH(B365)&lt;10,3,4)))</f>
        <v>1</v>
      </c>
      <c r="F365" s="0" t="n">
        <f aca="false">(E365=$F$1)*D365</f>
        <v>0</v>
      </c>
    </row>
    <row r="366" customFormat="false" ht="12.75" hidden="false" customHeight="false" outlineLevel="0" collapsed="false">
      <c r="A366" s="0" t="n">
        <v>2</v>
      </c>
      <c r="B366" s="46" t="n">
        <v>36893</v>
      </c>
      <c r="C366" s="0" t="n">
        <v>21608.5</v>
      </c>
      <c r="D366" s="0" t="n">
        <v>23150.9375</v>
      </c>
      <c r="E366" s="0" t="n">
        <f aca="false">IF(MONTH(B366)&lt;4,1,IF(MONTH(B366)&lt;7,2,IF(MONTH(B366)&lt;10,3,4)))</f>
        <v>1</v>
      </c>
      <c r="F366" s="0" t="n">
        <f aca="false">(E366=$F$1)*D366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U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4" topLeftCell="B5" activePane="bottomRight" state="frozen"/>
      <selection pane="topLeft" activeCell="A1" activeCellId="0" sqref="A1"/>
      <selection pane="topRight" activeCell="B1" activeCellId="0" sqref="B1"/>
      <selection pane="bottomLeft" activeCell="A5" activeCellId="0" sqref="A5"/>
      <selection pane="bottomRight" activeCell="I5" activeCellId="0" sqref="I5"/>
    </sheetView>
  </sheetViews>
  <sheetFormatPr defaultColWidth="9.0546875" defaultRowHeight="12.75" customHeight="true" zeroHeight="false" outlineLevelRow="0" outlineLevelCol="0"/>
  <sheetData>
    <row r="2" customFormat="false" ht="12.75" hidden="false" customHeight="false" outlineLevel="0" collapsed="false">
      <c r="H2" s="47" t="s">
        <v>55</v>
      </c>
      <c r="I2" s="48" t="n">
        <v>0.25</v>
      </c>
      <c r="J2" s="48" t="n">
        <v>0.3</v>
      </c>
      <c r="K2" s="48" t="n">
        <v>0.35</v>
      </c>
      <c r="L2" s="48" t="n">
        <v>1</v>
      </c>
      <c r="M2" s="49"/>
      <c r="S2" s="47" t="s">
        <v>56</v>
      </c>
      <c r="T2" s="50" t="n">
        <f aca="false">AVERAGE(T5:T16)</f>
        <v>86.2927272718313</v>
      </c>
    </row>
    <row r="3" customFormat="false" ht="12.75" hidden="false" customHeight="false" outlineLevel="0" collapsed="false">
      <c r="B3" s="51" t="s">
        <v>57</v>
      </c>
      <c r="C3" s="52"/>
      <c r="D3" s="53"/>
      <c r="E3" s="53"/>
      <c r="F3" s="53"/>
      <c r="G3" s="54"/>
      <c r="H3" s="55"/>
      <c r="I3" s="56" t="s">
        <v>58</v>
      </c>
      <c r="J3" s="57"/>
      <c r="K3" s="57"/>
      <c r="L3" s="58"/>
      <c r="M3" s="57"/>
      <c r="O3" s="51" t="s">
        <v>59</v>
      </c>
      <c r="P3" s="52"/>
      <c r="Q3" s="52"/>
      <c r="R3" s="52"/>
      <c r="S3" s="52"/>
      <c r="T3" s="59"/>
      <c r="U3" s="60"/>
    </row>
    <row r="4" customFormat="false" ht="13.5" hidden="false" customHeight="false" outlineLevel="0" collapsed="false">
      <c r="A4" s="61" t="s">
        <v>27</v>
      </c>
      <c r="B4" s="62" t="s">
        <v>18</v>
      </c>
      <c r="C4" s="63" t="s">
        <v>60</v>
      </c>
      <c r="D4" s="64" t="s">
        <v>61</v>
      </c>
      <c r="E4" s="64" t="s">
        <v>62</v>
      </c>
      <c r="F4" s="64" t="s">
        <v>63</v>
      </c>
      <c r="G4" s="65" t="s">
        <v>64</v>
      </c>
      <c r="H4" s="61"/>
      <c r="I4" s="62" t="s">
        <v>65</v>
      </c>
      <c r="J4" s="63" t="s">
        <v>66</v>
      </c>
      <c r="K4" s="63" t="s">
        <v>67</v>
      </c>
      <c r="L4" s="65" t="s">
        <v>15</v>
      </c>
      <c r="M4" s="63"/>
      <c r="N4" s="61"/>
      <c r="O4" s="62" t="s">
        <v>68</v>
      </c>
      <c r="P4" s="64" t="s">
        <v>61</v>
      </c>
      <c r="Q4" s="64" t="s">
        <v>62</v>
      </c>
      <c r="R4" s="64" t="s">
        <v>63</v>
      </c>
      <c r="S4" s="65" t="s">
        <v>64</v>
      </c>
      <c r="T4" s="66" t="s">
        <v>69</v>
      </c>
    </row>
    <row r="5" customFormat="false" ht="12.75" hidden="false" customHeight="false" outlineLevel="0" collapsed="false">
      <c r="A5" s="67" t="n">
        <v>36892</v>
      </c>
      <c r="B5" s="68" t="n">
        <v>32675</v>
      </c>
      <c r="C5" s="69" t="n">
        <v>15000</v>
      </c>
      <c r="D5" s="69" t="n">
        <f aca="false">($B5-$C5)*I5</f>
        <v>4418.75</v>
      </c>
      <c r="E5" s="69" t="n">
        <f aca="false">($B5-$C5)*J5</f>
        <v>5302.5</v>
      </c>
      <c r="F5" s="69" t="n">
        <f aca="false">($B5-$C5)*K5</f>
        <v>6186.25</v>
      </c>
      <c r="G5" s="70" t="n">
        <f aca="false">($B5-$C5)*L5</f>
        <v>1767.517675</v>
      </c>
      <c r="I5" s="71" t="n">
        <v>0.25</v>
      </c>
      <c r="J5" s="71" t="n">
        <v>0.3</v>
      </c>
      <c r="K5" s="71" t="n">
        <v>0.35</v>
      </c>
      <c r="L5" s="71" t="n">
        <v>0.100001</v>
      </c>
      <c r="M5" s="72" t="n">
        <f aca="false">SUM(I5:L5)</f>
        <v>1.000001</v>
      </c>
      <c r="O5" s="73" t="n">
        <v>40</v>
      </c>
      <c r="P5" s="74" t="n">
        <f aca="false">Curves!$M$15</f>
        <v>79.4493363637098</v>
      </c>
      <c r="Q5" s="74" t="n">
        <f aca="false">Curves!$M$14</f>
        <v>94.0632044903593</v>
      </c>
      <c r="R5" s="74" t="n">
        <f aca="false">Curves!$M$9</f>
        <v>162.426845304588</v>
      </c>
      <c r="S5" s="74" t="n">
        <f aca="false">Curves!E10</f>
        <v>277.5</v>
      </c>
      <c r="T5" s="75" t="n">
        <f aca="false" t="array" ref="T5:T5">SUM(C5:G5*O5:S5)/$B5</f>
        <v>90.1342348414775</v>
      </c>
      <c r="U5" s="76"/>
    </row>
    <row r="6" customFormat="false" ht="12.75" hidden="false" customHeight="false" outlineLevel="0" collapsed="false">
      <c r="A6" s="67" t="n">
        <v>36923</v>
      </c>
      <c r="B6" s="68" t="n">
        <v>32071</v>
      </c>
      <c r="C6" s="69" t="n">
        <v>15000</v>
      </c>
      <c r="D6" s="69" t="n">
        <f aca="false">($B6-$C6)*I6</f>
        <v>4267.75</v>
      </c>
      <c r="E6" s="69" t="n">
        <f aca="false">($B6-$C6)*J6</f>
        <v>5121.3</v>
      </c>
      <c r="F6" s="69" t="n">
        <f aca="false">($B6-$C6)*K6</f>
        <v>5974.85</v>
      </c>
      <c r="G6" s="70" t="n">
        <f aca="false">($B6-$C6)*L6</f>
        <v>1707.117071</v>
      </c>
      <c r="I6" s="77" t="n">
        <v>0.25</v>
      </c>
      <c r="J6" s="77" t="n">
        <v>0.3</v>
      </c>
      <c r="K6" s="77" t="n">
        <v>0.35</v>
      </c>
      <c r="L6" s="77" t="n">
        <v>0.100001</v>
      </c>
      <c r="M6" s="72" t="n">
        <f aca="false">SUM(I6:L6)</f>
        <v>1.000001</v>
      </c>
      <c r="O6" s="73" t="n">
        <v>40</v>
      </c>
      <c r="P6" s="74" t="n">
        <f aca="false">Curves!$M$15</f>
        <v>79.4493363637098</v>
      </c>
      <c r="Q6" s="74" t="n">
        <f aca="false">Curves!$M$14</f>
        <v>94.0632044903593</v>
      </c>
      <c r="R6" s="74" t="n">
        <f aca="false">Curves!$M$9</f>
        <v>162.426845304588</v>
      </c>
      <c r="S6" s="74" t="n">
        <f aca="false">Curves!E11</f>
        <v>202.5</v>
      </c>
      <c r="T6" s="75" t="n">
        <f aca="false" t="array" ref="T6:T6">SUM(C6:G6*O6:S6)/$B6</f>
        <v>85.3407451581901</v>
      </c>
    </row>
    <row r="7" customFormat="false" ht="12.75" hidden="false" customHeight="false" outlineLevel="0" collapsed="false">
      <c r="A7" s="67" t="n">
        <v>36951</v>
      </c>
      <c r="B7" s="68" t="n">
        <v>32340</v>
      </c>
      <c r="C7" s="69" t="n">
        <v>15000</v>
      </c>
      <c r="D7" s="69" t="n">
        <f aca="false">($B7-$C7)*I7</f>
        <v>4335</v>
      </c>
      <c r="E7" s="69" t="n">
        <f aca="false">($B7-$C7)*J7</f>
        <v>5202</v>
      </c>
      <c r="F7" s="69" t="n">
        <f aca="false">($B7-$C7)*K7</f>
        <v>0</v>
      </c>
      <c r="G7" s="70" t="n">
        <f aca="false">($B7-$C7)*L7</f>
        <v>7803.01734</v>
      </c>
      <c r="I7" s="77" t="n">
        <v>0.25</v>
      </c>
      <c r="J7" s="77" t="n">
        <v>0.3</v>
      </c>
      <c r="K7" s="77" t="n">
        <v>0</v>
      </c>
      <c r="L7" s="77" t="n">
        <v>0.450001</v>
      </c>
      <c r="M7" s="72" t="n">
        <f aca="false">SUM(I7:L7)</f>
        <v>1.000001</v>
      </c>
      <c r="O7" s="73" t="n">
        <v>40</v>
      </c>
      <c r="P7" s="74" t="n">
        <f aca="false">Curves!$M$15</f>
        <v>79.4493363637098</v>
      </c>
      <c r="Q7" s="74" t="n">
        <f aca="false">Curves!$M$14</f>
        <v>94.0632044903593</v>
      </c>
      <c r="R7" s="74" t="n">
        <f aca="false">Curves!$M$9</f>
        <v>162.426845304588</v>
      </c>
      <c r="S7" s="74" t="n">
        <f aca="false">Curves!E12</f>
        <v>200</v>
      </c>
      <c r="T7" s="75" t="n">
        <f aca="false" t="array" ref="T7:T7">SUM(C7:G7*O7:S7)/$B7</f>
        <v>92.5891506151988</v>
      </c>
    </row>
    <row r="8" customFormat="false" ht="12.75" hidden="false" customHeight="false" outlineLevel="0" collapsed="false">
      <c r="A8" s="67" t="n">
        <v>36982</v>
      </c>
      <c r="B8" s="68" t="n">
        <v>33013</v>
      </c>
      <c r="C8" s="69" t="n">
        <v>15000</v>
      </c>
      <c r="D8" s="69" t="n">
        <f aca="false">($B8-$C8)*I8</f>
        <v>4503.25</v>
      </c>
      <c r="E8" s="69" t="n">
        <f aca="false">($B8-$C8)*J8</f>
        <v>5403.9</v>
      </c>
      <c r="F8" s="69" t="n">
        <f aca="false">($B8-$C8)*K8</f>
        <v>0</v>
      </c>
      <c r="G8" s="70" t="n">
        <f aca="false">($B8-$C8)*L8</f>
        <v>8105.868013</v>
      </c>
      <c r="I8" s="77" t="n">
        <v>0.25</v>
      </c>
      <c r="J8" s="77" t="n">
        <v>0.3</v>
      </c>
      <c r="K8" s="77" t="n">
        <v>0</v>
      </c>
      <c r="L8" s="77" t="n">
        <v>0.450001</v>
      </c>
      <c r="M8" s="72" t="n">
        <f aca="false">SUM(I8:L8)</f>
        <v>1.000001</v>
      </c>
      <c r="O8" s="73" t="n">
        <v>40</v>
      </c>
      <c r="P8" s="74" t="n">
        <f aca="false">Curves!$M$15</f>
        <v>79.4493363637098</v>
      </c>
      <c r="Q8" s="74" t="n">
        <f aca="false">Curves!$M$14</f>
        <v>94.0632044903593</v>
      </c>
      <c r="R8" s="74" t="n">
        <f aca="false">Curves!$M$9</f>
        <v>162.426845304588</v>
      </c>
      <c r="S8" s="74" t="n">
        <f aca="false">Curves!E13</f>
        <v>144</v>
      </c>
      <c r="T8" s="75" t="n">
        <f aca="false" t="array" ref="T8:T8">SUM(C8:G8*O8:S8)/$B8</f>
        <v>79.7665576771977</v>
      </c>
    </row>
    <row r="9" customFormat="false" ht="12.75" hidden="false" customHeight="false" outlineLevel="0" collapsed="false">
      <c r="A9" s="67" t="n">
        <v>37012</v>
      </c>
      <c r="B9" s="68" t="n">
        <v>39521</v>
      </c>
      <c r="C9" s="69" t="n">
        <v>15000</v>
      </c>
      <c r="D9" s="69" t="n">
        <f aca="false">($B9-$C9)*I9</f>
        <v>6130.25</v>
      </c>
      <c r="E9" s="69" t="n">
        <f aca="false">($B9-$C9)*J9</f>
        <v>7356.3</v>
      </c>
      <c r="F9" s="69" t="n">
        <f aca="false">($B9-$C9)*K9</f>
        <v>0</v>
      </c>
      <c r="G9" s="70" t="n">
        <f aca="false">($B9-$C9)*L9</f>
        <v>11034.474521</v>
      </c>
      <c r="I9" s="77" t="n">
        <v>0.25</v>
      </c>
      <c r="J9" s="77" t="n">
        <v>0.3</v>
      </c>
      <c r="K9" s="77" t="n">
        <v>0</v>
      </c>
      <c r="L9" s="77" t="n">
        <v>0.450001</v>
      </c>
      <c r="M9" s="72" t="n">
        <f aca="false">SUM(I9:L9)</f>
        <v>1.000001</v>
      </c>
      <c r="O9" s="73" t="n">
        <v>40</v>
      </c>
      <c r="P9" s="74" t="n">
        <f aca="false">Curves!$M$15</f>
        <v>79.4493363637098</v>
      </c>
      <c r="Q9" s="74" t="n">
        <f aca="false">Curves!$M$14</f>
        <v>94.0632044903593</v>
      </c>
      <c r="R9" s="74" t="n">
        <f aca="false">Curves!$M$9</f>
        <v>162.426845304588</v>
      </c>
      <c r="S9" s="74" t="n">
        <f aca="false">Curves!E14</f>
        <v>143</v>
      </c>
      <c r="T9" s="75" t="n">
        <f aca="false" t="array" ref="T9:T9">SUM(C9:G9*O9:S9)/$B9</f>
        <v>84.940444369805</v>
      </c>
    </row>
    <row r="10" customFormat="false" ht="12.75" hidden="false" customHeight="false" outlineLevel="0" collapsed="false">
      <c r="A10" s="67" t="n">
        <v>37043</v>
      </c>
      <c r="B10" s="68" t="n">
        <v>43447</v>
      </c>
      <c r="C10" s="69" t="n">
        <v>15000</v>
      </c>
      <c r="D10" s="69" t="n">
        <f aca="false">($B10-$C10)*I10</f>
        <v>7111.75</v>
      </c>
      <c r="E10" s="69" t="n">
        <f aca="false">($B10-$C10)*J10</f>
        <v>8534.1</v>
      </c>
      <c r="F10" s="69" t="n">
        <f aca="false">($B10-$C10)*K10</f>
        <v>0</v>
      </c>
      <c r="G10" s="70" t="n">
        <f aca="false">($B10-$C10)*L10</f>
        <v>12801.178447</v>
      </c>
      <c r="I10" s="77" t="n">
        <v>0.25</v>
      </c>
      <c r="J10" s="77" t="n">
        <v>0.3</v>
      </c>
      <c r="K10" s="77" t="n">
        <v>0</v>
      </c>
      <c r="L10" s="77" t="n">
        <v>0.450001</v>
      </c>
      <c r="M10" s="72" t="n">
        <f aca="false">SUM(I10:L10)</f>
        <v>1.000001</v>
      </c>
      <c r="O10" s="73" t="n">
        <v>40</v>
      </c>
      <c r="P10" s="74" t="n">
        <f aca="false">Curves!$M$15</f>
        <v>79.4493363637098</v>
      </c>
      <c r="Q10" s="74" t="n">
        <f aca="false">Curves!$M$14</f>
        <v>94.0632044903593</v>
      </c>
      <c r="R10" s="74" t="n">
        <f aca="false">Curves!$M$9</f>
        <v>162.426845304588</v>
      </c>
      <c r="S10" s="74" t="n">
        <f aca="false">Curves!E15</f>
        <v>170.5</v>
      </c>
      <c r="T10" s="75" t="n">
        <f aca="false" t="array" ref="T10:T10">SUM(C10:G10*O10:S10)/$B10</f>
        <v>95.5271833852576</v>
      </c>
    </row>
    <row r="11" customFormat="false" ht="12.75" hidden="false" customHeight="false" outlineLevel="0" collapsed="false">
      <c r="A11" s="67" t="n">
        <v>37073</v>
      </c>
      <c r="B11" s="68" t="n">
        <v>45574</v>
      </c>
      <c r="C11" s="69" t="n">
        <v>15000</v>
      </c>
      <c r="D11" s="69" t="n">
        <f aca="false">($B11-$C11)*I11</f>
        <v>7643.5</v>
      </c>
      <c r="E11" s="69" t="n">
        <f aca="false">($B11-$C11)*J11</f>
        <v>9172.2</v>
      </c>
      <c r="F11" s="69" t="n">
        <f aca="false">($B11-$C11)*K11</f>
        <v>10700.9</v>
      </c>
      <c r="G11" s="70" t="n">
        <f aca="false">($B11-$C11)*L11</f>
        <v>3057.43057399999</v>
      </c>
      <c r="I11" s="77" t="n">
        <v>0.25</v>
      </c>
      <c r="J11" s="77" t="n">
        <v>0.3</v>
      </c>
      <c r="K11" s="77" t="n">
        <v>0.35</v>
      </c>
      <c r="L11" s="77" t="n">
        <v>0.100001</v>
      </c>
      <c r="M11" s="72" t="n">
        <f aca="false">SUM(I11:L11)</f>
        <v>1.000001</v>
      </c>
      <c r="O11" s="73" t="n">
        <v>40</v>
      </c>
      <c r="P11" s="74" t="n">
        <f aca="false">Curves!$M$15</f>
        <v>79.4493363637098</v>
      </c>
      <c r="Q11" s="74" t="n">
        <f aca="false">Curves!$M$14</f>
        <v>94.0632044903593</v>
      </c>
      <c r="R11" s="74" t="n">
        <f aca="false">Curves!$M$9</f>
        <v>162.426845304588</v>
      </c>
      <c r="S11" s="74" t="n">
        <f aca="false">Curves!E16</f>
        <v>173.5</v>
      </c>
      <c r="T11" s="75" t="n">
        <f aca="false" t="array" ref="T11:T11">SUM(C11:G11*O11:S11)/$B11</f>
        <v>95.1993496342509</v>
      </c>
    </row>
    <row r="12" customFormat="false" ht="12.75" hidden="false" customHeight="false" outlineLevel="0" collapsed="false">
      <c r="A12" s="67" t="n">
        <v>37104</v>
      </c>
      <c r="B12" s="68" t="n">
        <v>44661</v>
      </c>
      <c r="C12" s="69" t="n">
        <v>15000</v>
      </c>
      <c r="D12" s="69" t="n">
        <f aca="false">($B12-$C12)*I12</f>
        <v>7415.25</v>
      </c>
      <c r="E12" s="69" t="n">
        <f aca="false">($B12-$C12)*J12</f>
        <v>8898.3</v>
      </c>
      <c r="F12" s="69" t="n">
        <f aca="false">($B12-$C12)*K12</f>
        <v>10381.35</v>
      </c>
      <c r="G12" s="70" t="n">
        <f aca="false">($B12-$C12)*L12</f>
        <v>2966.129661</v>
      </c>
      <c r="I12" s="77" t="n">
        <v>0.25</v>
      </c>
      <c r="J12" s="77" t="n">
        <v>0.3</v>
      </c>
      <c r="K12" s="77" t="n">
        <v>0.35</v>
      </c>
      <c r="L12" s="77" t="n">
        <v>0.100001</v>
      </c>
      <c r="M12" s="72" t="n">
        <f aca="false">SUM(I12:L12)</f>
        <v>1.000001</v>
      </c>
      <c r="O12" s="73" t="n">
        <v>40</v>
      </c>
      <c r="P12" s="74" t="n">
        <f aca="false">Curves!$M$15</f>
        <v>79.4493363637098</v>
      </c>
      <c r="Q12" s="74" t="n">
        <f aca="false">Curves!$M$14</f>
        <v>94.0632044903593</v>
      </c>
      <c r="R12" s="74" t="n">
        <f aca="false">Curves!$M$9</f>
        <v>162.426845304588</v>
      </c>
      <c r="S12" s="74" t="n">
        <f aca="false">Curves!E17</f>
        <v>192</v>
      </c>
      <c r="T12" s="75" t="n">
        <f aca="false" t="array" ref="T12:T12">SUM(C12:G12*O12:S12)/$B12</f>
        <v>95.8743899465382</v>
      </c>
    </row>
    <row r="13" customFormat="false" ht="12.75" hidden="false" customHeight="false" outlineLevel="0" collapsed="false">
      <c r="A13" s="67" t="n">
        <v>37135</v>
      </c>
      <c r="B13" s="68" t="n">
        <v>44243</v>
      </c>
      <c r="C13" s="69" t="n">
        <v>15000</v>
      </c>
      <c r="D13" s="69" t="n">
        <f aca="false">($B13-$C13)*I13</f>
        <v>7310.75</v>
      </c>
      <c r="E13" s="69" t="n">
        <f aca="false">($B13-$C13)*J13</f>
        <v>8772.9</v>
      </c>
      <c r="F13" s="69" t="n">
        <f aca="false">($B13-$C13)*K13</f>
        <v>10235.05</v>
      </c>
      <c r="G13" s="70" t="n">
        <f aca="false">($B13-$C13)*L13</f>
        <v>2924.32924299999</v>
      </c>
      <c r="I13" s="77" t="n">
        <v>0.25</v>
      </c>
      <c r="J13" s="77" t="n">
        <v>0.3</v>
      </c>
      <c r="K13" s="77" t="n">
        <v>0.35</v>
      </c>
      <c r="L13" s="77" t="n">
        <v>0.100001</v>
      </c>
      <c r="M13" s="72" t="n">
        <f aca="false">SUM(I13:L13)</f>
        <v>1.000001</v>
      </c>
      <c r="O13" s="73" t="n">
        <v>40</v>
      </c>
      <c r="P13" s="74" t="n">
        <f aca="false">Curves!$M$15</f>
        <v>79.4493363637098</v>
      </c>
      <c r="Q13" s="74" t="n">
        <f aca="false">Curves!$M$14</f>
        <v>94.0632044903593</v>
      </c>
      <c r="R13" s="74" t="n">
        <f aca="false">Curves!$M$9</f>
        <v>162.426845304588</v>
      </c>
      <c r="S13" s="74" t="n">
        <f aca="false">Curves!E18</f>
        <v>175.5</v>
      </c>
      <c r="T13" s="75" t="n">
        <f aca="false" t="array" ref="T13:T13">SUM(C13:G13*O13:S13)/$B13</f>
        <v>94.516827242178</v>
      </c>
    </row>
    <row r="14" customFormat="false" ht="12.75" hidden="false" customHeight="false" outlineLevel="0" collapsed="false">
      <c r="A14" s="67" t="n">
        <v>37165</v>
      </c>
      <c r="B14" s="68" t="n">
        <v>36692</v>
      </c>
      <c r="C14" s="69" t="n">
        <v>15000</v>
      </c>
      <c r="D14" s="69" t="n">
        <f aca="false">($B14-$C14)*I14</f>
        <v>5423</v>
      </c>
      <c r="E14" s="69" t="n">
        <f aca="false">($B14-$C14)*J14</f>
        <v>6507.6</v>
      </c>
      <c r="F14" s="69" t="n">
        <f aca="false">($B14-$C14)*K14</f>
        <v>0</v>
      </c>
      <c r="G14" s="70" t="n">
        <f aca="false">($B14-$C14)*L14</f>
        <v>9761.42169199999</v>
      </c>
      <c r="I14" s="77" t="n">
        <v>0.25</v>
      </c>
      <c r="J14" s="77" t="n">
        <v>0.3</v>
      </c>
      <c r="K14" s="77" t="n">
        <v>0</v>
      </c>
      <c r="L14" s="77" t="n">
        <v>0.450001</v>
      </c>
      <c r="M14" s="72" t="n">
        <f aca="false">SUM(I14:L14)</f>
        <v>1.000001</v>
      </c>
      <c r="O14" s="73" t="n">
        <v>40</v>
      </c>
      <c r="P14" s="74" t="n">
        <f aca="false">Curves!$M$15</f>
        <v>79.4493363637098</v>
      </c>
      <c r="Q14" s="74" t="n">
        <f aca="false">Curves!$M$14</f>
        <v>94.0632044903593</v>
      </c>
      <c r="R14" s="74" t="n">
        <f aca="false">Curves!$M$9</f>
        <v>162.426845304588</v>
      </c>
      <c r="S14" s="74" t="n">
        <f aca="false">Curves!E19</f>
        <v>117.5</v>
      </c>
      <c r="T14" s="75" t="n">
        <f aca="false" t="array" ref="T14:T14">SUM(C14:G14*O14:S14)/$B14</f>
        <v>76.0369156615028</v>
      </c>
    </row>
    <row r="15" customFormat="false" ht="12.75" hidden="false" customHeight="false" outlineLevel="0" collapsed="false">
      <c r="A15" s="67" t="n">
        <v>37196</v>
      </c>
      <c r="B15" s="68" t="n">
        <v>33180</v>
      </c>
      <c r="C15" s="69" t="n">
        <v>15000</v>
      </c>
      <c r="D15" s="69" t="n">
        <f aca="false">($B15-$C15)*I15</f>
        <v>4545</v>
      </c>
      <c r="E15" s="69" t="n">
        <f aca="false">($B15-$C15)*J15</f>
        <v>5454</v>
      </c>
      <c r="F15" s="69" t="n">
        <f aca="false">($B15-$C15)*K15</f>
        <v>0</v>
      </c>
      <c r="G15" s="70" t="n">
        <f aca="false">($B15-$C15)*L15</f>
        <v>8181.01818</v>
      </c>
      <c r="I15" s="77" t="n">
        <v>0.25</v>
      </c>
      <c r="J15" s="77" t="n">
        <v>0.3</v>
      </c>
      <c r="K15" s="77" t="n">
        <v>0</v>
      </c>
      <c r="L15" s="77" t="n">
        <v>0.450001</v>
      </c>
      <c r="M15" s="72" t="n">
        <f aca="false">SUM(I15:L15)</f>
        <v>1.000001</v>
      </c>
      <c r="O15" s="73" t="n">
        <v>40</v>
      </c>
      <c r="P15" s="74" t="n">
        <f aca="false">Curves!$M$15</f>
        <v>79.4493363637098</v>
      </c>
      <c r="Q15" s="74" t="n">
        <f aca="false">Curves!$M$14</f>
        <v>94.0632044903593</v>
      </c>
      <c r="R15" s="74" t="n">
        <f aca="false">Curves!$M$9</f>
        <v>162.426845304588</v>
      </c>
      <c r="S15" s="74" t="n">
        <f aca="false">Curves!E20</f>
        <v>113.5</v>
      </c>
      <c r="T15" s="75" t="n">
        <f aca="false" t="array" ref="T15:T15">SUM(C15:G15*O15:S15)/$B15</f>
        <v>72.4130052589958</v>
      </c>
    </row>
    <row r="16" customFormat="false" ht="12.75" hidden="false" customHeight="false" outlineLevel="0" collapsed="false">
      <c r="A16" s="67" t="n">
        <v>37226</v>
      </c>
      <c r="B16" s="78" t="n">
        <v>34319</v>
      </c>
      <c r="C16" s="79" t="n">
        <v>15000</v>
      </c>
      <c r="D16" s="79" t="n">
        <f aca="false">($B16-$C16)*I16</f>
        <v>4829.75</v>
      </c>
      <c r="E16" s="79" t="n">
        <f aca="false">($B16-$C16)*J16</f>
        <v>5795.7</v>
      </c>
      <c r="F16" s="79" t="n">
        <f aca="false">($B16-$C16)*K16</f>
        <v>0</v>
      </c>
      <c r="G16" s="80" t="n">
        <f aca="false">($B16-$C16)*L16</f>
        <v>8693.569319</v>
      </c>
      <c r="I16" s="77" t="n">
        <v>0.25</v>
      </c>
      <c r="J16" s="77" t="n">
        <v>0.3</v>
      </c>
      <c r="K16" s="77" t="n">
        <v>0</v>
      </c>
      <c r="L16" s="77" t="n">
        <v>0.450001</v>
      </c>
      <c r="M16" s="72" t="n">
        <f aca="false">SUM(I16:L16)</f>
        <v>1.000001</v>
      </c>
      <c r="O16" s="81" t="n">
        <v>40</v>
      </c>
      <c r="P16" s="82" t="n">
        <f aca="false">Curves!$M$15</f>
        <v>79.4493363637098</v>
      </c>
      <c r="Q16" s="82" t="n">
        <f aca="false">Curves!$M$14</f>
        <v>94.0632044903593</v>
      </c>
      <c r="R16" s="82" t="n">
        <f aca="false">Curves!$M$9</f>
        <v>162.426845304588</v>
      </c>
      <c r="S16" s="82" t="n">
        <f aca="false">Curves!E21</f>
        <v>113</v>
      </c>
      <c r="T16" s="83" t="n">
        <f aca="false" t="array" ref="T16:T16">SUM(C16:G16*O16:S16)/$B16</f>
        <v>73.1739234713833</v>
      </c>
    </row>
    <row r="17" customFormat="false" ht="12.75" hidden="false" customHeight="false" outlineLevel="0" collapsed="false">
      <c r="A17" s="67" t="n">
        <v>37257</v>
      </c>
      <c r="B17" s="84" t="n">
        <f aca="false">B5</f>
        <v>32675</v>
      </c>
      <c r="C17" s="84" t="n">
        <f aca="false">C5</f>
        <v>15000</v>
      </c>
      <c r="D17" s="84" t="n">
        <f aca="false">D5</f>
        <v>4418.75</v>
      </c>
      <c r="E17" s="84" t="n">
        <f aca="false">E5</f>
        <v>5302.5</v>
      </c>
      <c r="F17" s="84" t="n">
        <f aca="false">F5</f>
        <v>6186.25</v>
      </c>
      <c r="G17" s="84" t="n">
        <f aca="false">G5</f>
        <v>1767.517675</v>
      </c>
      <c r="I17" s="55" t="n">
        <f aca="false">I5</f>
        <v>0.25</v>
      </c>
      <c r="J17" s="55" t="n">
        <f aca="false">J5</f>
        <v>0.3</v>
      </c>
      <c r="K17" s="55" t="n">
        <f aca="false">K5</f>
        <v>0.35</v>
      </c>
      <c r="L17" s="55" t="n">
        <f aca="false">L5</f>
        <v>0.100001</v>
      </c>
      <c r="M17" s="72" t="n">
        <f aca="false">SUM(I17:L17)</f>
        <v>1.000001</v>
      </c>
      <c r="O17" s="76" t="n">
        <v>40</v>
      </c>
      <c r="P17" s="76" t="n">
        <f aca="false">Curves!$M$15</f>
        <v>79.4493363637098</v>
      </c>
      <c r="Q17" s="76" t="n">
        <f aca="false">Curves!$M$14</f>
        <v>94.0632044903593</v>
      </c>
      <c r="R17" s="76" t="n">
        <f aca="false">Curves!$M$10</f>
        <v>92.5040268356082</v>
      </c>
      <c r="S17" s="76" t="n">
        <f aca="false">Curves!E22</f>
        <v>91.5</v>
      </c>
      <c r="T17" s="85" t="n">
        <f aca="false" t="array" ref="T17:T17">SUM(C17:G17*O17:S17)/$B17</f>
        <v>66.8345156891065</v>
      </c>
    </row>
    <row r="18" customFormat="false" ht="12.75" hidden="false" customHeight="false" outlineLevel="0" collapsed="false">
      <c r="A18" s="67" t="n">
        <v>37288</v>
      </c>
      <c r="B18" s="84" t="n">
        <f aca="false">B6</f>
        <v>32071</v>
      </c>
      <c r="C18" s="84" t="n">
        <f aca="false">C6</f>
        <v>15000</v>
      </c>
      <c r="D18" s="84" t="n">
        <f aca="false">D6</f>
        <v>4267.75</v>
      </c>
      <c r="E18" s="84" t="n">
        <f aca="false">E6</f>
        <v>5121.3</v>
      </c>
      <c r="F18" s="84" t="n">
        <f aca="false">F6</f>
        <v>5974.85</v>
      </c>
      <c r="G18" s="84" t="n">
        <f aca="false">G6</f>
        <v>1707.117071</v>
      </c>
      <c r="I18" s="55" t="n">
        <f aca="false">I6</f>
        <v>0.25</v>
      </c>
      <c r="J18" s="55" t="n">
        <f aca="false">J6</f>
        <v>0.3</v>
      </c>
      <c r="K18" s="55" t="n">
        <f aca="false">K6</f>
        <v>0.35</v>
      </c>
      <c r="L18" s="55" t="n">
        <f aca="false">L6</f>
        <v>0.100001</v>
      </c>
      <c r="M18" s="72" t="n">
        <f aca="false">SUM(I18:L18)</f>
        <v>1.000001</v>
      </c>
      <c r="O18" s="76" t="n">
        <v>40</v>
      </c>
      <c r="P18" s="76" t="n">
        <f aca="false">Curves!$M$15</f>
        <v>79.4493363637098</v>
      </c>
      <c r="Q18" s="76" t="n">
        <f aca="false">Curves!$M$14</f>
        <v>94.0632044903593</v>
      </c>
      <c r="R18" s="76" t="n">
        <f aca="false">Curves!$M$10</f>
        <v>92.5040268356082</v>
      </c>
      <c r="S18" s="76" t="n">
        <f aca="false">Curves!E23</f>
        <v>83.5</v>
      </c>
      <c r="T18" s="85" t="n">
        <f aca="false" t="array" ref="T18:T18">SUM(C18:G18*O18:S18)/$B18</f>
        <v>65.9797871781339</v>
      </c>
    </row>
    <row r="19" customFormat="false" ht="12.75" hidden="false" customHeight="false" outlineLevel="0" collapsed="false">
      <c r="A19" s="67" t="n">
        <v>37316</v>
      </c>
      <c r="B19" s="84" t="n">
        <f aca="false">B7</f>
        <v>32340</v>
      </c>
      <c r="C19" s="84" t="n">
        <f aca="false">C7</f>
        <v>15000</v>
      </c>
      <c r="D19" s="84" t="n">
        <f aca="false">D7</f>
        <v>4335</v>
      </c>
      <c r="E19" s="84" t="n">
        <f aca="false">E7</f>
        <v>5202</v>
      </c>
      <c r="F19" s="84" t="n">
        <f aca="false">F7</f>
        <v>0</v>
      </c>
      <c r="G19" s="84" t="n">
        <f aca="false">G7</f>
        <v>7803.01734</v>
      </c>
      <c r="I19" s="55" t="n">
        <f aca="false">I7</f>
        <v>0.25</v>
      </c>
      <c r="J19" s="55" t="n">
        <f aca="false">J7</f>
        <v>0.3</v>
      </c>
      <c r="K19" s="55" t="n">
        <f aca="false">K7</f>
        <v>0</v>
      </c>
      <c r="L19" s="55" t="n">
        <f aca="false">L7</f>
        <v>0.450001</v>
      </c>
      <c r="M19" s="72" t="n">
        <f aca="false">SUM(I19:L19)</f>
        <v>1.000001</v>
      </c>
      <c r="O19" s="76" t="n">
        <v>40</v>
      </c>
      <c r="P19" s="76" t="n">
        <f aca="false">Curves!$M$15</f>
        <v>79.4493363637098</v>
      </c>
      <c r="Q19" s="76" t="n">
        <f aca="false">Curves!$M$14</f>
        <v>94.0632044903593</v>
      </c>
      <c r="R19" s="76" t="n">
        <f aca="false">Curves!$M$10</f>
        <v>92.5040268356082</v>
      </c>
      <c r="S19" s="76" t="n">
        <f aca="false">Curves!E24</f>
        <v>79.5</v>
      </c>
      <c r="T19" s="85" t="n">
        <f aca="false" t="array" ref="T19:T19">SUM(C19:G19*O19:S19)/$B19</f>
        <v>63.5148281207647</v>
      </c>
    </row>
    <row r="20" customFormat="false" ht="12.75" hidden="false" customHeight="false" outlineLevel="0" collapsed="false">
      <c r="A20" s="67" t="n">
        <v>37347</v>
      </c>
      <c r="B20" s="84" t="n">
        <f aca="false">B8</f>
        <v>33013</v>
      </c>
      <c r="C20" s="84" t="n">
        <f aca="false">C8</f>
        <v>15000</v>
      </c>
      <c r="D20" s="84" t="n">
        <f aca="false">D8</f>
        <v>4503.25</v>
      </c>
      <c r="E20" s="84" t="n">
        <f aca="false">E8</f>
        <v>5403.9</v>
      </c>
      <c r="F20" s="84" t="n">
        <f aca="false">F8</f>
        <v>0</v>
      </c>
      <c r="G20" s="84" t="n">
        <f aca="false">G8</f>
        <v>8105.868013</v>
      </c>
      <c r="I20" s="55" t="n">
        <f aca="false">I8</f>
        <v>0.25</v>
      </c>
      <c r="J20" s="55" t="n">
        <f aca="false">J8</f>
        <v>0.3</v>
      </c>
      <c r="K20" s="55" t="n">
        <f aca="false">K8</f>
        <v>0</v>
      </c>
      <c r="L20" s="55" t="n">
        <f aca="false">L8</f>
        <v>0.450001</v>
      </c>
      <c r="M20" s="72" t="n">
        <f aca="false">SUM(I20:L20)</f>
        <v>1.000001</v>
      </c>
      <c r="O20" s="76" t="n">
        <v>40</v>
      </c>
      <c r="P20" s="76" t="n">
        <f aca="false">Curves!$M$15</f>
        <v>79.4493363637098</v>
      </c>
      <c r="Q20" s="76" t="n">
        <f aca="false">Curves!$M$14</f>
        <v>94.0632044903593</v>
      </c>
      <c r="R20" s="76" t="n">
        <f aca="false">Curves!$M$10</f>
        <v>92.5040268356082</v>
      </c>
      <c r="S20" s="76" t="n">
        <f aca="false">Curves!E25</f>
        <v>76</v>
      </c>
      <c r="T20" s="85" t="n">
        <f aca="false" t="array" ref="T20:T20">SUM(C20:G20*O20:S20)/$B20</f>
        <v>63.0701343020425</v>
      </c>
    </row>
    <row r="21" customFormat="false" ht="12.75" hidden="false" customHeight="false" outlineLevel="0" collapsed="false">
      <c r="A21" s="67" t="n">
        <v>37377</v>
      </c>
      <c r="B21" s="84" t="n">
        <f aca="false">B9</f>
        <v>39521</v>
      </c>
      <c r="C21" s="84" t="n">
        <f aca="false">C9</f>
        <v>15000</v>
      </c>
      <c r="D21" s="84" t="n">
        <f aca="false">D9</f>
        <v>6130.25</v>
      </c>
      <c r="E21" s="84" t="n">
        <f aca="false">E9</f>
        <v>7356.3</v>
      </c>
      <c r="F21" s="84" t="n">
        <f aca="false">F9</f>
        <v>0</v>
      </c>
      <c r="G21" s="84" t="n">
        <f aca="false">G9</f>
        <v>11034.474521</v>
      </c>
      <c r="I21" s="55" t="n">
        <f aca="false">I9</f>
        <v>0.25</v>
      </c>
      <c r="J21" s="55" t="n">
        <f aca="false">J9</f>
        <v>0.3</v>
      </c>
      <c r="K21" s="55" t="n">
        <f aca="false">K9</f>
        <v>0</v>
      </c>
      <c r="L21" s="55" t="n">
        <f aca="false">L9</f>
        <v>0.450001</v>
      </c>
      <c r="M21" s="72" t="n">
        <f aca="false">SUM(I21:L21)</f>
        <v>1.000001</v>
      </c>
      <c r="O21" s="76" t="n">
        <v>40</v>
      </c>
      <c r="P21" s="76" t="n">
        <f aca="false">Curves!$M$15</f>
        <v>79.4493363637098</v>
      </c>
      <c r="Q21" s="76" t="n">
        <f aca="false">Curves!$M$14</f>
        <v>94.0632044903593</v>
      </c>
      <c r="R21" s="76" t="n">
        <f aca="false">Curves!$M$10</f>
        <v>92.5040268356082</v>
      </c>
      <c r="S21" s="76" t="n">
        <f aca="false">Curves!E26</f>
        <v>77</v>
      </c>
      <c r="T21" s="85" t="n">
        <f aca="false" t="array" ref="T21:T21">SUM(C21:G21*O21:S21)/$B21</f>
        <v>66.5128914641093</v>
      </c>
    </row>
    <row r="22" customFormat="false" ht="12.75" hidden="false" customHeight="false" outlineLevel="0" collapsed="false">
      <c r="A22" s="67" t="n">
        <v>37408</v>
      </c>
      <c r="B22" s="84" t="n">
        <f aca="false">B10</f>
        <v>43447</v>
      </c>
      <c r="C22" s="84" t="n">
        <f aca="false">C10</f>
        <v>15000</v>
      </c>
      <c r="D22" s="84" t="n">
        <f aca="false">D10</f>
        <v>7111.75</v>
      </c>
      <c r="E22" s="84" t="n">
        <f aca="false">E10</f>
        <v>8534.1</v>
      </c>
      <c r="F22" s="84" t="n">
        <f aca="false">F10</f>
        <v>0</v>
      </c>
      <c r="G22" s="84" t="n">
        <f aca="false">G10</f>
        <v>12801.178447</v>
      </c>
      <c r="I22" s="55" t="n">
        <f aca="false">I10</f>
        <v>0.25</v>
      </c>
      <c r="J22" s="55" t="n">
        <f aca="false">J10</f>
        <v>0.3</v>
      </c>
      <c r="K22" s="55" t="n">
        <f aca="false">K10</f>
        <v>0</v>
      </c>
      <c r="L22" s="55" t="n">
        <f aca="false">L10</f>
        <v>0.450001</v>
      </c>
      <c r="M22" s="72" t="n">
        <f aca="false">SUM(I22:L22)</f>
        <v>1.000001</v>
      </c>
      <c r="O22" s="76" t="n">
        <v>40</v>
      </c>
      <c r="P22" s="76" t="n">
        <f aca="false">Curves!$M$15</f>
        <v>79.4493363637098</v>
      </c>
      <c r="Q22" s="76" t="n">
        <f aca="false">Curves!$M$14</f>
        <v>94.0632044903593</v>
      </c>
      <c r="R22" s="76" t="n">
        <f aca="false">Curves!$M$10</f>
        <v>92.5040268356082</v>
      </c>
      <c r="S22" s="76" t="n">
        <f aca="false">Curves!E27</f>
        <v>91</v>
      </c>
      <c r="T22" s="85" t="n">
        <f aca="false" t="array" ref="T22:T22">SUM(C22:G22*O22:S22)/$B22</f>
        <v>72.1033868852346</v>
      </c>
    </row>
    <row r="23" customFormat="false" ht="12.75" hidden="false" customHeight="false" outlineLevel="0" collapsed="false">
      <c r="A23" s="67" t="n">
        <v>37438</v>
      </c>
      <c r="B23" s="84" t="n">
        <f aca="false">B11</f>
        <v>45574</v>
      </c>
      <c r="C23" s="84" t="n">
        <f aca="false">C11</f>
        <v>15000</v>
      </c>
      <c r="D23" s="84" t="n">
        <f aca="false">D11</f>
        <v>7643.5</v>
      </c>
      <c r="E23" s="84" t="n">
        <f aca="false">E11</f>
        <v>9172.2</v>
      </c>
      <c r="F23" s="84" t="n">
        <f aca="false">F11</f>
        <v>10700.9</v>
      </c>
      <c r="G23" s="84" t="n">
        <f aca="false">G11</f>
        <v>3057.43057399999</v>
      </c>
      <c r="I23" s="55" t="n">
        <f aca="false">I11</f>
        <v>0.25</v>
      </c>
      <c r="J23" s="55" t="n">
        <f aca="false">J11</f>
        <v>0.3</v>
      </c>
      <c r="K23" s="55" t="n">
        <f aca="false">K11</f>
        <v>0.35</v>
      </c>
      <c r="L23" s="55" t="n">
        <f aca="false">L11</f>
        <v>0.100001</v>
      </c>
      <c r="M23" s="72" t="n">
        <f aca="false">SUM(I23:L23)</f>
        <v>1.000001</v>
      </c>
      <c r="O23" s="76" t="n">
        <v>40</v>
      </c>
      <c r="P23" s="76" t="n">
        <f aca="false">Curves!$M$15</f>
        <v>79.4493363637098</v>
      </c>
      <c r="Q23" s="76" t="n">
        <f aca="false">Curves!$M$14</f>
        <v>94.0632044903593</v>
      </c>
      <c r="R23" s="76" t="n">
        <f aca="false">Curves!$M$10</f>
        <v>92.5040268356082</v>
      </c>
      <c r="S23" s="76" t="n">
        <f aca="false">Curves!E28</f>
        <v>131.5</v>
      </c>
      <c r="T23" s="85" t="n">
        <f aca="false" t="array" ref="T23:T23">SUM(C23:G23*O23:S23)/$B23</f>
        <v>75.9636193436751</v>
      </c>
    </row>
    <row r="24" customFormat="false" ht="12.75" hidden="false" customHeight="false" outlineLevel="0" collapsed="false">
      <c r="A24" s="67" t="n">
        <v>37469</v>
      </c>
      <c r="B24" s="84" t="n">
        <f aca="false">B12</f>
        <v>44661</v>
      </c>
      <c r="C24" s="84" t="n">
        <f aca="false">C12</f>
        <v>15000</v>
      </c>
      <c r="D24" s="84" t="n">
        <f aca="false">D12</f>
        <v>7415.25</v>
      </c>
      <c r="E24" s="84" t="n">
        <f aca="false">E12</f>
        <v>8898.3</v>
      </c>
      <c r="F24" s="84" t="n">
        <f aca="false">F12</f>
        <v>10381.35</v>
      </c>
      <c r="G24" s="84" t="n">
        <f aca="false">G12</f>
        <v>2966.129661</v>
      </c>
      <c r="I24" s="55" t="n">
        <f aca="false">I12</f>
        <v>0.25</v>
      </c>
      <c r="J24" s="55" t="n">
        <f aca="false">J12</f>
        <v>0.3</v>
      </c>
      <c r="K24" s="55" t="n">
        <f aca="false">K12</f>
        <v>0.35</v>
      </c>
      <c r="L24" s="55" t="n">
        <f aca="false">L12</f>
        <v>0.100001</v>
      </c>
      <c r="M24" s="72" t="n">
        <f aca="false">SUM(I24:L24)</f>
        <v>1.000001</v>
      </c>
      <c r="O24" s="76" t="n">
        <v>40</v>
      </c>
      <c r="P24" s="76" t="n">
        <f aca="false">Curves!$M$15</f>
        <v>79.4493363637098</v>
      </c>
      <c r="Q24" s="76" t="n">
        <f aca="false">Curves!$M$14</f>
        <v>94.0632044903593</v>
      </c>
      <c r="R24" s="76" t="n">
        <f aca="false">Curves!$M$10</f>
        <v>92.5040268356082</v>
      </c>
      <c r="S24" s="76" t="n">
        <f aca="false">Curves!E29</f>
        <v>142.5</v>
      </c>
      <c r="T24" s="85" t="n">
        <f aca="false" t="array" ref="T24:T24">SUM(C24:G24*O24:S24)/$B24</f>
        <v>76.3334779711584</v>
      </c>
    </row>
    <row r="25" customFormat="false" ht="12.75" hidden="false" customHeight="false" outlineLevel="0" collapsed="false">
      <c r="A25" s="67" t="n">
        <v>37500</v>
      </c>
      <c r="B25" s="84" t="n">
        <f aca="false">B13</f>
        <v>44243</v>
      </c>
      <c r="C25" s="84" t="n">
        <f aca="false">C13</f>
        <v>15000</v>
      </c>
      <c r="D25" s="84" t="n">
        <f aca="false">D13</f>
        <v>7310.75</v>
      </c>
      <c r="E25" s="84" t="n">
        <f aca="false">E13</f>
        <v>8772.9</v>
      </c>
      <c r="F25" s="84" t="n">
        <f aca="false">F13</f>
        <v>10235.05</v>
      </c>
      <c r="G25" s="84" t="n">
        <f aca="false">G13</f>
        <v>2924.32924299999</v>
      </c>
      <c r="I25" s="55" t="n">
        <f aca="false">I13</f>
        <v>0.25</v>
      </c>
      <c r="J25" s="55" t="n">
        <f aca="false">J13</f>
        <v>0.3</v>
      </c>
      <c r="K25" s="55" t="n">
        <f aca="false">K13</f>
        <v>0.35</v>
      </c>
      <c r="L25" s="55" t="n">
        <f aca="false">L13</f>
        <v>0.100001</v>
      </c>
      <c r="M25" s="72" t="n">
        <f aca="false">SUM(I25:L25)</f>
        <v>1.000001</v>
      </c>
      <c r="O25" s="76" t="n">
        <v>40</v>
      </c>
      <c r="P25" s="76" t="n">
        <f aca="false">Curves!$M$15</f>
        <v>79.4493363637098</v>
      </c>
      <c r="Q25" s="76" t="n">
        <f aca="false">Curves!$M$14</f>
        <v>94.0632044903593</v>
      </c>
      <c r="R25" s="76" t="n">
        <f aca="false">Curves!$M$10</f>
        <v>92.5040268356082</v>
      </c>
      <c r="S25" s="76" t="n">
        <f aca="false">Curves!E30</f>
        <v>132</v>
      </c>
      <c r="T25" s="85" t="n">
        <f aca="false" t="array" ref="T25:T25">SUM(C25:G25*O25:S25)/$B25</f>
        <v>75.465861773258</v>
      </c>
    </row>
    <row r="26" customFormat="false" ht="12.75" hidden="false" customHeight="false" outlineLevel="0" collapsed="false">
      <c r="A26" s="67" t="n">
        <v>37530</v>
      </c>
      <c r="B26" s="84" t="n">
        <f aca="false">B14</f>
        <v>36692</v>
      </c>
      <c r="C26" s="84" t="n">
        <f aca="false">C14</f>
        <v>15000</v>
      </c>
      <c r="D26" s="84" t="n">
        <f aca="false">D14</f>
        <v>5423</v>
      </c>
      <c r="E26" s="84" t="n">
        <f aca="false">E14</f>
        <v>6507.6</v>
      </c>
      <c r="F26" s="84" t="n">
        <f aca="false">F14</f>
        <v>0</v>
      </c>
      <c r="G26" s="84" t="n">
        <f aca="false">G14</f>
        <v>9761.42169199999</v>
      </c>
      <c r="I26" s="55" t="n">
        <f aca="false">I14</f>
        <v>0.25</v>
      </c>
      <c r="J26" s="55" t="n">
        <f aca="false">J14</f>
        <v>0.3</v>
      </c>
      <c r="K26" s="55" t="n">
        <f aca="false">K14</f>
        <v>0</v>
      </c>
      <c r="L26" s="55" t="n">
        <f aca="false">L14</f>
        <v>0.450001</v>
      </c>
      <c r="M26" s="72" t="n">
        <f aca="false">SUM(I26:L26)</f>
        <v>1.000001</v>
      </c>
      <c r="O26" s="76" t="n">
        <v>40</v>
      </c>
      <c r="P26" s="76" t="n">
        <f aca="false">Curves!$M$15</f>
        <v>79.4493363637098</v>
      </c>
      <c r="Q26" s="76" t="n">
        <f aca="false">Curves!$M$14</f>
        <v>94.0632044903593</v>
      </c>
      <c r="R26" s="76" t="n">
        <f aca="false">Curves!$M$10</f>
        <v>92.5040268356082</v>
      </c>
      <c r="S26" s="76" t="n">
        <f aca="false">Curves!E31</f>
        <v>94.5</v>
      </c>
      <c r="T26" s="85" t="n">
        <f aca="false" t="array" ref="T26:T26">SUM(C26:G26*O26:S26)/$B26</f>
        <v>69.918069621058</v>
      </c>
    </row>
    <row r="27" customFormat="false" ht="12.75" hidden="false" customHeight="false" outlineLevel="0" collapsed="false">
      <c r="A27" s="67" t="n">
        <v>37561</v>
      </c>
      <c r="B27" s="84" t="n">
        <f aca="false">B15</f>
        <v>33180</v>
      </c>
      <c r="C27" s="84" t="n">
        <f aca="false">C15</f>
        <v>15000</v>
      </c>
      <c r="D27" s="84" t="n">
        <f aca="false">D15</f>
        <v>4545</v>
      </c>
      <c r="E27" s="84" t="n">
        <f aca="false">E15</f>
        <v>5454</v>
      </c>
      <c r="F27" s="84" t="n">
        <f aca="false">F15</f>
        <v>0</v>
      </c>
      <c r="G27" s="84" t="n">
        <f aca="false">G15</f>
        <v>8181.01818</v>
      </c>
      <c r="I27" s="55" t="n">
        <f aca="false">I15</f>
        <v>0.25</v>
      </c>
      <c r="J27" s="55" t="n">
        <f aca="false">J15</f>
        <v>0.3</v>
      </c>
      <c r="K27" s="55" t="n">
        <f aca="false">K15</f>
        <v>0</v>
      </c>
      <c r="L27" s="55" t="n">
        <f aca="false">L15</f>
        <v>0.450001</v>
      </c>
      <c r="M27" s="72" t="n">
        <f aca="false">SUM(I27:L27)</f>
        <v>1.000001</v>
      </c>
      <c r="O27" s="76" t="n">
        <v>40</v>
      </c>
      <c r="P27" s="76" t="n">
        <f aca="false">Curves!$M$15</f>
        <v>79.4493363637098</v>
      </c>
      <c r="Q27" s="76" t="n">
        <f aca="false">Curves!$M$14</f>
        <v>94.0632044903593</v>
      </c>
      <c r="R27" s="76" t="n">
        <f aca="false">Curves!$M$10</f>
        <v>92.5040268356082</v>
      </c>
      <c r="S27" s="76" t="n">
        <f aca="false">Curves!E32</f>
        <v>78.5</v>
      </c>
      <c r="T27" s="85" t="n">
        <f aca="false" t="array" ref="T27:T27">SUM(C27:G27*O27:S27)/$B27</f>
        <v>63.7832392463376</v>
      </c>
    </row>
    <row r="28" customFormat="false" ht="12.75" hidden="false" customHeight="false" outlineLevel="0" collapsed="false">
      <c r="A28" s="67" t="n">
        <v>37591</v>
      </c>
      <c r="B28" s="84" t="n">
        <f aca="false">B16</f>
        <v>34319</v>
      </c>
      <c r="C28" s="84" t="n">
        <f aca="false">C16</f>
        <v>15000</v>
      </c>
      <c r="D28" s="84" t="n">
        <f aca="false">D16</f>
        <v>4829.75</v>
      </c>
      <c r="E28" s="84" t="n">
        <f aca="false">E16</f>
        <v>5795.7</v>
      </c>
      <c r="F28" s="84" t="n">
        <f aca="false">F16</f>
        <v>0</v>
      </c>
      <c r="G28" s="84" t="n">
        <f aca="false">G16</f>
        <v>8693.569319</v>
      </c>
      <c r="I28" s="55" t="n">
        <f aca="false">I16</f>
        <v>0.25</v>
      </c>
      <c r="J28" s="55" t="n">
        <f aca="false">J16</f>
        <v>0.3</v>
      </c>
      <c r="K28" s="55" t="n">
        <f aca="false">K16</f>
        <v>0</v>
      </c>
      <c r="L28" s="55" t="n">
        <f aca="false">L16</f>
        <v>0.450001</v>
      </c>
      <c r="M28" s="72" t="n">
        <f aca="false">SUM(I28:L28)</f>
        <v>1.000001</v>
      </c>
      <c r="O28" s="76" t="n">
        <v>40</v>
      </c>
      <c r="P28" s="76" t="n">
        <f aca="false">Curves!$M$15</f>
        <v>79.4493363637098</v>
      </c>
      <c r="Q28" s="76" t="n">
        <f aca="false">Curves!$M$14</f>
        <v>94.0632044903593</v>
      </c>
      <c r="R28" s="76" t="n">
        <f aca="false">Curves!$M$10</f>
        <v>92.5040268356082</v>
      </c>
      <c r="S28" s="76" t="n">
        <f aca="false">Curves!E33</f>
        <v>78</v>
      </c>
      <c r="T28" s="85" t="n">
        <f aca="false" t="array" ref="T28:T28">SUM(C28:G28*O28:S28)/$B28</f>
        <v>64.307845608829</v>
      </c>
    </row>
    <row r="29" customFormat="false" ht="12.75" hidden="false" customHeight="false" outlineLevel="0" collapsed="false">
      <c r="A29" s="67" t="n">
        <v>37622</v>
      </c>
      <c r="B29" s="84" t="n">
        <f aca="false">B17</f>
        <v>32675</v>
      </c>
      <c r="C29" s="84" t="n">
        <f aca="false">C17</f>
        <v>15000</v>
      </c>
      <c r="D29" s="84" t="n">
        <f aca="false">D17</f>
        <v>4418.75</v>
      </c>
      <c r="E29" s="84" t="n">
        <f aca="false">E17</f>
        <v>5302.5</v>
      </c>
      <c r="F29" s="84" t="n">
        <f aca="false">F17</f>
        <v>6186.25</v>
      </c>
      <c r="G29" s="84" t="n">
        <f aca="false">G17</f>
        <v>1767.517675</v>
      </c>
      <c r="I29" s="55" t="n">
        <f aca="false">I17</f>
        <v>0.25</v>
      </c>
      <c r="J29" s="55" t="n">
        <f aca="false">J17</f>
        <v>0.3</v>
      </c>
      <c r="K29" s="55" t="n">
        <f aca="false">K17</f>
        <v>0.35</v>
      </c>
      <c r="L29" s="55" t="n">
        <f aca="false">L17</f>
        <v>0.100001</v>
      </c>
      <c r="M29" s="72" t="n">
        <f aca="false">SUM(I29:L29)</f>
        <v>1.000001</v>
      </c>
      <c r="O29" s="76" t="n">
        <v>40</v>
      </c>
      <c r="P29" s="76" t="n">
        <f aca="false">Curves!$M$15</f>
        <v>79.4493363637098</v>
      </c>
      <c r="Q29" s="76" t="n">
        <f aca="false">Curves!$M$14</f>
        <v>94.0632044903593</v>
      </c>
      <c r="R29" s="76" t="n">
        <f aca="false">Curves!$M$11</f>
        <v>74.8056083137401</v>
      </c>
      <c r="S29" s="76" t="n">
        <f aca="false">Curves!E34</f>
        <v>59.75</v>
      </c>
      <c r="T29" s="85" t="n">
        <f aca="false" t="array" ref="T29:T29">SUM(C29:G29*O29:S29)/$B29</f>
        <v>61.7662516412976</v>
      </c>
    </row>
    <row r="30" customFormat="false" ht="12.75" hidden="false" customHeight="false" outlineLevel="0" collapsed="false">
      <c r="A30" s="67" t="n">
        <v>37653</v>
      </c>
      <c r="B30" s="84" t="n">
        <f aca="false">B18</f>
        <v>32071</v>
      </c>
      <c r="C30" s="84" t="n">
        <f aca="false">C18</f>
        <v>15000</v>
      </c>
      <c r="D30" s="84" t="n">
        <f aca="false">D18</f>
        <v>4267.75</v>
      </c>
      <c r="E30" s="84" t="n">
        <f aca="false">E18</f>
        <v>5121.3</v>
      </c>
      <c r="F30" s="84" t="n">
        <f aca="false">F18</f>
        <v>5974.85</v>
      </c>
      <c r="G30" s="84" t="n">
        <f aca="false">G18</f>
        <v>1707.117071</v>
      </c>
      <c r="I30" s="55" t="n">
        <f aca="false">I18</f>
        <v>0.25</v>
      </c>
      <c r="J30" s="55" t="n">
        <f aca="false">J18</f>
        <v>0.3</v>
      </c>
      <c r="K30" s="55" t="n">
        <f aca="false">K18</f>
        <v>0.35</v>
      </c>
      <c r="L30" s="55" t="n">
        <f aca="false">L18</f>
        <v>0.100001</v>
      </c>
      <c r="M30" s="72" t="n">
        <f aca="false">SUM(I30:L30)</f>
        <v>1.000001</v>
      </c>
      <c r="O30" s="76" t="n">
        <v>40</v>
      </c>
      <c r="P30" s="76" t="n">
        <f aca="false">Curves!$M$15</f>
        <v>79.4493363637098</v>
      </c>
      <c r="Q30" s="76" t="n">
        <f aca="false">Curves!$M$14</f>
        <v>94.0632044903593</v>
      </c>
      <c r="R30" s="76" t="n">
        <f aca="false">Curves!$M$11</f>
        <v>74.8056083137401</v>
      </c>
      <c r="S30" s="76" t="n">
        <f aca="false">Curves!E35</f>
        <v>58</v>
      </c>
      <c r="T30" s="85" t="n">
        <f aca="false" t="array" ref="T30:T30">SUM(C30:G30*O30:S30)/$B30</f>
        <v>61.325211978861</v>
      </c>
    </row>
    <row r="31" customFormat="false" ht="12.75" hidden="false" customHeight="false" outlineLevel="0" collapsed="false">
      <c r="A31" s="67" t="n">
        <v>37681</v>
      </c>
      <c r="B31" s="84" t="n">
        <f aca="false">B19</f>
        <v>32340</v>
      </c>
      <c r="C31" s="84" t="n">
        <f aca="false">C19</f>
        <v>15000</v>
      </c>
      <c r="D31" s="84" t="n">
        <f aca="false">D19</f>
        <v>4335</v>
      </c>
      <c r="E31" s="84" t="n">
        <f aca="false">E19</f>
        <v>5202</v>
      </c>
      <c r="F31" s="84" t="n">
        <f aca="false">F19</f>
        <v>0</v>
      </c>
      <c r="G31" s="84" t="n">
        <f aca="false">G19</f>
        <v>7803.01734</v>
      </c>
      <c r="I31" s="55" t="n">
        <f aca="false">I19</f>
        <v>0.25</v>
      </c>
      <c r="J31" s="55" t="n">
        <f aca="false">J19</f>
        <v>0.3</v>
      </c>
      <c r="K31" s="55" t="n">
        <f aca="false">K19</f>
        <v>0</v>
      </c>
      <c r="L31" s="55" t="n">
        <f aca="false">L19</f>
        <v>0.450001</v>
      </c>
      <c r="M31" s="72" t="n">
        <f aca="false">SUM(I31:L31)</f>
        <v>1.000001</v>
      </c>
      <c r="O31" s="76" t="n">
        <v>40</v>
      </c>
      <c r="P31" s="76" t="n">
        <f aca="false">Curves!$M$15</f>
        <v>79.4493363637098</v>
      </c>
      <c r="Q31" s="76" t="n">
        <f aca="false">Curves!$M$14</f>
        <v>94.0632044903593</v>
      </c>
      <c r="R31" s="76" t="n">
        <f aca="false">Curves!$M$11</f>
        <v>74.8056083137401</v>
      </c>
      <c r="S31" s="76" t="n">
        <f aca="false">Curves!E36</f>
        <v>57</v>
      </c>
      <c r="T31" s="85" t="n">
        <f aca="false" t="array" ref="T31:T31">SUM(C31:G31*O31:S31)/$B31</f>
        <v>58.0860127172397</v>
      </c>
    </row>
    <row r="32" customFormat="false" ht="12.75" hidden="false" customHeight="false" outlineLevel="0" collapsed="false">
      <c r="A32" s="67" t="n">
        <v>37712</v>
      </c>
      <c r="B32" s="84" t="n">
        <f aca="false">B20</f>
        <v>33013</v>
      </c>
      <c r="C32" s="84" t="n">
        <f aca="false">C20</f>
        <v>15000</v>
      </c>
      <c r="D32" s="84" t="n">
        <f aca="false">D20</f>
        <v>4503.25</v>
      </c>
      <c r="E32" s="84" t="n">
        <f aca="false">E20</f>
        <v>5403.9</v>
      </c>
      <c r="F32" s="84" t="n">
        <f aca="false">F20</f>
        <v>0</v>
      </c>
      <c r="G32" s="84" t="n">
        <f aca="false">G20</f>
        <v>8105.868013</v>
      </c>
      <c r="I32" s="55" t="n">
        <f aca="false">I20</f>
        <v>0.25</v>
      </c>
      <c r="J32" s="55" t="n">
        <f aca="false">J20</f>
        <v>0.3</v>
      </c>
      <c r="K32" s="55" t="n">
        <f aca="false">K20</f>
        <v>0</v>
      </c>
      <c r="L32" s="55" t="n">
        <f aca="false">L20</f>
        <v>0.450001</v>
      </c>
      <c r="M32" s="72" t="n">
        <f aca="false">SUM(I32:L32)</f>
        <v>1.000001</v>
      </c>
      <c r="O32" s="76" t="n">
        <v>40</v>
      </c>
      <c r="P32" s="76" t="n">
        <f aca="false">Curves!$M$15</f>
        <v>79.4493363637098</v>
      </c>
      <c r="Q32" s="76" t="n">
        <f aca="false">Curves!$M$14</f>
        <v>94.0632044903593</v>
      </c>
      <c r="R32" s="76" t="n">
        <f aca="false">Curves!$M$11</f>
        <v>74.8056083137401</v>
      </c>
      <c r="S32" s="76" t="n">
        <f aca="false">Curves!E37</f>
        <v>56.5</v>
      </c>
      <c r="T32" s="85" t="n">
        <f aca="false" t="array" ref="T32:T32">SUM(C32:G32*O32:S32)/$B32</f>
        <v>58.2821893635789</v>
      </c>
    </row>
    <row r="33" customFormat="false" ht="12.75" hidden="false" customHeight="false" outlineLevel="0" collapsed="false">
      <c r="A33" s="67" t="n">
        <v>37742</v>
      </c>
      <c r="B33" s="84" t="n">
        <f aca="false">B21</f>
        <v>39521</v>
      </c>
      <c r="C33" s="84" t="n">
        <f aca="false">C21</f>
        <v>15000</v>
      </c>
      <c r="D33" s="84" t="n">
        <f aca="false">D21</f>
        <v>6130.25</v>
      </c>
      <c r="E33" s="84" t="n">
        <f aca="false">E21</f>
        <v>7356.3</v>
      </c>
      <c r="F33" s="84" t="n">
        <f aca="false">F21</f>
        <v>0</v>
      </c>
      <c r="G33" s="84" t="n">
        <f aca="false">G21</f>
        <v>11034.474521</v>
      </c>
      <c r="I33" s="55" t="n">
        <f aca="false">I21</f>
        <v>0.25</v>
      </c>
      <c r="J33" s="55" t="n">
        <f aca="false">J21</f>
        <v>0.3</v>
      </c>
      <c r="K33" s="55" t="n">
        <f aca="false">K21</f>
        <v>0</v>
      </c>
      <c r="L33" s="55" t="n">
        <f aca="false">L21</f>
        <v>0.450001</v>
      </c>
      <c r="M33" s="72" t="n">
        <f aca="false">SUM(I33:L33)</f>
        <v>1.000001</v>
      </c>
      <c r="O33" s="76" t="n">
        <v>40</v>
      </c>
      <c r="P33" s="76" t="n">
        <f aca="false">Curves!$M$15</f>
        <v>79.4493363637098</v>
      </c>
      <c r="Q33" s="76" t="n">
        <f aca="false">Curves!$M$14</f>
        <v>94.0632044903593</v>
      </c>
      <c r="R33" s="76" t="n">
        <f aca="false">Curves!$M$11</f>
        <v>74.8056083137401</v>
      </c>
      <c r="S33" s="76" t="n">
        <f aca="false">Curves!E38</f>
        <v>58.5</v>
      </c>
      <c r="T33" s="85" t="n">
        <f aca="false" t="array" ref="T33:T33">SUM(C33:G33*O33:S33)/$B33</f>
        <v>61.3475925435733</v>
      </c>
    </row>
    <row r="34" customFormat="false" ht="12.75" hidden="false" customHeight="false" outlineLevel="0" collapsed="false">
      <c r="A34" s="67" t="n">
        <v>37773</v>
      </c>
      <c r="B34" s="84" t="n">
        <f aca="false">B22</f>
        <v>43447</v>
      </c>
      <c r="C34" s="84" t="n">
        <f aca="false">C22</f>
        <v>15000</v>
      </c>
      <c r="D34" s="84" t="n">
        <f aca="false">D22</f>
        <v>7111.75</v>
      </c>
      <c r="E34" s="84" t="n">
        <f aca="false">E22</f>
        <v>8534.1</v>
      </c>
      <c r="F34" s="84" t="n">
        <f aca="false">F22</f>
        <v>0</v>
      </c>
      <c r="G34" s="84" t="n">
        <f aca="false">G22</f>
        <v>12801.178447</v>
      </c>
      <c r="I34" s="55" t="n">
        <f aca="false">I22</f>
        <v>0.25</v>
      </c>
      <c r="J34" s="55" t="n">
        <f aca="false">J22</f>
        <v>0.3</v>
      </c>
      <c r="K34" s="55" t="n">
        <f aca="false">K22</f>
        <v>0</v>
      </c>
      <c r="L34" s="55" t="n">
        <f aca="false">L22</f>
        <v>0.450001</v>
      </c>
      <c r="M34" s="72" t="n">
        <f aca="false">SUM(I34:L34)</f>
        <v>1.000001</v>
      </c>
      <c r="O34" s="76" t="n">
        <v>40</v>
      </c>
      <c r="P34" s="76" t="n">
        <f aca="false">Curves!$M$15</f>
        <v>79.4493363637098</v>
      </c>
      <c r="Q34" s="76" t="n">
        <f aca="false">Curves!$M$14</f>
        <v>94.0632044903593</v>
      </c>
      <c r="R34" s="76" t="n">
        <f aca="false">Curves!$M$11</f>
        <v>74.8056083137401</v>
      </c>
      <c r="S34" s="76" t="n">
        <f aca="false">Curves!E39</f>
        <v>70</v>
      </c>
      <c r="T34" s="85" t="n">
        <f aca="false" t="array" ref="T34:T34">SUM(C34:G34*O34:S34)/$B34</f>
        <v>65.9159689418323</v>
      </c>
    </row>
    <row r="35" customFormat="false" ht="12.75" hidden="false" customHeight="false" outlineLevel="0" collapsed="false">
      <c r="A35" s="67" t="n">
        <v>37803</v>
      </c>
      <c r="B35" s="84" t="n">
        <f aca="false">B23</f>
        <v>45574</v>
      </c>
      <c r="C35" s="84" t="n">
        <f aca="false">C23</f>
        <v>15000</v>
      </c>
      <c r="D35" s="84" t="n">
        <f aca="false">D23</f>
        <v>7643.5</v>
      </c>
      <c r="E35" s="84" t="n">
        <f aca="false">E23</f>
        <v>9172.2</v>
      </c>
      <c r="F35" s="84" t="n">
        <f aca="false">F23</f>
        <v>10700.9</v>
      </c>
      <c r="G35" s="84" t="n">
        <f aca="false">G23</f>
        <v>3057.43057399999</v>
      </c>
      <c r="I35" s="55" t="n">
        <f aca="false">I23</f>
        <v>0.25</v>
      </c>
      <c r="J35" s="55" t="n">
        <f aca="false">J23</f>
        <v>0.3</v>
      </c>
      <c r="K35" s="55" t="n">
        <f aca="false">K23</f>
        <v>0.35</v>
      </c>
      <c r="L35" s="55" t="n">
        <f aca="false">L23</f>
        <v>0.100001</v>
      </c>
      <c r="M35" s="72" t="n">
        <f aca="false">SUM(I35:L35)</f>
        <v>1.000001</v>
      </c>
      <c r="O35" s="76" t="n">
        <v>40</v>
      </c>
      <c r="P35" s="76" t="n">
        <f aca="false">Curves!$M$15</f>
        <v>79.4493363637098</v>
      </c>
      <c r="Q35" s="76" t="n">
        <f aca="false">Curves!$M$14</f>
        <v>94.0632044903593</v>
      </c>
      <c r="R35" s="76" t="n">
        <f aca="false">Curves!$M$11</f>
        <v>74.8056083137401</v>
      </c>
      <c r="S35" s="76" t="n">
        <f aca="false">Curves!E40</f>
        <v>101</v>
      </c>
      <c r="T35" s="85" t="n">
        <f aca="false" t="array" ref="T35:T35">SUM(C35:G35*O35:S35)/$B35</f>
        <v>69.7618235990036</v>
      </c>
    </row>
    <row r="36" customFormat="false" ht="12.75" hidden="false" customHeight="false" outlineLevel="0" collapsed="false">
      <c r="A36" s="67" t="n">
        <v>37834</v>
      </c>
      <c r="B36" s="84" t="n">
        <f aca="false">B24</f>
        <v>44661</v>
      </c>
      <c r="C36" s="84" t="n">
        <f aca="false">C24</f>
        <v>15000</v>
      </c>
      <c r="D36" s="84" t="n">
        <f aca="false">D24</f>
        <v>7415.25</v>
      </c>
      <c r="E36" s="84" t="n">
        <f aca="false">E24</f>
        <v>8898.3</v>
      </c>
      <c r="F36" s="84" t="n">
        <f aca="false">F24</f>
        <v>10381.35</v>
      </c>
      <c r="G36" s="84" t="n">
        <f aca="false">G24</f>
        <v>2966.129661</v>
      </c>
      <c r="I36" s="55" t="n">
        <f aca="false">I24</f>
        <v>0.25</v>
      </c>
      <c r="J36" s="55" t="n">
        <f aca="false">J24</f>
        <v>0.3</v>
      </c>
      <c r="K36" s="55" t="n">
        <f aca="false">K24</f>
        <v>0.35</v>
      </c>
      <c r="L36" s="55" t="n">
        <f aca="false">L24</f>
        <v>0.100001</v>
      </c>
      <c r="M36" s="72" t="n">
        <f aca="false">SUM(I36:L36)</f>
        <v>1.000001</v>
      </c>
      <c r="O36" s="76" t="n">
        <v>40</v>
      </c>
      <c r="P36" s="76" t="n">
        <f aca="false">Curves!$M$15</f>
        <v>79.4493363637098</v>
      </c>
      <c r="Q36" s="76" t="n">
        <f aca="false">Curves!$M$14</f>
        <v>94.0632044903593</v>
      </c>
      <c r="R36" s="76" t="n">
        <f aca="false">Curves!$M$11</f>
        <v>74.8056083137401</v>
      </c>
      <c r="S36" s="76" t="n">
        <f aca="false">Curves!E41</f>
        <v>111.5</v>
      </c>
      <c r="T36" s="85" t="n">
        <f aca="false" t="array" ref="T36:T36">SUM(C36:G36*O36:S36)/$B36</f>
        <v>70.1606762736371</v>
      </c>
    </row>
    <row r="37" customFormat="false" ht="12.75" hidden="false" customHeight="false" outlineLevel="0" collapsed="false">
      <c r="A37" s="67" t="n">
        <v>37865</v>
      </c>
      <c r="B37" s="84" t="n">
        <f aca="false">B25</f>
        <v>44243</v>
      </c>
      <c r="C37" s="84" t="n">
        <f aca="false">C25</f>
        <v>15000</v>
      </c>
      <c r="D37" s="84" t="n">
        <f aca="false">D25</f>
        <v>7310.75</v>
      </c>
      <c r="E37" s="84" t="n">
        <f aca="false">E25</f>
        <v>8772.9</v>
      </c>
      <c r="F37" s="84" t="n">
        <f aca="false">F25</f>
        <v>10235.05</v>
      </c>
      <c r="G37" s="84" t="n">
        <f aca="false">G25</f>
        <v>2924.32924299999</v>
      </c>
      <c r="I37" s="55" t="n">
        <f aca="false">I25</f>
        <v>0.25</v>
      </c>
      <c r="J37" s="55" t="n">
        <f aca="false">J25</f>
        <v>0.3</v>
      </c>
      <c r="K37" s="55" t="n">
        <f aca="false">K25</f>
        <v>0.35</v>
      </c>
      <c r="L37" s="55" t="n">
        <f aca="false">L25</f>
        <v>0.100001</v>
      </c>
      <c r="M37" s="72" t="n">
        <f aca="false">SUM(I37:L37)</f>
        <v>1.000001</v>
      </c>
      <c r="O37" s="76" t="n">
        <v>40</v>
      </c>
      <c r="P37" s="76" t="n">
        <f aca="false">Curves!$M$15</f>
        <v>79.4493363637098</v>
      </c>
      <c r="Q37" s="76" t="n">
        <f aca="false">Curves!$M$14</f>
        <v>94.0632044903593</v>
      </c>
      <c r="R37" s="76" t="n">
        <f aca="false">Curves!$M$11</f>
        <v>74.8056083137401</v>
      </c>
      <c r="S37" s="76" t="n">
        <f aca="false">Curves!E42</f>
        <v>101.5</v>
      </c>
      <c r="T37" s="85" t="n">
        <f aca="false" t="array" ref="T37:T37">SUM(C37:G37*O37:S37)/$B37</f>
        <v>69.3556016099837</v>
      </c>
    </row>
    <row r="38" customFormat="false" ht="12.75" hidden="false" customHeight="false" outlineLevel="0" collapsed="false">
      <c r="A38" s="67" t="n">
        <v>37895</v>
      </c>
      <c r="B38" s="84" t="n">
        <f aca="false">B26</f>
        <v>36692</v>
      </c>
      <c r="C38" s="84" t="n">
        <f aca="false">C26</f>
        <v>15000</v>
      </c>
      <c r="D38" s="84" t="n">
        <f aca="false">D26</f>
        <v>5423</v>
      </c>
      <c r="E38" s="84" t="n">
        <f aca="false">E26</f>
        <v>6507.6</v>
      </c>
      <c r="F38" s="84" t="n">
        <f aca="false">F26</f>
        <v>0</v>
      </c>
      <c r="G38" s="84" t="n">
        <f aca="false">G26</f>
        <v>9761.42169199999</v>
      </c>
      <c r="I38" s="55" t="n">
        <f aca="false">I26</f>
        <v>0.25</v>
      </c>
      <c r="J38" s="55" t="n">
        <f aca="false">J26</f>
        <v>0.3</v>
      </c>
      <c r="K38" s="55" t="n">
        <f aca="false">K26</f>
        <v>0</v>
      </c>
      <c r="L38" s="55" t="n">
        <f aca="false">L26</f>
        <v>0.450001</v>
      </c>
      <c r="M38" s="72" t="n">
        <f aca="false">SUM(I38:L38)</f>
        <v>1.000001</v>
      </c>
      <c r="O38" s="76" t="n">
        <v>40</v>
      </c>
      <c r="P38" s="76" t="n">
        <f aca="false">Curves!$M$15</f>
        <v>79.4493363637098</v>
      </c>
      <c r="Q38" s="76" t="n">
        <f aca="false">Curves!$M$14</f>
        <v>94.0632044903593</v>
      </c>
      <c r="R38" s="76" t="n">
        <f aca="false">Curves!$M$11</f>
        <v>74.8056083137401</v>
      </c>
      <c r="S38" s="76" t="n">
        <f aca="false">Curves!E43</f>
        <v>64</v>
      </c>
      <c r="T38" s="85" t="n">
        <f aca="false" t="array" ref="T38:T38">SUM(C38:G38*O38:S38)/$B38</f>
        <v>61.8039476978595</v>
      </c>
    </row>
    <row r="39" customFormat="false" ht="12.75" hidden="false" customHeight="false" outlineLevel="0" collapsed="false">
      <c r="A39" s="67" t="n">
        <v>37926</v>
      </c>
      <c r="B39" s="84" t="n">
        <f aca="false">B27</f>
        <v>33180</v>
      </c>
      <c r="C39" s="84" t="n">
        <f aca="false">C27</f>
        <v>15000</v>
      </c>
      <c r="D39" s="84" t="n">
        <f aca="false">D27</f>
        <v>4545</v>
      </c>
      <c r="E39" s="84" t="n">
        <f aca="false">E27</f>
        <v>5454</v>
      </c>
      <c r="F39" s="84" t="n">
        <f aca="false">F27</f>
        <v>0</v>
      </c>
      <c r="G39" s="84" t="n">
        <f aca="false">G27</f>
        <v>8181.01818</v>
      </c>
      <c r="I39" s="55" t="n">
        <f aca="false">I27</f>
        <v>0.25</v>
      </c>
      <c r="J39" s="55" t="n">
        <f aca="false">J27</f>
        <v>0.3</v>
      </c>
      <c r="K39" s="55" t="n">
        <f aca="false">K27</f>
        <v>0</v>
      </c>
      <c r="L39" s="55" t="n">
        <f aca="false">L27</f>
        <v>0.450001</v>
      </c>
      <c r="M39" s="72" t="n">
        <f aca="false">SUM(I39:L39)</f>
        <v>1.000001</v>
      </c>
      <c r="O39" s="76" t="n">
        <v>40</v>
      </c>
      <c r="P39" s="76" t="n">
        <f aca="false">Curves!$M$15</f>
        <v>79.4493363637098</v>
      </c>
      <c r="Q39" s="76" t="n">
        <f aca="false">Curves!$M$14</f>
        <v>94.0632044903593</v>
      </c>
      <c r="R39" s="76" t="n">
        <f aca="false">Curves!$M$11</f>
        <v>74.8056083137401</v>
      </c>
      <c r="S39" s="76" t="n">
        <f aca="false">Curves!E44</f>
        <v>58</v>
      </c>
      <c r="T39" s="85" t="n">
        <f aca="false" t="array" ref="T39:T39">SUM(C39:G39*O39:S39)/$B39</f>
        <v>58.728662010352</v>
      </c>
    </row>
    <row r="40" customFormat="false" ht="12.75" hidden="false" customHeight="false" outlineLevel="0" collapsed="false">
      <c r="A40" s="67" t="n">
        <v>37956</v>
      </c>
      <c r="B40" s="84" t="n">
        <f aca="false">B28</f>
        <v>34319</v>
      </c>
      <c r="C40" s="84" t="n">
        <f aca="false">C28</f>
        <v>15000</v>
      </c>
      <c r="D40" s="84" t="n">
        <f aca="false">D28</f>
        <v>4829.75</v>
      </c>
      <c r="E40" s="84" t="n">
        <f aca="false">E28</f>
        <v>5795.7</v>
      </c>
      <c r="F40" s="84" t="n">
        <f aca="false">F28</f>
        <v>0</v>
      </c>
      <c r="G40" s="84" t="n">
        <f aca="false">G28</f>
        <v>8693.569319</v>
      </c>
      <c r="I40" s="55" t="n">
        <f aca="false">I28</f>
        <v>0.25</v>
      </c>
      <c r="J40" s="55" t="n">
        <f aca="false">J28</f>
        <v>0.3</v>
      </c>
      <c r="K40" s="55" t="n">
        <f aca="false">K28</f>
        <v>0</v>
      </c>
      <c r="L40" s="55" t="n">
        <f aca="false">L28</f>
        <v>0.450001</v>
      </c>
      <c r="M40" s="72" t="n">
        <f aca="false">SUM(I40:L40)</f>
        <v>1.000001</v>
      </c>
      <c r="O40" s="76" t="n">
        <v>40</v>
      </c>
      <c r="P40" s="76" t="n">
        <f aca="false">Curves!$M$15</f>
        <v>79.4493363637098</v>
      </c>
      <c r="Q40" s="76" t="n">
        <f aca="false">Curves!$M$14</f>
        <v>94.0632044903593</v>
      </c>
      <c r="R40" s="76" t="n">
        <f aca="false">Curves!$M$11</f>
        <v>74.8056083137401</v>
      </c>
      <c r="S40" s="76" t="n">
        <f aca="false">Curves!E45</f>
        <v>57</v>
      </c>
      <c r="T40" s="85" t="n">
        <f aca="false" t="array" ref="T40:T40">SUM(C40:G40*O40:S40)/$B40</f>
        <v>58.9881988912964</v>
      </c>
    </row>
    <row r="41" customFormat="false" ht="12.75" hidden="false" customHeight="false" outlineLevel="0" collapsed="false">
      <c r="A41" s="67" t="n">
        <f aca="false">EDATE(A40,1)</f>
        <v>37987</v>
      </c>
      <c r="B41" s="84" t="n">
        <f aca="false">B29</f>
        <v>32675</v>
      </c>
      <c r="C41" s="84" t="n">
        <f aca="false">C29</f>
        <v>15000</v>
      </c>
      <c r="D41" s="84" t="n">
        <f aca="false">D29</f>
        <v>4418.75</v>
      </c>
      <c r="E41" s="84" t="n">
        <f aca="false">E29</f>
        <v>5302.5</v>
      </c>
      <c r="F41" s="84" t="n">
        <f aca="false">F29</f>
        <v>6186.25</v>
      </c>
      <c r="G41" s="84" t="n">
        <f aca="false">G29</f>
        <v>1767.517675</v>
      </c>
      <c r="I41" s="55" t="n">
        <f aca="false">I29</f>
        <v>0.25</v>
      </c>
      <c r="J41" s="55" t="n">
        <f aca="false">J29</f>
        <v>0.3</v>
      </c>
      <c r="K41" s="55" t="n">
        <f aca="false">K29</f>
        <v>0.35</v>
      </c>
      <c r="L41" s="55" t="n">
        <f aca="false">L29</f>
        <v>0.100001</v>
      </c>
      <c r="M41" s="72" t="n">
        <f aca="false">SUM(I41:L41)</f>
        <v>1.000001</v>
      </c>
      <c r="O41" s="76" t="n">
        <v>40</v>
      </c>
      <c r="P41" s="76" t="n">
        <f aca="false">Curves!$M$15</f>
        <v>79.4493363637098</v>
      </c>
      <c r="Q41" s="76" t="n">
        <f aca="false">Curves!$M$14</f>
        <v>94.0632044903593</v>
      </c>
      <c r="R41" s="76" t="n">
        <f aca="false">Curves!$M$12</f>
        <v>65.5594042706605</v>
      </c>
      <c r="S41" s="76" t="n">
        <f aca="false">Curves!E46</f>
        <v>51.875</v>
      </c>
      <c r="T41" s="85" t="n">
        <f aca="false" t="array" ref="T41:T41">SUM(C41:G41*O41:S41)/$B41</f>
        <v>59.5897089801766</v>
      </c>
    </row>
    <row r="42" customFormat="false" ht="12.75" hidden="false" customHeight="false" outlineLevel="0" collapsed="false">
      <c r="A42" s="67" t="n">
        <f aca="false">EDATE(A41,1)</f>
        <v>38018</v>
      </c>
      <c r="B42" s="84" t="n">
        <f aca="false">B30</f>
        <v>32071</v>
      </c>
      <c r="C42" s="84" t="n">
        <f aca="false">C30</f>
        <v>15000</v>
      </c>
      <c r="D42" s="84" t="n">
        <f aca="false">D30</f>
        <v>4267.75</v>
      </c>
      <c r="E42" s="84" t="n">
        <f aca="false">E30</f>
        <v>5121.3</v>
      </c>
      <c r="F42" s="84" t="n">
        <f aca="false">F30</f>
        <v>5974.85</v>
      </c>
      <c r="G42" s="84" t="n">
        <f aca="false">G30</f>
        <v>1707.117071</v>
      </c>
      <c r="I42" s="55" t="n">
        <f aca="false">I30</f>
        <v>0.25</v>
      </c>
      <c r="J42" s="55" t="n">
        <f aca="false">J30</f>
        <v>0.3</v>
      </c>
      <c r="K42" s="55" t="n">
        <f aca="false">K30</f>
        <v>0.35</v>
      </c>
      <c r="L42" s="55" t="n">
        <f aca="false">L30</f>
        <v>0.100001</v>
      </c>
      <c r="M42" s="72" t="n">
        <f aca="false">SUM(I42:L42)</f>
        <v>1.000001</v>
      </c>
      <c r="O42" s="76" t="n">
        <v>40</v>
      </c>
      <c r="P42" s="76" t="n">
        <f aca="false">Curves!$M$15</f>
        <v>79.4493363637098</v>
      </c>
      <c r="Q42" s="76" t="n">
        <f aca="false">Curves!$M$14</f>
        <v>94.0632044903593</v>
      </c>
      <c r="R42" s="76" t="n">
        <f aca="false">Curves!$M$12</f>
        <v>65.5594042706605</v>
      </c>
      <c r="S42" s="76" t="n">
        <f aca="false">Curves!E47</f>
        <v>50.125</v>
      </c>
      <c r="T42" s="85" t="n">
        <f aca="false" t="array" ref="T42:T42">SUM(C42:G42*O42:S42)/$B42</f>
        <v>59.1834568368037</v>
      </c>
    </row>
    <row r="43" customFormat="false" ht="12.75" hidden="false" customHeight="false" outlineLevel="0" collapsed="false">
      <c r="A43" s="67" t="n">
        <f aca="false">EDATE(A42,1)</f>
        <v>38047</v>
      </c>
      <c r="B43" s="84" t="n">
        <f aca="false">B31</f>
        <v>32340</v>
      </c>
      <c r="C43" s="84" t="n">
        <f aca="false">C31</f>
        <v>15000</v>
      </c>
      <c r="D43" s="84" t="n">
        <f aca="false">D31</f>
        <v>4335</v>
      </c>
      <c r="E43" s="84" t="n">
        <f aca="false">E31</f>
        <v>5202</v>
      </c>
      <c r="F43" s="84" t="n">
        <f aca="false">F31</f>
        <v>0</v>
      </c>
      <c r="G43" s="84" t="n">
        <f aca="false">G31</f>
        <v>7803.01734</v>
      </c>
      <c r="I43" s="55" t="n">
        <f aca="false">I31</f>
        <v>0.25</v>
      </c>
      <c r="J43" s="55" t="n">
        <f aca="false">J31</f>
        <v>0.3</v>
      </c>
      <c r="K43" s="55" t="n">
        <f aca="false">K31</f>
        <v>0</v>
      </c>
      <c r="L43" s="55" t="n">
        <f aca="false">L31</f>
        <v>0.450001</v>
      </c>
      <c r="M43" s="72" t="n">
        <f aca="false">SUM(I43:L43)</f>
        <v>1.000001</v>
      </c>
      <c r="O43" s="76" t="n">
        <v>40</v>
      </c>
      <c r="P43" s="76" t="n">
        <f aca="false">Curves!$M$15</f>
        <v>79.4493363637098</v>
      </c>
      <c r="Q43" s="76" t="n">
        <f aca="false">Curves!$M$14</f>
        <v>94.0632044903593</v>
      </c>
      <c r="R43" s="76" t="n">
        <f aca="false">Curves!$M$12</f>
        <v>65.5594042706605</v>
      </c>
      <c r="S43" s="76" t="n">
        <f aca="false">Curves!E48</f>
        <v>49.125</v>
      </c>
      <c r="T43" s="85" t="n">
        <f aca="false" t="array" ref="T43:T43">SUM(C43:G43*O43:S43)/$B43</f>
        <v>56.1859273260059</v>
      </c>
    </row>
    <row r="44" customFormat="false" ht="12.75" hidden="false" customHeight="false" outlineLevel="0" collapsed="false">
      <c r="A44" s="67" t="n">
        <f aca="false">EDATE(A43,1)</f>
        <v>38078</v>
      </c>
      <c r="B44" s="84" t="n">
        <f aca="false">B32</f>
        <v>33013</v>
      </c>
      <c r="C44" s="84" t="n">
        <f aca="false">C32</f>
        <v>15000</v>
      </c>
      <c r="D44" s="84" t="n">
        <f aca="false">D32</f>
        <v>4503.25</v>
      </c>
      <c r="E44" s="84" t="n">
        <f aca="false">E32</f>
        <v>5403.9</v>
      </c>
      <c r="F44" s="84" t="n">
        <f aca="false">F32</f>
        <v>0</v>
      </c>
      <c r="G44" s="84" t="n">
        <f aca="false">G32</f>
        <v>8105.868013</v>
      </c>
      <c r="I44" s="55" t="n">
        <f aca="false">I32</f>
        <v>0.25</v>
      </c>
      <c r="J44" s="55" t="n">
        <f aca="false">J32</f>
        <v>0.3</v>
      </c>
      <c r="K44" s="55" t="n">
        <f aca="false">K32</f>
        <v>0</v>
      </c>
      <c r="L44" s="55" t="n">
        <f aca="false">L32</f>
        <v>0.450001</v>
      </c>
      <c r="M44" s="72" t="n">
        <f aca="false">SUM(I44:L44)</f>
        <v>1.000001</v>
      </c>
      <c r="O44" s="76" t="n">
        <v>40</v>
      </c>
      <c r="P44" s="76" t="n">
        <f aca="false">Curves!$M$15</f>
        <v>79.4493363637098</v>
      </c>
      <c r="Q44" s="76" t="n">
        <f aca="false">Curves!$M$14</f>
        <v>94.0632044903593</v>
      </c>
      <c r="R44" s="76" t="n">
        <f aca="false">Curves!$M$12</f>
        <v>65.5594042706605</v>
      </c>
      <c r="S44" s="76" t="n">
        <f aca="false">Curves!E49</f>
        <v>47.925</v>
      </c>
      <c r="T44" s="85" t="n">
        <f aca="false" t="array" ref="T44:T44">SUM(C44:G44*O44:S44)/$B44</f>
        <v>56.1767212688442</v>
      </c>
    </row>
    <row r="45" customFormat="false" ht="12.75" hidden="false" customHeight="false" outlineLevel="0" collapsed="false">
      <c r="A45" s="67" t="n">
        <f aca="false">EDATE(A44,1)</f>
        <v>38108</v>
      </c>
      <c r="B45" s="84" t="n">
        <f aca="false">B33</f>
        <v>39521</v>
      </c>
      <c r="C45" s="84" t="n">
        <f aca="false">C33</f>
        <v>15000</v>
      </c>
      <c r="D45" s="84" t="n">
        <f aca="false">D33</f>
        <v>6130.25</v>
      </c>
      <c r="E45" s="84" t="n">
        <f aca="false">E33</f>
        <v>7356.3</v>
      </c>
      <c r="F45" s="84" t="n">
        <f aca="false">F33</f>
        <v>0</v>
      </c>
      <c r="G45" s="84" t="n">
        <f aca="false">G33</f>
        <v>11034.474521</v>
      </c>
      <c r="I45" s="55" t="n">
        <f aca="false">I33</f>
        <v>0.25</v>
      </c>
      <c r="J45" s="55" t="n">
        <f aca="false">J33</f>
        <v>0.3</v>
      </c>
      <c r="K45" s="55" t="n">
        <f aca="false">K33</f>
        <v>0</v>
      </c>
      <c r="L45" s="55" t="n">
        <f aca="false">L33</f>
        <v>0.450001</v>
      </c>
      <c r="M45" s="72" t="n">
        <f aca="false">SUM(I45:L45)</f>
        <v>1.000001</v>
      </c>
      <c r="O45" s="76" t="n">
        <v>40</v>
      </c>
      <c r="P45" s="76" t="n">
        <f aca="false">Curves!$M$15</f>
        <v>79.4493363637098</v>
      </c>
      <c r="Q45" s="76" t="n">
        <f aca="false">Curves!$M$14</f>
        <v>94.0632044903593</v>
      </c>
      <c r="R45" s="76" t="n">
        <f aca="false">Curves!$M$12</f>
        <v>65.5594042706605</v>
      </c>
      <c r="S45" s="76" t="n">
        <f aca="false">Curves!E50</f>
        <v>49.925</v>
      </c>
      <c r="T45" s="85" t="n">
        <f aca="false" t="array" ref="T45:T45">SUM(C45:G45*O45:S45)/$B45</f>
        <v>58.9534066925682</v>
      </c>
    </row>
    <row r="46" customFormat="false" ht="12.75" hidden="false" customHeight="false" outlineLevel="0" collapsed="false">
      <c r="A46" s="67" t="n">
        <f aca="false">EDATE(A45,1)</f>
        <v>38139</v>
      </c>
      <c r="B46" s="84" t="n">
        <f aca="false">B34</f>
        <v>43447</v>
      </c>
      <c r="C46" s="84" t="n">
        <f aca="false">C34</f>
        <v>15000</v>
      </c>
      <c r="D46" s="84" t="n">
        <f aca="false">D34</f>
        <v>7111.75</v>
      </c>
      <c r="E46" s="84" t="n">
        <f aca="false">E34</f>
        <v>8534.1</v>
      </c>
      <c r="F46" s="84" t="n">
        <f aca="false">F34</f>
        <v>0</v>
      </c>
      <c r="G46" s="84" t="n">
        <f aca="false">G34</f>
        <v>12801.178447</v>
      </c>
      <c r="I46" s="55" t="n">
        <f aca="false">I34</f>
        <v>0.25</v>
      </c>
      <c r="J46" s="55" t="n">
        <f aca="false">J34</f>
        <v>0.3</v>
      </c>
      <c r="K46" s="55" t="n">
        <f aca="false">K34</f>
        <v>0</v>
      </c>
      <c r="L46" s="55" t="n">
        <f aca="false">L34</f>
        <v>0.450001</v>
      </c>
      <c r="M46" s="72" t="n">
        <f aca="false">SUM(I46:L46)</f>
        <v>1.000001</v>
      </c>
      <c r="O46" s="76" t="n">
        <v>40</v>
      </c>
      <c r="P46" s="76" t="n">
        <f aca="false">Curves!$M$15</f>
        <v>79.4493363637098</v>
      </c>
      <c r="Q46" s="76" t="n">
        <f aca="false">Curves!$M$14</f>
        <v>94.0632044903593</v>
      </c>
      <c r="R46" s="76" t="n">
        <f aca="false">Curves!$M$12</f>
        <v>65.5594042706605</v>
      </c>
      <c r="S46" s="76" t="n">
        <f aca="false">Curves!E51</f>
        <v>61.425</v>
      </c>
      <c r="T46" s="85" t="n">
        <f aca="false" t="array" ref="T46:T46">SUM(C46:G46*O46:S46)/$B46</f>
        <v>63.3894399482764</v>
      </c>
    </row>
    <row r="47" customFormat="false" ht="12.75" hidden="false" customHeight="false" outlineLevel="0" collapsed="false">
      <c r="A47" s="67" t="n">
        <f aca="false">EDATE(A46,1)</f>
        <v>38169</v>
      </c>
      <c r="B47" s="84" t="n">
        <f aca="false">B35</f>
        <v>45574</v>
      </c>
      <c r="C47" s="84" t="n">
        <f aca="false">C35</f>
        <v>15000</v>
      </c>
      <c r="D47" s="84" t="n">
        <f aca="false">D35</f>
        <v>7643.5</v>
      </c>
      <c r="E47" s="84" t="n">
        <f aca="false">E35</f>
        <v>9172.2</v>
      </c>
      <c r="F47" s="84" t="n">
        <f aca="false">F35</f>
        <v>10700.9</v>
      </c>
      <c r="G47" s="84" t="n">
        <f aca="false">G35</f>
        <v>3057.43057399999</v>
      </c>
      <c r="I47" s="55" t="n">
        <f aca="false">I35</f>
        <v>0.25</v>
      </c>
      <c r="J47" s="55" t="n">
        <f aca="false">J35</f>
        <v>0.3</v>
      </c>
      <c r="K47" s="55" t="n">
        <f aca="false">K35</f>
        <v>0.35</v>
      </c>
      <c r="L47" s="55" t="n">
        <f aca="false">L35</f>
        <v>0.100001</v>
      </c>
      <c r="M47" s="72" t="n">
        <f aca="false">SUM(I47:L47)</f>
        <v>1.000001</v>
      </c>
      <c r="O47" s="76" t="n">
        <v>40</v>
      </c>
      <c r="P47" s="76" t="n">
        <f aca="false">Curves!$M$15</f>
        <v>79.4493363637098</v>
      </c>
      <c r="Q47" s="76" t="n">
        <f aca="false">Curves!$M$14</f>
        <v>94.0632044903593</v>
      </c>
      <c r="R47" s="76" t="n">
        <f aca="false">Curves!$M$12</f>
        <v>65.5594042706605</v>
      </c>
      <c r="S47" s="76" t="n">
        <f aca="false">Curves!E52</f>
        <v>86.75</v>
      </c>
      <c r="T47" s="85" t="n">
        <f aca="false" t="array" ref="T47:T47">SUM(C47:G47*O47:S47)/$B47</f>
        <v>66.6347974322399</v>
      </c>
    </row>
    <row r="48" customFormat="false" ht="12.75" hidden="false" customHeight="false" outlineLevel="0" collapsed="false">
      <c r="A48" s="67" t="n">
        <f aca="false">EDATE(A47,1)</f>
        <v>38200</v>
      </c>
      <c r="B48" s="84" t="n">
        <f aca="false">B36</f>
        <v>44661</v>
      </c>
      <c r="C48" s="84" t="n">
        <f aca="false">C36</f>
        <v>15000</v>
      </c>
      <c r="D48" s="84" t="n">
        <f aca="false">D36</f>
        <v>7415.25</v>
      </c>
      <c r="E48" s="84" t="n">
        <f aca="false">E36</f>
        <v>8898.3</v>
      </c>
      <c r="F48" s="84" t="n">
        <f aca="false">F36</f>
        <v>10381.35</v>
      </c>
      <c r="G48" s="84" t="n">
        <f aca="false">G36</f>
        <v>2966.129661</v>
      </c>
      <c r="I48" s="55" t="n">
        <f aca="false">I36</f>
        <v>0.25</v>
      </c>
      <c r="J48" s="55" t="n">
        <f aca="false">J36</f>
        <v>0.3</v>
      </c>
      <c r="K48" s="55" t="n">
        <f aca="false">K36</f>
        <v>0.35</v>
      </c>
      <c r="L48" s="55" t="n">
        <f aca="false">L36</f>
        <v>0.100001</v>
      </c>
      <c r="M48" s="72" t="n">
        <f aca="false">SUM(I48:L48)</f>
        <v>1.000001</v>
      </c>
      <c r="O48" s="76" t="n">
        <v>40</v>
      </c>
      <c r="P48" s="76" t="n">
        <f aca="false">Curves!$M$15</f>
        <v>79.4493363637098</v>
      </c>
      <c r="Q48" s="76" t="n">
        <f aca="false">Curves!$M$14</f>
        <v>94.0632044903593</v>
      </c>
      <c r="R48" s="76" t="n">
        <f aca="false">Curves!$M$12</f>
        <v>65.5594042706605</v>
      </c>
      <c r="S48" s="76" t="n">
        <f aca="false">Curves!E53</f>
        <v>97.25</v>
      </c>
      <c r="T48" s="85" t="n">
        <f aca="false" t="array" ref="T48:T48">SUM(C48:G48*O48:S48)/$B48</f>
        <v>67.0650127638215</v>
      </c>
    </row>
    <row r="49" customFormat="false" ht="12.75" hidden="false" customHeight="false" outlineLevel="0" collapsed="false">
      <c r="A49" s="67" t="n">
        <f aca="false">EDATE(A48,1)</f>
        <v>38231</v>
      </c>
      <c r="B49" s="84" t="n">
        <f aca="false">B37</f>
        <v>44243</v>
      </c>
      <c r="C49" s="84" t="n">
        <f aca="false">C37</f>
        <v>15000</v>
      </c>
      <c r="D49" s="84" t="n">
        <f aca="false">D37</f>
        <v>7310.75</v>
      </c>
      <c r="E49" s="84" t="n">
        <f aca="false">E37</f>
        <v>8772.9</v>
      </c>
      <c r="F49" s="84" t="n">
        <f aca="false">F37</f>
        <v>10235.05</v>
      </c>
      <c r="G49" s="84" t="n">
        <f aca="false">G37</f>
        <v>2924.32924299999</v>
      </c>
      <c r="I49" s="55" t="n">
        <f aca="false">I37</f>
        <v>0.25</v>
      </c>
      <c r="J49" s="55" t="n">
        <f aca="false">J37</f>
        <v>0.3</v>
      </c>
      <c r="K49" s="55" t="n">
        <f aca="false">K37</f>
        <v>0.35</v>
      </c>
      <c r="L49" s="55" t="n">
        <f aca="false">L37</f>
        <v>0.100001</v>
      </c>
      <c r="M49" s="72" t="n">
        <f aca="false">SUM(I49:L49)</f>
        <v>1.000001</v>
      </c>
      <c r="O49" s="76" t="n">
        <v>40</v>
      </c>
      <c r="P49" s="76" t="n">
        <f aca="false">Curves!$M$15</f>
        <v>79.4493363637098</v>
      </c>
      <c r="Q49" s="76" t="n">
        <f aca="false">Curves!$M$14</f>
        <v>94.0632044903593</v>
      </c>
      <c r="R49" s="76" t="n">
        <f aca="false">Curves!$M$12</f>
        <v>65.5594042706605</v>
      </c>
      <c r="S49" s="76" t="n">
        <f aca="false">Curves!E54</f>
        <v>87.25</v>
      </c>
      <c r="T49" s="85" t="n">
        <f aca="false" t="array" ref="T49:T49">SUM(C49:G49*O49:S49)/$B49</f>
        <v>66.2747288752263</v>
      </c>
    </row>
    <row r="50" customFormat="false" ht="12.75" hidden="false" customHeight="false" outlineLevel="0" collapsed="false">
      <c r="A50" s="67" t="n">
        <f aca="false">EDATE(A49,1)</f>
        <v>38261</v>
      </c>
      <c r="B50" s="84" t="n">
        <f aca="false">B38</f>
        <v>36692</v>
      </c>
      <c r="C50" s="84" t="n">
        <f aca="false">C38</f>
        <v>15000</v>
      </c>
      <c r="D50" s="84" t="n">
        <f aca="false">D38</f>
        <v>5423</v>
      </c>
      <c r="E50" s="84" t="n">
        <f aca="false">E38</f>
        <v>6507.6</v>
      </c>
      <c r="F50" s="84" t="n">
        <f aca="false">F38</f>
        <v>0</v>
      </c>
      <c r="G50" s="84" t="n">
        <f aca="false">G38</f>
        <v>9761.42169199999</v>
      </c>
      <c r="I50" s="55" t="n">
        <f aca="false">I38</f>
        <v>0.25</v>
      </c>
      <c r="J50" s="55" t="n">
        <f aca="false">J38</f>
        <v>0.3</v>
      </c>
      <c r="K50" s="55" t="n">
        <f aca="false">K38</f>
        <v>0</v>
      </c>
      <c r="L50" s="55" t="n">
        <f aca="false">L38</f>
        <v>0.450001</v>
      </c>
      <c r="M50" s="72" t="n">
        <f aca="false">SUM(I50:L50)</f>
        <v>1.000001</v>
      </c>
      <c r="O50" s="76" t="n">
        <v>40</v>
      </c>
      <c r="P50" s="76" t="n">
        <f aca="false">Curves!$M$15</f>
        <v>79.4493363637098</v>
      </c>
      <c r="Q50" s="76" t="n">
        <f aca="false">Curves!$M$14</f>
        <v>94.0632044903593</v>
      </c>
      <c r="R50" s="76" t="n">
        <f aca="false">Curves!$M$12</f>
        <v>65.5594042706605</v>
      </c>
      <c r="S50" s="76" t="n">
        <f aca="false">Curves!E55</f>
        <v>55.875</v>
      </c>
      <c r="T50" s="85" t="n">
        <f aca="false" t="array" ref="T50:T50">SUM(C50:G50*O50:S50)/$B50</f>
        <v>59.6423988248763</v>
      </c>
    </row>
    <row r="51" customFormat="false" ht="12.75" hidden="false" customHeight="false" outlineLevel="0" collapsed="false">
      <c r="A51" s="67" t="n">
        <f aca="false">EDATE(A50,1)</f>
        <v>38292</v>
      </c>
      <c r="B51" s="84" t="n">
        <f aca="false">B39</f>
        <v>33180</v>
      </c>
      <c r="C51" s="84" t="n">
        <f aca="false">C39</f>
        <v>15000</v>
      </c>
      <c r="D51" s="84" t="n">
        <f aca="false">D39</f>
        <v>4545</v>
      </c>
      <c r="E51" s="84" t="n">
        <f aca="false">E39</f>
        <v>5454</v>
      </c>
      <c r="F51" s="84" t="n">
        <f aca="false">F39</f>
        <v>0</v>
      </c>
      <c r="G51" s="84" t="n">
        <f aca="false">G39</f>
        <v>8181.01818</v>
      </c>
      <c r="I51" s="55" t="n">
        <f aca="false">I39</f>
        <v>0.25</v>
      </c>
      <c r="J51" s="55" t="n">
        <f aca="false">J39</f>
        <v>0.3</v>
      </c>
      <c r="K51" s="55" t="n">
        <f aca="false">K39</f>
        <v>0</v>
      </c>
      <c r="L51" s="55" t="n">
        <f aca="false">L39</f>
        <v>0.450001</v>
      </c>
      <c r="M51" s="72" t="n">
        <f aca="false">SUM(I51:L51)</f>
        <v>1.000001</v>
      </c>
      <c r="O51" s="76" t="n">
        <v>40</v>
      </c>
      <c r="P51" s="76" t="n">
        <f aca="false">Curves!$M$15</f>
        <v>79.4493363637098</v>
      </c>
      <c r="Q51" s="76" t="n">
        <f aca="false">Curves!$M$14</f>
        <v>94.0632044903593</v>
      </c>
      <c r="R51" s="76" t="n">
        <f aca="false">Curves!$M$12</f>
        <v>65.5594042706605</v>
      </c>
      <c r="S51" s="76" t="n">
        <f aca="false">Curves!E56</f>
        <v>49.875</v>
      </c>
      <c r="T51" s="85" t="n">
        <f aca="false" t="array" ref="T51:T51">SUM(C51:G51*O51:S51)/$B51</f>
        <v>56.7253234716992</v>
      </c>
    </row>
    <row r="52" customFormat="false" ht="12.75" hidden="false" customHeight="false" outlineLevel="0" collapsed="false">
      <c r="A52" s="67" t="n">
        <f aca="false">EDATE(A51,1)</f>
        <v>38322</v>
      </c>
      <c r="B52" s="84" t="n">
        <f aca="false">B40</f>
        <v>34319</v>
      </c>
      <c r="C52" s="84" t="n">
        <f aca="false">C40</f>
        <v>15000</v>
      </c>
      <c r="D52" s="84" t="n">
        <f aca="false">D40</f>
        <v>4829.75</v>
      </c>
      <c r="E52" s="84" t="n">
        <f aca="false">E40</f>
        <v>5795.7</v>
      </c>
      <c r="F52" s="84" t="n">
        <f aca="false">F40</f>
        <v>0</v>
      </c>
      <c r="G52" s="84" t="n">
        <f aca="false">G40</f>
        <v>8693.569319</v>
      </c>
      <c r="I52" s="55" t="n">
        <f aca="false">I40</f>
        <v>0.25</v>
      </c>
      <c r="J52" s="55" t="n">
        <f aca="false">J40</f>
        <v>0.3</v>
      </c>
      <c r="K52" s="55" t="n">
        <f aca="false">K40</f>
        <v>0</v>
      </c>
      <c r="L52" s="55" t="n">
        <f aca="false">L40</f>
        <v>0.450001</v>
      </c>
      <c r="M52" s="72" t="n">
        <f aca="false">SUM(I52:L52)</f>
        <v>1.000001</v>
      </c>
      <c r="O52" s="76" t="n">
        <v>40</v>
      </c>
      <c r="P52" s="76" t="n">
        <f aca="false">Curves!$M$15</f>
        <v>79.4493363637098</v>
      </c>
      <c r="Q52" s="76" t="n">
        <f aca="false">Curves!$M$14</f>
        <v>94.0632044903593</v>
      </c>
      <c r="R52" s="76" t="n">
        <f aca="false">Curves!$M$12</f>
        <v>65.5594042706605</v>
      </c>
      <c r="S52" s="76" t="n">
        <f aca="false">Curves!E57</f>
        <v>48.875</v>
      </c>
      <c r="T52" s="85" t="n">
        <f aca="false" t="array" ref="T52:T52">SUM(C52:G52*O52:S52)/$B52</f>
        <v>56.9300022446321</v>
      </c>
    </row>
    <row r="53" customFormat="false" ht="12.75" hidden="false" customHeight="false" outlineLevel="0" collapsed="false">
      <c r="A53" s="67" t="n">
        <f aca="false">EDATE(A52,1)</f>
        <v>38353</v>
      </c>
      <c r="B53" s="84" t="n">
        <f aca="false">B41</f>
        <v>32675</v>
      </c>
      <c r="C53" s="84" t="n">
        <f aca="false">C41</f>
        <v>15000</v>
      </c>
      <c r="D53" s="84" t="n">
        <f aca="false">D41</f>
        <v>4418.75</v>
      </c>
      <c r="E53" s="84" t="n">
        <f aca="false">E41</f>
        <v>5302.5</v>
      </c>
      <c r="F53" s="84" t="n">
        <f aca="false">F41</f>
        <v>6186.25</v>
      </c>
      <c r="G53" s="84" t="n">
        <f aca="false">G41</f>
        <v>1767.517675</v>
      </c>
      <c r="I53" s="55" t="n">
        <f aca="false">I41</f>
        <v>0.25</v>
      </c>
      <c r="J53" s="55" t="n">
        <f aca="false">J41</f>
        <v>0.3</v>
      </c>
      <c r="K53" s="55" t="n">
        <f aca="false">K41</f>
        <v>0.35</v>
      </c>
      <c r="L53" s="55" t="n">
        <f aca="false">L41</f>
        <v>0.100001</v>
      </c>
      <c r="M53" s="72" t="n">
        <f aca="false">SUM(I53:L53)</f>
        <v>1.000001</v>
      </c>
      <c r="O53" s="76" t="n">
        <v>40</v>
      </c>
      <c r="P53" s="76" t="n">
        <f aca="false">Curves!$M$15</f>
        <v>79.4493363637098</v>
      </c>
      <c r="Q53" s="76" t="n">
        <f aca="false">Curves!$M$14</f>
        <v>94.0632044903593</v>
      </c>
      <c r="R53" s="76" t="n">
        <f aca="false">Curves!$M$13</f>
        <v>60.38492089864</v>
      </c>
      <c r="S53" s="76" t="n">
        <f aca="false">Curves!E58</f>
        <v>47.75</v>
      </c>
      <c r="T53" s="85" t="n">
        <f aca="false" t="array" ref="T53:T53">SUM(C53:G53*O53:S53)/$B53</f>
        <v>58.3869038334425</v>
      </c>
    </row>
    <row r="54" customFormat="false" ht="12.75" hidden="false" customHeight="false" outlineLevel="0" collapsed="false">
      <c r="A54" s="67" t="n">
        <f aca="false">EDATE(A53,1)</f>
        <v>38384</v>
      </c>
      <c r="B54" s="84" t="n">
        <f aca="false">B42</f>
        <v>32071</v>
      </c>
      <c r="C54" s="84" t="n">
        <f aca="false">C42</f>
        <v>15000</v>
      </c>
      <c r="D54" s="84" t="n">
        <f aca="false">D42</f>
        <v>4267.75</v>
      </c>
      <c r="E54" s="84" t="n">
        <f aca="false">E42</f>
        <v>5121.3</v>
      </c>
      <c r="F54" s="84" t="n">
        <f aca="false">F42</f>
        <v>5974.85</v>
      </c>
      <c r="G54" s="84" t="n">
        <f aca="false">G42</f>
        <v>1707.117071</v>
      </c>
      <c r="I54" s="55" t="n">
        <f aca="false">I42</f>
        <v>0.25</v>
      </c>
      <c r="J54" s="55" t="n">
        <f aca="false">J42</f>
        <v>0.3</v>
      </c>
      <c r="K54" s="55" t="n">
        <f aca="false">K42</f>
        <v>0.35</v>
      </c>
      <c r="L54" s="55" t="n">
        <f aca="false">L42</f>
        <v>0.100001</v>
      </c>
      <c r="M54" s="72" t="n">
        <f aca="false">SUM(I54:L54)</f>
        <v>1.000001</v>
      </c>
      <c r="O54" s="76" t="n">
        <v>40</v>
      </c>
      <c r="P54" s="76" t="n">
        <f aca="false">Curves!$M$15</f>
        <v>79.4493363637098</v>
      </c>
      <c r="Q54" s="76" t="n">
        <f aca="false">Curves!$M$14</f>
        <v>94.0632044903593</v>
      </c>
      <c r="R54" s="76" t="n">
        <f aca="false">Curves!$M$13</f>
        <v>60.38492089864</v>
      </c>
      <c r="S54" s="76" t="n">
        <f aca="false">Curves!E59</f>
        <v>46</v>
      </c>
      <c r="T54" s="85" t="n">
        <f aca="false" t="array" ref="T54:T54">SUM(C54:G54*O54:S54)/$B54</f>
        <v>57.9998760350453</v>
      </c>
    </row>
    <row r="55" customFormat="false" ht="12.75" hidden="false" customHeight="false" outlineLevel="0" collapsed="false">
      <c r="A55" s="67" t="n">
        <f aca="false">EDATE(A54,1)</f>
        <v>38412</v>
      </c>
      <c r="B55" s="84" t="n">
        <f aca="false">B43</f>
        <v>32340</v>
      </c>
      <c r="C55" s="84" t="n">
        <f aca="false">C43</f>
        <v>15000</v>
      </c>
      <c r="D55" s="84" t="n">
        <f aca="false">D43</f>
        <v>4335</v>
      </c>
      <c r="E55" s="84" t="n">
        <f aca="false">E43</f>
        <v>5202</v>
      </c>
      <c r="F55" s="84" t="n">
        <f aca="false">F43</f>
        <v>0</v>
      </c>
      <c r="G55" s="84" t="n">
        <f aca="false">G43</f>
        <v>7803.01734</v>
      </c>
      <c r="I55" s="55" t="n">
        <f aca="false">I43</f>
        <v>0.25</v>
      </c>
      <c r="J55" s="55" t="n">
        <f aca="false">J43</f>
        <v>0.3</v>
      </c>
      <c r="K55" s="55" t="n">
        <f aca="false">K43</f>
        <v>0</v>
      </c>
      <c r="L55" s="55" t="n">
        <f aca="false">L43</f>
        <v>0.450001</v>
      </c>
      <c r="M55" s="72" t="n">
        <f aca="false">SUM(I55:L55)</f>
        <v>1.000001</v>
      </c>
      <c r="O55" s="76" t="n">
        <v>40</v>
      </c>
      <c r="P55" s="76" t="n">
        <f aca="false">Curves!$M$15</f>
        <v>79.4493363637098</v>
      </c>
      <c r="Q55" s="76" t="n">
        <f aca="false">Curves!$M$14</f>
        <v>94.0632044903593</v>
      </c>
      <c r="R55" s="76" t="n">
        <f aca="false">Curves!$M$13</f>
        <v>60.38492089864</v>
      </c>
      <c r="S55" s="76" t="n">
        <f aca="false">Curves!E60</f>
        <v>45</v>
      </c>
      <c r="T55" s="85" t="n">
        <f aca="false" t="array" ref="T55:T55">SUM(C55:G55*O55:S55)/$B55</f>
        <v>55.1906445020263</v>
      </c>
    </row>
    <row r="56" customFormat="false" ht="12.75" hidden="false" customHeight="false" outlineLevel="0" collapsed="false">
      <c r="A56" s="67" t="n">
        <f aca="false">EDATE(A55,1)</f>
        <v>38443</v>
      </c>
      <c r="B56" s="84" t="n">
        <f aca="false">B44</f>
        <v>33013</v>
      </c>
      <c r="C56" s="84" t="n">
        <f aca="false">C44</f>
        <v>15000</v>
      </c>
      <c r="D56" s="84" t="n">
        <f aca="false">D44</f>
        <v>4503.25</v>
      </c>
      <c r="E56" s="84" t="n">
        <f aca="false">E44</f>
        <v>5403.9</v>
      </c>
      <c r="F56" s="84" t="n">
        <f aca="false">F44</f>
        <v>0</v>
      </c>
      <c r="G56" s="84" t="n">
        <f aca="false">G44</f>
        <v>8105.868013</v>
      </c>
      <c r="I56" s="55" t="n">
        <f aca="false">I44</f>
        <v>0.25</v>
      </c>
      <c r="J56" s="55" t="n">
        <f aca="false">J44</f>
        <v>0.3</v>
      </c>
      <c r="K56" s="55" t="n">
        <f aca="false">K44</f>
        <v>0</v>
      </c>
      <c r="L56" s="55" t="n">
        <f aca="false">L44</f>
        <v>0.450001</v>
      </c>
      <c r="M56" s="72" t="n">
        <f aca="false">SUM(I56:L56)</f>
        <v>1.000001</v>
      </c>
      <c r="O56" s="76" t="n">
        <v>40</v>
      </c>
      <c r="P56" s="76" t="n">
        <f aca="false">Curves!$M$15</f>
        <v>79.4493363637098</v>
      </c>
      <c r="Q56" s="76" t="n">
        <f aca="false">Curves!$M$14</f>
        <v>94.0632044903593</v>
      </c>
      <c r="R56" s="76" t="n">
        <f aca="false">Curves!$M$13</f>
        <v>60.38492089864</v>
      </c>
      <c r="S56" s="76" t="n">
        <f aca="false">Curves!E61</f>
        <v>43.45</v>
      </c>
      <c r="T56" s="85" t="n">
        <f aca="false" t="array" ref="T56:T56">SUM(C56:G56*O56:S56)/$B56</f>
        <v>55.0779492893763</v>
      </c>
    </row>
    <row r="57" customFormat="false" ht="12.75" hidden="false" customHeight="false" outlineLevel="0" collapsed="false">
      <c r="A57" s="67" t="n">
        <f aca="false">EDATE(A56,1)</f>
        <v>38473</v>
      </c>
      <c r="B57" s="84" t="n">
        <f aca="false">B45</f>
        <v>39521</v>
      </c>
      <c r="C57" s="84" t="n">
        <f aca="false">C45</f>
        <v>15000</v>
      </c>
      <c r="D57" s="84" t="n">
        <f aca="false">D45</f>
        <v>6130.25</v>
      </c>
      <c r="E57" s="84" t="n">
        <f aca="false">E45</f>
        <v>7356.3</v>
      </c>
      <c r="F57" s="84" t="n">
        <f aca="false">F45</f>
        <v>0</v>
      </c>
      <c r="G57" s="84" t="n">
        <f aca="false">G45</f>
        <v>11034.474521</v>
      </c>
      <c r="I57" s="55" t="n">
        <f aca="false">I45</f>
        <v>0.25</v>
      </c>
      <c r="J57" s="55" t="n">
        <f aca="false">J45</f>
        <v>0.3</v>
      </c>
      <c r="K57" s="55" t="n">
        <f aca="false">K45</f>
        <v>0</v>
      </c>
      <c r="L57" s="55" t="n">
        <f aca="false">L45</f>
        <v>0.450001</v>
      </c>
      <c r="M57" s="72" t="n">
        <f aca="false">SUM(I57:L57)</f>
        <v>1.000001</v>
      </c>
      <c r="O57" s="76" t="n">
        <v>40</v>
      </c>
      <c r="P57" s="76" t="n">
        <f aca="false">Curves!$M$15</f>
        <v>79.4493363637098</v>
      </c>
      <c r="Q57" s="76" t="n">
        <f aca="false">Curves!$M$14</f>
        <v>94.0632044903593</v>
      </c>
      <c r="R57" s="76" t="n">
        <f aca="false">Curves!$M$13</f>
        <v>60.38492089864</v>
      </c>
      <c r="S57" s="76" t="n">
        <f aca="false">Curves!E62</f>
        <v>45.45</v>
      </c>
      <c r="T57" s="85" t="n">
        <f aca="false" t="array" ref="T57:T57">SUM(C57:G57*O57:S57)/$B57</f>
        <v>57.7039627644926</v>
      </c>
    </row>
    <row r="58" customFormat="false" ht="12.75" hidden="false" customHeight="false" outlineLevel="0" collapsed="false">
      <c r="A58" s="67" t="n">
        <f aca="false">EDATE(A57,1)</f>
        <v>38504</v>
      </c>
      <c r="B58" s="84" t="n">
        <f aca="false">B46</f>
        <v>43447</v>
      </c>
      <c r="C58" s="84" t="n">
        <f aca="false">C46</f>
        <v>15000</v>
      </c>
      <c r="D58" s="84" t="n">
        <f aca="false">D46</f>
        <v>7111.75</v>
      </c>
      <c r="E58" s="84" t="n">
        <f aca="false">E46</f>
        <v>8534.1</v>
      </c>
      <c r="F58" s="84" t="n">
        <f aca="false">F46</f>
        <v>0</v>
      </c>
      <c r="G58" s="84" t="n">
        <f aca="false">G46</f>
        <v>12801.178447</v>
      </c>
      <c r="I58" s="55" t="n">
        <f aca="false">I46</f>
        <v>0.25</v>
      </c>
      <c r="J58" s="55" t="n">
        <f aca="false">J46</f>
        <v>0.3</v>
      </c>
      <c r="K58" s="55" t="n">
        <f aca="false">K46</f>
        <v>0</v>
      </c>
      <c r="L58" s="55" t="n">
        <f aca="false">L46</f>
        <v>0.450001</v>
      </c>
      <c r="M58" s="72" t="n">
        <f aca="false">SUM(I58:L58)</f>
        <v>1.000001</v>
      </c>
      <c r="O58" s="76" t="n">
        <v>40</v>
      </c>
      <c r="P58" s="76" t="n">
        <f aca="false">Curves!$M$15</f>
        <v>79.4493363637098</v>
      </c>
      <c r="Q58" s="76" t="n">
        <f aca="false">Curves!$M$14</f>
        <v>94.0632044903593</v>
      </c>
      <c r="R58" s="76" t="n">
        <f aca="false">Curves!$M$13</f>
        <v>60.38492089864</v>
      </c>
      <c r="S58" s="76" t="n">
        <f aca="false">Curves!E63</f>
        <v>56.95</v>
      </c>
      <c r="T58" s="85" t="n">
        <f aca="false" t="array" ref="T58:T58">SUM(C58:G58*O58:S58)/$B58</f>
        <v>62.0709306484323</v>
      </c>
    </row>
    <row r="59" customFormat="false" ht="12.75" hidden="false" customHeight="false" outlineLevel="0" collapsed="false">
      <c r="A59" s="67" t="n">
        <f aca="false">EDATE(A58,1)</f>
        <v>38534</v>
      </c>
      <c r="B59" s="84" t="n">
        <f aca="false">B47</f>
        <v>45574</v>
      </c>
      <c r="C59" s="84" t="n">
        <f aca="false">C47</f>
        <v>15000</v>
      </c>
      <c r="D59" s="84" t="n">
        <f aca="false">D47</f>
        <v>7643.5</v>
      </c>
      <c r="E59" s="84" t="n">
        <f aca="false">E47</f>
        <v>9172.2</v>
      </c>
      <c r="F59" s="84" t="n">
        <f aca="false">F47</f>
        <v>10700.9</v>
      </c>
      <c r="G59" s="84" t="n">
        <f aca="false">G47</f>
        <v>3057.43057399999</v>
      </c>
      <c r="I59" s="55" t="n">
        <f aca="false">I47</f>
        <v>0.25</v>
      </c>
      <c r="J59" s="55" t="n">
        <f aca="false">J47</f>
        <v>0.3</v>
      </c>
      <c r="K59" s="55" t="n">
        <f aca="false">K47</f>
        <v>0.35</v>
      </c>
      <c r="L59" s="55" t="n">
        <f aca="false">L47</f>
        <v>0.100001</v>
      </c>
      <c r="M59" s="72" t="n">
        <f aca="false">SUM(I59:L59)</f>
        <v>1.000001</v>
      </c>
      <c r="O59" s="76" t="n">
        <v>40</v>
      </c>
      <c r="P59" s="76" t="n">
        <f aca="false">Curves!$M$15</f>
        <v>79.4493363637098</v>
      </c>
      <c r="Q59" s="76" t="n">
        <f aca="false">Curves!$M$14</f>
        <v>94.0632044903593</v>
      </c>
      <c r="R59" s="76" t="n">
        <f aca="false">Curves!$M$13</f>
        <v>60.38492089864</v>
      </c>
      <c r="S59" s="76" t="n">
        <f aca="false">Curves!E64</f>
        <v>77.5</v>
      </c>
      <c r="T59" s="85" t="n">
        <f aca="false" t="array" ref="T59:T59">SUM(C59:G59*O59:S59)/$B59</f>
        <v>64.7992582668132</v>
      </c>
    </row>
    <row r="60" customFormat="false" ht="12.75" hidden="false" customHeight="false" outlineLevel="0" collapsed="false">
      <c r="A60" s="67" t="n">
        <f aca="false">EDATE(A59,1)</f>
        <v>38565</v>
      </c>
      <c r="B60" s="84" t="n">
        <f aca="false">B48</f>
        <v>44661</v>
      </c>
      <c r="C60" s="84" t="n">
        <f aca="false">C48</f>
        <v>15000</v>
      </c>
      <c r="D60" s="84" t="n">
        <f aca="false">D48</f>
        <v>7415.25</v>
      </c>
      <c r="E60" s="84" t="n">
        <f aca="false">E48</f>
        <v>8898.3</v>
      </c>
      <c r="F60" s="84" t="n">
        <f aca="false">F48</f>
        <v>10381.35</v>
      </c>
      <c r="G60" s="84" t="n">
        <f aca="false">G48</f>
        <v>2966.129661</v>
      </c>
      <c r="I60" s="55" t="n">
        <f aca="false">I48</f>
        <v>0.25</v>
      </c>
      <c r="J60" s="55" t="n">
        <f aca="false">J48</f>
        <v>0.3</v>
      </c>
      <c r="K60" s="55" t="n">
        <f aca="false">K48</f>
        <v>0.35</v>
      </c>
      <c r="L60" s="55" t="n">
        <f aca="false">L48</f>
        <v>0.100001</v>
      </c>
      <c r="M60" s="72" t="n">
        <f aca="false">SUM(I60:L60)</f>
        <v>1.000001</v>
      </c>
      <c r="O60" s="76" t="n">
        <v>40</v>
      </c>
      <c r="P60" s="76" t="n">
        <f aca="false">Curves!$M$15</f>
        <v>79.4493363637098</v>
      </c>
      <c r="Q60" s="76" t="n">
        <f aca="false">Curves!$M$14</f>
        <v>94.0632044903593</v>
      </c>
      <c r="R60" s="76" t="n">
        <f aca="false">Curves!$M$13</f>
        <v>60.38492089864</v>
      </c>
      <c r="S60" s="76" t="n">
        <f aca="false">Curves!E65</f>
        <v>88</v>
      </c>
      <c r="T60" s="85" t="n">
        <f aca="false" t="array" ref="T60:T60">SUM(C60:G60*O60:S60)/$B60</f>
        <v>65.2478832253344</v>
      </c>
    </row>
    <row r="61" customFormat="false" ht="12.75" hidden="false" customHeight="false" outlineLevel="0" collapsed="false">
      <c r="A61" s="67" t="n">
        <f aca="false">EDATE(A60,1)</f>
        <v>38596</v>
      </c>
      <c r="B61" s="84" t="n">
        <f aca="false">B49</f>
        <v>44243</v>
      </c>
      <c r="C61" s="84" t="n">
        <f aca="false">C49</f>
        <v>15000</v>
      </c>
      <c r="D61" s="84" t="n">
        <f aca="false">D49</f>
        <v>7310.75</v>
      </c>
      <c r="E61" s="84" t="n">
        <f aca="false">E49</f>
        <v>8772.9</v>
      </c>
      <c r="F61" s="84" t="n">
        <f aca="false">F49</f>
        <v>10235.05</v>
      </c>
      <c r="G61" s="84" t="n">
        <f aca="false">G49</f>
        <v>2924.32924299999</v>
      </c>
      <c r="I61" s="55" t="n">
        <f aca="false">I49</f>
        <v>0.25</v>
      </c>
      <c r="J61" s="55" t="n">
        <f aca="false">J49</f>
        <v>0.3</v>
      </c>
      <c r="K61" s="55" t="n">
        <f aca="false">K49</f>
        <v>0.35</v>
      </c>
      <c r="L61" s="55" t="n">
        <f aca="false">L49</f>
        <v>0.100001</v>
      </c>
      <c r="M61" s="72" t="n">
        <f aca="false">SUM(I61:L61)</f>
        <v>1.000001</v>
      </c>
      <c r="O61" s="76" t="n">
        <v>40</v>
      </c>
      <c r="P61" s="76" t="n">
        <f aca="false">Curves!$M$15</f>
        <v>79.4493363637098</v>
      </c>
      <c r="Q61" s="76" t="n">
        <f aca="false">Curves!$M$14</f>
        <v>94.0632044903593</v>
      </c>
      <c r="R61" s="76" t="n">
        <f aca="false">Curves!$M$13</f>
        <v>60.38492089864</v>
      </c>
      <c r="S61" s="76" t="n">
        <f aca="false">Curves!E66</f>
        <v>78</v>
      </c>
      <c r="T61" s="85" t="n">
        <f aca="false" t="array" ref="T61:T61">SUM(C61:G61*O61:S61)/$B61</f>
        <v>64.466281402529</v>
      </c>
    </row>
    <row r="62" customFormat="false" ht="12.75" hidden="false" customHeight="false" outlineLevel="0" collapsed="false">
      <c r="A62" s="67" t="n">
        <f aca="false">EDATE(A61,1)</f>
        <v>38626</v>
      </c>
      <c r="B62" s="84" t="n">
        <f aca="false">B50</f>
        <v>36692</v>
      </c>
      <c r="C62" s="84" t="n">
        <f aca="false">C50</f>
        <v>15000</v>
      </c>
      <c r="D62" s="84" t="n">
        <f aca="false">D50</f>
        <v>5423</v>
      </c>
      <c r="E62" s="84" t="n">
        <f aca="false">E50</f>
        <v>6507.6</v>
      </c>
      <c r="F62" s="84" t="n">
        <f aca="false">F50</f>
        <v>0</v>
      </c>
      <c r="G62" s="84" t="n">
        <f aca="false">G50</f>
        <v>9761.42169199999</v>
      </c>
      <c r="I62" s="55" t="n">
        <f aca="false">I50</f>
        <v>0.25</v>
      </c>
      <c r="J62" s="55" t="n">
        <f aca="false">J50</f>
        <v>0.3</v>
      </c>
      <c r="K62" s="55" t="n">
        <f aca="false">K50</f>
        <v>0</v>
      </c>
      <c r="L62" s="55" t="n">
        <f aca="false">L50</f>
        <v>0.450001</v>
      </c>
      <c r="M62" s="72" t="n">
        <f aca="false">SUM(I62:L62)</f>
        <v>1.000001</v>
      </c>
      <c r="O62" s="76" t="n">
        <v>40</v>
      </c>
      <c r="P62" s="76" t="n">
        <f aca="false">Curves!$M$15</f>
        <v>79.4493363637098</v>
      </c>
      <c r="Q62" s="76" t="n">
        <f aca="false">Curves!$M$14</f>
        <v>94.0632044903593</v>
      </c>
      <c r="R62" s="76" t="n">
        <f aca="false">Curves!$M$13</f>
        <v>60.38492089864</v>
      </c>
      <c r="S62" s="76" t="n">
        <f aca="false">Curves!E67</f>
        <v>51.825</v>
      </c>
      <c r="T62" s="85" t="n">
        <f aca="false" t="array" ref="T62:T62">SUM(C62:G62*O62:S62)/$B62</f>
        <v>58.5649498481893</v>
      </c>
    </row>
    <row r="63" customFormat="false" ht="12.75" hidden="false" customHeight="false" outlineLevel="0" collapsed="false">
      <c r="A63" s="67" t="n">
        <f aca="false">EDATE(A62,1)</f>
        <v>38657</v>
      </c>
      <c r="B63" s="84" t="n">
        <f aca="false">B51</f>
        <v>33180</v>
      </c>
      <c r="C63" s="84" t="n">
        <f aca="false">C51</f>
        <v>15000</v>
      </c>
      <c r="D63" s="84" t="n">
        <f aca="false">D51</f>
        <v>4545</v>
      </c>
      <c r="E63" s="84" t="n">
        <f aca="false">E51</f>
        <v>5454</v>
      </c>
      <c r="F63" s="84" t="n">
        <f aca="false">F51</f>
        <v>0</v>
      </c>
      <c r="G63" s="84" t="n">
        <f aca="false">G51</f>
        <v>8181.01818</v>
      </c>
      <c r="I63" s="55" t="n">
        <f aca="false">I51</f>
        <v>0.25</v>
      </c>
      <c r="J63" s="55" t="n">
        <f aca="false">J51</f>
        <v>0.3</v>
      </c>
      <c r="K63" s="55" t="n">
        <f aca="false">K51</f>
        <v>0</v>
      </c>
      <c r="L63" s="55" t="n">
        <f aca="false">L51</f>
        <v>0.450001</v>
      </c>
      <c r="M63" s="72" t="n">
        <f aca="false">SUM(I63:L63)</f>
        <v>1.000001</v>
      </c>
      <c r="O63" s="76" t="n">
        <v>40</v>
      </c>
      <c r="P63" s="76" t="n">
        <f aca="false">Curves!$M$15</f>
        <v>79.4493363637098</v>
      </c>
      <c r="Q63" s="76" t="n">
        <f aca="false">Curves!$M$14</f>
        <v>94.0632044903593</v>
      </c>
      <c r="R63" s="76" t="n">
        <f aca="false">Curves!$M$13</f>
        <v>60.38492089864</v>
      </c>
      <c r="S63" s="76" t="n">
        <f aca="false">Curves!E68</f>
        <v>45.825</v>
      </c>
      <c r="T63" s="85" t="n">
        <f aca="false" t="array" ref="T63:T63">SUM(C63:G63*O63:S63)/$B63</f>
        <v>55.7267362616631</v>
      </c>
    </row>
    <row r="64" customFormat="false" ht="12.75" hidden="false" customHeight="false" outlineLevel="0" collapsed="false">
      <c r="A64" s="67" t="n">
        <f aca="false">EDATE(A63,1)</f>
        <v>38687</v>
      </c>
      <c r="B64" s="84" t="n">
        <f aca="false">B52</f>
        <v>34319</v>
      </c>
      <c r="C64" s="84" t="n">
        <f aca="false">C52</f>
        <v>15000</v>
      </c>
      <c r="D64" s="84" t="n">
        <f aca="false">D52</f>
        <v>4829.75</v>
      </c>
      <c r="E64" s="84" t="n">
        <f aca="false">E52</f>
        <v>5795.7</v>
      </c>
      <c r="F64" s="84" t="n">
        <f aca="false">F52</f>
        <v>0</v>
      </c>
      <c r="G64" s="84" t="n">
        <f aca="false">G52</f>
        <v>8693.569319</v>
      </c>
      <c r="I64" s="55" t="n">
        <f aca="false">I52</f>
        <v>0.25</v>
      </c>
      <c r="J64" s="55" t="n">
        <f aca="false">J52</f>
        <v>0.3</v>
      </c>
      <c r="K64" s="55" t="n">
        <f aca="false">K52</f>
        <v>0</v>
      </c>
      <c r="L64" s="55" t="n">
        <f aca="false">L52</f>
        <v>0.450001</v>
      </c>
      <c r="M64" s="72" t="n">
        <f aca="false">SUM(I64:L64)</f>
        <v>1.000001</v>
      </c>
      <c r="O64" s="76" t="n">
        <v>40</v>
      </c>
      <c r="P64" s="76" t="n">
        <f aca="false">Curves!$M$15</f>
        <v>79.4493363637098</v>
      </c>
      <c r="Q64" s="76" t="n">
        <f aca="false">Curves!$M$14</f>
        <v>94.0632044903593</v>
      </c>
      <c r="R64" s="76" t="n">
        <f aca="false">Curves!$M$13</f>
        <v>60.38492089864</v>
      </c>
      <c r="S64" s="76" t="n">
        <f aca="false">Curves!E69</f>
        <v>44.825</v>
      </c>
      <c r="T64" s="85" t="n">
        <f aca="false" t="array" ref="T64:T64">SUM(C64:G64*O64:S64)/$B64</f>
        <v>55.9040703776794</v>
      </c>
    </row>
    <row r="65" customFormat="false" ht="12.75" hidden="false" customHeight="false" outlineLevel="0" collapsed="false">
      <c r="A65" s="67"/>
      <c r="B65" s="84"/>
      <c r="C65" s="84"/>
      <c r="D65" s="84"/>
      <c r="E65" s="84"/>
      <c r="F65" s="84"/>
      <c r="G65" s="84"/>
      <c r="I65" s="55"/>
      <c r="J65" s="55"/>
      <c r="K65" s="55"/>
      <c r="L65" s="55"/>
      <c r="M65" s="72"/>
      <c r="O65" s="76"/>
      <c r="P65" s="76"/>
      <c r="Q65" s="76"/>
      <c r="R65" s="76"/>
      <c r="S65" s="76"/>
      <c r="T65" s="85"/>
    </row>
    <row r="66" customFormat="false" ht="12.75" hidden="false" customHeight="false" outlineLevel="0" collapsed="false">
      <c r="A66" s="67"/>
      <c r="B66" s="84"/>
      <c r="C66" s="84"/>
      <c r="D66" s="84"/>
      <c r="E66" s="84"/>
      <c r="F66" s="84"/>
      <c r="G66" s="84"/>
      <c r="I66" s="55"/>
      <c r="J66" s="55"/>
      <c r="K66" s="55"/>
      <c r="L66" s="55"/>
      <c r="M66" s="72"/>
      <c r="O66" s="76"/>
      <c r="P66" s="76"/>
      <c r="Q66" s="76"/>
      <c r="R66" s="76"/>
      <c r="S66" s="76"/>
      <c r="T66" s="85"/>
    </row>
    <row r="67" customFormat="false" ht="12.75" hidden="false" customHeight="false" outlineLevel="0" collapsed="false">
      <c r="A67" s="67"/>
      <c r="B67" s="84"/>
      <c r="C67" s="84"/>
      <c r="D67" s="84"/>
      <c r="E67" s="84"/>
      <c r="F67" s="84"/>
      <c r="G67" s="84"/>
      <c r="I67" s="55"/>
      <c r="J67" s="55"/>
      <c r="K67" s="55"/>
      <c r="L67" s="55"/>
      <c r="M67" s="72"/>
      <c r="O67" s="76"/>
      <c r="P67" s="76"/>
      <c r="Q67" s="76"/>
      <c r="R67" s="76"/>
      <c r="S67" s="76"/>
      <c r="T67" s="85"/>
    </row>
    <row r="68" customFormat="false" ht="12.75" hidden="false" customHeight="false" outlineLevel="0" collapsed="false">
      <c r="A68" s="67"/>
      <c r="B68" s="84"/>
      <c r="C68" s="84"/>
      <c r="D68" s="84"/>
      <c r="E68" s="84"/>
      <c r="F68" s="84"/>
      <c r="G68" s="84"/>
      <c r="I68" s="55"/>
      <c r="J68" s="55"/>
      <c r="K68" s="55"/>
      <c r="L68" s="55"/>
      <c r="M68" s="72"/>
      <c r="O68" s="76"/>
      <c r="P68" s="76"/>
      <c r="Q68" s="76"/>
      <c r="R68" s="76"/>
      <c r="S68" s="76"/>
      <c r="T68" s="85"/>
    </row>
    <row r="69" customFormat="false" ht="12.75" hidden="false" customHeight="false" outlineLevel="0" collapsed="false">
      <c r="A69" s="67"/>
      <c r="B69" s="84"/>
      <c r="C69" s="84"/>
      <c r="D69" s="84"/>
      <c r="E69" s="84"/>
      <c r="F69" s="84"/>
      <c r="G69" s="84"/>
      <c r="I69" s="55"/>
      <c r="J69" s="55"/>
      <c r="K69" s="55"/>
      <c r="L69" s="55"/>
      <c r="M69" s="72"/>
      <c r="O69" s="76"/>
      <c r="P69" s="76"/>
      <c r="Q69" s="76"/>
      <c r="R69" s="76"/>
      <c r="S69" s="76"/>
      <c r="T69" s="85"/>
    </row>
    <row r="70" customFormat="false" ht="12.75" hidden="false" customHeight="false" outlineLevel="0" collapsed="false">
      <c r="A70" s="67"/>
      <c r="B70" s="84"/>
      <c r="C70" s="84"/>
      <c r="D70" s="84"/>
      <c r="E70" s="84"/>
      <c r="F70" s="84"/>
      <c r="G70" s="84"/>
      <c r="I70" s="55"/>
      <c r="J70" s="55"/>
      <c r="K70" s="55"/>
      <c r="L70" s="55"/>
      <c r="M70" s="72"/>
      <c r="O70" s="76"/>
      <c r="P70" s="76"/>
      <c r="Q70" s="76"/>
      <c r="R70" s="76"/>
      <c r="S70" s="76"/>
      <c r="T70" s="85"/>
    </row>
    <row r="71" customFormat="false" ht="12.75" hidden="false" customHeight="false" outlineLevel="0" collapsed="false">
      <c r="A71" s="67"/>
      <c r="B71" s="84"/>
      <c r="C71" s="84"/>
      <c r="D71" s="84"/>
      <c r="E71" s="84"/>
      <c r="F71" s="84"/>
      <c r="G71" s="84"/>
      <c r="I71" s="55"/>
      <c r="J71" s="55"/>
      <c r="K71" s="55"/>
      <c r="L71" s="55"/>
      <c r="M71" s="72"/>
      <c r="O71" s="76"/>
      <c r="P71" s="76"/>
      <c r="Q71" s="76"/>
      <c r="R71" s="76"/>
      <c r="S71" s="76"/>
      <c r="T71" s="85"/>
    </row>
    <row r="72" customFormat="false" ht="12.75" hidden="false" customHeight="false" outlineLevel="0" collapsed="false">
      <c r="A72" s="67"/>
      <c r="B72" s="84"/>
      <c r="C72" s="84"/>
      <c r="D72" s="84"/>
      <c r="E72" s="84"/>
      <c r="F72" s="84"/>
      <c r="G72" s="84"/>
      <c r="I72" s="55"/>
      <c r="J72" s="55"/>
      <c r="K72" s="55"/>
      <c r="L72" s="55"/>
      <c r="M72" s="72"/>
      <c r="O72" s="76"/>
      <c r="P72" s="76"/>
      <c r="Q72" s="76"/>
      <c r="R72" s="76"/>
      <c r="S72" s="76"/>
      <c r="T72" s="85"/>
    </row>
    <row r="73" customFormat="false" ht="12.75" hidden="false" customHeight="false" outlineLevel="0" collapsed="false">
      <c r="A73" s="67"/>
      <c r="B73" s="84"/>
      <c r="C73" s="84"/>
      <c r="D73" s="84"/>
      <c r="E73" s="84"/>
      <c r="F73" s="84"/>
      <c r="G73" s="84"/>
      <c r="I73" s="55"/>
      <c r="J73" s="55"/>
      <c r="K73" s="55"/>
      <c r="L73" s="55"/>
      <c r="M73" s="72"/>
      <c r="O73" s="76"/>
      <c r="P73" s="76"/>
      <c r="Q73" s="76"/>
      <c r="R73" s="76"/>
      <c r="S73" s="76"/>
      <c r="T73" s="85"/>
    </row>
    <row r="74" customFormat="false" ht="12.75" hidden="false" customHeight="false" outlineLevel="0" collapsed="false">
      <c r="A74" s="67"/>
      <c r="B74" s="84"/>
      <c r="C74" s="84"/>
      <c r="D74" s="84"/>
      <c r="E74" s="84"/>
      <c r="F74" s="84"/>
      <c r="G74" s="84"/>
      <c r="I74" s="55"/>
      <c r="J74" s="55"/>
      <c r="K74" s="55"/>
      <c r="L74" s="55"/>
      <c r="M74" s="72"/>
      <c r="O74" s="76"/>
      <c r="P74" s="76"/>
      <c r="Q74" s="76"/>
      <c r="R74" s="76"/>
      <c r="S74" s="76"/>
      <c r="T74" s="85"/>
    </row>
    <row r="75" customFormat="false" ht="12.75" hidden="false" customHeight="false" outlineLevel="0" collapsed="false">
      <c r="A75" s="67"/>
      <c r="B75" s="84"/>
      <c r="C75" s="84"/>
      <c r="D75" s="84"/>
      <c r="E75" s="84"/>
      <c r="F75" s="84"/>
      <c r="G75" s="84"/>
      <c r="I75" s="55"/>
      <c r="J75" s="55"/>
      <c r="K75" s="55"/>
      <c r="L75" s="55"/>
      <c r="M75" s="72"/>
      <c r="O75" s="76"/>
      <c r="P75" s="76"/>
      <c r="Q75" s="76"/>
      <c r="R75" s="76"/>
      <c r="S75" s="76"/>
      <c r="T75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Macro3">
                <anchor moveWithCells="true" sizeWithCells="false">
                  <from>
                    <xdr:col>12</xdr:col>
                    <xdr:colOff>9720</xdr:colOff>
                    <xdr:row>1</xdr:row>
                    <xdr:rowOff>0</xdr:rowOff>
                  </from>
                  <to>
                    <xdr:col>13</xdr:col>
                    <xdr:colOff>-9360</xdr:colOff>
                    <xdr:row>2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U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4" topLeftCell="J5" activePane="bottomRight" state="frozen"/>
      <selection pane="topLeft" activeCell="A1" activeCellId="0" sqref="A1"/>
      <selection pane="topRight" activeCell="J1" activeCellId="0" sqref="J1"/>
      <selection pane="bottomLeft" activeCell="A5" activeCellId="0" sqref="A5"/>
      <selection pane="bottomRight" activeCell="T5" activeCellId="0" sqref="T5"/>
    </sheetView>
  </sheetViews>
  <sheetFormatPr defaultColWidth="9.0546875" defaultRowHeight="12.75" customHeight="true" zeroHeight="false" outlineLevelRow="0" outlineLevelCol="0"/>
  <sheetData>
    <row r="2" customFormat="false" ht="12.75" hidden="false" customHeight="false" outlineLevel="0" collapsed="false">
      <c r="H2" s="47" t="s">
        <v>55</v>
      </c>
      <c r="I2" s="48" t="n">
        <v>0.25</v>
      </c>
      <c r="J2" s="48" t="n">
        <v>0.3</v>
      </c>
      <c r="K2" s="48" t="n">
        <v>0.35</v>
      </c>
      <c r="L2" s="48" t="n">
        <v>1</v>
      </c>
      <c r="M2" s="49"/>
      <c r="S2" s="47" t="s">
        <v>56</v>
      </c>
      <c r="T2" s="50" t="n">
        <f aca="false">AVERAGE(T5:T16)</f>
        <v>57.4881408171824</v>
      </c>
    </row>
    <row r="3" customFormat="false" ht="12.75" hidden="false" customHeight="false" outlineLevel="0" collapsed="false">
      <c r="B3" s="51" t="s">
        <v>70</v>
      </c>
      <c r="C3" s="52"/>
      <c r="D3" s="53"/>
      <c r="E3" s="53"/>
      <c r="F3" s="53"/>
      <c r="G3" s="54"/>
      <c r="H3" s="55"/>
      <c r="I3" s="56" t="s">
        <v>58</v>
      </c>
      <c r="J3" s="57"/>
      <c r="K3" s="57"/>
      <c r="L3" s="58"/>
      <c r="M3" s="57"/>
      <c r="O3" s="51" t="s">
        <v>59</v>
      </c>
      <c r="P3" s="52"/>
      <c r="Q3" s="52"/>
      <c r="R3" s="52"/>
      <c r="S3" s="52"/>
      <c r="T3" s="59"/>
      <c r="U3" s="60"/>
    </row>
    <row r="4" customFormat="false" ht="13.5" hidden="false" customHeight="false" outlineLevel="0" collapsed="false">
      <c r="A4" s="61" t="s">
        <v>27</v>
      </c>
      <c r="B4" s="62" t="s">
        <v>18</v>
      </c>
      <c r="C4" s="63" t="s">
        <v>60</v>
      </c>
      <c r="D4" s="64" t="s">
        <v>61</v>
      </c>
      <c r="E4" s="64" t="s">
        <v>62</v>
      </c>
      <c r="F4" s="64" t="s">
        <v>63</v>
      </c>
      <c r="G4" s="65" t="s">
        <v>64</v>
      </c>
      <c r="H4" s="61"/>
      <c r="I4" s="62" t="s">
        <v>65</v>
      </c>
      <c r="J4" s="63" t="s">
        <v>66</v>
      </c>
      <c r="K4" s="63" t="s">
        <v>67</v>
      </c>
      <c r="L4" s="65" t="s">
        <v>15</v>
      </c>
      <c r="M4" s="63"/>
      <c r="N4" s="61"/>
      <c r="O4" s="62" t="s">
        <v>68</v>
      </c>
      <c r="P4" s="64" t="s">
        <v>61</v>
      </c>
      <c r="Q4" s="64" t="s">
        <v>62</v>
      </c>
      <c r="R4" s="64" t="s">
        <v>63</v>
      </c>
      <c r="S4" s="65" t="s">
        <v>64</v>
      </c>
      <c r="T4" s="66" t="s">
        <v>69</v>
      </c>
    </row>
    <row r="5" customFormat="false" ht="12.75" hidden="false" customHeight="false" outlineLevel="0" collapsed="false">
      <c r="A5" s="67" t="n">
        <v>36892</v>
      </c>
      <c r="B5" s="68" t="n">
        <v>29197</v>
      </c>
      <c r="C5" s="69" t="n">
        <v>15000</v>
      </c>
      <c r="D5" s="69" t="n">
        <f aca="false">($B5-$C5)*I5</f>
        <v>3549.25</v>
      </c>
      <c r="E5" s="69" t="n">
        <f aca="false">($B5-$C5)*J5</f>
        <v>4259.1</v>
      </c>
      <c r="F5" s="69" t="n">
        <f aca="false">($B5-$C5)*K5</f>
        <v>4968.95</v>
      </c>
      <c r="G5" s="70" t="n">
        <f aca="false">($B5-$C5)*L5</f>
        <v>1419.714197</v>
      </c>
      <c r="I5" s="71" t="n">
        <v>0.25</v>
      </c>
      <c r="J5" s="71" t="n">
        <v>0.3</v>
      </c>
      <c r="K5" s="71" t="n">
        <v>0.35</v>
      </c>
      <c r="L5" s="71" t="n">
        <v>0.100001</v>
      </c>
      <c r="M5" s="72" t="n">
        <f aca="false">SUM(I5:L5)</f>
        <v>1.000001</v>
      </c>
      <c r="O5" s="73" t="n">
        <v>40</v>
      </c>
      <c r="P5" s="74" t="n">
        <f aca="false">Curves!$N$15</f>
        <v>46.0371856274589</v>
      </c>
      <c r="Q5" s="74" t="n">
        <f aca="false">Curves!$N$14</f>
        <v>55.7592914399295</v>
      </c>
      <c r="R5" s="74" t="n">
        <f aca="false">Curves!$N$9</f>
        <v>107.494841960467</v>
      </c>
      <c r="S5" s="74" t="n">
        <f aca="false">Curves!F10</f>
        <v>190.766129032258</v>
      </c>
      <c r="T5" s="75" t="n">
        <f aca="false" t="array" ref="T5:T5">SUM(C5:G5*O5:S5)/$B5</f>
        <v>61.8505927291625</v>
      </c>
      <c r="U5" s="76"/>
    </row>
    <row r="6" customFormat="false" ht="12.75" hidden="false" customHeight="false" outlineLevel="0" collapsed="false">
      <c r="A6" s="67" t="n">
        <v>36923</v>
      </c>
      <c r="B6" s="68" t="n">
        <v>28874</v>
      </c>
      <c r="C6" s="69" t="n">
        <v>15000</v>
      </c>
      <c r="D6" s="69" t="n">
        <f aca="false">($B6-$C6)*I6</f>
        <v>3468.5</v>
      </c>
      <c r="E6" s="69" t="n">
        <f aca="false">($B6-$C6)*J6</f>
        <v>4162.2</v>
      </c>
      <c r="F6" s="69" t="n">
        <f aca="false">($B6-$C6)*K6</f>
        <v>4855.9</v>
      </c>
      <c r="G6" s="70" t="n">
        <f aca="false">($B6-$C6)*L6</f>
        <v>1387.413874</v>
      </c>
      <c r="I6" s="77" t="n">
        <v>0.25</v>
      </c>
      <c r="J6" s="77" t="n">
        <v>0.3</v>
      </c>
      <c r="K6" s="77" t="n">
        <v>0.35</v>
      </c>
      <c r="L6" s="77" t="n">
        <v>0.100001</v>
      </c>
      <c r="M6" s="72" t="n">
        <f aca="false">SUM(I6:L6)</f>
        <v>1.000001</v>
      </c>
      <c r="O6" s="73" t="n">
        <v>40</v>
      </c>
      <c r="P6" s="74" t="n">
        <f aca="false">Curves!$N$15</f>
        <v>46.0371856274589</v>
      </c>
      <c r="Q6" s="74" t="n">
        <f aca="false">Curves!$N$14</f>
        <v>55.7592914399295</v>
      </c>
      <c r="R6" s="74" t="n">
        <f aca="false">Curves!$N$9</f>
        <v>107.494841960467</v>
      </c>
      <c r="S6" s="74" t="n">
        <f aca="false">Curves!F11</f>
        <v>146.25</v>
      </c>
      <c r="T6" s="75" t="n">
        <f aca="false" t="array" ref="T6:T6">SUM(C6:G6*O6:S6)/$B6</f>
        <v>59.4533068964622</v>
      </c>
    </row>
    <row r="7" customFormat="false" ht="12.75" hidden="false" customHeight="false" outlineLevel="0" collapsed="false">
      <c r="A7" s="67" t="n">
        <v>36951</v>
      </c>
      <c r="B7" s="68" t="n">
        <v>29893</v>
      </c>
      <c r="C7" s="69" t="n">
        <v>15000</v>
      </c>
      <c r="D7" s="69" t="n">
        <f aca="false">($B7-$C7)*I7</f>
        <v>3723.25</v>
      </c>
      <c r="E7" s="69" t="n">
        <f aca="false">($B7-$C7)*J7</f>
        <v>4467.9</v>
      </c>
      <c r="F7" s="69" t="n">
        <f aca="false">($B7-$C7)*K7</f>
        <v>0</v>
      </c>
      <c r="G7" s="70" t="n">
        <f aca="false">($B7-$C7)*L7</f>
        <v>6701.864893</v>
      </c>
      <c r="I7" s="77" t="n">
        <v>0.25</v>
      </c>
      <c r="J7" s="77" t="n">
        <v>0.3</v>
      </c>
      <c r="K7" s="77" t="n">
        <v>0</v>
      </c>
      <c r="L7" s="77" t="n">
        <v>0.450001</v>
      </c>
      <c r="M7" s="72" t="n">
        <f aca="false">SUM(I7:L7)</f>
        <v>1.000001</v>
      </c>
      <c r="O7" s="73" t="n">
        <v>40</v>
      </c>
      <c r="P7" s="74" t="n">
        <f aca="false">Curves!$N$15</f>
        <v>46.0371856274589</v>
      </c>
      <c r="Q7" s="74" t="n">
        <f aca="false">Curves!$N$14</f>
        <v>55.7592914399295</v>
      </c>
      <c r="R7" s="74" t="n">
        <f aca="false">Curves!$N$9</f>
        <v>107.494841960467</v>
      </c>
      <c r="S7" s="74" t="n">
        <f aca="false">Curves!F12</f>
        <v>137.41935483871</v>
      </c>
      <c r="T7" s="75" t="n">
        <f aca="false" t="array" ref="T7:T7">SUM(C7:G7*O7:S7)/$B7</f>
        <v>64.948343740145</v>
      </c>
    </row>
    <row r="8" customFormat="false" ht="12.75" hidden="false" customHeight="false" outlineLevel="0" collapsed="false">
      <c r="A8" s="67" t="n">
        <v>36982</v>
      </c>
      <c r="B8" s="68" t="n">
        <v>28426</v>
      </c>
      <c r="C8" s="69" t="n">
        <v>15000</v>
      </c>
      <c r="D8" s="69" t="n">
        <f aca="false">($B8-$C8)*I8</f>
        <v>3356.5</v>
      </c>
      <c r="E8" s="69" t="n">
        <f aca="false">($B8-$C8)*J8</f>
        <v>4027.8</v>
      </c>
      <c r="F8" s="69" t="n">
        <f aca="false">($B8-$C8)*K8</f>
        <v>0</v>
      </c>
      <c r="G8" s="70" t="n">
        <f aca="false">($B8-$C8)*L8</f>
        <v>6041.713426</v>
      </c>
      <c r="I8" s="77" t="n">
        <v>0.25</v>
      </c>
      <c r="J8" s="77" t="n">
        <v>0.3</v>
      </c>
      <c r="K8" s="77" t="n">
        <v>0</v>
      </c>
      <c r="L8" s="77" t="n">
        <v>0.450001</v>
      </c>
      <c r="M8" s="72" t="n">
        <f aca="false">SUM(I8:L8)</f>
        <v>1.000001</v>
      </c>
      <c r="O8" s="73" t="n">
        <v>40</v>
      </c>
      <c r="P8" s="74" t="n">
        <f aca="false">Curves!$N$15</f>
        <v>46.0371856274589</v>
      </c>
      <c r="Q8" s="74" t="n">
        <f aca="false">Curves!$N$14</f>
        <v>55.7592914399295</v>
      </c>
      <c r="R8" s="74" t="n">
        <f aca="false">Curves!$N$9</f>
        <v>107.494841960467</v>
      </c>
      <c r="S8" s="74" t="n">
        <f aca="false">Curves!F13</f>
        <v>80.6666666666667</v>
      </c>
      <c r="T8" s="75" t="n">
        <f aca="false" t="array" ref="T8:T8">SUM(C8:G8*O8:S8)/$B8</f>
        <v>51.5892482463583</v>
      </c>
    </row>
    <row r="9" customFormat="false" ht="12.75" hidden="false" customHeight="false" outlineLevel="0" collapsed="false">
      <c r="A9" s="67" t="n">
        <v>37012</v>
      </c>
      <c r="B9" s="68" t="n">
        <v>35437</v>
      </c>
      <c r="C9" s="69" t="n">
        <v>15000</v>
      </c>
      <c r="D9" s="69" t="n">
        <f aca="false">($B9-$C9)*I9</f>
        <v>5109.25</v>
      </c>
      <c r="E9" s="69" t="n">
        <f aca="false">($B9-$C9)*J9</f>
        <v>6131.1</v>
      </c>
      <c r="F9" s="69" t="n">
        <f aca="false">($B9-$C9)*K9</f>
        <v>0</v>
      </c>
      <c r="G9" s="70" t="n">
        <f aca="false">($B9-$C9)*L9</f>
        <v>9196.670437</v>
      </c>
      <c r="I9" s="77" t="n">
        <v>0.25</v>
      </c>
      <c r="J9" s="77" t="n">
        <v>0.3</v>
      </c>
      <c r="K9" s="77" t="n">
        <v>0</v>
      </c>
      <c r="L9" s="77" t="n">
        <v>0.450001</v>
      </c>
      <c r="M9" s="72" t="n">
        <f aca="false">SUM(I9:L9)</f>
        <v>1.000001</v>
      </c>
      <c r="O9" s="73" t="n">
        <v>40</v>
      </c>
      <c r="P9" s="74" t="n">
        <f aca="false">Curves!$N$15</f>
        <v>46.0371856274589</v>
      </c>
      <c r="Q9" s="74" t="n">
        <f aca="false">Curves!$N$14</f>
        <v>55.7592914399295</v>
      </c>
      <c r="R9" s="74" t="n">
        <f aca="false">Curves!$N$9</f>
        <v>107.494841960467</v>
      </c>
      <c r="S9" s="74" t="n">
        <f aca="false">Curves!F14</f>
        <v>77.8225806451613</v>
      </c>
      <c r="T9" s="75" t="n">
        <f aca="false" t="array" ref="T9:T9">SUM(C9:G9*O9:S9)/$B9</f>
        <v>53.4128145487724</v>
      </c>
    </row>
    <row r="10" customFormat="false" ht="12.75" hidden="false" customHeight="false" outlineLevel="0" collapsed="false">
      <c r="A10" s="67" t="n">
        <v>37043</v>
      </c>
      <c r="B10" s="68" t="n">
        <v>35431</v>
      </c>
      <c r="C10" s="69" t="n">
        <v>15000</v>
      </c>
      <c r="D10" s="69" t="n">
        <f aca="false">($B10-$C10)*I10</f>
        <v>5107.75</v>
      </c>
      <c r="E10" s="69" t="n">
        <f aca="false">($B10-$C10)*J10</f>
        <v>6129.3</v>
      </c>
      <c r="F10" s="69" t="n">
        <f aca="false">($B10-$C10)*K10</f>
        <v>0</v>
      </c>
      <c r="G10" s="70" t="n">
        <f aca="false">($B10-$C10)*L10</f>
        <v>9193.970431</v>
      </c>
      <c r="I10" s="77" t="n">
        <v>0.25</v>
      </c>
      <c r="J10" s="77" t="n">
        <v>0.3</v>
      </c>
      <c r="K10" s="77" t="n">
        <v>0</v>
      </c>
      <c r="L10" s="77" t="n">
        <v>0.450001</v>
      </c>
      <c r="M10" s="72" t="n">
        <f aca="false">SUM(I10:L10)</f>
        <v>1.000001</v>
      </c>
      <c r="O10" s="73" t="n">
        <v>40</v>
      </c>
      <c r="P10" s="74" t="n">
        <f aca="false">Curves!$N$15</f>
        <v>46.0371856274589</v>
      </c>
      <c r="Q10" s="74" t="n">
        <f aca="false">Curves!$N$14</f>
        <v>55.7592914399295</v>
      </c>
      <c r="R10" s="74" t="n">
        <f aca="false">Curves!$N$9</f>
        <v>107.494841960467</v>
      </c>
      <c r="S10" s="74" t="n">
        <f aca="false">Curves!F15</f>
        <v>78.6333333333333</v>
      </c>
      <c r="T10" s="75" t="n">
        <f aca="false" t="array" ref="T10:T10">SUM(C10:G10*O10:S10)/$B10</f>
        <v>53.6215292108336</v>
      </c>
    </row>
    <row r="11" customFormat="false" ht="12.75" hidden="false" customHeight="false" outlineLevel="0" collapsed="false">
      <c r="A11" s="67" t="n">
        <v>37073</v>
      </c>
      <c r="B11" s="68" t="n">
        <v>38087</v>
      </c>
      <c r="C11" s="69" t="n">
        <v>15000</v>
      </c>
      <c r="D11" s="69" t="n">
        <f aca="false">($B11-$C11)*I11</f>
        <v>5771.75</v>
      </c>
      <c r="E11" s="69" t="n">
        <f aca="false">($B11-$C11)*J11</f>
        <v>6926.1</v>
      </c>
      <c r="F11" s="69" t="n">
        <f aca="false">($B11-$C11)*K11</f>
        <v>8080.45</v>
      </c>
      <c r="G11" s="70" t="n">
        <f aca="false">($B11-$C11)*L11</f>
        <v>2308.723087</v>
      </c>
      <c r="I11" s="77" t="n">
        <v>0.25</v>
      </c>
      <c r="J11" s="77" t="n">
        <v>0.3</v>
      </c>
      <c r="K11" s="77" t="n">
        <v>0.35</v>
      </c>
      <c r="L11" s="77" t="n">
        <v>0.100001</v>
      </c>
      <c r="M11" s="72" t="n">
        <f aca="false">SUM(I11:L11)</f>
        <v>1.000001</v>
      </c>
      <c r="O11" s="73" t="n">
        <v>40</v>
      </c>
      <c r="P11" s="74" t="n">
        <f aca="false">Curves!$N$15</f>
        <v>46.0371856274589</v>
      </c>
      <c r="Q11" s="74" t="n">
        <f aca="false">Curves!$N$14</f>
        <v>55.7592914399295</v>
      </c>
      <c r="R11" s="74" t="n">
        <f aca="false">Curves!$N$9</f>
        <v>107.494841960467</v>
      </c>
      <c r="S11" s="74" t="n">
        <f aca="false">Curves!F16</f>
        <v>111.91935483871</v>
      </c>
      <c r="T11" s="75" t="n">
        <f aca="false" t="array" ref="T11:T11">SUM(C11:G11*O11:S11)/$B11</f>
        <v>62.4598169639277</v>
      </c>
    </row>
    <row r="12" customFormat="false" ht="12.75" hidden="false" customHeight="false" outlineLevel="0" collapsed="false">
      <c r="A12" s="67" t="n">
        <v>37104</v>
      </c>
      <c r="B12" s="68" t="n">
        <v>39246</v>
      </c>
      <c r="C12" s="69" t="n">
        <v>15000</v>
      </c>
      <c r="D12" s="69" t="n">
        <f aca="false">($B12-$C12)*I12</f>
        <v>6061.5</v>
      </c>
      <c r="E12" s="69" t="n">
        <f aca="false">($B12-$C12)*J12</f>
        <v>7273.8</v>
      </c>
      <c r="F12" s="69" t="n">
        <f aca="false">($B12-$C12)*K12</f>
        <v>8486.1</v>
      </c>
      <c r="G12" s="70" t="n">
        <f aca="false">($B12-$C12)*L12</f>
        <v>2424.624246</v>
      </c>
      <c r="I12" s="77" t="n">
        <v>0.25</v>
      </c>
      <c r="J12" s="77" t="n">
        <v>0.3</v>
      </c>
      <c r="K12" s="77" t="n">
        <v>0.35</v>
      </c>
      <c r="L12" s="77" t="n">
        <v>0.100001</v>
      </c>
      <c r="M12" s="72" t="n">
        <f aca="false">SUM(I12:L12)</f>
        <v>1.000001</v>
      </c>
      <c r="O12" s="73" t="n">
        <v>40</v>
      </c>
      <c r="P12" s="74" t="n">
        <f aca="false">Curves!$N$15</f>
        <v>46.0371856274589</v>
      </c>
      <c r="Q12" s="74" t="n">
        <f aca="false">Curves!$N$14</f>
        <v>55.7592914399295</v>
      </c>
      <c r="R12" s="74" t="n">
        <f aca="false">Curves!$N$9</f>
        <v>107.494841960467</v>
      </c>
      <c r="S12" s="74" t="n">
        <f aca="false">Curves!F17</f>
        <v>111.290322580645</v>
      </c>
      <c r="T12" s="75" t="n">
        <f aca="false" t="array" ref="T12:T12">SUM(C12:G12*O12:S12)/$B12</f>
        <v>62.8518964376374</v>
      </c>
    </row>
    <row r="13" customFormat="false" ht="12.75" hidden="false" customHeight="false" outlineLevel="0" collapsed="false">
      <c r="A13" s="67" t="n">
        <v>37135</v>
      </c>
      <c r="B13" s="68" t="n">
        <v>37628</v>
      </c>
      <c r="C13" s="69" t="n">
        <v>15000</v>
      </c>
      <c r="D13" s="69" t="n">
        <f aca="false">($B13-$C13)*I13</f>
        <v>5657</v>
      </c>
      <c r="E13" s="69" t="n">
        <f aca="false">($B13-$C13)*J13</f>
        <v>6788.4</v>
      </c>
      <c r="F13" s="69" t="n">
        <f aca="false">($B13-$C13)*K13</f>
        <v>7919.8</v>
      </c>
      <c r="G13" s="70" t="n">
        <f aca="false">($B13-$C13)*L13</f>
        <v>2262.822628</v>
      </c>
      <c r="I13" s="77" t="n">
        <v>0.25</v>
      </c>
      <c r="J13" s="77" t="n">
        <v>0.3</v>
      </c>
      <c r="K13" s="77" t="n">
        <v>0.35</v>
      </c>
      <c r="L13" s="77" t="n">
        <v>0.100001</v>
      </c>
      <c r="M13" s="72" t="n">
        <f aca="false">SUM(I13:L13)</f>
        <v>1.000001</v>
      </c>
      <c r="O13" s="73" t="n">
        <v>40</v>
      </c>
      <c r="P13" s="74" t="n">
        <f aca="false">Curves!$N$15</f>
        <v>46.0371856274589</v>
      </c>
      <c r="Q13" s="74" t="n">
        <f aca="false">Curves!$N$14</f>
        <v>55.7592914399295</v>
      </c>
      <c r="R13" s="74" t="n">
        <f aca="false">Curves!$N$9</f>
        <v>107.494841960467</v>
      </c>
      <c r="S13" s="74" t="n">
        <f aca="false">Curves!F18</f>
        <v>111.85</v>
      </c>
      <c r="T13" s="75" t="n">
        <f aca="false" t="array" ref="T13:T13">SUM(C13:G13*O13:S13)/$B13</f>
        <v>62.2776414745844</v>
      </c>
    </row>
    <row r="14" customFormat="false" ht="12.75" hidden="false" customHeight="false" outlineLevel="0" collapsed="false">
      <c r="A14" s="67" t="n">
        <v>37165</v>
      </c>
      <c r="B14" s="68" t="n">
        <v>32596</v>
      </c>
      <c r="C14" s="69" t="n">
        <v>15000</v>
      </c>
      <c r="D14" s="69" t="n">
        <f aca="false">($B14-$C14)*I14</f>
        <v>4399</v>
      </c>
      <c r="E14" s="69" t="n">
        <f aca="false">($B14-$C14)*J14</f>
        <v>5278.8</v>
      </c>
      <c r="F14" s="69" t="n">
        <f aca="false">($B14-$C14)*K14</f>
        <v>0</v>
      </c>
      <c r="G14" s="70" t="n">
        <f aca="false">($B14-$C14)*L14</f>
        <v>7918.217596</v>
      </c>
      <c r="I14" s="77" t="n">
        <v>0.25</v>
      </c>
      <c r="J14" s="77" t="n">
        <v>0.3</v>
      </c>
      <c r="K14" s="77" t="n">
        <v>0</v>
      </c>
      <c r="L14" s="77" t="n">
        <v>0.450001</v>
      </c>
      <c r="M14" s="72" t="n">
        <f aca="false">SUM(I14:L14)</f>
        <v>1.000001</v>
      </c>
      <c r="O14" s="73" t="n">
        <v>40</v>
      </c>
      <c r="P14" s="74" t="n">
        <f aca="false">Curves!$N$15</f>
        <v>46.0371856274589</v>
      </c>
      <c r="Q14" s="74" t="n">
        <f aca="false">Curves!$N$14</f>
        <v>55.7592914399295</v>
      </c>
      <c r="R14" s="74" t="n">
        <f aca="false">Curves!$N$9</f>
        <v>107.494841960467</v>
      </c>
      <c r="S14" s="74" t="n">
        <f aca="false">Curves!F19</f>
        <v>81.0483870967742</v>
      </c>
      <c r="T14" s="75" t="n">
        <f aca="false" t="array" ref="T14:T14">SUM(C14:G14*O14:S14)/$B14</f>
        <v>53.3384001738062</v>
      </c>
    </row>
    <row r="15" customFormat="false" ht="12.75" hidden="false" customHeight="false" outlineLevel="0" collapsed="false">
      <c r="A15" s="67" t="n">
        <v>37196</v>
      </c>
      <c r="B15" s="68" t="n">
        <v>29621</v>
      </c>
      <c r="C15" s="69" t="n">
        <v>15000</v>
      </c>
      <c r="D15" s="69" t="n">
        <f aca="false">($B15-$C15)*I15</f>
        <v>3655.25</v>
      </c>
      <c r="E15" s="69" t="n">
        <f aca="false">($B15-$C15)*J15</f>
        <v>4386.3</v>
      </c>
      <c r="F15" s="69" t="n">
        <f aca="false">($B15-$C15)*K15</f>
        <v>0</v>
      </c>
      <c r="G15" s="70" t="n">
        <f aca="false">($B15-$C15)*L15</f>
        <v>6579.464621</v>
      </c>
      <c r="I15" s="77" t="n">
        <v>0.25</v>
      </c>
      <c r="J15" s="77" t="n">
        <v>0.3</v>
      </c>
      <c r="K15" s="77" t="n">
        <v>0</v>
      </c>
      <c r="L15" s="77" t="n">
        <v>0.450001</v>
      </c>
      <c r="M15" s="72" t="n">
        <f aca="false">SUM(I15:L15)</f>
        <v>1.000001</v>
      </c>
      <c r="O15" s="73" t="n">
        <v>40</v>
      </c>
      <c r="P15" s="74" t="n">
        <f aca="false">Curves!$N$15</f>
        <v>46.0371856274589</v>
      </c>
      <c r="Q15" s="74" t="n">
        <f aca="false">Curves!$N$14</f>
        <v>55.7592914399295</v>
      </c>
      <c r="R15" s="74" t="n">
        <f aca="false">Curves!$N$9</f>
        <v>107.494841960467</v>
      </c>
      <c r="S15" s="74" t="n">
        <f aca="false">Curves!F20</f>
        <v>79.625</v>
      </c>
      <c r="T15" s="75" t="n">
        <f aca="false" t="array" ref="T15:T15">SUM(C15:G15*O15:S15)/$B15</f>
        <v>51.8802293391464</v>
      </c>
    </row>
    <row r="16" customFormat="false" ht="12.75" hidden="false" customHeight="false" outlineLevel="0" collapsed="false">
      <c r="A16" s="67" t="n">
        <v>37226</v>
      </c>
      <c r="B16" s="78" t="n">
        <v>30813</v>
      </c>
      <c r="C16" s="79" t="n">
        <v>15000</v>
      </c>
      <c r="D16" s="79" t="n">
        <f aca="false">($B16-$C16)*I16</f>
        <v>3953.25</v>
      </c>
      <c r="E16" s="79" t="n">
        <f aca="false">($B16-$C16)*J16</f>
        <v>4743.9</v>
      </c>
      <c r="F16" s="79" t="n">
        <f aca="false">($B16-$C16)*K16</f>
        <v>0</v>
      </c>
      <c r="G16" s="80" t="n">
        <f aca="false">($B16-$C16)*L16</f>
        <v>7115.865813</v>
      </c>
      <c r="I16" s="77" t="n">
        <v>0.25</v>
      </c>
      <c r="J16" s="77" t="n">
        <v>0.3</v>
      </c>
      <c r="K16" s="77" t="n">
        <v>0</v>
      </c>
      <c r="L16" s="77" t="n">
        <v>0.450001</v>
      </c>
      <c r="M16" s="72" t="n">
        <f aca="false">SUM(I16:L16)</f>
        <v>1.000001</v>
      </c>
      <c r="O16" s="81" t="n">
        <v>40</v>
      </c>
      <c r="P16" s="82" t="n">
        <f aca="false">Curves!$N$15</f>
        <v>46.0371856274589</v>
      </c>
      <c r="Q16" s="82" t="n">
        <f aca="false">Curves!$N$14</f>
        <v>55.7592914399295</v>
      </c>
      <c r="R16" s="82" t="n">
        <f aca="false">Curves!$N$9</f>
        <v>107.494841960467</v>
      </c>
      <c r="S16" s="82" t="n">
        <f aca="false">Curves!F21</f>
        <v>78.8548387096774</v>
      </c>
      <c r="T16" s="83" t="n">
        <f aca="false" t="array" ref="T16:T16">SUM(C16:G16*O16:S16)/$B16</f>
        <v>52.1738700453528</v>
      </c>
    </row>
    <row r="17" customFormat="false" ht="12.75" hidden="false" customHeight="false" outlineLevel="0" collapsed="false">
      <c r="A17" s="67" t="n">
        <v>37257</v>
      </c>
      <c r="B17" s="84" t="n">
        <f aca="false">B5</f>
        <v>29197</v>
      </c>
      <c r="C17" s="84" t="n">
        <f aca="false">C5</f>
        <v>15000</v>
      </c>
      <c r="D17" s="84" t="n">
        <f aca="false">D5</f>
        <v>3549.25</v>
      </c>
      <c r="E17" s="84" t="n">
        <f aca="false">E5</f>
        <v>4259.1</v>
      </c>
      <c r="F17" s="84" t="n">
        <f aca="false">F5</f>
        <v>4968.95</v>
      </c>
      <c r="G17" s="84" t="n">
        <f aca="false">G5</f>
        <v>1419.714197</v>
      </c>
      <c r="I17" s="55" t="n">
        <f aca="false">I5</f>
        <v>0.25</v>
      </c>
      <c r="J17" s="55" t="n">
        <f aca="false">J5</f>
        <v>0.3</v>
      </c>
      <c r="K17" s="55" t="n">
        <f aca="false">K5</f>
        <v>0.35</v>
      </c>
      <c r="L17" s="55" t="n">
        <f aca="false">L5</f>
        <v>0.100001</v>
      </c>
      <c r="M17" s="72" t="n">
        <f aca="false">SUM(I17:L17)</f>
        <v>1.000001</v>
      </c>
      <c r="O17" s="76" t="n">
        <v>40</v>
      </c>
      <c r="P17" s="76" t="n">
        <f aca="false">Curves!$N$15</f>
        <v>46.0371856274589</v>
      </c>
      <c r="Q17" s="76" t="n">
        <f aca="false">Curves!$N$14</f>
        <v>55.7592914399295</v>
      </c>
      <c r="R17" s="76" t="n">
        <f aca="false">Curves!$N$10</f>
        <v>54.5355717706869</v>
      </c>
      <c r="S17" s="76" t="n">
        <f aca="false">Curves!F22</f>
        <v>63.1693548387097</v>
      </c>
      <c r="T17" s="85" t="n">
        <f aca="false" t="array" ref="T17:T17">SUM(C17:G17*O17:S17)/$B17</f>
        <v>46.6331759595117</v>
      </c>
    </row>
    <row r="18" customFormat="false" ht="12.75" hidden="false" customHeight="false" outlineLevel="0" collapsed="false">
      <c r="A18" s="67" t="n">
        <v>37288</v>
      </c>
      <c r="B18" s="84" t="n">
        <f aca="false">B6</f>
        <v>28874</v>
      </c>
      <c r="C18" s="84" t="n">
        <f aca="false">C6</f>
        <v>15000</v>
      </c>
      <c r="D18" s="84" t="n">
        <f aca="false">D6</f>
        <v>3468.5</v>
      </c>
      <c r="E18" s="84" t="n">
        <f aca="false">E6</f>
        <v>4162.2</v>
      </c>
      <c r="F18" s="84" t="n">
        <f aca="false">F6</f>
        <v>4855.9</v>
      </c>
      <c r="G18" s="84" t="n">
        <f aca="false">G6</f>
        <v>1387.413874</v>
      </c>
      <c r="I18" s="55" t="n">
        <f aca="false">I6</f>
        <v>0.25</v>
      </c>
      <c r="J18" s="55" t="n">
        <f aca="false">J6</f>
        <v>0.3</v>
      </c>
      <c r="K18" s="55" t="n">
        <f aca="false">K6</f>
        <v>0.35</v>
      </c>
      <c r="L18" s="55" t="n">
        <f aca="false">L6</f>
        <v>0.100001</v>
      </c>
      <c r="M18" s="72" t="n">
        <f aca="false">SUM(I18:L18)</f>
        <v>1.000001</v>
      </c>
      <c r="O18" s="76" t="n">
        <v>40</v>
      </c>
      <c r="P18" s="76" t="n">
        <f aca="false">Curves!$N$15</f>
        <v>46.0371856274589</v>
      </c>
      <c r="Q18" s="76" t="n">
        <f aca="false">Curves!$N$14</f>
        <v>55.7592914399295</v>
      </c>
      <c r="R18" s="76" t="n">
        <f aca="false">Curves!$N$10</f>
        <v>54.5355717706869</v>
      </c>
      <c r="S18" s="76" t="n">
        <f aca="false">Curves!F23</f>
        <v>55.3928571428571</v>
      </c>
      <c r="T18" s="85" t="n">
        <f aca="false" t="array" ref="T18:T18">SUM(C18:G18*O18:S18)/$B18</f>
        <v>46.1811111263384</v>
      </c>
    </row>
    <row r="19" customFormat="false" ht="12.75" hidden="false" customHeight="false" outlineLevel="0" collapsed="false">
      <c r="A19" s="67" t="n">
        <v>37316</v>
      </c>
      <c r="B19" s="84" t="n">
        <f aca="false">B7</f>
        <v>29893</v>
      </c>
      <c r="C19" s="84" t="n">
        <f aca="false">C7</f>
        <v>15000</v>
      </c>
      <c r="D19" s="84" t="n">
        <f aca="false">D7</f>
        <v>3723.25</v>
      </c>
      <c r="E19" s="84" t="n">
        <f aca="false">E7</f>
        <v>4467.9</v>
      </c>
      <c r="F19" s="84" t="n">
        <f aca="false">F7</f>
        <v>0</v>
      </c>
      <c r="G19" s="84" t="n">
        <f aca="false">G7</f>
        <v>6701.864893</v>
      </c>
      <c r="I19" s="55" t="n">
        <f aca="false">I7</f>
        <v>0.25</v>
      </c>
      <c r="J19" s="55" t="n">
        <f aca="false">J7</f>
        <v>0.3</v>
      </c>
      <c r="K19" s="55" t="n">
        <f aca="false">K7</f>
        <v>0</v>
      </c>
      <c r="L19" s="55" t="n">
        <f aca="false">L7</f>
        <v>0.450001</v>
      </c>
      <c r="M19" s="72" t="n">
        <f aca="false">SUM(I19:L19)</f>
        <v>1.000001</v>
      </c>
      <c r="O19" s="76" t="n">
        <v>40</v>
      </c>
      <c r="P19" s="76" t="n">
        <f aca="false">Curves!$N$15</f>
        <v>46.0371856274589</v>
      </c>
      <c r="Q19" s="76" t="n">
        <f aca="false">Curves!$N$14</f>
        <v>55.7592914399295</v>
      </c>
      <c r="R19" s="76" t="n">
        <f aca="false">Curves!$N$10</f>
        <v>54.5355717706869</v>
      </c>
      <c r="S19" s="76" t="n">
        <f aca="false">Curves!F24</f>
        <v>50.2016129032258</v>
      </c>
      <c r="T19" s="85" t="n">
        <f aca="false" t="array" ref="T19:T19">SUM(C19:G19*O19:S19)/$B19</f>
        <v>45.3945511223364</v>
      </c>
    </row>
    <row r="20" customFormat="false" ht="12.75" hidden="false" customHeight="false" outlineLevel="0" collapsed="false">
      <c r="A20" s="67" t="n">
        <v>37347</v>
      </c>
      <c r="B20" s="84" t="n">
        <f aca="false">B8</f>
        <v>28426</v>
      </c>
      <c r="C20" s="84" t="n">
        <f aca="false">C8</f>
        <v>15000</v>
      </c>
      <c r="D20" s="84" t="n">
        <f aca="false">D8</f>
        <v>3356.5</v>
      </c>
      <c r="E20" s="84" t="n">
        <f aca="false">E8</f>
        <v>4027.8</v>
      </c>
      <c r="F20" s="84" t="n">
        <f aca="false">F8</f>
        <v>0</v>
      </c>
      <c r="G20" s="84" t="n">
        <f aca="false">G8</f>
        <v>6041.713426</v>
      </c>
      <c r="I20" s="55" t="n">
        <f aca="false">I8</f>
        <v>0.25</v>
      </c>
      <c r="J20" s="55" t="n">
        <f aca="false">J8</f>
        <v>0.3</v>
      </c>
      <c r="K20" s="55" t="n">
        <f aca="false">K8</f>
        <v>0</v>
      </c>
      <c r="L20" s="55" t="n">
        <f aca="false">L8</f>
        <v>0.450001</v>
      </c>
      <c r="M20" s="72" t="n">
        <f aca="false">SUM(I20:L20)</f>
        <v>1.000001</v>
      </c>
      <c r="O20" s="76" t="n">
        <v>40</v>
      </c>
      <c r="P20" s="76" t="n">
        <f aca="false">Curves!$N$15</f>
        <v>46.0371856274589</v>
      </c>
      <c r="Q20" s="76" t="n">
        <f aca="false">Curves!$N$14</f>
        <v>55.7592914399295</v>
      </c>
      <c r="R20" s="76" t="n">
        <f aca="false">Curves!$N$10</f>
        <v>54.5355717706869</v>
      </c>
      <c r="S20" s="76" t="n">
        <f aca="false">Curves!F25</f>
        <v>50.6666666666667</v>
      </c>
      <c r="T20" s="85" t="n">
        <f aca="false" t="array" ref="T20:T20">SUM(C20:G20*O20:S20)/$B20</f>
        <v>45.2129940150208</v>
      </c>
    </row>
    <row r="21" customFormat="false" ht="12.75" hidden="false" customHeight="false" outlineLevel="0" collapsed="false">
      <c r="A21" s="67" t="n">
        <v>37377</v>
      </c>
      <c r="B21" s="84" t="n">
        <f aca="false">B9</f>
        <v>35437</v>
      </c>
      <c r="C21" s="84" t="n">
        <f aca="false">C9</f>
        <v>15000</v>
      </c>
      <c r="D21" s="84" t="n">
        <f aca="false">D9</f>
        <v>5109.25</v>
      </c>
      <c r="E21" s="84" t="n">
        <f aca="false">E9</f>
        <v>6131.1</v>
      </c>
      <c r="F21" s="84" t="n">
        <f aca="false">F9</f>
        <v>0</v>
      </c>
      <c r="G21" s="84" t="n">
        <f aca="false">G9</f>
        <v>9196.670437</v>
      </c>
      <c r="I21" s="55" t="n">
        <f aca="false">I9</f>
        <v>0.25</v>
      </c>
      <c r="J21" s="55" t="n">
        <f aca="false">J9</f>
        <v>0.3</v>
      </c>
      <c r="K21" s="55" t="n">
        <f aca="false">K9</f>
        <v>0</v>
      </c>
      <c r="L21" s="55" t="n">
        <f aca="false">L9</f>
        <v>0.450001</v>
      </c>
      <c r="M21" s="72" t="n">
        <f aca="false">SUM(I21:L21)</f>
        <v>1.000001</v>
      </c>
      <c r="O21" s="76" t="n">
        <v>40</v>
      </c>
      <c r="P21" s="76" t="n">
        <f aca="false">Curves!$N$15</f>
        <v>46.0371856274589</v>
      </c>
      <c r="Q21" s="76" t="n">
        <f aca="false">Curves!$N$14</f>
        <v>55.7592914399295</v>
      </c>
      <c r="R21" s="76" t="n">
        <f aca="false">Curves!$N$10</f>
        <v>54.5355717706869</v>
      </c>
      <c r="S21" s="76" t="n">
        <f aca="false">Curves!F26</f>
        <v>50.1451612903226</v>
      </c>
      <c r="T21" s="85" t="n">
        <f aca="false" t="array" ref="T21:T21">SUM(C21:G21*O21:S21)/$B21</f>
        <v>46.2299236620411</v>
      </c>
    </row>
    <row r="22" customFormat="false" ht="12.75" hidden="false" customHeight="false" outlineLevel="0" collapsed="false">
      <c r="A22" s="67" t="n">
        <v>37408</v>
      </c>
      <c r="B22" s="84" t="n">
        <f aca="false">B10</f>
        <v>35431</v>
      </c>
      <c r="C22" s="84" t="n">
        <f aca="false">C10</f>
        <v>15000</v>
      </c>
      <c r="D22" s="84" t="n">
        <f aca="false">D10</f>
        <v>5107.75</v>
      </c>
      <c r="E22" s="84" t="n">
        <f aca="false">E10</f>
        <v>6129.3</v>
      </c>
      <c r="F22" s="84" t="n">
        <f aca="false">F10</f>
        <v>0</v>
      </c>
      <c r="G22" s="84" t="n">
        <f aca="false">G10</f>
        <v>9193.970431</v>
      </c>
      <c r="I22" s="55" t="n">
        <f aca="false">I10</f>
        <v>0.25</v>
      </c>
      <c r="J22" s="55" t="n">
        <f aca="false">J10</f>
        <v>0.3</v>
      </c>
      <c r="K22" s="55" t="n">
        <f aca="false">K10</f>
        <v>0</v>
      </c>
      <c r="L22" s="55" t="n">
        <f aca="false">L10</f>
        <v>0.450001</v>
      </c>
      <c r="M22" s="72" t="n">
        <f aca="false">SUM(I22:L22)</f>
        <v>1.000001</v>
      </c>
      <c r="O22" s="76" t="n">
        <v>40</v>
      </c>
      <c r="P22" s="76" t="n">
        <f aca="false">Curves!$N$15</f>
        <v>46.0371856274589</v>
      </c>
      <c r="Q22" s="76" t="n">
        <f aca="false">Curves!$N$14</f>
        <v>55.7592914399295</v>
      </c>
      <c r="R22" s="76" t="n">
        <f aca="false">Curves!$N$10</f>
        <v>54.5355717706869</v>
      </c>
      <c r="S22" s="76" t="n">
        <f aca="false">Curves!F27</f>
        <v>47.25</v>
      </c>
      <c r="T22" s="85" t="n">
        <f aca="false" t="array" ref="T22:T22">SUM(C22:G22*O22:S22)/$B22</f>
        <v>45.4778855458825</v>
      </c>
    </row>
    <row r="23" customFormat="false" ht="12.75" hidden="false" customHeight="false" outlineLevel="0" collapsed="false">
      <c r="A23" s="67" t="n">
        <v>37438</v>
      </c>
      <c r="B23" s="84" t="n">
        <f aca="false">B11</f>
        <v>38087</v>
      </c>
      <c r="C23" s="84" t="n">
        <f aca="false">C11</f>
        <v>15000</v>
      </c>
      <c r="D23" s="84" t="n">
        <f aca="false">D11</f>
        <v>5771.75</v>
      </c>
      <c r="E23" s="84" t="n">
        <f aca="false">E11</f>
        <v>6926.1</v>
      </c>
      <c r="F23" s="84" t="n">
        <f aca="false">F11</f>
        <v>8080.45</v>
      </c>
      <c r="G23" s="84" t="n">
        <f aca="false">G11</f>
        <v>2308.723087</v>
      </c>
      <c r="I23" s="55" t="n">
        <f aca="false">I11</f>
        <v>0.25</v>
      </c>
      <c r="J23" s="55" t="n">
        <f aca="false">J11</f>
        <v>0.3</v>
      </c>
      <c r="K23" s="55" t="n">
        <f aca="false">K11</f>
        <v>0.35</v>
      </c>
      <c r="L23" s="55" t="n">
        <f aca="false">L11</f>
        <v>0.100001</v>
      </c>
      <c r="M23" s="72" t="n">
        <f aca="false">SUM(I23:L23)</f>
        <v>1.000001</v>
      </c>
      <c r="O23" s="76" t="n">
        <v>40</v>
      </c>
      <c r="P23" s="76" t="n">
        <f aca="false">Curves!$N$15</f>
        <v>46.0371856274589</v>
      </c>
      <c r="Q23" s="76" t="n">
        <f aca="false">Curves!$N$14</f>
        <v>55.7592914399295</v>
      </c>
      <c r="R23" s="76" t="n">
        <f aca="false">Curves!$N$10</f>
        <v>54.5355717706869</v>
      </c>
      <c r="S23" s="76" t="n">
        <f aca="false">Curves!F28</f>
        <v>61.4274193548387</v>
      </c>
      <c r="T23" s="85" t="n">
        <f aca="false" t="array" ref="T23:T23">SUM(C23:G23*O23:S23)/$B23</f>
        <v>48.163426280389</v>
      </c>
    </row>
    <row r="24" customFormat="false" ht="12.75" hidden="false" customHeight="false" outlineLevel="0" collapsed="false">
      <c r="A24" s="67" t="n">
        <v>37469</v>
      </c>
      <c r="B24" s="84" t="n">
        <f aca="false">B12</f>
        <v>39246</v>
      </c>
      <c r="C24" s="84" t="n">
        <f aca="false">C12</f>
        <v>15000</v>
      </c>
      <c r="D24" s="84" t="n">
        <f aca="false">D12</f>
        <v>6061.5</v>
      </c>
      <c r="E24" s="84" t="n">
        <f aca="false">E12</f>
        <v>7273.8</v>
      </c>
      <c r="F24" s="84" t="n">
        <f aca="false">F12</f>
        <v>8486.1</v>
      </c>
      <c r="G24" s="84" t="n">
        <f aca="false">G12</f>
        <v>2424.624246</v>
      </c>
      <c r="I24" s="55" t="n">
        <f aca="false">I12</f>
        <v>0.25</v>
      </c>
      <c r="J24" s="55" t="n">
        <f aca="false">J12</f>
        <v>0.3</v>
      </c>
      <c r="K24" s="55" t="n">
        <f aca="false">K12</f>
        <v>0.35</v>
      </c>
      <c r="L24" s="55" t="n">
        <f aca="false">L12</f>
        <v>0.100001</v>
      </c>
      <c r="M24" s="72" t="n">
        <f aca="false">SUM(I24:L24)</f>
        <v>1.000001</v>
      </c>
      <c r="O24" s="76" t="n">
        <v>40</v>
      </c>
      <c r="P24" s="76" t="n">
        <f aca="false">Curves!$N$15</f>
        <v>46.0371856274589</v>
      </c>
      <c r="Q24" s="76" t="n">
        <f aca="false">Curves!$N$14</f>
        <v>55.7592914399295</v>
      </c>
      <c r="R24" s="76" t="n">
        <f aca="false">Curves!$N$10</f>
        <v>54.5355717706869</v>
      </c>
      <c r="S24" s="76" t="n">
        <f aca="false">Curves!F29</f>
        <v>63.6290322580645</v>
      </c>
      <c r="T24" s="85" t="n">
        <f aca="false" t="array" ref="T24:T24">SUM(C24:G24*O24:S24)/$B24</f>
        <v>48.4560756439445</v>
      </c>
    </row>
    <row r="25" customFormat="false" ht="12.75" hidden="false" customHeight="false" outlineLevel="0" collapsed="false">
      <c r="A25" s="67" t="n">
        <v>37500</v>
      </c>
      <c r="B25" s="84" t="n">
        <f aca="false">B13</f>
        <v>37628</v>
      </c>
      <c r="C25" s="84" t="n">
        <f aca="false">C13</f>
        <v>15000</v>
      </c>
      <c r="D25" s="84" t="n">
        <f aca="false">D13</f>
        <v>5657</v>
      </c>
      <c r="E25" s="84" t="n">
        <f aca="false">E13</f>
        <v>6788.4</v>
      </c>
      <c r="F25" s="84" t="n">
        <f aca="false">F13</f>
        <v>7919.8</v>
      </c>
      <c r="G25" s="84" t="n">
        <f aca="false">G13</f>
        <v>2262.822628</v>
      </c>
      <c r="I25" s="55" t="n">
        <f aca="false">I13</f>
        <v>0.25</v>
      </c>
      <c r="J25" s="55" t="n">
        <f aca="false">J13</f>
        <v>0.3</v>
      </c>
      <c r="K25" s="55" t="n">
        <f aca="false">K13</f>
        <v>0.35</v>
      </c>
      <c r="L25" s="55" t="n">
        <f aca="false">L13</f>
        <v>0.100001</v>
      </c>
      <c r="M25" s="72" t="n">
        <f aca="false">SUM(I25:L25)</f>
        <v>1.000001</v>
      </c>
      <c r="O25" s="76" t="n">
        <v>40</v>
      </c>
      <c r="P25" s="76" t="n">
        <f aca="false">Curves!$N$15</f>
        <v>46.0371856274589</v>
      </c>
      <c r="Q25" s="76" t="n">
        <f aca="false">Curves!$N$14</f>
        <v>55.7592914399295</v>
      </c>
      <c r="R25" s="76" t="n">
        <f aca="false">Curves!$N$10</f>
        <v>54.5355717706869</v>
      </c>
      <c r="S25" s="76" t="n">
        <f aca="false">Curves!F30</f>
        <v>61.9</v>
      </c>
      <c r="T25" s="85" t="n">
        <f aca="false" t="array" ref="T25:T25">SUM(C25:G25*O25:S25)/$B25</f>
        <v>48.1271466750303</v>
      </c>
    </row>
    <row r="26" customFormat="false" ht="12.75" hidden="false" customHeight="false" outlineLevel="0" collapsed="false">
      <c r="A26" s="67" t="n">
        <v>37530</v>
      </c>
      <c r="B26" s="84" t="n">
        <f aca="false">B14</f>
        <v>32596</v>
      </c>
      <c r="C26" s="84" t="n">
        <f aca="false">C14</f>
        <v>15000</v>
      </c>
      <c r="D26" s="84" t="n">
        <f aca="false">D14</f>
        <v>4399</v>
      </c>
      <c r="E26" s="84" t="n">
        <f aca="false">E14</f>
        <v>5278.8</v>
      </c>
      <c r="F26" s="84" t="n">
        <f aca="false">F14</f>
        <v>0</v>
      </c>
      <c r="G26" s="84" t="n">
        <f aca="false">G14</f>
        <v>7918.217596</v>
      </c>
      <c r="I26" s="55" t="n">
        <f aca="false">I14</f>
        <v>0.25</v>
      </c>
      <c r="J26" s="55" t="n">
        <f aca="false">J14</f>
        <v>0.3</v>
      </c>
      <c r="K26" s="55" t="n">
        <f aca="false">K14</f>
        <v>0</v>
      </c>
      <c r="L26" s="55" t="n">
        <f aca="false">L14</f>
        <v>0.450001</v>
      </c>
      <c r="M26" s="72" t="n">
        <f aca="false">SUM(I26:L26)</f>
        <v>1.000001</v>
      </c>
      <c r="O26" s="76" t="n">
        <v>40</v>
      </c>
      <c r="P26" s="76" t="n">
        <f aca="false">Curves!$N$15</f>
        <v>46.0371856274589</v>
      </c>
      <c r="Q26" s="76" t="n">
        <f aca="false">Curves!$N$14</f>
        <v>55.7592914399295</v>
      </c>
      <c r="R26" s="76" t="n">
        <f aca="false">Curves!$N$10</f>
        <v>54.5355717706869</v>
      </c>
      <c r="S26" s="76" t="n">
        <f aca="false">Curves!F31</f>
        <v>48.3870967741936</v>
      </c>
      <c r="T26" s="85" t="n">
        <f aca="false" t="array" ref="T26:T26">SUM(C26:G26*O26:S26)/$B26</f>
        <v>45.4043222581012</v>
      </c>
    </row>
    <row r="27" customFormat="false" ht="12.75" hidden="false" customHeight="false" outlineLevel="0" collapsed="false">
      <c r="A27" s="67" t="n">
        <v>37561</v>
      </c>
      <c r="B27" s="84" t="n">
        <f aca="false">B15</f>
        <v>29621</v>
      </c>
      <c r="C27" s="84" t="n">
        <f aca="false">C15</f>
        <v>15000</v>
      </c>
      <c r="D27" s="84" t="n">
        <f aca="false">D15</f>
        <v>3655.25</v>
      </c>
      <c r="E27" s="84" t="n">
        <f aca="false">E15</f>
        <v>4386.3</v>
      </c>
      <c r="F27" s="84" t="n">
        <f aca="false">F15</f>
        <v>0</v>
      </c>
      <c r="G27" s="84" t="n">
        <f aca="false">G15</f>
        <v>6579.464621</v>
      </c>
      <c r="I27" s="55" t="n">
        <f aca="false">I15</f>
        <v>0.25</v>
      </c>
      <c r="J27" s="55" t="n">
        <f aca="false">J15</f>
        <v>0.3</v>
      </c>
      <c r="K27" s="55" t="n">
        <f aca="false">K15</f>
        <v>0</v>
      </c>
      <c r="L27" s="55" t="n">
        <f aca="false">L15</f>
        <v>0.450001</v>
      </c>
      <c r="M27" s="72" t="n">
        <f aca="false">SUM(I27:L27)</f>
        <v>1.000001</v>
      </c>
      <c r="O27" s="76" t="n">
        <v>40</v>
      </c>
      <c r="P27" s="76" t="n">
        <f aca="false">Curves!$N$15</f>
        <v>46.0371856274589</v>
      </c>
      <c r="Q27" s="76" t="n">
        <f aca="false">Curves!$N$14</f>
        <v>55.7592914399295</v>
      </c>
      <c r="R27" s="76" t="n">
        <f aca="false">Curves!$N$10</f>
        <v>54.5355717706869</v>
      </c>
      <c r="S27" s="76" t="n">
        <f aca="false">Curves!F32</f>
        <v>51.0416666666667</v>
      </c>
      <c r="T27" s="85" t="n">
        <f aca="false" t="array" ref="T27:T27">SUM(C27:G27*O27:S27)/$B27</f>
        <v>45.5312529231944</v>
      </c>
    </row>
    <row r="28" customFormat="false" ht="12.75" hidden="false" customHeight="false" outlineLevel="0" collapsed="false">
      <c r="A28" s="67" t="n">
        <v>37591</v>
      </c>
      <c r="B28" s="84" t="n">
        <f aca="false">B16</f>
        <v>30813</v>
      </c>
      <c r="C28" s="84" t="n">
        <f aca="false">C16</f>
        <v>15000</v>
      </c>
      <c r="D28" s="84" t="n">
        <f aca="false">D16</f>
        <v>3953.25</v>
      </c>
      <c r="E28" s="84" t="n">
        <f aca="false">E16</f>
        <v>4743.9</v>
      </c>
      <c r="F28" s="84" t="n">
        <f aca="false">F16</f>
        <v>0</v>
      </c>
      <c r="G28" s="84" t="n">
        <f aca="false">G16</f>
        <v>7115.865813</v>
      </c>
      <c r="I28" s="55" t="n">
        <f aca="false">I16</f>
        <v>0.25</v>
      </c>
      <c r="J28" s="55" t="n">
        <f aca="false">J16</f>
        <v>0.3</v>
      </c>
      <c r="K28" s="55" t="n">
        <f aca="false">K16</f>
        <v>0</v>
      </c>
      <c r="L28" s="55" t="n">
        <f aca="false">L16</f>
        <v>0.450001</v>
      </c>
      <c r="M28" s="72" t="n">
        <f aca="false">SUM(I28:L28)</f>
        <v>1.000001</v>
      </c>
      <c r="O28" s="76" t="n">
        <v>40</v>
      </c>
      <c r="P28" s="76" t="n">
        <f aca="false">Curves!$N$15</f>
        <v>46.0371856274589</v>
      </c>
      <c r="Q28" s="76" t="n">
        <f aca="false">Curves!$N$14</f>
        <v>55.7592914399295</v>
      </c>
      <c r="R28" s="76" t="n">
        <f aca="false">Curves!$N$10</f>
        <v>54.5355717706869</v>
      </c>
      <c r="S28" s="76" t="n">
        <f aca="false">Curves!F33</f>
        <v>50.8709677419355</v>
      </c>
      <c r="T28" s="85" t="n">
        <f aca="false" t="array" ref="T28:T28">SUM(C28:G28*O28:S28)/$B28</f>
        <v>45.7113551738778</v>
      </c>
    </row>
    <row r="29" customFormat="false" ht="12.75" hidden="false" customHeight="false" outlineLevel="0" collapsed="false">
      <c r="A29" s="67" t="n">
        <v>37622</v>
      </c>
      <c r="B29" s="84" t="n">
        <f aca="false">B17</f>
        <v>29197</v>
      </c>
      <c r="C29" s="84" t="n">
        <f aca="false">C17</f>
        <v>15000</v>
      </c>
      <c r="D29" s="84" t="n">
        <f aca="false">D17</f>
        <v>3549.25</v>
      </c>
      <c r="E29" s="84" t="n">
        <f aca="false">E17</f>
        <v>4259.1</v>
      </c>
      <c r="F29" s="84" t="n">
        <f aca="false">F17</f>
        <v>4968.95</v>
      </c>
      <c r="G29" s="84" t="n">
        <f aca="false">G17</f>
        <v>1419.714197</v>
      </c>
      <c r="I29" s="55" t="n">
        <f aca="false">I17</f>
        <v>0.25</v>
      </c>
      <c r="J29" s="55" t="n">
        <f aca="false">J17</f>
        <v>0.3</v>
      </c>
      <c r="K29" s="55" t="n">
        <f aca="false">K17</f>
        <v>0.35</v>
      </c>
      <c r="L29" s="55" t="n">
        <f aca="false">L17</f>
        <v>0.100001</v>
      </c>
      <c r="M29" s="72" t="n">
        <f aca="false">SUM(I29:L29)</f>
        <v>1.000001</v>
      </c>
      <c r="O29" s="76" t="n">
        <v>40</v>
      </c>
      <c r="P29" s="76" t="n">
        <f aca="false">Curves!$N$15</f>
        <v>46.0371856274589</v>
      </c>
      <c r="Q29" s="76" t="n">
        <f aca="false">Curves!$N$14</f>
        <v>55.7592914399295</v>
      </c>
      <c r="R29" s="76" t="n">
        <f aca="false">Curves!$N$11</f>
        <v>38.3376034412102</v>
      </c>
      <c r="S29" s="76" t="n">
        <f aca="false">Curves!F34</f>
        <v>37.5</v>
      </c>
      <c r="T29" s="85" t="n">
        <f aca="false" t="array" ref="T29:T29">SUM(C29:G29*O29:S29)/$B29</f>
        <v>42.6283109999919</v>
      </c>
    </row>
    <row r="30" customFormat="false" ht="12.75" hidden="false" customHeight="false" outlineLevel="0" collapsed="false">
      <c r="A30" s="67" t="n">
        <v>37653</v>
      </c>
      <c r="B30" s="84" t="n">
        <f aca="false">B18</f>
        <v>28874</v>
      </c>
      <c r="C30" s="84" t="n">
        <f aca="false">C18</f>
        <v>15000</v>
      </c>
      <c r="D30" s="84" t="n">
        <f aca="false">D18</f>
        <v>3468.5</v>
      </c>
      <c r="E30" s="84" t="n">
        <f aca="false">E18</f>
        <v>4162.2</v>
      </c>
      <c r="F30" s="84" t="n">
        <f aca="false">F18</f>
        <v>4855.9</v>
      </c>
      <c r="G30" s="84" t="n">
        <f aca="false">G18</f>
        <v>1387.413874</v>
      </c>
      <c r="I30" s="55" t="n">
        <f aca="false">I18</f>
        <v>0.25</v>
      </c>
      <c r="J30" s="55" t="n">
        <f aca="false">J18</f>
        <v>0.3</v>
      </c>
      <c r="K30" s="55" t="n">
        <f aca="false">K18</f>
        <v>0.35</v>
      </c>
      <c r="L30" s="55" t="n">
        <f aca="false">L18</f>
        <v>0.100001</v>
      </c>
      <c r="M30" s="72" t="n">
        <f aca="false">SUM(I30:L30)</f>
        <v>1.000001</v>
      </c>
      <c r="O30" s="76" t="n">
        <v>40</v>
      </c>
      <c r="P30" s="76" t="n">
        <f aca="false">Curves!$N$15</f>
        <v>46.0371856274589</v>
      </c>
      <c r="Q30" s="76" t="n">
        <f aca="false">Curves!$N$14</f>
        <v>55.7592914399295</v>
      </c>
      <c r="R30" s="76" t="n">
        <f aca="false">Curves!$N$11</f>
        <v>38.3376034412102</v>
      </c>
      <c r="S30" s="76" t="n">
        <f aca="false">Curves!F35</f>
        <v>36.5</v>
      </c>
      <c r="T30" s="85" t="n">
        <f aca="false" t="array" ref="T30:T30">SUM(C30:G30*O30:S30)/$B30</f>
        <v>42.5491956823193</v>
      </c>
    </row>
    <row r="31" customFormat="false" ht="12.75" hidden="false" customHeight="false" outlineLevel="0" collapsed="false">
      <c r="A31" s="67" t="n">
        <v>37681</v>
      </c>
      <c r="B31" s="84" t="n">
        <f aca="false">B19</f>
        <v>29893</v>
      </c>
      <c r="C31" s="84" t="n">
        <f aca="false">C19</f>
        <v>15000</v>
      </c>
      <c r="D31" s="84" t="n">
        <f aca="false">D19</f>
        <v>3723.25</v>
      </c>
      <c r="E31" s="84" t="n">
        <f aca="false">E19</f>
        <v>4467.9</v>
      </c>
      <c r="F31" s="84" t="n">
        <f aca="false">F19</f>
        <v>0</v>
      </c>
      <c r="G31" s="84" t="n">
        <f aca="false">G19</f>
        <v>6701.864893</v>
      </c>
      <c r="I31" s="55" t="n">
        <f aca="false">I19</f>
        <v>0.25</v>
      </c>
      <c r="J31" s="55" t="n">
        <f aca="false">J19</f>
        <v>0.3</v>
      </c>
      <c r="K31" s="55" t="n">
        <f aca="false">K19</f>
        <v>0</v>
      </c>
      <c r="L31" s="55" t="n">
        <f aca="false">L19</f>
        <v>0.450001</v>
      </c>
      <c r="M31" s="72" t="n">
        <f aca="false">SUM(I31:L31)</f>
        <v>1.000001</v>
      </c>
      <c r="O31" s="76" t="n">
        <v>40</v>
      </c>
      <c r="P31" s="76" t="n">
        <f aca="false">Curves!$N$15</f>
        <v>46.0371856274589</v>
      </c>
      <c r="Q31" s="76" t="n">
        <f aca="false">Curves!$N$14</f>
        <v>55.7592914399295</v>
      </c>
      <c r="R31" s="76" t="n">
        <f aca="false">Curves!$N$11</f>
        <v>38.3376034412102</v>
      </c>
      <c r="S31" s="76" t="n">
        <f aca="false">Curves!F36</f>
        <v>35.5</v>
      </c>
      <c r="T31" s="85" t="n">
        <f aca="false" t="array" ref="T31:T31">SUM(C31:G31*O31:S31)/$B31</f>
        <v>42.0985211692837</v>
      </c>
    </row>
    <row r="32" customFormat="false" ht="12.75" hidden="false" customHeight="false" outlineLevel="0" collapsed="false">
      <c r="A32" s="67" t="n">
        <v>37712</v>
      </c>
      <c r="B32" s="84" t="n">
        <f aca="false">B20</f>
        <v>28426</v>
      </c>
      <c r="C32" s="84" t="n">
        <f aca="false">C20</f>
        <v>15000</v>
      </c>
      <c r="D32" s="84" t="n">
        <f aca="false">D20</f>
        <v>3356.5</v>
      </c>
      <c r="E32" s="84" t="n">
        <f aca="false">E20</f>
        <v>4027.8</v>
      </c>
      <c r="F32" s="84" t="n">
        <f aca="false">F20</f>
        <v>0</v>
      </c>
      <c r="G32" s="84" t="n">
        <f aca="false">G20</f>
        <v>6041.713426</v>
      </c>
      <c r="I32" s="55" t="n">
        <f aca="false">I20</f>
        <v>0.25</v>
      </c>
      <c r="J32" s="55" t="n">
        <f aca="false">J20</f>
        <v>0.3</v>
      </c>
      <c r="K32" s="55" t="n">
        <f aca="false">K20</f>
        <v>0</v>
      </c>
      <c r="L32" s="55" t="n">
        <f aca="false">L20</f>
        <v>0.450001</v>
      </c>
      <c r="M32" s="72" t="n">
        <f aca="false">SUM(I32:L32)</f>
        <v>1.000001</v>
      </c>
      <c r="O32" s="76" t="n">
        <v>40</v>
      </c>
      <c r="P32" s="76" t="n">
        <f aca="false">Curves!$N$15</f>
        <v>46.0371856274589</v>
      </c>
      <c r="Q32" s="76" t="n">
        <f aca="false">Curves!$N$14</f>
        <v>55.7592914399295</v>
      </c>
      <c r="R32" s="76" t="n">
        <f aca="false">Curves!$N$11</f>
        <v>38.3376034412102</v>
      </c>
      <c r="S32" s="76" t="n">
        <f aca="false">Curves!F37</f>
        <v>35</v>
      </c>
      <c r="T32" s="85" t="n">
        <f aca="false" t="array" ref="T32:T32">SUM(C32:G32*O32:S32)/$B32</f>
        <v>41.8831723608778</v>
      </c>
    </row>
    <row r="33" customFormat="false" ht="12.75" hidden="false" customHeight="false" outlineLevel="0" collapsed="false">
      <c r="A33" s="67" t="n">
        <v>37742</v>
      </c>
      <c r="B33" s="84" t="n">
        <f aca="false">B21</f>
        <v>35437</v>
      </c>
      <c r="C33" s="84" t="n">
        <f aca="false">C21</f>
        <v>15000</v>
      </c>
      <c r="D33" s="84" t="n">
        <f aca="false">D21</f>
        <v>5109.25</v>
      </c>
      <c r="E33" s="84" t="n">
        <f aca="false">E21</f>
        <v>6131.1</v>
      </c>
      <c r="F33" s="84" t="n">
        <f aca="false">F21</f>
        <v>0</v>
      </c>
      <c r="G33" s="84" t="n">
        <f aca="false">G21</f>
        <v>9196.670437</v>
      </c>
      <c r="I33" s="55" t="n">
        <f aca="false">I21</f>
        <v>0.25</v>
      </c>
      <c r="J33" s="55" t="n">
        <f aca="false">J21</f>
        <v>0.3</v>
      </c>
      <c r="K33" s="55" t="n">
        <f aca="false">K21</f>
        <v>0</v>
      </c>
      <c r="L33" s="55" t="n">
        <f aca="false">L21</f>
        <v>0.450001</v>
      </c>
      <c r="M33" s="72" t="n">
        <f aca="false">SUM(I33:L33)</f>
        <v>1.000001</v>
      </c>
      <c r="O33" s="76" t="n">
        <v>40</v>
      </c>
      <c r="P33" s="76" t="n">
        <f aca="false">Curves!$N$15</f>
        <v>46.0371856274589</v>
      </c>
      <c r="Q33" s="76" t="n">
        <f aca="false">Curves!$N$14</f>
        <v>55.7592914399295</v>
      </c>
      <c r="R33" s="76" t="n">
        <f aca="false">Curves!$N$11</f>
        <v>38.3376034412102</v>
      </c>
      <c r="S33" s="76" t="n">
        <f aca="false">Curves!F38</f>
        <v>33</v>
      </c>
      <c r="T33" s="85" t="n">
        <f aca="false" t="array" ref="T33:T33">SUM(C33:G33*O33:S33)/$B33</f>
        <v>41.7803822794098</v>
      </c>
    </row>
    <row r="34" customFormat="false" ht="12.75" hidden="false" customHeight="false" outlineLevel="0" collapsed="false">
      <c r="A34" s="67" t="n">
        <v>37773</v>
      </c>
      <c r="B34" s="84" t="n">
        <f aca="false">B22</f>
        <v>35431</v>
      </c>
      <c r="C34" s="84" t="n">
        <f aca="false">C22</f>
        <v>15000</v>
      </c>
      <c r="D34" s="84" t="n">
        <f aca="false">D22</f>
        <v>5107.75</v>
      </c>
      <c r="E34" s="84" t="n">
        <f aca="false">E22</f>
        <v>6129.3</v>
      </c>
      <c r="F34" s="84" t="n">
        <f aca="false">F22</f>
        <v>0</v>
      </c>
      <c r="G34" s="84" t="n">
        <f aca="false">G22</f>
        <v>9193.970431</v>
      </c>
      <c r="I34" s="55" t="n">
        <f aca="false">I22</f>
        <v>0.25</v>
      </c>
      <c r="J34" s="55" t="n">
        <f aca="false">J22</f>
        <v>0.3</v>
      </c>
      <c r="K34" s="55" t="n">
        <f aca="false">K22</f>
        <v>0</v>
      </c>
      <c r="L34" s="55" t="n">
        <f aca="false">L22</f>
        <v>0.450001</v>
      </c>
      <c r="M34" s="72" t="n">
        <f aca="false">SUM(I34:L34)</f>
        <v>1.000001</v>
      </c>
      <c r="O34" s="76" t="n">
        <v>40</v>
      </c>
      <c r="P34" s="76" t="n">
        <f aca="false">Curves!$N$15</f>
        <v>46.0371856274589</v>
      </c>
      <c r="Q34" s="76" t="n">
        <f aca="false">Curves!$N$14</f>
        <v>55.7592914399295</v>
      </c>
      <c r="R34" s="76" t="n">
        <f aca="false">Curves!$N$11</f>
        <v>38.3376034412102</v>
      </c>
      <c r="S34" s="76" t="n">
        <f aca="false">Curves!F39</f>
        <v>33.5</v>
      </c>
      <c r="T34" s="85" t="n">
        <f aca="false" t="array" ref="T34:T34">SUM(C34:G34*O34:S34)/$B34</f>
        <v>41.9099057139204</v>
      </c>
    </row>
    <row r="35" customFormat="false" ht="12.75" hidden="false" customHeight="false" outlineLevel="0" collapsed="false">
      <c r="A35" s="67" t="n">
        <v>37803</v>
      </c>
      <c r="B35" s="84" t="n">
        <f aca="false">B23</f>
        <v>38087</v>
      </c>
      <c r="C35" s="84" t="n">
        <f aca="false">C23</f>
        <v>15000</v>
      </c>
      <c r="D35" s="84" t="n">
        <f aca="false">D23</f>
        <v>5771.75</v>
      </c>
      <c r="E35" s="84" t="n">
        <f aca="false">E23</f>
        <v>6926.1</v>
      </c>
      <c r="F35" s="84" t="n">
        <f aca="false">F23</f>
        <v>8080.45</v>
      </c>
      <c r="G35" s="84" t="n">
        <f aca="false">G23</f>
        <v>2308.723087</v>
      </c>
      <c r="I35" s="55" t="n">
        <f aca="false">I23</f>
        <v>0.25</v>
      </c>
      <c r="J35" s="55" t="n">
        <f aca="false">J23</f>
        <v>0.3</v>
      </c>
      <c r="K35" s="55" t="n">
        <f aca="false">K23</f>
        <v>0.35</v>
      </c>
      <c r="L35" s="55" t="n">
        <f aca="false">L23</f>
        <v>0.100001</v>
      </c>
      <c r="M35" s="72" t="n">
        <f aca="false">SUM(I35:L35)</f>
        <v>1.000001</v>
      </c>
      <c r="O35" s="76" t="n">
        <v>40</v>
      </c>
      <c r="P35" s="76" t="n">
        <f aca="false">Curves!$N$15</f>
        <v>46.0371856274589</v>
      </c>
      <c r="Q35" s="76" t="n">
        <f aca="false">Curves!$N$14</f>
        <v>55.7592914399295</v>
      </c>
      <c r="R35" s="76" t="n">
        <f aca="false">Curves!$N$11</f>
        <v>38.3376034412102</v>
      </c>
      <c r="S35" s="76" t="n">
        <f aca="false">Curves!F40</f>
        <v>45.5</v>
      </c>
      <c r="T35" s="85" t="n">
        <f aca="false" t="array" ref="T35:T35">SUM(C35:G35*O35:S35)/$B35</f>
        <v>43.7614289067768</v>
      </c>
    </row>
    <row r="36" customFormat="false" ht="12.75" hidden="false" customHeight="false" outlineLevel="0" collapsed="false">
      <c r="A36" s="67" t="n">
        <v>37834</v>
      </c>
      <c r="B36" s="84" t="n">
        <f aca="false">B24</f>
        <v>39246</v>
      </c>
      <c r="C36" s="84" t="n">
        <f aca="false">C24</f>
        <v>15000</v>
      </c>
      <c r="D36" s="84" t="n">
        <f aca="false">D24</f>
        <v>6061.5</v>
      </c>
      <c r="E36" s="84" t="n">
        <f aca="false">E24</f>
        <v>7273.8</v>
      </c>
      <c r="F36" s="84" t="n">
        <f aca="false">F24</f>
        <v>8486.1</v>
      </c>
      <c r="G36" s="84" t="n">
        <f aca="false">G24</f>
        <v>2424.624246</v>
      </c>
      <c r="I36" s="55" t="n">
        <f aca="false">I24</f>
        <v>0.25</v>
      </c>
      <c r="J36" s="55" t="n">
        <f aca="false">J24</f>
        <v>0.3</v>
      </c>
      <c r="K36" s="55" t="n">
        <f aca="false">K24</f>
        <v>0.35</v>
      </c>
      <c r="L36" s="55" t="n">
        <f aca="false">L24</f>
        <v>0.100001</v>
      </c>
      <c r="M36" s="72" t="n">
        <f aca="false">SUM(I36:L36)</f>
        <v>1.000001</v>
      </c>
      <c r="O36" s="76" t="n">
        <v>40</v>
      </c>
      <c r="P36" s="76" t="n">
        <f aca="false">Curves!$N$15</f>
        <v>46.0371856274589</v>
      </c>
      <c r="Q36" s="76" t="n">
        <f aca="false">Curves!$N$14</f>
        <v>55.7592914399295</v>
      </c>
      <c r="R36" s="76" t="n">
        <f aca="false">Curves!$N$11</f>
        <v>38.3376034412102</v>
      </c>
      <c r="S36" s="76" t="n">
        <f aca="false">Curves!F41</f>
        <v>48.5</v>
      </c>
      <c r="T36" s="85" t="n">
        <f aca="false" t="array" ref="T36:T36">SUM(C36:G36*O36:S36)/$B36</f>
        <v>44.0189407137047</v>
      </c>
    </row>
    <row r="37" customFormat="false" ht="12.75" hidden="false" customHeight="false" outlineLevel="0" collapsed="false">
      <c r="A37" s="67" t="n">
        <v>37865</v>
      </c>
      <c r="B37" s="84" t="n">
        <f aca="false">B25</f>
        <v>37628</v>
      </c>
      <c r="C37" s="84" t="n">
        <f aca="false">C25</f>
        <v>15000</v>
      </c>
      <c r="D37" s="84" t="n">
        <f aca="false">D25</f>
        <v>5657</v>
      </c>
      <c r="E37" s="84" t="n">
        <f aca="false">E25</f>
        <v>6788.4</v>
      </c>
      <c r="F37" s="84" t="n">
        <f aca="false">F25</f>
        <v>7919.8</v>
      </c>
      <c r="G37" s="84" t="n">
        <f aca="false">G25</f>
        <v>2262.822628</v>
      </c>
      <c r="I37" s="55" t="n">
        <f aca="false">I25</f>
        <v>0.25</v>
      </c>
      <c r="J37" s="55" t="n">
        <f aca="false">J25</f>
        <v>0.3</v>
      </c>
      <c r="K37" s="55" t="n">
        <f aca="false">K25</f>
        <v>0.35</v>
      </c>
      <c r="L37" s="55" t="n">
        <f aca="false">L25</f>
        <v>0.100001</v>
      </c>
      <c r="M37" s="72" t="n">
        <f aca="false">SUM(I37:L37)</f>
        <v>1.000001</v>
      </c>
      <c r="O37" s="76" t="n">
        <v>40</v>
      </c>
      <c r="P37" s="76" t="n">
        <f aca="false">Curves!$N$15</f>
        <v>46.0371856274589</v>
      </c>
      <c r="Q37" s="76" t="n">
        <f aca="false">Curves!$N$14</f>
        <v>55.7592914399295</v>
      </c>
      <c r="R37" s="76" t="n">
        <f aca="false">Curves!$N$11</f>
        <v>38.3376034412102</v>
      </c>
      <c r="S37" s="76" t="n">
        <f aca="false">Curves!F42</f>
        <v>46</v>
      </c>
      <c r="T37" s="85" t="n">
        <f aca="false" t="array" ref="T37:T37">SUM(C37:G37*O37:S37)/$B37</f>
        <v>43.7616861307284</v>
      </c>
    </row>
    <row r="38" customFormat="false" ht="12.75" hidden="false" customHeight="false" outlineLevel="0" collapsed="false">
      <c r="A38" s="67" t="n">
        <v>37895</v>
      </c>
      <c r="B38" s="84" t="n">
        <f aca="false">B26</f>
        <v>32596</v>
      </c>
      <c r="C38" s="84" t="n">
        <f aca="false">C26</f>
        <v>15000</v>
      </c>
      <c r="D38" s="84" t="n">
        <f aca="false">D26</f>
        <v>4399</v>
      </c>
      <c r="E38" s="84" t="n">
        <f aca="false">E26</f>
        <v>5278.8</v>
      </c>
      <c r="F38" s="84" t="n">
        <f aca="false">F26</f>
        <v>0</v>
      </c>
      <c r="G38" s="84" t="n">
        <f aca="false">G26</f>
        <v>7918.217596</v>
      </c>
      <c r="I38" s="55" t="n">
        <f aca="false">I26</f>
        <v>0.25</v>
      </c>
      <c r="J38" s="55" t="n">
        <f aca="false">J26</f>
        <v>0.3</v>
      </c>
      <c r="K38" s="55" t="n">
        <f aca="false">K26</f>
        <v>0</v>
      </c>
      <c r="L38" s="55" t="n">
        <f aca="false">L26</f>
        <v>0.450001</v>
      </c>
      <c r="M38" s="72" t="n">
        <f aca="false">SUM(I38:L38)</f>
        <v>1.000001</v>
      </c>
      <c r="O38" s="76" t="n">
        <v>40</v>
      </c>
      <c r="P38" s="76" t="n">
        <f aca="false">Curves!$N$15</f>
        <v>46.0371856274589</v>
      </c>
      <c r="Q38" s="76" t="n">
        <f aca="false">Curves!$N$14</f>
        <v>55.7592914399295</v>
      </c>
      <c r="R38" s="76" t="n">
        <f aca="false">Curves!$N$11</f>
        <v>38.3376034412102</v>
      </c>
      <c r="S38" s="76" t="n">
        <f aca="false">Curves!F43</f>
        <v>39</v>
      </c>
      <c r="T38" s="85" t="n">
        <f aca="false" t="array" ref="T38:T38">SUM(C38:G38*O38:S38)/$B38</f>
        <v>43.12400949418</v>
      </c>
    </row>
    <row r="39" customFormat="false" ht="12.75" hidden="false" customHeight="false" outlineLevel="0" collapsed="false">
      <c r="A39" s="67" t="n">
        <v>37926</v>
      </c>
      <c r="B39" s="84" t="n">
        <f aca="false">B27</f>
        <v>29621</v>
      </c>
      <c r="C39" s="84" t="n">
        <f aca="false">C27</f>
        <v>15000</v>
      </c>
      <c r="D39" s="84" t="n">
        <f aca="false">D27</f>
        <v>3655.25</v>
      </c>
      <c r="E39" s="84" t="n">
        <f aca="false">E27</f>
        <v>4386.3</v>
      </c>
      <c r="F39" s="84" t="n">
        <f aca="false">F27</f>
        <v>0</v>
      </c>
      <c r="G39" s="84" t="n">
        <f aca="false">G27</f>
        <v>6579.464621</v>
      </c>
      <c r="I39" s="55" t="n">
        <f aca="false">I27</f>
        <v>0.25</v>
      </c>
      <c r="J39" s="55" t="n">
        <f aca="false">J27</f>
        <v>0.3</v>
      </c>
      <c r="K39" s="55" t="n">
        <f aca="false">K27</f>
        <v>0</v>
      </c>
      <c r="L39" s="55" t="n">
        <f aca="false">L27</f>
        <v>0.450001</v>
      </c>
      <c r="M39" s="72" t="n">
        <f aca="false">SUM(I39:L39)</f>
        <v>1.000001</v>
      </c>
      <c r="O39" s="76" t="n">
        <v>40</v>
      </c>
      <c r="P39" s="76" t="n">
        <f aca="false">Curves!$N$15</f>
        <v>46.0371856274589</v>
      </c>
      <c r="Q39" s="76" t="n">
        <f aca="false">Curves!$N$14</f>
        <v>55.7592914399295</v>
      </c>
      <c r="R39" s="76" t="n">
        <f aca="false">Curves!$N$11</f>
        <v>38.3376034412102</v>
      </c>
      <c r="S39" s="76" t="n">
        <f aca="false">Curves!F44</f>
        <v>35</v>
      </c>
      <c r="T39" s="85" t="n">
        <f aca="false" t="array" ref="T39:T39">SUM(C39:G39*O39:S39)/$B39</f>
        <v>41.9680518734253</v>
      </c>
    </row>
    <row r="40" customFormat="false" ht="12.75" hidden="false" customHeight="false" outlineLevel="0" collapsed="false">
      <c r="A40" s="67" t="n">
        <v>37956</v>
      </c>
      <c r="B40" s="84" t="n">
        <f aca="false">B28</f>
        <v>30813</v>
      </c>
      <c r="C40" s="84" t="n">
        <f aca="false">C28</f>
        <v>15000</v>
      </c>
      <c r="D40" s="84" t="n">
        <f aca="false">D28</f>
        <v>3953.25</v>
      </c>
      <c r="E40" s="84" t="n">
        <f aca="false">E28</f>
        <v>4743.9</v>
      </c>
      <c r="F40" s="84" t="n">
        <f aca="false">F28</f>
        <v>0</v>
      </c>
      <c r="G40" s="84" t="n">
        <f aca="false">G28</f>
        <v>7115.865813</v>
      </c>
      <c r="I40" s="55" t="n">
        <f aca="false">I28</f>
        <v>0.25</v>
      </c>
      <c r="J40" s="55" t="n">
        <f aca="false">J28</f>
        <v>0.3</v>
      </c>
      <c r="K40" s="55" t="n">
        <f aca="false">K28</f>
        <v>0</v>
      </c>
      <c r="L40" s="55" t="n">
        <f aca="false">L28</f>
        <v>0.450001</v>
      </c>
      <c r="M40" s="72" t="n">
        <f aca="false">SUM(I40:L40)</f>
        <v>1.000001</v>
      </c>
      <c r="O40" s="76" t="n">
        <v>40</v>
      </c>
      <c r="P40" s="76" t="n">
        <f aca="false">Curves!$N$15</f>
        <v>46.0371856274589</v>
      </c>
      <c r="Q40" s="76" t="n">
        <f aca="false">Curves!$N$14</f>
        <v>55.7592914399295</v>
      </c>
      <c r="R40" s="76" t="n">
        <f aca="false">Curves!$N$11</f>
        <v>38.3376034412102</v>
      </c>
      <c r="S40" s="76" t="n">
        <f aca="false">Curves!F45</f>
        <v>35</v>
      </c>
      <c r="T40" s="85" t="n">
        <f aca="false" t="array" ref="T40:T40">SUM(C40:G40*O40:S40)/$B40</f>
        <v>42.0461594196811</v>
      </c>
    </row>
    <row r="41" customFormat="false" ht="12.75" hidden="false" customHeight="false" outlineLevel="0" collapsed="false">
      <c r="A41" s="67" t="n">
        <f aca="false">EDATE(A40,1)</f>
        <v>37987</v>
      </c>
      <c r="B41" s="84" t="n">
        <f aca="false">B29</f>
        <v>29197</v>
      </c>
      <c r="C41" s="84" t="n">
        <f aca="false">C29</f>
        <v>15000</v>
      </c>
      <c r="D41" s="84" t="n">
        <f aca="false">D29</f>
        <v>3549.25</v>
      </c>
      <c r="E41" s="84" t="n">
        <f aca="false">E29</f>
        <v>4259.1</v>
      </c>
      <c r="F41" s="84" t="n">
        <f aca="false">F29</f>
        <v>4968.95</v>
      </c>
      <c r="G41" s="84" t="n">
        <f aca="false">G29</f>
        <v>1419.714197</v>
      </c>
      <c r="I41" s="55" t="n">
        <f aca="false">I29</f>
        <v>0.25</v>
      </c>
      <c r="J41" s="55" t="n">
        <f aca="false">J29</f>
        <v>0.3</v>
      </c>
      <c r="K41" s="55" t="n">
        <f aca="false">K29</f>
        <v>0.35</v>
      </c>
      <c r="L41" s="55" t="n">
        <f aca="false">L29</f>
        <v>0.100001</v>
      </c>
      <c r="M41" s="72" t="n">
        <f aca="false">SUM(I41:L41)</f>
        <v>1.000001</v>
      </c>
      <c r="O41" s="76" t="n">
        <v>40</v>
      </c>
      <c r="P41" s="76" t="n">
        <f aca="false">Curves!$N$15</f>
        <v>46.0371856274589</v>
      </c>
      <c r="Q41" s="76" t="n">
        <f aca="false">Curves!$N$14</f>
        <v>55.7592914399295</v>
      </c>
      <c r="R41" s="76" t="n">
        <f aca="false">Curves!$N$12</f>
        <v>34.7319517901457</v>
      </c>
      <c r="S41" s="76" t="n">
        <f aca="false">Curves!F46</f>
        <v>33.9</v>
      </c>
      <c r="T41" s="85" t="n">
        <f aca="false" t="array" ref="T41:T41">SUM(C41:G41*O41:S41)/$B41</f>
        <v>41.8396247006886</v>
      </c>
    </row>
    <row r="42" customFormat="false" ht="12.75" hidden="false" customHeight="false" outlineLevel="0" collapsed="false">
      <c r="A42" s="67" t="n">
        <f aca="false">EDATE(A41,1)</f>
        <v>38018</v>
      </c>
      <c r="B42" s="84" t="n">
        <f aca="false">B30</f>
        <v>28874</v>
      </c>
      <c r="C42" s="84" t="n">
        <f aca="false">C30</f>
        <v>15000</v>
      </c>
      <c r="D42" s="84" t="n">
        <f aca="false">D30</f>
        <v>3468.5</v>
      </c>
      <c r="E42" s="84" t="n">
        <f aca="false">E30</f>
        <v>4162.2</v>
      </c>
      <c r="F42" s="84" t="n">
        <f aca="false">F30</f>
        <v>4855.9</v>
      </c>
      <c r="G42" s="84" t="n">
        <f aca="false">G30</f>
        <v>1387.413874</v>
      </c>
      <c r="I42" s="55" t="n">
        <f aca="false">I30</f>
        <v>0.25</v>
      </c>
      <c r="J42" s="55" t="n">
        <f aca="false">J30</f>
        <v>0.3</v>
      </c>
      <c r="K42" s="55" t="n">
        <f aca="false">K30</f>
        <v>0.35</v>
      </c>
      <c r="L42" s="55" t="n">
        <f aca="false">L30</f>
        <v>0.100001</v>
      </c>
      <c r="M42" s="72" t="n">
        <f aca="false">SUM(I42:L42)</f>
        <v>1.000001</v>
      </c>
      <c r="O42" s="76" t="n">
        <v>40</v>
      </c>
      <c r="P42" s="76" t="n">
        <f aca="false">Curves!$N$15</f>
        <v>46.0371856274589</v>
      </c>
      <c r="Q42" s="76" t="n">
        <f aca="false">Curves!$N$14</f>
        <v>55.7592914399295</v>
      </c>
      <c r="R42" s="76" t="n">
        <f aca="false">Curves!$N$12</f>
        <v>34.7319517901457</v>
      </c>
      <c r="S42" s="76" t="n">
        <f aca="false">Curves!F47</f>
        <v>32.9</v>
      </c>
      <c r="T42" s="85" t="n">
        <f aca="false" t="array" ref="T42:T42">SUM(C42:G42*O42:S42)/$B42</f>
        <v>41.7698310705993</v>
      </c>
    </row>
    <row r="43" customFormat="false" ht="12.75" hidden="false" customHeight="false" outlineLevel="0" collapsed="false">
      <c r="A43" s="67" t="n">
        <f aca="false">EDATE(A42,1)</f>
        <v>38047</v>
      </c>
      <c r="B43" s="84" t="n">
        <f aca="false">B31</f>
        <v>29893</v>
      </c>
      <c r="C43" s="84" t="n">
        <f aca="false">C31</f>
        <v>15000</v>
      </c>
      <c r="D43" s="84" t="n">
        <f aca="false">D31</f>
        <v>3723.25</v>
      </c>
      <c r="E43" s="84" t="n">
        <f aca="false">E31</f>
        <v>4467.9</v>
      </c>
      <c r="F43" s="84" t="n">
        <f aca="false">F31</f>
        <v>0</v>
      </c>
      <c r="G43" s="84" t="n">
        <f aca="false">G31</f>
        <v>6701.864893</v>
      </c>
      <c r="I43" s="55" t="n">
        <f aca="false">I31</f>
        <v>0.25</v>
      </c>
      <c r="J43" s="55" t="n">
        <f aca="false">J31</f>
        <v>0.3</v>
      </c>
      <c r="K43" s="55" t="n">
        <f aca="false">K31</f>
        <v>0</v>
      </c>
      <c r="L43" s="55" t="n">
        <f aca="false">L31</f>
        <v>0.450001</v>
      </c>
      <c r="M43" s="72" t="n">
        <f aca="false">SUM(I43:L43)</f>
        <v>1.000001</v>
      </c>
      <c r="O43" s="76" t="n">
        <v>40</v>
      </c>
      <c r="P43" s="76" t="n">
        <f aca="false">Curves!$N$15</f>
        <v>46.0371856274589</v>
      </c>
      <c r="Q43" s="76" t="n">
        <f aca="false">Curves!$N$14</f>
        <v>55.7592914399295</v>
      </c>
      <c r="R43" s="76" t="n">
        <f aca="false">Curves!$N$12</f>
        <v>34.7319517901457</v>
      </c>
      <c r="S43" s="76" t="n">
        <f aca="false">Curves!F48</f>
        <v>31.9</v>
      </c>
      <c r="T43" s="85" t="n">
        <f aca="false" t="array" ref="T43:T43">SUM(C43:G43*O43:S43)/$B43</f>
        <v>41.2914187167095</v>
      </c>
    </row>
    <row r="44" customFormat="false" ht="12.75" hidden="false" customHeight="false" outlineLevel="0" collapsed="false">
      <c r="A44" s="67" t="n">
        <f aca="false">EDATE(A43,1)</f>
        <v>38078</v>
      </c>
      <c r="B44" s="84" t="n">
        <f aca="false">B32</f>
        <v>28426</v>
      </c>
      <c r="C44" s="84" t="n">
        <f aca="false">C32</f>
        <v>15000</v>
      </c>
      <c r="D44" s="84" t="n">
        <f aca="false">D32</f>
        <v>3356.5</v>
      </c>
      <c r="E44" s="84" t="n">
        <f aca="false">E32</f>
        <v>4027.8</v>
      </c>
      <c r="F44" s="84" t="n">
        <f aca="false">F32</f>
        <v>0</v>
      </c>
      <c r="G44" s="84" t="n">
        <f aca="false">G32</f>
        <v>6041.713426</v>
      </c>
      <c r="I44" s="55" t="n">
        <f aca="false">I32</f>
        <v>0.25</v>
      </c>
      <c r="J44" s="55" t="n">
        <f aca="false">J32</f>
        <v>0.3</v>
      </c>
      <c r="K44" s="55" t="n">
        <f aca="false">K32</f>
        <v>0</v>
      </c>
      <c r="L44" s="55" t="n">
        <f aca="false">L32</f>
        <v>0.450001</v>
      </c>
      <c r="M44" s="72" t="n">
        <f aca="false">SUM(I44:L44)</f>
        <v>1.000001</v>
      </c>
      <c r="O44" s="76" t="n">
        <v>40</v>
      </c>
      <c r="P44" s="76" t="n">
        <f aca="false">Curves!$N$15</f>
        <v>46.0371856274589</v>
      </c>
      <c r="Q44" s="76" t="n">
        <f aca="false">Curves!$N$14</f>
        <v>55.7592914399295</v>
      </c>
      <c r="R44" s="76" t="n">
        <f aca="false">Curves!$N$12</f>
        <v>34.7319517901457</v>
      </c>
      <c r="S44" s="76" t="n">
        <f aca="false">Curves!F49</f>
        <v>31.4</v>
      </c>
      <c r="T44" s="85" t="n">
        <f aca="false" t="array" ref="T44:T44">SUM(C44:G44*O44:S44)/$B44</f>
        <v>41.1180218531173</v>
      </c>
    </row>
    <row r="45" customFormat="false" ht="12.75" hidden="false" customHeight="false" outlineLevel="0" collapsed="false">
      <c r="A45" s="67" t="n">
        <f aca="false">EDATE(A44,1)</f>
        <v>38108</v>
      </c>
      <c r="B45" s="84" t="n">
        <f aca="false">B33</f>
        <v>35437</v>
      </c>
      <c r="C45" s="84" t="n">
        <f aca="false">C33</f>
        <v>15000</v>
      </c>
      <c r="D45" s="84" t="n">
        <f aca="false">D33</f>
        <v>5109.25</v>
      </c>
      <c r="E45" s="84" t="n">
        <f aca="false">E33</f>
        <v>6131.1</v>
      </c>
      <c r="F45" s="84" t="n">
        <f aca="false">F33</f>
        <v>0</v>
      </c>
      <c r="G45" s="84" t="n">
        <f aca="false">G33</f>
        <v>9196.670437</v>
      </c>
      <c r="I45" s="55" t="n">
        <f aca="false">I33</f>
        <v>0.25</v>
      </c>
      <c r="J45" s="55" t="n">
        <f aca="false">J33</f>
        <v>0.3</v>
      </c>
      <c r="K45" s="55" t="n">
        <f aca="false">K33</f>
        <v>0</v>
      </c>
      <c r="L45" s="55" t="n">
        <f aca="false">L33</f>
        <v>0.450001</v>
      </c>
      <c r="M45" s="72" t="n">
        <f aca="false">SUM(I45:L45)</f>
        <v>1.000001</v>
      </c>
      <c r="O45" s="76" t="n">
        <v>40</v>
      </c>
      <c r="P45" s="76" t="n">
        <f aca="false">Curves!$N$15</f>
        <v>46.0371856274589</v>
      </c>
      <c r="Q45" s="76" t="n">
        <f aca="false">Curves!$N$14</f>
        <v>55.7592914399295</v>
      </c>
      <c r="R45" s="76" t="n">
        <f aca="false">Curves!$N$12</f>
        <v>34.7319517901457</v>
      </c>
      <c r="S45" s="76" t="n">
        <f aca="false">Curves!F50</f>
        <v>29.4</v>
      </c>
      <c r="T45" s="85" t="n">
        <f aca="false" t="array" ref="T45:T45">SUM(C45:G45*O45:S45)/$B45</f>
        <v>40.8461041640727</v>
      </c>
    </row>
    <row r="46" customFormat="false" ht="12.75" hidden="false" customHeight="false" outlineLevel="0" collapsed="false">
      <c r="A46" s="67" t="n">
        <f aca="false">EDATE(A45,1)</f>
        <v>38139</v>
      </c>
      <c r="B46" s="84" t="n">
        <f aca="false">B34</f>
        <v>35431</v>
      </c>
      <c r="C46" s="84" t="n">
        <f aca="false">C34</f>
        <v>15000</v>
      </c>
      <c r="D46" s="84" t="n">
        <f aca="false">D34</f>
        <v>5107.75</v>
      </c>
      <c r="E46" s="84" t="n">
        <f aca="false">E34</f>
        <v>6129.3</v>
      </c>
      <c r="F46" s="84" t="n">
        <f aca="false">F34</f>
        <v>0</v>
      </c>
      <c r="G46" s="84" t="n">
        <f aca="false">G34</f>
        <v>9193.970431</v>
      </c>
      <c r="I46" s="55" t="n">
        <f aca="false">I34</f>
        <v>0.25</v>
      </c>
      <c r="J46" s="55" t="n">
        <f aca="false">J34</f>
        <v>0.3</v>
      </c>
      <c r="K46" s="55" t="n">
        <f aca="false">K34</f>
        <v>0</v>
      </c>
      <c r="L46" s="55" t="n">
        <f aca="false">L34</f>
        <v>0.450001</v>
      </c>
      <c r="M46" s="72" t="n">
        <f aca="false">SUM(I46:L46)</f>
        <v>1.000001</v>
      </c>
      <c r="O46" s="76" t="n">
        <v>40</v>
      </c>
      <c r="P46" s="76" t="n">
        <f aca="false">Curves!$N$15</f>
        <v>46.0371856274589</v>
      </c>
      <c r="Q46" s="76" t="n">
        <f aca="false">Curves!$N$14</f>
        <v>55.7592914399295</v>
      </c>
      <c r="R46" s="76" t="n">
        <f aca="false">Curves!$N$12</f>
        <v>34.7319517901457</v>
      </c>
      <c r="S46" s="76" t="n">
        <f aca="false">Curves!F51</f>
        <v>29.9</v>
      </c>
      <c r="T46" s="85" t="n">
        <f aca="false" t="array" ref="T46:T46">SUM(C46:G46*O46:S46)/$B46</f>
        <v>40.9757437215521</v>
      </c>
    </row>
    <row r="47" customFormat="false" ht="12.75" hidden="false" customHeight="false" outlineLevel="0" collapsed="false">
      <c r="A47" s="67" t="n">
        <f aca="false">EDATE(A46,1)</f>
        <v>38169</v>
      </c>
      <c r="B47" s="84" t="n">
        <f aca="false">B35</f>
        <v>38087</v>
      </c>
      <c r="C47" s="84" t="n">
        <f aca="false">C35</f>
        <v>15000</v>
      </c>
      <c r="D47" s="84" t="n">
        <f aca="false">D35</f>
        <v>5771.75</v>
      </c>
      <c r="E47" s="84" t="n">
        <f aca="false">E35</f>
        <v>6926.1</v>
      </c>
      <c r="F47" s="84" t="n">
        <f aca="false">F35</f>
        <v>8080.45</v>
      </c>
      <c r="G47" s="84" t="n">
        <f aca="false">G35</f>
        <v>2308.723087</v>
      </c>
      <c r="I47" s="55" t="n">
        <f aca="false">I35</f>
        <v>0.25</v>
      </c>
      <c r="J47" s="55" t="n">
        <f aca="false">J35</f>
        <v>0.3</v>
      </c>
      <c r="K47" s="55" t="n">
        <f aca="false">K35</f>
        <v>0.35</v>
      </c>
      <c r="L47" s="55" t="n">
        <f aca="false">L35</f>
        <v>0.100001</v>
      </c>
      <c r="M47" s="72" t="n">
        <f aca="false">SUM(I47:L47)</f>
        <v>1.000001</v>
      </c>
      <c r="O47" s="76" t="n">
        <v>40</v>
      </c>
      <c r="P47" s="76" t="n">
        <f aca="false">Curves!$N$15</f>
        <v>46.0371856274589</v>
      </c>
      <c r="Q47" s="76" t="n">
        <f aca="false">Curves!$N$14</f>
        <v>55.7592914399295</v>
      </c>
      <c r="R47" s="76" t="n">
        <f aca="false">Curves!$N$12</f>
        <v>34.7319517901457</v>
      </c>
      <c r="S47" s="76" t="n">
        <f aca="false">Curves!F52</f>
        <v>41.9</v>
      </c>
      <c r="T47" s="85" t="n">
        <f aca="false" t="array" ref="T47:T47">SUM(C47:G47*O47:S47)/$B47</f>
        <v>42.7782406536447</v>
      </c>
    </row>
    <row r="48" customFormat="false" ht="12.75" hidden="false" customHeight="false" outlineLevel="0" collapsed="false">
      <c r="A48" s="67" t="n">
        <f aca="false">EDATE(A47,1)</f>
        <v>38200</v>
      </c>
      <c r="B48" s="84" t="n">
        <f aca="false">B36</f>
        <v>39246</v>
      </c>
      <c r="C48" s="84" t="n">
        <f aca="false">C36</f>
        <v>15000</v>
      </c>
      <c r="D48" s="84" t="n">
        <f aca="false">D36</f>
        <v>6061.5</v>
      </c>
      <c r="E48" s="84" t="n">
        <f aca="false">E36</f>
        <v>7273.8</v>
      </c>
      <c r="F48" s="84" t="n">
        <f aca="false">F36</f>
        <v>8486.1</v>
      </c>
      <c r="G48" s="84" t="n">
        <f aca="false">G36</f>
        <v>2424.624246</v>
      </c>
      <c r="I48" s="55" t="n">
        <f aca="false">I36</f>
        <v>0.25</v>
      </c>
      <c r="J48" s="55" t="n">
        <f aca="false">J36</f>
        <v>0.3</v>
      </c>
      <c r="K48" s="55" t="n">
        <f aca="false">K36</f>
        <v>0.35</v>
      </c>
      <c r="L48" s="55" t="n">
        <f aca="false">L36</f>
        <v>0.100001</v>
      </c>
      <c r="M48" s="72" t="n">
        <f aca="false">SUM(I48:L48)</f>
        <v>1.000001</v>
      </c>
      <c r="O48" s="76" t="n">
        <v>40</v>
      </c>
      <c r="P48" s="76" t="n">
        <f aca="false">Curves!$N$15</f>
        <v>46.0371856274589</v>
      </c>
      <c r="Q48" s="76" t="n">
        <f aca="false">Curves!$N$14</f>
        <v>55.7592914399295</v>
      </c>
      <c r="R48" s="76" t="n">
        <f aca="false">Curves!$N$12</f>
        <v>34.7319517901457</v>
      </c>
      <c r="S48" s="76" t="n">
        <f aca="false">Curves!F53</f>
        <v>44.9</v>
      </c>
      <c r="T48" s="85" t="n">
        <f aca="false" t="array" ref="T48:T48">SUM(C48:G48*O48:S48)/$B48</f>
        <v>43.0168878226662</v>
      </c>
    </row>
    <row r="49" customFormat="false" ht="12.75" hidden="false" customHeight="false" outlineLevel="0" collapsed="false">
      <c r="A49" s="67" t="n">
        <f aca="false">EDATE(A48,1)</f>
        <v>38231</v>
      </c>
      <c r="B49" s="84" t="n">
        <f aca="false">B37</f>
        <v>37628</v>
      </c>
      <c r="C49" s="84" t="n">
        <f aca="false">C37</f>
        <v>15000</v>
      </c>
      <c r="D49" s="84" t="n">
        <f aca="false">D37</f>
        <v>5657</v>
      </c>
      <c r="E49" s="84" t="n">
        <f aca="false">E37</f>
        <v>6788.4</v>
      </c>
      <c r="F49" s="84" t="n">
        <f aca="false">F37</f>
        <v>7919.8</v>
      </c>
      <c r="G49" s="84" t="n">
        <f aca="false">G37</f>
        <v>2262.822628</v>
      </c>
      <c r="I49" s="55" t="n">
        <f aca="false">I37</f>
        <v>0.25</v>
      </c>
      <c r="J49" s="55" t="n">
        <f aca="false">J37</f>
        <v>0.3</v>
      </c>
      <c r="K49" s="55" t="n">
        <f aca="false">K37</f>
        <v>0.35</v>
      </c>
      <c r="L49" s="55" t="n">
        <f aca="false">L37</f>
        <v>0.100001</v>
      </c>
      <c r="M49" s="72" t="n">
        <f aca="false">SUM(I49:L49)</f>
        <v>1.000001</v>
      </c>
      <c r="O49" s="76" t="n">
        <v>40</v>
      </c>
      <c r="P49" s="76" t="n">
        <f aca="false">Curves!$N$15</f>
        <v>46.0371856274589</v>
      </c>
      <c r="Q49" s="76" t="n">
        <f aca="false">Curves!$N$14</f>
        <v>55.7592914399295</v>
      </c>
      <c r="R49" s="76" t="n">
        <f aca="false">Curves!$N$12</f>
        <v>34.7319517901457</v>
      </c>
      <c r="S49" s="76" t="n">
        <f aca="false">Curves!F54</f>
        <v>42.4</v>
      </c>
      <c r="T49" s="85" t="n">
        <f aca="false" t="array" ref="T49:T49">SUM(C49:G49*O49:S49)/$B49</f>
        <v>42.7862901116229</v>
      </c>
    </row>
    <row r="50" customFormat="false" ht="12.75" hidden="false" customHeight="false" outlineLevel="0" collapsed="false">
      <c r="A50" s="67" t="n">
        <f aca="false">EDATE(A49,1)</f>
        <v>38261</v>
      </c>
      <c r="B50" s="84" t="n">
        <f aca="false">B38</f>
        <v>32596</v>
      </c>
      <c r="C50" s="84" t="n">
        <f aca="false">C38</f>
        <v>15000</v>
      </c>
      <c r="D50" s="84" t="n">
        <f aca="false">D38</f>
        <v>4399</v>
      </c>
      <c r="E50" s="84" t="n">
        <f aca="false">E38</f>
        <v>5278.8</v>
      </c>
      <c r="F50" s="84" t="n">
        <f aca="false">F38</f>
        <v>0</v>
      </c>
      <c r="G50" s="84" t="n">
        <f aca="false">G38</f>
        <v>7918.217596</v>
      </c>
      <c r="I50" s="55" t="n">
        <f aca="false">I38</f>
        <v>0.25</v>
      </c>
      <c r="J50" s="55" t="n">
        <f aca="false">J38</f>
        <v>0.3</v>
      </c>
      <c r="K50" s="55" t="n">
        <f aca="false">K38</f>
        <v>0</v>
      </c>
      <c r="L50" s="55" t="n">
        <f aca="false">L38</f>
        <v>0.450001</v>
      </c>
      <c r="M50" s="72" t="n">
        <f aca="false">SUM(I50:L50)</f>
        <v>1.000001</v>
      </c>
      <c r="O50" s="76" t="n">
        <v>40</v>
      </c>
      <c r="P50" s="76" t="n">
        <f aca="false">Curves!$N$15</f>
        <v>46.0371856274589</v>
      </c>
      <c r="Q50" s="76" t="n">
        <f aca="false">Curves!$N$14</f>
        <v>55.7592914399295</v>
      </c>
      <c r="R50" s="76" t="n">
        <f aca="false">Curves!$N$12</f>
        <v>34.7319517901457</v>
      </c>
      <c r="S50" s="76" t="n">
        <f aca="false">Curves!F55</f>
        <v>35.4</v>
      </c>
      <c r="T50" s="85" t="n">
        <f aca="false" t="array" ref="T50:T50">SUM(C50:G50*O50:S50)/$B50</f>
        <v>42.2494977950267</v>
      </c>
    </row>
    <row r="51" customFormat="false" ht="12.75" hidden="false" customHeight="false" outlineLevel="0" collapsed="false">
      <c r="A51" s="67" t="n">
        <f aca="false">EDATE(A50,1)</f>
        <v>38292</v>
      </c>
      <c r="B51" s="84" t="n">
        <f aca="false">B39</f>
        <v>29621</v>
      </c>
      <c r="C51" s="84" t="n">
        <f aca="false">C39</f>
        <v>15000</v>
      </c>
      <c r="D51" s="84" t="n">
        <f aca="false">D39</f>
        <v>3655.25</v>
      </c>
      <c r="E51" s="84" t="n">
        <f aca="false">E39</f>
        <v>4386.3</v>
      </c>
      <c r="F51" s="84" t="n">
        <f aca="false">F39</f>
        <v>0</v>
      </c>
      <c r="G51" s="84" t="n">
        <f aca="false">G39</f>
        <v>6579.464621</v>
      </c>
      <c r="I51" s="55" t="n">
        <f aca="false">I39</f>
        <v>0.25</v>
      </c>
      <c r="J51" s="55" t="n">
        <f aca="false">J39</f>
        <v>0.3</v>
      </c>
      <c r="K51" s="55" t="n">
        <f aca="false">K39</f>
        <v>0</v>
      </c>
      <c r="L51" s="55" t="n">
        <f aca="false">L39</f>
        <v>0.450001</v>
      </c>
      <c r="M51" s="72" t="n">
        <f aca="false">SUM(I51:L51)</f>
        <v>1.000001</v>
      </c>
      <c r="O51" s="76" t="n">
        <v>40</v>
      </c>
      <c r="P51" s="76" t="n">
        <f aca="false">Curves!$N$15</f>
        <v>46.0371856274589</v>
      </c>
      <c r="Q51" s="76" t="n">
        <f aca="false">Curves!$N$14</f>
        <v>55.7592914399295</v>
      </c>
      <c r="R51" s="76" t="n">
        <f aca="false">Curves!$N$12</f>
        <v>34.7319517901457</v>
      </c>
      <c r="S51" s="76" t="n">
        <f aca="false">Curves!F56</f>
        <v>31.4</v>
      </c>
      <c r="T51" s="85" t="n">
        <f aca="false" t="array" ref="T51:T51">SUM(C51:G51*O51:S51)/$B51</f>
        <v>41.1684140274512</v>
      </c>
    </row>
    <row r="52" customFormat="false" ht="12.75" hidden="false" customHeight="false" outlineLevel="0" collapsed="false">
      <c r="A52" s="67" t="n">
        <f aca="false">EDATE(A51,1)</f>
        <v>38322</v>
      </c>
      <c r="B52" s="84" t="n">
        <f aca="false">B40</f>
        <v>30813</v>
      </c>
      <c r="C52" s="84" t="n">
        <f aca="false">C40</f>
        <v>15000</v>
      </c>
      <c r="D52" s="84" t="n">
        <f aca="false">D40</f>
        <v>3953.25</v>
      </c>
      <c r="E52" s="84" t="n">
        <f aca="false">E40</f>
        <v>4743.9</v>
      </c>
      <c r="F52" s="84" t="n">
        <f aca="false">F40</f>
        <v>0</v>
      </c>
      <c r="G52" s="84" t="n">
        <f aca="false">G40</f>
        <v>7115.865813</v>
      </c>
      <c r="I52" s="55" t="n">
        <f aca="false">I40</f>
        <v>0.25</v>
      </c>
      <c r="J52" s="55" t="n">
        <f aca="false">J40</f>
        <v>0.3</v>
      </c>
      <c r="K52" s="55" t="n">
        <f aca="false">K40</f>
        <v>0</v>
      </c>
      <c r="L52" s="55" t="n">
        <f aca="false">L40</f>
        <v>0.450001</v>
      </c>
      <c r="M52" s="72" t="n">
        <f aca="false">SUM(I52:L52)</f>
        <v>1.000001</v>
      </c>
      <c r="O52" s="76" t="n">
        <v>40</v>
      </c>
      <c r="P52" s="76" t="n">
        <f aca="false">Curves!$N$15</f>
        <v>46.0371856274589</v>
      </c>
      <c r="Q52" s="76" t="n">
        <f aca="false">Curves!$N$14</f>
        <v>55.7592914399295</v>
      </c>
      <c r="R52" s="76" t="n">
        <f aca="false">Curves!$N$12</f>
        <v>34.7319517901457</v>
      </c>
      <c r="S52" s="76" t="n">
        <f aca="false">Curves!F57</f>
        <v>31.4</v>
      </c>
      <c r="T52" s="85" t="n">
        <f aca="false" t="array" ref="T52:T52">SUM(C52:G52*O52:S52)/$B52</f>
        <v>41.2147857486072</v>
      </c>
    </row>
    <row r="53" customFormat="false" ht="12.75" hidden="false" customHeight="false" outlineLevel="0" collapsed="false">
      <c r="A53" s="67" t="n">
        <f aca="false">EDATE(A52,1)</f>
        <v>38353</v>
      </c>
      <c r="B53" s="84" t="n">
        <f aca="false">B41</f>
        <v>29197</v>
      </c>
      <c r="C53" s="84" t="n">
        <f aca="false">C41</f>
        <v>15000</v>
      </c>
      <c r="D53" s="84" t="n">
        <f aca="false">D41</f>
        <v>3549.25</v>
      </c>
      <c r="E53" s="84" t="n">
        <f aca="false">E41</f>
        <v>4259.1</v>
      </c>
      <c r="F53" s="84" t="n">
        <f aca="false">F41</f>
        <v>4968.95</v>
      </c>
      <c r="G53" s="84" t="n">
        <f aca="false">G41</f>
        <v>1419.714197</v>
      </c>
      <c r="I53" s="55" t="n">
        <f aca="false">I41</f>
        <v>0.25</v>
      </c>
      <c r="J53" s="55" t="n">
        <f aca="false">J41</f>
        <v>0.3</v>
      </c>
      <c r="K53" s="55" t="n">
        <f aca="false">K41</f>
        <v>0.35</v>
      </c>
      <c r="L53" s="55" t="n">
        <f aca="false">L41</f>
        <v>0.100001</v>
      </c>
      <c r="M53" s="72" t="n">
        <f aca="false">SUM(I53:L53)</f>
        <v>1.000001</v>
      </c>
      <c r="O53" s="76" t="n">
        <v>40</v>
      </c>
      <c r="P53" s="76" t="n">
        <f aca="false">Curves!$N$15</f>
        <v>46.0371856274589</v>
      </c>
      <c r="Q53" s="76" t="n">
        <f aca="false">Curves!$N$14</f>
        <v>55.7592914399295</v>
      </c>
      <c r="R53" s="76" t="n">
        <f aca="false">Curves!$N$13</f>
        <v>32.9860799627046</v>
      </c>
      <c r="S53" s="76" t="n">
        <f aca="false">Curves!F58</f>
        <v>32.1</v>
      </c>
      <c r="T53" s="85" t="n">
        <f aca="false" t="array" ref="T53:T53">SUM(C53:G53*O53:S53)/$B53</f>
        <v>41.4549743814242</v>
      </c>
    </row>
    <row r="54" customFormat="false" ht="12.75" hidden="false" customHeight="false" outlineLevel="0" collapsed="false">
      <c r="A54" s="67" t="n">
        <f aca="false">EDATE(A53,1)</f>
        <v>38384</v>
      </c>
      <c r="B54" s="84" t="n">
        <f aca="false">B42</f>
        <v>28874</v>
      </c>
      <c r="C54" s="84" t="n">
        <f aca="false">C42</f>
        <v>15000</v>
      </c>
      <c r="D54" s="84" t="n">
        <f aca="false">D42</f>
        <v>3468.5</v>
      </c>
      <c r="E54" s="84" t="n">
        <f aca="false">E42</f>
        <v>4162.2</v>
      </c>
      <c r="F54" s="84" t="n">
        <f aca="false">F42</f>
        <v>4855.9</v>
      </c>
      <c r="G54" s="84" t="n">
        <f aca="false">G42</f>
        <v>1387.413874</v>
      </c>
      <c r="I54" s="55" t="n">
        <f aca="false">I42</f>
        <v>0.25</v>
      </c>
      <c r="J54" s="55" t="n">
        <f aca="false">J42</f>
        <v>0.3</v>
      </c>
      <c r="K54" s="55" t="n">
        <f aca="false">K42</f>
        <v>0.35</v>
      </c>
      <c r="L54" s="55" t="n">
        <f aca="false">L42</f>
        <v>0.100001</v>
      </c>
      <c r="M54" s="72" t="n">
        <f aca="false">SUM(I54:L54)</f>
        <v>1.000001</v>
      </c>
      <c r="O54" s="76" t="n">
        <v>40</v>
      </c>
      <c r="P54" s="76" t="n">
        <f aca="false">Curves!$N$15</f>
        <v>46.0371856274589</v>
      </c>
      <c r="Q54" s="76" t="n">
        <f aca="false">Curves!$N$14</f>
        <v>55.7592914399295</v>
      </c>
      <c r="R54" s="76" t="n">
        <f aca="false">Curves!$N$13</f>
        <v>32.9860799627046</v>
      </c>
      <c r="S54" s="76" t="n">
        <f aca="false">Curves!F59</f>
        <v>31.155</v>
      </c>
      <c r="T54" s="85" t="n">
        <f aca="false" t="array" ref="T54:T54">SUM(C54:G54*O54:S54)/$B54</f>
        <v>41.3923698176727</v>
      </c>
    </row>
    <row r="55" customFormat="false" ht="12.75" hidden="false" customHeight="false" outlineLevel="0" collapsed="false">
      <c r="A55" s="67" t="n">
        <f aca="false">EDATE(A54,1)</f>
        <v>38412</v>
      </c>
      <c r="B55" s="84" t="n">
        <f aca="false">B43</f>
        <v>29893</v>
      </c>
      <c r="C55" s="84" t="n">
        <f aca="false">C43</f>
        <v>15000</v>
      </c>
      <c r="D55" s="84" t="n">
        <f aca="false">D43</f>
        <v>3723.25</v>
      </c>
      <c r="E55" s="84" t="n">
        <f aca="false">E43</f>
        <v>4467.9</v>
      </c>
      <c r="F55" s="84" t="n">
        <f aca="false">F43</f>
        <v>0</v>
      </c>
      <c r="G55" s="84" t="n">
        <f aca="false">G43</f>
        <v>6701.864893</v>
      </c>
      <c r="I55" s="55" t="n">
        <f aca="false">I43</f>
        <v>0.25</v>
      </c>
      <c r="J55" s="55" t="n">
        <f aca="false">J43</f>
        <v>0.3</v>
      </c>
      <c r="K55" s="55" t="n">
        <f aca="false">K43</f>
        <v>0</v>
      </c>
      <c r="L55" s="55" t="n">
        <f aca="false">L43</f>
        <v>0.450001</v>
      </c>
      <c r="M55" s="72" t="n">
        <f aca="false">SUM(I55:L55)</f>
        <v>1.000001</v>
      </c>
      <c r="O55" s="76" t="n">
        <v>40</v>
      </c>
      <c r="P55" s="76" t="n">
        <f aca="false">Curves!$N$15</f>
        <v>46.0371856274589</v>
      </c>
      <c r="Q55" s="76" t="n">
        <f aca="false">Curves!$N$14</f>
        <v>55.7592914399295</v>
      </c>
      <c r="R55" s="76" t="n">
        <f aca="false">Curves!$N$13</f>
        <v>32.9860799627046</v>
      </c>
      <c r="S55" s="76" t="n">
        <f aca="false">Curves!F60</f>
        <v>30.155</v>
      </c>
      <c r="T55" s="85" t="n">
        <f aca="false" t="array" ref="T55:T55">SUM(C55:G55*O55:S55)/$B55</f>
        <v>40.9001982223367</v>
      </c>
    </row>
    <row r="56" customFormat="false" ht="12.75" hidden="false" customHeight="false" outlineLevel="0" collapsed="false">
      <c r="A56" s="67" t="n">
        <f aca="false">EDATE(A55,1)</f>
        <v>38443</v>
      </c>
      <c r="B56" s="84" t="n">
        <f aca="false">B44</f>
        <v>28426</v>
      </c>
      <c r="C56" s="84" t="n">
        <f aca="false">C44</f>
        <v>15000</v>
      </c>
      <c r="D56" s="84" t="n">
        <f aca="false">D44</f>
        <v>3356.5</v>
      </c>
      <c r="E56" s="84" t="n">
        <f aca="false">E44</f>
        <v>4027.8</v>
      </c>
      <c r="F56" s="84" t="n">
        <f aca="false">F44</f>
        <v>0</v>
      </c>
      <c r="G56" s="84" t="n">
        <f aca="false">G44</f>
        <v>6041.713426</v>
      </c>
      <c r="I56" s="55" t="n">
        <f aca="false">I44</f>
        <v>0.25</v>
      </c>
      <c r="J56" s="55" t="n">
        <f aca="false">J44</f>
        <v>0.3</v>
      </c>
      <c r="K56" s="55" t="n">
        <f aca="false">K44</f>
        <v>0</v>
      </c>
      <c r="L56" s="55" t="n">
        <f aca="false">L44</f>
        <v>0.450001</v>
      </c>
      <c r="M56" s="72" t="n">
        <f aca="false">SUM(I56:L56)</f>
        <v>1.000001</v>
      </c>
      <c r="O56" s="76" t="n">
        <v>40</v>
      </c>
      <c r="P56" s="76" t="n">
        <f aca="false">Curves!$N$15</f>
        <v>46.0371856274589</v>
      </c>
      <c r="Q56" s="76" t="n">
        <f aca="false">Curves!$N$14</f>
        <v>55.7592914399295</v>
      </c>
      <c r="R56" s="76" t="n">
        <f aca="false">Curves!$N$13</f>
        <v>32.9860799627046</v>
      </c>
      <c r="S56" s="76" t="n">
        <f aca="false">Curves!F61</f>
        <v>29.655</v>
      </c>
      <c r="T56" s="85" t="n">
        <f aca="false" t="array" ref="T56:T56">SUM(C56:G56*O56:S56)/$B56</f>
        <v>40.7471363986612</v>
      </c>
    </row>
    <row r="57" customFormat="false" ht="12.75" hidden="false" customHeight="false" outlineLevel="0" collapsed="false">
      <c r="A57" s="67" t="n">
        <f aca="false">EDATE(A56,1)</f>
        <v>38473</v>
      </c>
      <c r="B57" s="84" t="n">
        <f aca="false">B45</f>
        <v>35437</v>
      </c>
      <c r="C57" s="84" t="n">
        <f aca="false">C45</f>
        <v>15000</v>
      </c>
      <c r="D57" s="84" t="n">
        <f aca="false">D45</f>
        <v>5109.25</v>
      </c>
      <c r="E57" s="84" t="n">
        <f aca="false">E45</f>
        <v>6131.1</v>
      </c>
      <c r="F57" s="84" t="n">
        <f aca="false">F45</f>
        <v>0</v>
      </c>
      <c r="G57" s="84" t="n">
        <f aca="false">G45</f>
        <v>9196.670437</v>
      </c>
      <c r="I57" s="55" t="n">
        <f aca="false">I45</f>
        <v>0.25</v>
      </c>
      <c r="J57" s="55" t="n">
        <f aca="false">J45</f>
        <v>0.3</v>
      </c>
      <c r="K57" s="55" t="n">
        <f aca="false">K45</f>
        <v>0</v>
      </c>
      <c r="L57" s="55" t="n">
        <f aca="false">L45</f>
        <v>0.450001</v>
      </c>
      <c r="M57" s="72" t="n">
        <f aca="false">SUM(I57:L57)</f>
        <v>1.000001</v>
      </c>
      <c r="O57" s="76" t="n">
        <v>40</v>
      </c>
      <c r="P57" s="76" t="n">
        <f aca="false">Curves!$N$15</f>
        <v>46.0371856274589</v>
      </c>
      <c r="Q57" s="76" t="n">
        <f aca="false">Curves!$N$14</f>
        <v>55.7592914399295</v>
      </c>
      <c r="R57" s="76" t="n">
        <f aca="false">Curves!$N$13</f>
        <v>32.9860799627046</v>
      </c>
      <c r="S57" s="76" t="n">
        <f aca="false">Curves!F62</f>
        <v>27.655</v>
      </c>
      <c r="T57" s="85" t="n">
        <f aca="false" t="array" ref="T57:T57">SUM(C57:G57*O57:S57)/$B57</f>
        <v>40.393238799833</v>
      </c>
    </row>
    <row r="58" customFormat="false" ht="12.75" hidden="false" customHeight="false" outlineLevel="0" collapsed="false">
      <c r="A58" s="67" t="n">
        <f aca="false">EDATE(A57,1)</f>
        <v>38504</v>
      </c>
      <c r="B58" s="84" t="n">
        <f aca="false">B46</f>
        <v>35431</v>
      </c>
      <c r="C58" s="84" t="n">
        <f aca="false">C46</f>
        <v>15000</v>
      </c>
      <c r="D58" s="84" t="n">
        <f aca="false">D46</f>
        <v>5107.75</v>
      </c>
      <c r="E58" s="84" t="n">
        <f aca="false">E46</f>
        <v>6129.3</v>
      </c>
      <c r="F58" s="84" t="n">
        <f aca="false">F46</f>
        <v>0</v>
      </c>
      <c r="G58" s="84" t="n">
        <f aca="false">G46</f>
        <v>9193.970431</v>
      </c>
      <c r="I58" s="55" t="n">
        <f aca="false">I46</f>
        <v>0.25</v>
      </c>
      <c r="J58" s="55" t="n">
        <f aca="false">J46</f>
        <v>0.3</v>
      </c>
      <c r="K58" s="55" t="n">
        <f aca="false">K46</f>
        <v>0</v>
      </c>
      <c r="L58" s="55" t="n">
        <f aca="false">L46</f>
        <v>0.450001</v>
      </c>
      <c r="M58" s="72" t="n">
        <f aca="false">SUM(I58:L58)</f>
        <v>1.000001</v>
      </c>
      <c r="O58" s="76" t="n">
        <v>40</v>
      </c>
      <c r="P58" s="76" t="n">
        <f aca="false">Curves!$N$15</f>
        <v>46.0371856274589</v>
      </c>
      <c r="Q58" s="76" t="n">
        <f aca="false">Curves!$N$14</f>
        <v>55.7592914399295</v>
      </c>
      <c r="R58" s="76" t="n">
        <f aca="false">Curves!$N$13</f>
        <v>32.9860799627046</v>
      </c>
      <c r="S58" s="76" t="n">
        <f aca="false">Curves!F63</f>
        <v>28.155</v>
      </c>
      <c r="T58" s="85" t="n">
        <f aca="false" t="array" ref="T58:T58">SUM(C58:G58*O58:S58)/$B58</f>
        <v>40.5229346446958</v>
      </c>
    </row>
    <row r="59" customFormat="false" ht="12.75" hidden="false" customHeight="false" outlineLevel="0" collapsed="false">
      <c r="A59" s="67" t="n">
        <f aca="false">EDATE(A58,1)</f>
        <v>38534</v>
      </c>
      <c r="B59" s="84" t="n">
        <f aca="false">B47</f>
        <v>38087</v>
      </c>
      <c r="C59" s="84" t="n">
        <f aca="false">C47</f>
        <v>15000</v>
      </c>
      <c r="D59" s="84" t="n">
        <f aca="false">D47</f>
        <v>5771.75</v>
      </c>
      <c r="E59" s="84" t="n">
        <f aca="false">E47</f>
        <v>6926.1</v>
      </c>
      <c r="F59" s="84" t="n">
        <f aca="false">F47</f>
        <v>8080.45</v>
      </c>
      <c r="G59" s="84" t="n">
        <f aca="false">G47</f>
        <v>2308.723087</v>
      </c>
      <c r="I59" s="55" t="n">
        <f aca="false">I47</f>
        <v>0.25</v>
      </c>
      <c r="J59" s="55" t="n">
        <f aca="false">J47</f>
        <v>0.3</v>
      </c>
      <c r="K59" s="55" t="n">
        <f aca="false">K47</f>
        <v>0.35</v>
      </c>
      <c r="L59" s="55" t="n">
        <f aca="false">L47</f>
        <v>0.100001</v>
      </c>
      <c r="M59" s="72" t="n">
        <f aca="false">SUM(I59:L59)</f>
        <v>1.000001</v>
      </c>
      <c r="O59" s="76" t="n">
        <v>40</v>
      </c>
      <c r="P59" s="76" t="n">
        <f aca="false">Curves!$N$15</f>
        <v>46.0371856274589</v>
      </c>
      <c r="Q59" s="76" t="n">
        <f aca="false">Curves!$N$14</f>
        <v>55.7592914399295</v>
      </c>
      <c r="R59" s="76" t="n">
        <f aca="false">Curves!$N$13</f>
        <v>32.9860799627046</v>
      </c>
      <c r="S59" s="76" t="n">
        <f aca="false">Curves!F64</f>
        <v>40.155</v>
      </c>
      <c r="T59" s="85" t="n">
        <f aca="false" t="array" ref="T59:T59">SUM(C59:G59*O59:S59)/$B59</f>
        <v>42.3020636957624</v>
      </c>
    </row>
    <row r="60" customFormat="false" ht="12.75" hidden="false" customHeight="false" outlineLevel="0" collapsed="false">
      <c r="A60" s="67" t="n">
        <f aca="false">EDATE(A59,1)</f>
        <v>38565</v>
      </c>
      <c r="B60" s="84" t="n">
        <f aca="false">B48</f>
        <v>39246</v>
      </c>
      <c r="C60" s="84" t="n">
        <f aca="false">C48</f>
        <v>15000</v>
      </c>
      <c r="D60" s="84" t="n">
        <f aca="false">D48</f>
        <v>6061.5</v>
      </c>
      <c r="E60" s="84" t="n">
        <f aca="false">E48</f>
        <v>7273.8</v>
      </c>
      <c r="F60" s="84" t="n">
        <f aca="false">F48</f>
        <v>8486.1</v>
      </c>
      <c r="G60" s="84" t="n">
        <f aca="false">G48</f>
        <v>2424.624246</v>
      </c>
      <c r="I60" s="55" t="n">
        <f aca="false">I48</f>
        <v>0.25</v>
      </c>
      <c r="J60" s="55" t="n">
        <f aca="false">J48</f>
        <v>0.3</v>
      </c>
      <c r="K60" s="55" t="n">
        <f aca="false">K48</f>
        <v>0.35</v>
      </c>
      <c r="L60" s="55" t="n">
        <f aca="false">L48</f>
        <v>0.100001</v>
      </c>
      <c r="M60" s="72" t="n">
        <f aca="false">SUM(I60:L60)</f>
        <v>1.000001</v>
      </c>
      <c r="O60" s="76" t="n">
        <v>40</v>
      </c>
      <c r="P60" s="76" t="n">
        <f aca="false">Curves!$N$15</f>
        <v>46.0371856274589</v>
      </c>
      <c r="Q60" s="76" t="n">
        <f aca="false">Curves!$N$14</f>
        <v>55.7592914399295</v>
      </c>
      <c r="R60" s="76" t="n">
        <f aca="false">Curves!$N$13</f>
        <v>32.9860799627046</v>
      </c>
      <c r="S60" s="76" t="n">
        <f aca="false">Curves!F65</f>
        <v>43.155</v>
      </c>
      <c r="T60" s="85" t="n">
        <f aca="false" t="array" ref="T60:T60">SUM(C60:G60*O60:S60)/$B60</f>
        <v>42.5315743582592</v>
      </c>
    </row>
    <row r="61" customFormat="false" ht="12.75" hidden="false" customHeight="false" outlineLevel="0" collapsed="false">
      <c r="A61" s="67" t="n">
        <f aca="false">EDATE(A60,1)</f>
        <v>38596</v>
      </c>
      <c r="B61" s="84" t="n">
        <f aca="false">B49</f>
        <v>37628</v>
      </c>
      <c r="C61" s="84" t="n">
        <f aca="false">C49</f>
        <v>15000</v>
      </c>
      <c r="D61" s="84" t="n">
        <f aca="false">D49</f>
        <v>5657</v>
      </c>
      <c r="E61" s="84" t="n">
        <f aca="false">E49</f>
        <v>6788.4</v>
      </c>
      <c r="F61" s="84" t="n">
        <f aca="false">F49</f>
        <v>7919.8</v>
      </c>
      <c r="G61" s="84" t="n">
        <f aca="false">G49</f>
        <v>2262.822628</v>
      </c>
      <c r="I61" s="55" t="n">
        <f aca="false">I49</f>
        <v>0.25</v>
      </c>
      <c r="J61" s="55" t="n">
        <f aca="false">J49</f>
        <v>0.3</v>
      </c>
      <c r="K61" s="55" t="n">
        <f aca="false">K49</f>
        <v>0.35</v>
      </c>
      <c r="L61" s="55" t="n">
        <f aca="false">L49</f>
        <v>0.100001</v>
      </c>
      <c r="M61" s="72" t="n">
        <f aca="false">SUM(I61:L61)</f>
        <v>1.000001</v>
      </c>
      <c r="O61" s="76" t="n">
        <v>40</v>
      </c>
      <c r="P61" s="76" t="n">
        <f aca="false">Curves!$N$15</f>
        <v>46.0371856274589</v>
      </c>
      <c r="Q61" s="76" t="n">
        <f aca="false">Curves!$N$14</f>
        <v>55.7592914399295</v>
      </c>
      <c r="R61" s="76" t="n">
        <f aca="false">Curves!$N$13</f>
        <v>32.9860799627046</v>
      </c>
      <c r="S61" s="76" t="n">
        <f aca="false">Curves!F66</f>
        <v>40.655</v>
      </c>
      <c r="T61" s="85" t="n">
        <f aca="false" t="array" ref="T61:T61">SUM(C61:G61*O61:S61)/$B61</f>
        <v>42.3138870823674</v>
      </c>
    </row>
    <row r="62" customFormat="false" ht="12.75" hidden="false" customHeight="false" outlineLevel="0" collapsed="false">
      <c r="A62" s="67" t="n">
        <f aca="false">EDATE(A61,1)</f>
        <v>38626</v>
      </c>
      <c r="B62" s="84" t="n">
        <f aca="false">B50</f>
        <v>32596</v>
      </c>
      <c r="C62" s="84" t="n">
        <f aca="false">C50</f>
        <v>15000</v>
      </c>
      <c r="D62" s="84" t="n">
        <f aca="false">D50</f>
        <v>4399</v>
      </c>
      <c r="E62" s="84" t="n">
        <f aca="false">E50</f>
        <v>5278.8</v>
      </c>
      <c r="F62" s="84" t="n">
        <f aca="false">F50</f>
        <v>0</v>
      </c>
      <c r="G62" s="84" t="n">
        <f aca="false">G50</f>
        <v>7918.217596</v>
      </c>
      <c r="I62" s="55" t="n">
        <f aca="false">I50</f>
        <v>0.25</v>
      </c>
      <c r="J62" s="55" t="n">
        <f aca="false">J50</f>
        <v>0.3</v>
      </c>
      <c r="K62" s="55" t="n">
        <f aca="false">K50</f>
        <v>0</v>
      </c>
      <c r="L62" s="55" t="n">
        <f aca="false">L50</f>
        <v>0.450001</v>
      </c>
      <c r="M62" s="72" t="n">
        <f aca="false">SUM(I62:L62)</f>
        <v>1.000001</v>
      </c>
      <c r="O62" s="76" t="n">
        <v>40</v>
      </c>
      <c r="P62" s="76" t="n">
        <f aca="false">Curves!$N$15</f>
        <v>46.0371856274589</v>
      </c>
      <c r="Q62" s="76" t="n">
        <f aca="false">Curves!$N$14</f>
        <v>55.7592914399295</v>
      </c>
      <c r="R62" s="76" t="n">
        <f aca="false">Curves!$N$13</f>
        <v>32.9860799627046</v>
      </c>
      <c r="S62" s="76" t="n">
        <f aca="false">Curves!F67</f>
        <v>33.655</v>
      </c>
      <c r="T62" s="85" t="n">
        <f aca="false" t="array" ref="T62:T62">SUM(C62:G62*O62:S62)/$B62</f>
        <v>41.8256025408538</v>
      </c>
    </row>
    <row r="63" customFormat="false" ht="12.75" hidden="false" customHeight="false" outlineLevel="0" collapsed="false">
      <c r="A63" s="67" t="n">
        <f aca="false">EDATE(A62,1)</f>
        <v>38657</v>
      </c>
      <c r="B63" s="84" t="n">
        <f aca="false">B51</f>
        <v>29621</v>
      </c>
      <c r="C63" s="84" t="n">
        <f aca="false">C51</f>
        <v>15000</v>
      </c>
      <c r="D63" s="84" t="n">
        <f aca="false">D51</f>
        <v>3655.25</v>
      </c>
      <c r="E63" s="84" t="n">
        <f aca="false">E51</f>
        <v>4386.3</v>
      </c>
      <c r="F63" s="84" t="n">
        <f aca="false">F51</f>
        <v>0</v>
      </c>
      <c r="G63" s="84" t="n">
        <f aca="false">G51</f>
        <v>6579.464621</v>
      </c>
      <c r="I63" s="55" t="n">
        <f aca="false">I51</f>
        <v>0.25</v>
      </c>
      <c r="J63" s="55" t="n">
        <f aca="false">J51</f>
        <v>0.3</v>
      </c>
      <c r="K63" s="55" t="n">
        <f aca="false">K51</f>
        <v>0</v>
      </c>
      <c r="L63" s="55" t="n">
        <f aca="false">L51</f>
        <v>0.450001</v>
      </c>
      <c r="M63" s="72" t="n">
        <f aca="false">SUM(I63:L63)</f>
        <v>1.000001</v>
      </c>
      <c r="O63" s="76" t="n">
        <v>40</v>
      </c>
      <c r="P63" s="76" t="n">
        <f aca="false">Curves!$N$15</f>
        <v>46.0371856274589</v>
      </c>
      <c r="Q63" s="76" t="n">
        <f aca="false">Curves!$N$14</f>
        <v>55.7592914399295</v>
      </c>
      <c r="R63" s="76" t="n">
        <f aca="false">Curves!$N$13</f>
        <v>32.9860799627046</v>
      </c>
      <c r="S63" s="76" t="n">
        <f aca="false">Curves!F68</f>
        <v>29.655</v>
      </c>
      <c r="T63" s="85" t="n">
        <f aca="false" t="array" ref="T63:T63">SUM(C63:G63*O63:S63)/$B63</f>
        <v>40.7808117937776</v>
      </c>
    </row>
    <row r="64" customFormat="false" ht="12.75" hidden="false" customHeight="false" outlineLevel="0" collapsed="false">
      <c r="A64" s="67" t="n">
        <f aca="false">EDATE(A63,1)</f>
        <v>38687</v>
      </c>
      <c r="B64" s="84" t="n">
        <f aca="false">B52</f>
        <v>30813</v>
      </c>
      <c r="C64" s="84" t="n">
        <f aca="false">C52</f>
        <v>15000</v>
      </c>
      <c r="D64" s="84" t="n">
        <f aca="false">D52</f>
        <v>3953.25</v>
      </c>
      <c r="E64" s="84" t="n">
        <f aca="false">E52</f>
        <v>4743.9</v>
      </c>
      <c r="F64" s="84" t="n">
        <f aca="false">F52</f>
        <v>0</v>
      </c>
      <c r="G64" s="84" t="n">
        <f aca="false">G52</f>
        <v>7115.865813</v>
      </c>
      <c r="I64" s="55" t="n">
        <f aca="false">I52</f>
        <v>0.25</v>
      </c>
      <c r="J64" s="55" t="n">
        <f aca="false">J52</f>
        <v>0.3</v>
      </c>
      <c r="K64" s="55" t="n">
        <f aca="false">K52</f>
        <v>0</v>
      </c>
      <c r="L64" s="55" t="n">
        <f aca="false">L52</f>
        <v>0.450001</v>
      </c>
      <c r="M64" s="72" t="n">
        <f aca="false">SUM(I64:L64)</f>
        <v>1.000001</v>
      </c>
      <c r="O64" s="76" t="n">
        <v>40</v>
      </c>
      <c r="P64" s="76" t="n">
        <f aca="false">Curves!$N$15</f>
        <v>46.0371856274589</v>
      </c>
      <c r="Q64" s="76" t="n">
        <f aca="false">Curves!$N$14</f>
        <v>55.7592914399295</v>
      </c>
      <c r="R64" s="76" t="n">
        <f aca="false">Curves!$N$13</f>
        <v>32.9860799627046</v>
      </c>
      <c r="S64" s="76" t="n">
        <f aca="false">Curves!F69</f>
        <v>29.655</v>
      </c>
      <c r="T64" s="85" t="n">
        <f aca="false" t="array" ref="T64:T64">SUM(C64:G64*O64:S64)/$B64</f>
        <v>40.8118004552672</v>
      </c>
    </row>
    <row r="65" customFormat="false" ht="12.75" hidden="false" customHeight="false" outlineLevel="0" collapsed="false">
      <c r="A65" s="67"/>
      <c r="B65" s="84"/>
      <c r="C65" s="84"/>
      <c r="D65" s="84"/>
      <c r="E65" s="84"/>
      <c r="F65" s="84"/>
      <c r="G65" s="84"/>
      <c r="I65" s="55"/>
      <c r="J65" s="55"/>
      <c r="K65" s="55"/>
      <c r="L65" s="55"/>
      <c r="M65" s="72"/>
      <c r="O65" s="76"/>
      <c r="P65" s="76"/>
      <c r="Q65" s="76"/>
      <c r="R65" s="76"/>
      <c r="S65" s="76"/>
      <c r="T65" s="85"/>
    </row>
    <row r="66" customFormat="false" ht="12.75" hidden="false" customHeight="false" outlineLevel="0" collapsed="false">
      <c r="A66" s="67"/>
      <c r="B66" s="84"/>
      <c r="C66" s="84"/>
      <c r="D66" s="84"/>
      <c r="E66" s="84"/>
      <c r="F66" s="84"/>
      <c r="G66" s="84"/>
      <c r="I66" s="55"/>
      <c r="J66" s="55"/>
      <c r="K66" s="55"/>
      <c r="L66" s="55"/>
      <c r="M66" s="72"/>
      <c r="O66" s="76"/>
      <c r="P66" s="76"/>
      <c r="Q66" s="76"/>
      <c r="R66" s="76"/>
      <c r="S66" s="76"/>
      <c r="T66" s="85"/>
    </row>
    <row r="67" customFormat="false" ht="12.75" hidden="false" customHeight="false" outlineLevel="0" collapsed="false">
      <c r="A67" s="67"/>
      <c r="B67" s="84"/>
      <c r="C67" s="84"/>
      <c r="D67" s="84"/>
      <c r="E67" s="84"/>
      <c r="F67" s="84"/>
      <c r="G67" s="84"/>
      <c r="I67" s="55"/>
      <c r="J67" s="55"/>
      <c r="K67" s="55"/>
      <c r="L67" s="55"/>
      <c r="M67" s="72"/>
      <c r="O67" s="76"/>
      <c r="P67" s="76"/>
      <c r="Q67" s="76"/>
      <c r="R67" s="76"/>
      <c r="S67" s="76"/>
      <c r="T67" s="85"/>
    </row>
    <row r="68" customFormat="false" ht="12.75" hidden="false" customHeight="false" outlineLevel="0" collapsed="false">
      <c r="A68" s="67"/>
      <c r="B68" s="84"/>
      <c r="C68" s="84"/>
      <c r="D68" s="84"/>
      <c r="E68" s="84"/>
      <c r="F68" s="84"/>
      <c r="G68" s="84"/>
      <c r="I68" s="55"/>
      <c r="J68" s="55"/>
      <c r="K68" s="55"/>
      <c r="L68" s="55"/>
      <c r="M68" s="72"/>
      <c r="O68" s="76"/>
      <c r="P68" s="76"/>
      <c r="Q68" s="76"/>
      <c r="R68" s="76"/>
      <c r="S68" s="76"/>
      <c r="T68" s="85"/>
    </row>
    <row r="69" customFormat="false" ht="12.75" hidden="false" customHeight="false" outlineLevel="0" collapsed="false">
      <c r="A69" s="67"/>
      <c r="B69" s="84"/>
      <c r="C69" s="84"/>
      <c r="D69" s="84"/>
      <c r="E69" s="84"/>
      <c r="F69" s="84"/>
      <c r="G69" s="84"/>
      <c r="I69" s="55"/>
      <c r="J69" s="55"/>
      <c r="K69" s="55"/>
      <c r="L69" s="55"/>
      <c r="M69" s="72"/>
      <c r="O69" s="76"/>
      <c r="P69" s="76"/>
      <c r="Q69" s="76"/>
      <c r="R69" s="76"/>
      <c r="S69" s="76"/>
      <c r="T69" s="85"/>
    </row>
    <row r="70" customFormat="false" ht="12.75" hidden="false" customHeight="false" outlineLevel="0" collapsed="false">
      <c r="A70" s="67"/>
      <c r="B70" s="84"/>
      <c r="C70" s="84"/>
      <c r="D70" s="84"/>
      <c r="E70" s="84"/>
      <c r="F70" s="84"/>
      <c r="G70" s="84"/>
      <c r="I70" s="55"/>
      <c r="J70" s="55"/>
      <c r="K70" s="55"/>
      <c r="L70" s="55"/>
      <c r="M70" s="72"/>
      <c r="O70" s="76"/>
      <c r="P70" s="76"/>
      <c r="Q70" s="76"/>
      <c r="R70" s="76"/>
      <c r="S70" s="76"/>
      <c r="T70" s="85"/>
    </row>
    <row r="71" customFormat="false" ht="12.75" hidden="false" customHeight="false" outlineLevel="0" collapsed="false">
      <c r="A71" s="67"/>
      <c r="B71" s="84"/>
      <c r="C71" s="84"/>
      <c r="D71" s="84"/>
      <c r="E71" s="84"/>
      <c r="F71" s="84"/>
      <c r="G71" s="84"/>
      <c r="I71" s="55"/>
      <c r="J71" s="55"/>
      <c r="K71" s="55"/>
      <c r="L71" s="55"/>
      <c r="M71" s="72"/>
      <c r="O71" s="76"/>
      <c r="P71" s="76"/>
      <c r="Q71" s="76"/>
      <c r="R71" s="76"/>
      <c r="S71" s="76"/>
      <c r="T71" s="85"/>
    </row>
    <row r="72" customFormat="false" ht="12.75" hidden="false" customHeight="false" outlineLevel="0" collapsed="false">
      <c r="A72" s="67"/>
      <c r="B72" s="84"/>
      <c r="C72" s="84"/>
      <c r="D72" s="84"/>
      <c r="E72" s="84"/>
      <c r="F72" s="84"/>
      <c r="G72" s="84"/>
      <c r="I72" s="55"/>
      <c r="J72" s="55"/>
      <c r="K72" s="55"/>
      <c r="L72" s="55"/>
      <c r="M72" s="72"/>
      <c r="O72" s="76"/>
      <c r="P72" s="76"/>
      <c r="Q72" s="76"/>
      <c r="R72" s="76"/>
      <c r="S72" s="76"/>
      <c r="T72" s="85"/>
    </row>
    <row r="73" customFormat="false" ht="12.75" hidden="false" customHeight="false" outlineLevel="0" collapsed="false">
      <c r="A73" s="67"/>
      <c r="B73" s="84"/>
      <c r="C73" s="84"/>
      <c r="D73" s="84"/>
      <c r="E73" s="84"/>
      <c r="F73" s="84"/>
      <c r="G73" s="84"/>
      <c r="I73" s="55"/>
      <c r="J73" s="55"/>
      <c r="K73" s="55"/>
      <c r="L73" s="55"/>
      <c r="M73" s="72"/>
      <c r="O73" s="76"/>
      <c r="P73" s="76"/>
      <c r="Q73" s="76"/>
      <c r="R73" s="76"/>
      <c r="S73" s="76"/>
      <c r="T73" s="85"/>
    </row>
    <row r="74" customFormat="false" ht="12.75" hidden="false" customHeight="false" outlineLevel="0" collapsed="false">
      <c r="A74" s="67"/>
      <c r="B74" s="84"/>
      <c r="C74" s="84"/>
      <c r="D74" s="84"/>
      <c r="E74" s="84"/>
      <c r="F74" s="84"/>
      <c r="G74" s="84"/>
      <c r="I74" s="55"/>
      <c r="J74" s="55"/>
      <c r="K74" s="55"/>
      <c r="L74" s="55"/>
      <c r="M74" s="72"/>
      <c r="O74" s="76"/>
      <c r="P74" s="76"/>
      <c r="Q74" s="76"/>
      <c r="R74" s="76"/>
      <c r="S74" s="76"/>
      <c r="T74" s="85"/>
    </row>
    <row r="75" customFormat="false" ht="12.75" hidden="false" customHeight="false" outlineLevel="0" collapsed="false">
      <c r="A75" s="67"/>
      <c r="B75" s="84"/>
      <c r="C75" s="84"/>
      <c r="D75" s="84"/>
      <c r="E75" s="84"/>
      <c r="F75" s="84"/>
      <c r="G75" s="84"/>
      <c r="I75" s="55"/>
      <c r="J75" s="55"/>
      <c r="K75" s="55"/>
      <c r="L75" s="55"/>
      <c r="M75" s="72"/>
      <c r="O75" s="76"/>
      <c r="P75" s="76"/>
      <c r="Q75" s="76"/>
      <c r="R75" s="76"/>
      <c r="S75" s="76"/>
      <c r="T75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Macro3">
                <anchor moveWithCells="true" sizeWithCells="false">
                  <from>
                    <xdr:col>12</xdr:col>
                    <xdr:colOff>9720</xdr:colOff>
                    <xdr:row>1</xdr:row>
                    <xdr:rowOff>0</xdr:rowOff>
                  </from>
                  <to>
                    <xdr:col>13</xdr:col>
                    <xdr:colOff>-9360</xdr:colOff>
                    <xdr:row>2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64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99"/>
    <col collapsed="false" customWidth="true" hidden="false" outlineLevel="0" max="8" min="8" style="0" width="9.28"/>
    <col collapsed="false" customWidth="true" hidden="false" outlineLevel="0" max="22" min="22" style="0" width="9.41"/>
  </cols>
  <sheetData>
    <row r="1" customFormat="false" ht="12.75" hidden="false" customHeight="false" outlineLevel="0" collapsed="false">
      <c r="AC1" s="0" t="s">
        <v>71</v>
      </c>
    </row>
    <row r="5" customFormat="false" ht="12.75" hidden="false" customHeight="false" outlineLevel="0" collapsed="false">
      <c r="A5" s="86"/>
      <c r="B5" s="86"/>
      <c r="C5" s="86"/>
      <c r="D5" s="86"/>
    </row>
    <row r="6" customFormat="false" ht="12.75" hidden="false" customHeight="false" outlineLevel="0" collapsed="false">
      <c r="A6" s="86"/>
      <c r="B6" s="86"/>
      <c r="C6" s="86"/>
      <c r="D6" s="86"/>
    </row>
    <row r="7" customFormat="false" ht="12.75" hidden="false" customHeight="false" outlineLevel="0" collapsed="false">
      <c r="A7" s="86"/>
      <c r="B7" s="86"/>
      <c r="C7" s="86"/>
      <c r="D7" s="86"/>
    </row>
    <row r="8" customFormat="false" ht="12.75" hidden="false" customHeight="false" outlineLevel="0" collapsed="false">
      <c r="A8" s="86"/>
      <c r="B8" s="86"/>
      <c r="C8" s="86"/>
      <c r="D8" s="86"/>
    </row>
    <row r="9" customFormat="false" ht="12.75" hidden="false" customHeight="false" outlineLevel="0" collapsed="false">
      <c r="A9" s="86"/>
      <c r="B9" s="86"/>
      <c r="C9" s="86"/>
      <c r="D9" s="86"/>
    </row>
    <row r="10" customFormat="false" ht="12.75" hidden="false" customHeight="false" outlineLevel="0" collapsed="false">
      <c r="A10" s="86"/>
      <c r="B10" s="86"/>
      <c r="C10" s="86"/>
      <c r="D10" s="86"/>
    </row>
    <row r="11" customFormat="false" ht="12.75" hidden="false" customHeight="false" outlineLevel="0" collapsed="false">
      <c r="A11" s="86"/>
      <c r="B11" s="86"/>
      <c r="C11" s="86"/>
      <c r="D11" s="86"/>
    </row>
    <row r="12" customFormat="false" ht="12.75" hidden="false" customHeight="false" outlineLevel="0" collapsed="false">
      <c r="A12" s="86"/>
      <c r="B12" s="86"/>
      <c r="C12" s="86"/>
      <c r="D12" s="86"/>
    </row>
    <row r="13" customFormat="false" ht="12.75" hidden="false" customHeight="false" outlineLevel="0" collapsed="false">
      <c r="A13" s="86"/>
      <c r="B13" s="86"/>
      <c r="C13" s="86"/>
      <c r="D13" s="86"/>
    </row>
    <row r="14" customFormat="false" ht="12.75" hidden="false" customHeight="false" outlineLevel="0" collapsed="false">
      <c r="A14" s="86"/>
      <c r="B14" s="86"/>
      <c r="C14" s="86"/>
      <c r="D14" s="86"/>
    </row>
    <row r="15" customFormat="false" ht="12.75" hidden="false" customHeight="false" outlineLevel="0" collapsed="false">
      <c r="A15" s="86"/>
      <c r="B15" s="86"/>
      <c r="C15" s="86"/>
      <c r="D15" s="86"/>
    </row>
    <row r="16" customFormat="false" ht="12.75" hidden="false" customHeight="false" outlineLevel="0" collapsed="false">
      <c r="A16" s="86"/>
      <c r="B16" s="86"/>
      <c r="C16" s="86"/>
      <c r="D16" s="86"/>
    </row>
    <row r="57" customFormat="false" ht="15.75" hidden="false" customHeight="false" outlineLevel="0" collapsed="false">
      <c r="I57" s="87"/>
      <c r="J57" s="87"/>
      <c r="K57" s="87"/>
      <c r="L57" s="87"/>
      <c r="M57" s="88" t="s">
        <v>72</v>
      </c>
      <c r="Y57" s="87"/>
    </row>
    <row r="58" customFormat="false" ht="12.75" hidden="false" customHeight="true" outlineLevel="0" collapsed="false">
      <c r="I58" s="89" t="s">
        <v>18</v>
      </c>
      <c r="J58" s="89"/>
      <c r="K58" s="89" t="s">
        <v>19</v>
      </c>
      <c r="L58" s="89"/>
      <c r="M58" s="90" t="s">
        <v>73</v>
      </c>
      <c r="Y58" s="87"/>
    </row>
    <row r="59" customFormat="false" ht="18.75" hidden="false" customHeight="true" outlineLevel="0" collapsed="false">
      <c r="B59" s="91" t="s">
        <v>74</v>
      </c>
      <c r="C59" s="91"/>
      <c r="D59" s="91"/>
      <c r="E59" s="91"/>
      <c r="F59" s="91"/>
      <c r="I59" s="92" t="n">
        <f aca="false">AVERAGE(PeakMonthlyAvg!$T$5:$T$16)</f>
        <v>86.2927272718313</v>
      </c>
      <c r="J59" s="91"/>
      <c r="K59" s="92" t="n">
        <f aca="false">AVERAGE(OffPeakMonthlyAvg!$T$5:$T$16)</f>
        <v>57.4881408171824</v>
      </c>
      <c r="M59" s="93" t="n">
        <f aca="false">(2*I59+K59)/3</f>
        <v>76.691198453615</v>
      </c>
      <c r="O59" s="91"/>
      <c r="P59" s="91"/>
      <c r="Q59" s="91"/>
      <c r="R59" s="91"/>
      <c r="S59" s="91"/>
      <c r="W59" s="91"/>
    </row>
    <row r="60" customFormat="false" ht="18.75" hidden="false" customHeight="true" outlineLevel="0" collapsed="false">
      <c r="B60" s="91" t="s">
        <v>75</v>
      </c>
      <c r="C60" s="91"/>
      <c r="D60" s="91"/>
      <c r="E60" s="91"/>
      <c r="F60" s="91"/>
      <c r="I60" s="92" t="n">
        <f aca="false">AVERAGE(PeakMonthlyAvg!$T$5:$T$40)</f>
        <v>72.6339589370611</v>
      </c>
      <c r="J60" s="91"/>
      <c r="K60" s="92" t="n">
        <f aca="false">AVERAGE(OffPeakMonthlyAvg!$T$5:$T$40)</f>
        <v>48.8308520815599</v>
      </c>
      <c r="M60" s="93" t="n">
        <f aca="false">(2*I60+K60)/3</f>
        <v>64.6995899852274</v>
      </c>
      <c r="O60" s="91"/>
      <c r="P60" s="91"/>
      <c r="Q60" s="91"/>
      <c r="R60" s="91"/>
      <c r="S60" s="91"/>
      <c r="W60" s="91"/>
    </row>
    <row r="61" customFormat="false" ht="18.75" hidden="false" customHeight="true" outlineLevel="0" collapsed="false">
      <c r="B61" s="91" t="s">
        <v>76</v>
      </c>
      <c r="C61" s="91"/>
      <c r="D61" s="91"/>
      <c r="E61" s="91"/>
      <c r="F61" s="91"/>
      <c r="I61" s="92" t="n">
        <f aca="false">AVERAGE(PeakMonthlyAvg!$T$5:$T$64)</f>
        <v>67.5452148809065</v>
      </c>
      <c r="J61" s="91"/>
      <c r="K61" s="92" t="n">
        <f aca="false">AVERAGE(OffPeakMonthlyAvg!$T$5:$T$64)</f>
        <v>45.9157021252138</v>
      </c>
      <c r="M61" s="93" t="n">
        <f aca="false">(2*I61+K61)/3</f>
        <v>60.3353772956756</v>
      </c>
      <c r="O61" s="91"/>
      <c r="P61" s="91"/>
      <c r="Q61" s="91"/>
      <c r="R61" s="91"/>
      <c r="S61" s="91"/>
      <c r="W61" s="91"/>
    </row>
    <row r="62" customFormat="false" ht="18.75" hidden="false" customHeight="true" outlineLevel="0" collapsed="false"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</row>
    <row r="63" customFormat="false" ht="12.75" hidden="false" customHeight="true" outlineLevel="0" collapsed="false">
      <c r="B63" s="95" t="s">
        <v>77</v>
      </c>
    </row>
    <row r="64" customFormat="false" ht="12.75" hidden="false" customHeight="false" outlineLevel="0" collapsed="false">
      <c r="B64" s="96" t="s">
        <v>78</v>
      </c>
    </row>
  </sheetData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4">
              <controlPr defaultSize="0" print="false" autoFill="0" autoPict="0" macro="Module1.Macro1">
                <anchor moveWithCells="true" sizeWithCells="false">
                  <from>
                    <xdr:col>0</xdr:col>
                    <xdr:colOff>80640</xdr:colOff>
                    <xdr:row>1</xdr:row>
                    <xdr:rowOff>28440</xdr:rowOff>
                  </from>
                  <to>
                    <xdr:col>1</xdr:col>
                    <xdr:colOff>-79920</xdr:colOff>
                    <xdr:row>3</xdr:row>
                    <xdr:rowOff>86040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2000-12-04T22:27:24Z</dcterms:created>
  <dc:creator>sswain</dc:creator>
  <dc:description/>
  <dc:language>en-US</dc:language>
  <cp:lastModifiedBy>sswain</cp:lastModifiedBy>
  <cp:lastPrinted>2000-12-05T18:29:03Z</cp:lastPrinted>
  <cp:revision>0</cp:revision>
  <dc:subject/>
  <dc:title/>
</cp:coreProperties>
</file>