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rchases&amp;Sales" sheetId="1" state="visible" r:id="rId3"/>
    <sheet name="Deferred Exchange" sheetId="2" state="visible" r:id="rId4"/>
    <sheet name="Sheet1" sheetId="3" state="visible" r:id="rId5"/>
  </sheets>
  <definedNames>
    <definedName function="false" hidden="false" localSheetId="0" name="_xlnm.Print_Titles" vbProcedure="false">'Purchases&amp;Sales'!$1:$5</definedName>
  </definedNames>
  <calcPr iterateCount="100" refMode="A1" iterate="true" iterateDelta="0.0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<sst xmlns="http://schemas.openxmlformats.org/spreadsheetml/2006/main" count="576" uniqueCount="215">
  <si>
    <t xml:space="preserve">+ = Sale</t>
  </si>
  <si>
    <t xml:space="preserve">LINE PACK PURCHASES/SALES  </t>
  </si>
  <si>
    <t xml:space="preserve"> - = Purchase</t>
  </si>
  <si>
    <t xml:space="preserve">          </t>
  </si>
  <si>
    <t xml:space="preserve">Cash</t>
  </si>
  <si>
    <t xml:space="preserve">Total (Purchase)</t>
  </si>
  <si>
    <t xml:space="preserve">Total Cash</t>
  </si>
  <si>
    <t xml:space="preserve">Year</t>
  </si>
  <si>
    <t xml:space="preserve">Month</t>
  </si>
  <si>
    <t xml:space="preserve">Date(s)</t>
  </si>
  <si>
    <t xml:space="preserve">Buyer/Seller</t>
  </si>
  <si>
    <t xml:space="preserve">Quantity</t>
  </si>
  <si>
    <t xml:space="preserve">Price</t>
  </si>
  <si>
    <t xml:space="preserve">in/(out)</t>
  </si>
  <si>
    <t xml:space="preserve">Sale</t>
  </si>
  <si>
    <t xml:space="preserve">In/(Out)</t>
  </si>
  <si>
    <t xml:space="preserve">Comment</t>
  </si>
  <si>
    <t xml:space="preserve">May - Sept</t>
  </si>
  <si>
    <t xml:space="preserve">Oct</t>
  </si>
  <si>
    <t xml:space="preserve">26-28</t>
  </si>
  <si>
    <t xml:space="preserve">NGC</t>
  </si>
  <si>
    <t xml:space="preserve"> </t>
  </si>
  <si>
    <t xml:space="preserve">March</t>
  </si>
  <si>
    <t xml:space="preserve">20-21</t>
  </si>
  <si>
    <t xml:space="preserve">Koch</t>
  </si>
  <si>
    <t xml:space="preserve">Amoco</t>
  </si>
  <si>
    <t xml:space="preserve">April</t>
  </si>
  <si>
    <t xml:space="preserve">29-30</t>
  </si>
  <si>
    <t xml:space="preserve">7-8</t>
  </si>
  <si>
    <t xml:space="preserve">ECT</t>
  </si>
  <si>
    <t xml:space="preserve">8</t>
  </si>
  <si>
    <t xml:space="preserve">Midcon</t>
  </si>
  <si>
    <t xml:space="preserve">16-17</t>
  </si>
  <si>
    <t xml:space="preserve">Texaco</t>
  </si>
  <si>
    <t xml:space="preserve">May</t>
  </si>
  <si>
    <t xml:space="preserve">24-26</t>
  </si>
  <si>
    <t xml:space="preserve">Coral</t>
  </si>
  <si>
    <t xml:space="preserve">24-27</t>
  </si>
  <si>
    <t xml:space="preserve">July</t>
  </si>
  <si>
    <t xml:space="preserve">3-4</t>
  </si>
  <si>
    <t xml:space="preserve">August</t>
  </si>
  <si>
    <t xml:space="preserve">Mid Con</t>
  </si>
  <si>
    <t xml:space="preserve">**</t>
  </si>
  <si>
    <t xml:space="preserve">Duke</t>
  </si>
  <si>
    <t xml:space="preserve">Sept.</t>
  </si>
  <si>
    <t xml:space="preserve">6-8</t>
  </si>
  <si>
    <t xml:space="preserve">Infinite</t>
  </si>
  <si>
    <t xml:space="preserve">13-15</t>
  </si>
  <si>
    <t xml:space="preserve">October</t>
  </si>
  <si>
    <t xml:space="preserve">4-6</t>
  </si>
  <si>
    <t xml:space="preserve">November</t>
  </si>
  <si>
    <t xml:space="preserve">15-17</t>
  </si>
  <si>
    <t xml:space="preserve">December</t>
  </si>
  <si>
    <t xml:space="preserve">Sonat</t>
  </si>
  <si>
    <t xml:space="preserve">20-22</t>
  </si>
  <si>
    <t xml:space="preserve">Total 1997</t>
  </si>
  <si>
    <t xml:space="preserve">January</t>
  </si>
  <si>
    <t xml:space="preserve">Purchase</t>
  </si>
  <si>
    <t xml:space="preserve">Sales due to </t>
  </si>
  <si>
    <t xml:space="preserve">overcollection</t>
  </si>
  <si>
    <t xml:space="preserve">of fuel</t>
  </si>
  <si>
    <t xml:space="preserve">FP&amp;L</t>
  </si>
  <si>
    <t xml:space="preserve">FP&amp; L</t>
  </si>
  <si>
    <t xml:space="preserve">Sales due to</t>
  </si>
  <si>
    <t xml:space="preserve">overcollection of fuel</t>
  </si>
  <si>
    <t xml:space="preserve">Western</t>
  </si>
  <si>
    <t xml:space="preserve">June</t>
  </si>
  <si>
    <t xml:space="preserve">Purchase due to </t>
  </si>
  <si>
    <t xml:space="preserve">Market overburn</t>
  </si>
  <si>
    <t xml:space="preserve">of 200,000 at the end of May.</t>
  </si>
  <si>
    <t xml:space="preserve">Market overburn of</t>
  </si>
  <si>
    <t xml:space="preserve">133,000 at the end of June and</t>
  </si>
  <si>
    <t xml:space="preserve">to prepare for work at Station 11</t>
  </si>
  <si>
    <t xml:space="preserve">Aug</t>
  </si>
  <si>
    <t xml:space="preserve">Duke E. Services</t>
  </si>
  <si>
    <t xml:space="preserve">Sale-high l/p due to </t>
  </si>
  <si>
    <t xml:space="preserve">Market underburn from </t>
  </si>
  <si>
    <t xml:space="preserve">July(PGS nnt=173,000)</t>
  </si>
  <si>
    <t xml:space="preserve">Purchased intra-day related to Station 15 Damage</t>
  </si>
  <si>
    <t xml:space="preserve">Noble</t>
  </si>
  <si>
    <t xml:space="preserve">Sep</t>
  </si>
  <si>
    <t xml:space="preserve">Purchased intra-day related to Hurricane Georges &amp; overburns</t>
  </si>
  <si>
    <t xml:space="preserve">Western </t>
  </si>
  <si>
    <t xml:space="preserve">Purchased for 24 in </t>
  </si>
  <si>
    <t xml:space="preserve">m/l restoration at</t>
  </si>
  <si>
    <t xml:space="preserve">Station 15.</t>
  </si>
  <si>
    <t xml:space="preserve">Dec</t>
  </si>
  <si>
    <t xml:space="preserve">Sale due to market area decreased</t>
  </si>
  <si>
    <t xml:space="preserve">demand from 1400 to 1100. Also,FGT</t>
  </si>
  <si>
    <t xml:space="preserve">lost the ability to roll back gas </t>
  </si>
  <si>
    <t xml:space="preserve">due to Zone 1 outage. PGS NNTS mtd imbalance = 136,000 due PGS.</t>
  </si>
  <si>
    <t xml:space="preserve">Purchase made to prepare for Station 15 Perry, FL 36" line  </t>
  </si>
  <si>
    <t xml:space="preserve">restoration and market area overburns.</t>
  </si>
  <si>
    <t xml:space="preserve">Total for 1998</t>
  </si>
  <si>
    <t xml:space="preserve">Sonat Mrkting</t>
  </si>
  <si>
    <t xml:space="preserve">Purchased to prepare linepack for 36" restoration at Perry,FL.</t>
  </si>
  <si>
    <t xml:space="preserve">Prior</t>
  </si>
  <si>
    <t xml:space="preserve">Purchased due to low linepack. Market overburned over 200,000</t>
  </si>
  <si>
    <t xml:space="preserve">due to cold front.  Overage Alert Day issued.  </t>
  </si>
  <si>
    <t xml:space="preserve">Also purchased an additional 50,000 to cover shortage due to </t>
  </si>
  <si>
    <t xml:space="preserve">NGPL Vermilion salt water in FGT's system.</t>
  </si>
  <si>
    <t xml:space="preserve">To cover short-fall in Zone 2 due to salt water problem from NGPL.</t>
  </si>
  <si>
    <t xml:space="preserve">Purchased to prepare for cold front in Florida for the weekend</t>
  </si>
  <si>
    <t xml:space="preserve">and to cover the short-fall in Zone 2 due to salt water problem</t>
  </si>
  <si>
    <t xml:space="preserve">from NGPL.</t>
  </si>
  <si>
    <t xml:space="preserve">February</t>
  </si>
  <si>
    <t xml:space="preserve">Sale due to low market throughput causing over collection of fuel.</t>
  </si>
  <si>
    <t xml:space="preserve">Purchased intra-day to cover blow-down gas for work in zones 1 &amp; 2.</t>
  </si>
  <si>
    <t xml:space="preserve">Purchased to cover blow-down gas for work in zones 1 &amp; 2 and</t>
  </si>
  <si>
    <t xml:space="preserve">low line pack due to market over burns.</t>
  </si>
  <si>
    <t xml:space="preserve">Purchased intra-day to cover over burn of 200,000 over last 3 days.</t>
  </si>
  <si>
    <t xml:space="preserve">Dynegy</t>
  </si>
  <si>
    <t xml:space="preserve">Low line pack due to market over burns.</t>
  </si>
  <si>
    <t xml:space="preserve">PanEnergy</t>
  </si>
  <si>
    <t xml:space="preserve">Purchased for pig run upstream of MOPS. Per Sharon Farrell</t>
  </si>
  <si>
    <t xml:space="preserve">price = Gas Daily Agua Dulce Mid for gas day plus 5 cents.</t>
  </si>
  <si>
    <t xml:space="preserve">Sales due to high line pack due to Market area under burn.  </t>
  </si>
  <si>
    <t xml:space="preserve">MTD cumulative imbalance 240,000 mmbtu due shipper.</t>
  </si>
  <si>
    <t xml:space="preserve">Purchase for work in Zone 1 to check for internal corrosion and</t>
  </si>
  <si>
    <t xml:space="preserve">work at Station 14.  Not posted since it is p/l work.</t>
  </si>
  <si>
    <t xml:space="preserve">Purchase to replace blowdown gas due to work in Zone 1.</t>
  </si>
  <si>
    <t xml:space="preserve">Purchased intra-day to replenish line pack due to Market area over burn of 300,000</t>
  </si>
  <si>
    <t xml:space="preserve">Enron North A</t>
  </si>
  <si>
    <t xml:space="preserve">FPL</t>
  </si>
  <si>
    <t xml:space="preserve">Purchased intra-day due to low line pack.  Destin went down and </t>
  </si>
  <si>
    <t xml:space="preserve">FGT took over 60,000 hit in line pack.  Total l/p is down to 4100.</t>
  </si>
  <si>
    <t xml:space="preserve">ENA</t>
  </si>
  <si>
    <t xml:space="preserve">This gas is needed to repack the market area for the work being</t>
  </si>
  <si>
    <t xml:space="preserve">done at Station 26 and FPL Martin.</t>
  </si>
  <si>
    <t xml:space="preserve">Purchase will go against the work that was done at Stations 11,14 and </t>
  </si>
  <si>
    <t xml:space="preserve">South of Station 18 in Nov-Dec.</t>
  </si>
  <si>
    <t xml:space="preserve">Purchased intra-day due to low line pack due to market over burn. </t>
  </si>
  <si>
    <t xml:space="preserve">  Needed to repack the system for morning spike and New Year.</t>
  </si>
  <si>
    <t xml:space="preserve">Total for 1999</t>
  </si>
  <si>
    <t xml:space="preserve">Purchased for blowdown due to gasket leak on the West Leg-Market </t>
  </si>
  <si>
    <t xml:space="preserve">area.</t>
  </si>
  <si>
    <t xml:space="preserve">Purchased intra-day due to market area overburn.</t>
  </si>
  <si>
    <t xml:space="preserve">Purchased intra-day to make up for gas loss due to p/l rupture</t>
  </si>
  <si>
    <t xml:space="preserve">north of Station 19.</t>
  </si>
  <si>
    <t xml:space="preserve">Purchased to cover previous month's over burn by the market area.</t>
  </si>
  <si>
    <t xml:space="preserve">WGR</t>
  </si>
  <si>
    <t xml:space="preserve">El Paso</t>
  </si>
  <si>
    <t xml:space="preserve">Purchased intra-day to rebuild line pack from market area over burn.</t>
  </si>
  <si>
    <t xml:space="preserve">More purchases to rebuild line pack.</t>
  </si>
  <si>
    <t xml:space="preserve">Purchased to rebuild line pack from market area overburn from last</t>
  </si>
  <si>
    <t xml:space="preserve">month.</t>
  </si>
  <si>
    <t xml:space="preserve">Purchased to replace blowdown gas due to work on Highway 331</t>
  </si>
  <si>
    <t xml:space="preserve">between Station 12 and 13.</t>
  </si>
  <si>
    <t xml:space="preserve">Purchased to replace blowdown gas due to several works in the</t>
  </si>
  <si>
    <t xml:space="preserve">market area.</t>
  </si>
  <si>
    <t xml:space="preserve">Purchased to replace market area over burn for the month.</t>
  </si>
  <si>
    <t xml:space="preserve">Volume purchased from Amoco was cut from 5000 to 4797 due to</t>
  </si>
  <si>
    <t xml:space="preserve">cut on SNG(over nomination).</t>
  </si>
  <si>
    <t xml:space="preserve">Total for 2000</t>
  </si>
  <si>
    <t xml:space="preserve">Jan.</t>
  </si>
  <si>
    <t xml:space="preserve">Purchased for year 2000 4th quarter p/l work. </t>
  </si>
  <si>
    <t xml:space="preserve">Bridgeline</t>
  </si>
  <si>
    <t xml:space="preserve">Feb.</t>
  </si>
  <si>
    <t xml:space="preserve">17-20</t>
  </si>
  <si>
    <t xml:space="preserve">Sale due to high line pack</t>
  </si>
  <si>
    <t xml:space="preserve">21-28</t>
  </si>
  <si>
    <t xml:space="preserve">Mar</t>
  </si>
  <si>
    <t xml:space="preserve">Reliant</t>
  </si>
  <si>
    <t xml:space="preserve">FGU</t>
  </si>
  <si>
    <t xml:space="preserve">28-30</t>
  </si>
  <si>
    <t xml:space="preserve">Tejas</t>
  </si>
  <si>
    <t xml:space="preserve">26-29</t>
  </si>
  <si>
    <t xml:space="preserve">2-4</t>
  </si>
  <si>
    <t xml:space="preserve">9-11</t>
  </si>
  <si>
    <t xml:space="preserve">1-2</t>
  </si>
  <si>
    <t xml:space="preserve">Sept</t>
  </si>
  <si>
    <t xml:space="preserve">14-17</t>
  </si>
  <si>
    <t xml:space="preserve">Nov</t>
  </si>
  <si>
    <t xml:space="preserve">BP</t>
  </si>
  <si>
    <t xml:space="preserve">Total for 2001</t>
  </si>
  <si>
    <t xml:space="preserve">Cumulative Total 1996-2001</t>
  </si>
  <si>
    <t xml:space="preserve">.</t>
  </si>
  <si>
    <t xml:space="preserve">Gas Day</t>
  </si>
  <si>
    <t xml:space="preserve">Exchange Party</t>
  </si>
  <si>
    <t xml:space="preserve">Description</t>
  </si>
  <si>
    <t xml:space="preserve">Volume(dth)</t>
  </si>
  <si>
    <t xml:space="preserve">Rate</t>
  </si>
  <si>
    <t xml:space="preserve">Amount</t>
  </si>
  <si>
    <t xml:space="preserve">Bay Gas</t>
  </si>
  <si>
    <t xml:space="preserve">Borrowed due to low l/p</t>
  </si>
  <si>
    <t xml:space="preserve">ECT - LRC</t>
  </si>
  <si>
    <t xml:space="preserve">ENA -LRC</t>
  </si>
  <si>
    <t xml:space="preserve">To payback ratably 1/2000</t>
  </si>
  <si>
    <t xml:space="preserve">To payback ratably 7/2000</t>
  </si>
  <si>
    <t xml:space="preserve">ENA @ LRC and Napoleonville Storage</t>
  </si>
  <si>
    <t xml:space="preserve">Injected due to high l/p</t>
  </si>
  <si>
    <t xml:space="preserve">To payback ratable after 4/2.  This is related to the work between Station 12 and 13.</t>
  </si>
  <si>
    <t xml:space="preserve">To payback ratably of 5000/day from June 1 -16, 2000</t>
  </si>
  <si>
    <t xml:space="preserve">July 8-9,2000</t>
  </si>
  <si>
    <t xml:space="preserve">Borrowed due to outage at Station 10-1 &amp; 3</t>
  </si>
  <si>
    <t xml:space="preserve">To payback ratably 10000/day from June 17 - 26, 2000.  Expense related to St 10. Not Posted.</t>
  </si>
  <si>
    <t xml:space="preserve">To payback ratably 10000/day from Dec 23-27, 2000.  The Market Area continues to over burn due to cold weather.  The Alert Day is set at 15%.  The def exchange was done to prevent buying gas at over $10/mmbtu.</t>
  </si>
  <si>
    <t xml:space="preserve">To payback ratably 5000/day from Dec 23- 2000 to Jan 7, 2001.  The Market Area continues to over burn due to cold weather.  MTD due FGT = 384,000. The Alert Day is set at 2%.  The def exchange was done to prevent buying gas at over $10.50/mmbtu.</t>
  </si>
  <si>
    <t xml:space="preserve">Aug 3 - 8, 2001</t>
  </si>
  <si>
    <t xml:space="preserve">HPL (AEP) @ Magnet Withers</t>
  </si>
  <si>
    <t xml:space="preserve">Borrowed to run clean burn test at Station 6</t>
  </si>
  <si>
    <t xml:space="preserve">To payback ratable after 8/8/2001.  This deferred exchange was done to complete the testing at Station 6 in order for FGT to comply with the Texas Clean Burn Act by November 2001.  This was not posted because it is related to maintenance. CANCELLED DUE TO PROBLEMS WITH STATION 6</t>
  </si>
  <si>
    <t xml:space="preserve">TOTAL</t>
  </si>
  <si>
    <t xml:space="preserve">Daily</t>
  </si>
  <si>
    <t xml:space="preserve">Total</t>
  </si>
  <si>
    <t xml:space="preserve">Point</t>
  </si>
  <si>
    <t xml:space="preserve">Gas Day(s)</t>
  </si>
  <si>
    <t xml:space="preserve">Buyer</t>
  </si>
  <si>
    <t xml:space="preserve">Volume</t>
  </si>
  <si>
    <t xml:space="preserve">Name</t>
  </si>
  <si>
    <t xml:space="preserve">DRN# </t>
  </si>
  <si>
    <t xml:space="preserve">K#</t>
  </si>
  <si>
    <t xml:space="preserve">FGT Zone 2 Pool</t>
  </si>
  <si>
    <t xml:space="preserve">Lynda to get from FGU</t>
  </si>
  <si>
    <t xml:space="preserve">Total Sold for 12/20 Gas Day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</si>
</sst>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#,##0_);\(#,##0\)"/>
    <numFmt numFmtId="166" formatCode="\$#,##0.00_);&quot;($&quot;#,##0.00\)"/>
    <numFmt numFmtId="167" formatCode="[$-409]d\-mmm"/>
    <numFmt numFmtId="168" formatCode="\$#,##0.00"/>
    <numFmt numFmtId="169" formatCode="\$#,##0_);&quot;($&quot;#,##0\)"/>
    <numFmt numFmtId="170" formatCode="0"/>
    <numFmt numFmtId="171" formatCode="_(\$* #,##0.00_);_(\$* \(#,##0.00\);_(\$* \-??_);_(@_)"/>
    <numFmt numFmtId="172" formatCode="\$#,##0.000"/>
    <numFmt numFmtId="173" formatCode="#,##0.00"/>
    <numFmt numFmtId="174" formatCode="#,##0.000_);\(#,##0.000\)"/>
    <numFmt numFmtId="175" formatCode="\$#,##0.0000"/>
    <numFmt numFmtId="176" formatCode="\$#,##0.00_);[RED]&quot;($&quot;#,##0.00\)"/>
    <numFmt numFmtId="177" formatCode="\$#,##0.000_);[RED]&quot;($&quot;#,##0.000\)"/>
    <numFmt numFmtId="178" formatCode="[$-409]#,##0_);[RED]\(#,##0\)"/>
    <numFmt numFmtId="179" formatCode="\$#,##0_);[RED]&quot;($&quot;#,##0\)"/>
    <numFmt numFmtId="180" formatCode="\$#,##0.000_);&quot;($&quot;#,##0.000\)"/>
    <numFmt numFmtId="181" formatCode="m/d/yy"/>
    <numFmt numFmtId="182" formatCode="_(* #,##0.00_);_(* \(#,##0.00\);_(* \-??_);_(@_)"/>
    <numFmt numFmtId="183" formatCode="_(* #,##0_);_(* \(#,##0\);_(* \-??_);_(@_)"/>
    <numFmt numFmtId="184" formatCode="0_);[RED]\(0\)"/>
    <numFmt numFmtId="185" formatCode="mm/dd/yy"/>
    <numFmt numFmtId="186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1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1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6.99"/>
    <col collapsed="false" customWidth="true" hidden="false" outlineLevel="0" max="2" min="2" style="1" width="10.85"/>
    <col collapsed="false" customWidth="true" hidden="false" outlineLevel="0" max="3" min="3" style="1" width="9.85"/>
    <col collapsed="false" customWidth="true" hidden="false" outlineLevel="0" max="4" min="4" style="1" width="14.99"/>
    <col collapsed="false" customWidth="true" hidden="false" outlineLevel="0" max="5" min="5" style="2" width="13.99"/>
    <col collapsed="false" customWidth="true" hidden="false" outlineLevel="0" max="6" min="6" style="1" width="11.13"/>
    <col collapsed="false" customWidth="true" hidden="true" outlineLevel="0" max="7" min="7" style="1" width="12.99"/>
    <col collapsed="false" customWidth="true" hidden="true" outlineLevel="0" max="8" min="8" style="1" width="2.42"/>
    <col collapsed="false" customWidth="true" hidden="false" outlineLevel="0" max="9" min="9" style="2" width="15.7"/>
    <col collapsed="false" customWidth="true" hidden="true" outlineLevel="0" max="10" min="10" style="2" width="15.7"/>
    <col collapsed="false" customWidth="true" hidden="false" outlineLevel="0" max="11" min="11" style="1" width="1.28"/>
    <col collapsed="false" customWidth="true" hidden="false" outlineLevel="0" max="12" min="12" style="1" width="15.99"/>
    <col collapsed="false" customWidth="true" hidden="false" outlineLevel="0" max="85" min="13" style="1" width="13.7"/>
    <col collapsed="false" customWidth="false" hidden="false" outlineLevel="0" max="257" min="86" style="1" width="9.14"/>
  </cols>
  <sheetData>
    <row r="1" customFormat="false" ht="15" hidden="false" customHeight="false" outlineLevel="0" collapsed="false">
      <c r="I1" s="2" t="s">
        <v>0</v>
      </c>
    </row>
    <row r="2" customFormat="false" ht="15" hidden="false" customHeight="false" outlineLevel="0" collapsed="false">
      <c r="B2" s="1" t="s">
        <v>1</v>
      </c>
      <c r="I2" s="2" t="s">
        <v>2</v>
      </c>
    </row>
    <row r="4" customFormat="false" ht="15.75" hidden="false" customHeight="false" outlineLevel="0" collapsed="false">
      <c r="E4" s="3" t="s">
        <v>3</v>
      </c>
      <c r="F4" s="4"/>
      <c r="G4" s="5" t="s">
        <v>4</v>
      </c>
      <c r="I4" s="6" t="s">
        <v>5</v>
      </c>
      <c r="J4" s="6" t="s">
        <v>6</v>
      </c>
    </row>
    <row r="5" customFormat="false" ht="16.5" hidden="false" customHeight="false" outlineLevel="0" collapsed="false">
      <c r="A5" s="7" t="s">
        <v>7</v>
      </c>
      <c r="B5" s="7" t="s">
        <v>8</v>
      </c>
      <c r="C5" s="8" t="s">
        <v>9</v>
      </c>
      <c r="D5" s="8" t="s">
        <v>10</v>
      </c>
      <c r="E5" s="9" t="s">
        <v>11</v>
      </c>
      <c r="F5" s="10" t="s">
        <v>12</v>
      </c>
      <c r="G5" s="10" t="s">
        <v>13</v>
      </c>
      <c r="H5" s="11"/>
      <c r="I5" s="9" t="s">
        <v>14</v>
      </c>
      <c r="J5" s="9" t="s">
        <v>15</v>
      </c>
      <c r="K5" s="11"/>
      <c r="L5" s="10" t="s">
        <v>16</v>
      </c>
    </row>
    <row r="6" customFormat="false" ht="15.75" hidden="false" customHeight="false" outlineLevel="0" collapsed="false">
      <c r="E6" s="12"/>
      <c r="F6" s="13"/>
      <c r="G6" s="13"/>
      <c r="I6" s="12"/>
      <c r="J6" s="12"/>
    </row>
    <row r="7" customFormat="false" ht="15.75" hidden="false" customHeight="false" outlineLevel="0" collapsed="false">
      <c r="A7" s="1" t="n">
        <v>1996</v>
      </c>
      <c r="B7" s="1" t="s">
        <v>17</v>
      </c>
      <c r="E7" s="14" t="n">
        <v>0</v>
      </c>
      <c r="F7" s="13"/>
      <c r="G7" s="13"/>
      <c r="I7" s="12"/>
      <c r="J7" s="12"/>
    </row>
    <row r="9" customFormat="false" ht="15" hidden="false" customHeight="false" outlineLevel="0" collapsed="false">
      <c r="A9" s="1" t="n">
        <v>1996</v>
      </c>
      <c r="B9" s="1" t="s">
        <v>18</v>
      </c>
      <c r="C9" s="15" t="s">
        <v>19</v>
      </c>
      <c r="D9" s="1" t="s">
        <v>20</v>
      </c>
      <c r="E9" s="2" t="n">
        <v>-75000</v>
      </c>
      <c r="F9" s="16" t="n">
        <v>2.465</v>
      </c>
      <c r="G9" s="16" t="n">
        <v>2.23</v>
      </c>
      <c r="I9" s="2" t="n">
        <f aca="false">E9*F9</f>
        <v>-184875</v>
      </c>
      <c r="J9" s="2" t="n">
        <f aca="false">E9*G9</f>
        <v>-167250</v>
      </c>
    </row>
    <row r="10" customFormat="false" ht="15" hidden="false" customHeight="false" outlineLevel="0" collapsed="false">
      <c r="C10" s="15"/>
      <c r="F10" s="16"/>
      <c r="G10" s="16"/>
      <c r="J10" s="2" t="s">
        <v>21</v>
      </c>
    </row>
    <row r="11" customFormat="false" ht="15" hidden="false" customHeight="false" outlineLevel="0" collapsed="false">
      <c r="A11" s="1" t="n">
        <v>1997</v>
      </c>
      <c r="B11" s="1" t="s">
        <v>22</v>
      </c>
      <c r="C11" s="15" t="s">
        <v>23</v>
      </c>
      <c r="D11" s="1" t="s">
        <v>24</v>
      </c>
      <c r="E11" s="2" t="n">
        <v>-30000</v>
      </c>
      <c r="F11" s="16" t="n">
        <v>1.95</v>
      </c>
      <c r="G11" s="16" t="n">
        <v>1.86</v>
      </c>
      <c r="I11" s="2" t="n">
        <f aca="false">E11*F11</f>
        <v>-58500</v>
      </c>
      <c r="J11" s="2" t="n">
        <f aca="false">E11*G11</f>
        <v>-55800</v>
      </c>
    </row>
    <row r="12" customFormat="false" ht="15" hidden="false" customHeight="false" outlineLevel="0" collapsed="false">
      <c r="C12" s="15" t="s">
        <v>23</v>
      </c>
      <c r="D12" s="1" t="s">
        <v>25</v>
      </c>
      <c r="E12" s="17" t="n">
        <v>-20000</v>
      </c>
      <c r="F12" s="18" t="n">
        <v>1.94</v>
      </c>
      <c r="G12" s="18" t="n">
        <v>1.86</v>
      </c>
      <c r="H12" s="19"/>
      <c r="I12" s="17" t="n">
        <f aca="false">E12*F12</f>
        <v>-38800</v>
      </c>
      <c r="J12" s="17" t="n">
        <f aca="false">E12*G12</f>
        <v>-37200</v>
      </c>
    </row>
    <row r="13" customFormat="false" ht="15" hidden="false" customHeight="false" outlineLevel="0" collapsed="false">
      <c r="C13" s="15"/>
      <c r="E13" s="2" t="n">
        <f aca="false">SUM(E11:E12)</f>
        <v>-50000</v>
      </c>
      <c r="F13" s="16" t="n">
        <f aca="false">I13/E13</f>
        <v>1.946</v>
      </c>
      <c r="G13" s="20" t="n">
        <v>1.86</v>
      </c>
      <c r="I13" s="2" t="n">
        <f aca="false">SUM(I11:I12)</f>
        <v>-97300</v>
      </c>
      <c r="J13" s="2" t="n">
        <f aca="false">SUM(J11:J12)</f>
        <v>-93000</v>
      </c>
    </row>
    <row r="14" customFormat="false" ht="15" hidden="false" customHeight="false" outlineLevel="0" collapsed="false">
      <c r="C14" s="15"/>
      <c r="F14" s="16"/>
      <c r="G14" s="20"/>
    </row>
    <row r="15" customFormat="false" ht="15" hidden="false" customHeight="false" outlineLevel="0" collapsed="false">
      <c r="B15" s="1" t="s">
        <v>26</v>
      </c>
      <c r="C15" s="15" t="s">
        <v>27</v>
      </c>
      <c r="D15" s="1" t="s">
        <v>24</v>
      </c>
      <c r="E15" s="2" t="n">
        <v>-60000</v>
      </c>
      <c r="F15" s="16" t="n">
        <v>2.13</v>
      </c>
      <c r="G15" s="16" t="n">
        <v>1.96</v>
      </c>
      <c r="I15" s="2" t="n">
        <f aca="false">E15*F15</f>
        <v>-127800</v>
      </c>
      <c r="J15" s="2" t="n">
        <f aca="false">E15*G15</f>
        <v>-117600</v>
      </c>
    </row>
    <row r="16" customFormat="false" ht="15" hidden="false" customHeight="false" outlineLevel="0" collapsed="false">
      <c r="C16" s="15" t="s">
        <v>27</v>
      </c>
      <c r="D16" s="1" t="s">
        <v>25</v>
      </c>
      <c r="E16" s="2" t="n">
        <v>-30580</v>
      </c>
      <c r="F16" s="16" t="n">
        <v>2.18</v>
      </c>
      <c r="G16" s="16" t="n">
        <v>1.96</v>
      </c>
      <c r="I16" s="2" t="n">
        <f aca="false">E16*F16</f>
        <v>-66664.4</v>
      </c>
      <c r="J16" s="2" t="n">
        <f aca="false">E16*G16</f>
        <v>-59936.8</v>
      </c>
    </row>
    <row r="17" customFormat="false" ht="15" hidden="false" customHeight="false" outlineLevel="0" collapsed="false">
      <c r="C17" s="21" t="s">
        <v>28</v>
      </c>
      <c r="D17" s="1" t="s">
        <v>29</v>
      </c>
      <c r="E17" s="22" t="n">
        <v>-80000</v>
      </c>
      <c r="F17" s="23" t="n">
        <v>2.1</v>
      </c>
      <c r="G17" s="23" t="n">
        <v>1.96</v>
      </c>
      <c r="H17" s="19"/>
      <c r="I17" s="22" t="n">
        <f aca="false">E17*F17</f>
        <v>-168000</v>
      </c>
      <c r="J17" s="22" t="n">
        <f aca="false">E17*G17</f>
        <v>-156800</v>
      </c>
    </row>
    <row r="18" customFormat="false" ht="15" hidden="false" customHeight="false" outlineLevel="0" collapsed="false">
      <c r="C18" s="21" t="s">
        <v>30</v>
      </c>
      <c r="D18" s="1" t="s">
        <v>31</v>
      </c>
      <c r="E18" s="2" t="n">
        <v>-25000</v>
      </c>
      <c r="F18" s="16" t="n">
        <v>2.1</v>
      </c>
      <c r="G18" s="16" t="n">
        <v>1.96</v>
      </c>
      <c r="I18" s="2" t="n">
        <f aca="false">E18*F18</f>
        <v>-52500</v>
      </c>
      <c r="J18" s="2" t="n">
        <f aca="false">E18*G18</f>
        <v>-49000</v>
      </c>
    </row>
    <row r="19" customFormat="false" ht="15" hidden="false" customHeight="false" outlineLevel="0" collapsed="false">
      <c r="C19" s="15" t="s">
        <v>32</v>
      </c>
      <c r="D19" s="1" t="s">
        <v>24</v>
      </c>
      <c r="E19" s="2" t="n">
        <v>-60000</v>
      </c>
      <c r="F19" s="16" t="n">
        <v>2</v>
      </c>
      <c r="G19" s="16" t="n">
        <v>1.96</v>
      </c>
      <c r="I19" s="2" t="n">
        <f aca="false">E19*F19</f>
        <v>-120000</v>
      </c>
      <c r="J19" s="2" t="n">
        <f aca="false">E19*G19</f>
        <v>-117600</v>
      </c>
    </row>
    <row r="20" customFormat="false" ht="15" hidden="false" customHeight="false" outlineLevel="0" collapsed="false">
      <c r="C20" s="15" t="n">
        <v>16</v>
      </c>
      <c r="D20" s="1" t="s">
        <v>20</v>
      </c>
      <c r="E20" s="2" t="n">
        <v>-20000</v>
      </c>
      <c r="F20" s="16" t="n">
        <v>2.01</v>
      </c>
      <c r="G20" s="16" t="n">
        <v>1.96</v>
      </c>
      <c r="I20" s="2" t="n">
        <f aca="false">E20*F20</f>
        <v>-40200</v>
      </c>
      <c r="J20" s="2" t="n">
        <f aca="false">E20*G20</f>
        <v>-39200</v>
      </c>
    </row>
    <row r="21" customFormat="false" ht="15" hidden="false" customHeight="false" outlineLevel="0" collapsed="false">
      <c r="C21" s="15" t="n">
        <v>8</v>
      </c>
      <c r="D21" s="1" t="s">
        <v>33</v>
      </c>
      <c r="E21" s="24" t="n">
        <v>-25000</v>
      </c>
      <c r="F21" s="25" t="n">
        <v>2.12</v>
      </c>
      <c r="G21" s="25" t="n">
        <v>1.96</v>
      </c>
      <c r="I21" s="24" t="n">
        <f aca="false">E21*F21</f>
        <v>-53000</v>
      </c>
      <c r="J21" s="24" t="n">
        <f aca="false">E21*G21</f>
        <v>-49000</v>
      </c>
    </row>
    <row r="22" customFormat="false" ht="15" hidden="false" customHeight="false" outlineLevel="0" collapsed="false">
      <c r="C22" s="15"/>
      <c r="E22" s="2" t="n">
        <f aca="false">SUM(E15:E21)</f>
        <v>-300580</v>
      </c>
      <c r="F22" s="16" t="n">
        <f aca="false">I22/E22</f>
        <v>2.08984097411671</v>
      </c>
      <c r="G22" s="20" t="n">
        <v>1.96</v>
      </c>
      <c r="I22" s="2" t="n">
        <f aca="false">SUM(I15:I21)</f>
        <v>-628164.4</v>
      </c>
      <c r="J22" s="2" t="n">
        <f aca="false">SUM(J15:J21)</f>
        <v>-589136.8</v>
      </c>
    </row>
    <row r="23" customFormat="false" ht="15" hidden="false" customHeight="false" outlineLevel="0" collapsed="false">
      <c r="C23" s="15"/>
      <c r="F23" s="16"/>
      <c r="G23" s="20"/>
    </row>
    <row r="24" customFormat="false" ht="15" hidden="false" customHeight="false" outlineLevel="0" collapsed="false">
      <c r="B24" s="1" t="s">
        <v>34</v>
      </c>
      <c r="C24" s="15" t="s">
        <v>35</v>
      </c>
      <c r="D24" s="1" t="s">
        <v>36</v>
      </c>
      <c r="E24" s="2" t="n">
        <v>-15000</v>
      </c>
      <c r="F24" s="16" t="n">
        <v>2.25</v>
      </c>
      <c r="G24" s="16" t="n">
        <v>2.18</v>
      </c>
      <c r="I24" s="2" t="n">
        <f aca="false">E24*F24</f>
        <v>-33750</v>
      </c>
      <c r="J24" s="2" t="n">
        <f aca="false">E24*G24</f>
        <v>-32700</v>
      </c>
    </row>
    <row r="25" customFormat="false" ht="15" hidden="false" customHeight="false" outlineLevel="0" collapsed="false">
      <c r="C25" s="15" t="s">
        <v>37</v>
      </c>
      <c r="D25" s="1" t="s">
        <v>24</v>
      </c>
      <c r="E25" s="2" t="n">
        <v>-40000</v>
      </c>
      <c r="F25" s="16" t="n">
        <v>2.29</v>
      </c>
      <c r="G25" s="16" t="n">
        <v>2.18</v>
      </c>
      <c r="I25" s="2" t="n">
        <f aca="false">E25*F25</f>
        <v>-91600</v>
      </c>
      <c r="J25" s="2" t="n">
        <f aca="false">E25*G25</f>
        <v>-87200</v>
      </c>
    </row>
    <row r="26" customFormat="false" ht="15" hidden="false" customHeight="false" outlineLevel="0" collapsed="false">
      <c r="C26" s="15" t="s">
        <v>35</v>
      </c>
      <c r="D26" s="1" t="s">
        <v>29</v>
      </c>
      <c r="E26" s="2" t="n">
        <v>-30000</v>
      </c>
      <c r="F26" s="16" t="n">
        <v>2.29</v>
      </c>
      <c r="G26" s="16" t="n">
        <v>2.18</v>
      </c>
      <c r="I26" s="2" t="n">
        <f aca="false">E26*F26</f>
        <v>-68700</v>
      </c>
      <c r="J26" s="2" t="n">
        <f aca="false">E26*G26</f>
        <v>-65400</v>
      </c>
    </row>
    <row r="27" customFormat="false" ht="15" hidden="false" customHeight="false" outlineLevel="0" collapsed="false">
      <c r="C27" s="15" t="n">
        <v>24</v>
      </c>
      <c r="D27" s="1" t="s">
        <v>25</v>
      </c>
      <c r="E27" s="24" t="n">
        <v>-10000</v>
      </c>
      <c r="F27" s="25" t="n">
        <v>2.26</v>
      </c>
      <c r="G27" s="25" t="n">
        <v>2.18</v>
      </c>
      <c r="I27" s="24" t="n">
        <f aca="false">E27*F27</f>
        <v>-22600</v>
      </c>
      <c r="J27" s="24" t="n">
        <f aca="false">E27*G27</f>
        <v>-21800</v>
      </c>
    </row>
    <row r="28" customFormat="false" ht="15" hidden="false" customHeight="false" outlineLevel="0" collapsed="false">
      <c r="C28" s="15"/>
      <c r="E28" s="2" t="n">
        <f aca="false">SUM(E24:E27)</f>
        <v>-95000</v>
      </c>
      <c r="F28" s="16" t="n">
        <f aca="false">I28/E28</f>
        <v>2.28052631578947</v>
      </c>
      <c r="G28" s="20" t="n">
        <v>2.18</v>
      </c>
      <c r="I28" s="2" t="n">
        <f aca="false">SUM(I24:I27)</f>
        <v>-216650</v>
      </c>
      <c r="J28" s="2" t="n">
        <f aca="false">SUM(J24:J27)</f>
        <v>-207100</v>
      </c>
    </row>
    <row r="29" customFormat="false" ht="15" hidden="false" customHeight="false" outlineLevel="0" collapsed="false">
      <c r="C29" s="15"/>
      <c r="F29" s="16"/>
      <c r="G29" s="20"/>
    </row>
    <row r="30" customFormat="false" ht="15" hidden="false" customHeight="false" outlineLevel="0" collapsed="false">
      <c r="B30" s="1" t="s">
        <v>38</v>
      </c>
      <c r="C30" s="21" t="s">
        <v>39</v>
      </c>
      <c r="D30" s="1" t="s">
        <v>20</v>
      </c>
      <c r="E30" s="2" t="n">
        <v>-40000</v>
      </c>
      <c r="F30" s="16" t="n">
        <v>2.2</v>
      </c>
      <c r="G30" s="16" t="n">
        <v>2.16</v>
      </c>
      <c r="I30" s="2" t="n">
        <f aca="false">E30*F30</f>
        <v>-88000</v>
      </c>
      <c r="J30" s="2" t="n">
        <f aca="false">E30*G30</f>
        <v>-86400</v>
      </c>
    </row>
    <row r="31" customFormat="false" ht="15" hidden="false" customHeight="false" outlineLevel="0" collapsed="false">
      <c r="C31" s="15" t="n">
        <v>3</v>
      </c>
      <c r="D31" s="1" t="s">
        <v>20</v>
      </c>
      <c r="E31" s="2" t="n">
        <v>-15000</v>
      </c>
      <c r="F31" s="16" t="n">
        <v>2.16</v>
      </c>
      <c r="G31" s="16" t="n">
        <v>2.16</v>
      </c>
      <c r="I31" s="2" t="n">
        <f aca="false">E31*F31</f>
        <v>-32400</v>
      </c>
      <c r="J31" s="2" t="n">
        <f aca="false">E31*G31</f>
        <v>-32400</v>
      </c>
    </row>
    <row r="32" customFormat="false" ht="15" hidden="false" customHeight="false" outlineLevel="0" collapsed="false">
      <c r="C32" s="15" t="n">
        <v>3</v>
      </c>
      <c r="D32" s="1" t="s">
        <v>29</v>
      </c>
      <c r="E32" s="2" t="n">
        <v>-30000</v>
      </c>
      <c r="F32" s="16" t="n">
        <v>2.18</v>
      </c>
      <c r="G32" s="16" t="n">
        <v>2.16</v>
      </c>
      <c r="I32" s="2" t="n">
        <f aca="false">E32*F32</f>
        <v>-65400</v>
      </c>
      <c r="J32" s="2" t="n">
        <f aca="false">E32*G32</f>
        <v>-64800</v>
      </c>
    </row>
    <row r="33" customFormat="false" ht="15" hidden="false" customHeight="false" outlineLevel="0" collapsed="false">
      <c r="C33" s="15" t="n">
        <v>3</v>
      </c>
      <c r="D33" s="1" t="s">
        <v>25</v>
      </c>
      <c r="E33" s="2" t="n">
        <v>-6500</v>
      </c>
      <c r="F33" s="16" t="n">
        <v>2.17</v>
      </c>
      <c r="G33" s="16" t="n">
        <v>2.16</v>
      </c>
      <c r="I33" s="2" t="n">
        <f aca="false">E33*F33</f>
        <v>-14105</v>
      </c>
      <c r="J33" s="2" t="n">
        <f aca="false">E33*G33</f>
        <v>-14040</v>
      </c>
    </row>
    <row r="34" customFormat="false" ht="15" hidden="false" customHeight="false" outlineLevel="0" collapsed="false">
      <c r="C34" s="15" t="n">
        <v>16</v>
      </c>
      <c r="D34" s="1" t="s">
        <v>20</v>
      </c>
      <c r="E34" s="2" t="n">
        <v>-25000</v>
      </c>
      <c r="F34" s="16" t="n">
        <v>2.3</v>
      </c>
      <c r="G34" s="16" t="n">
        <v>2.16</v>
      </c>
      <c r="I34" s="2" t="n">
        <f aca="false">E34*F34</f>
        <v>-57500</v>
      </c>
      <c r="J34" s="2" t="n">
        <f aca="false">E34*G34</f>
        <v>-54000</v>
      </c>
    </row>
    <row r="35" customFormat="false" ht="15" hidden="false" customHeight="false" outlineLevel="0" collapsed="false">
      <c r="C35" s="15" t="n">
        <v>16</v>
      </c>
      <c r="D35" s="1" t="s">
        <v>29</v>
      </c>
      <c r="E35" s="2" t="n">
        <v>-25000</v>
      </c>
      <c r="F35" s="16" t="n">
        <v>2.28</v>
      </c>
      <c r="G35" s="16" t="n">
        <v>2.16</v>
      </c>
      <c r="I35" s="2" t="n">
        <f aca="false">E35*F35</f>
        <v>-57000</v>
      </c>
      <c r="J35" s="2" t="n">
        <f aca="false">E35*G35</f>
        <v>-54000</v>
      </c>
    </row>
    <row r="36" customFormat="false" ht="15" hidden="false" customHeight="false" outlineLevel="0" collapsed="false">
      <c r="C36" s="15" t="n">
        <v>16</v>
      </c>
      <c r="D36" s="1" t="s">
        <v>29</v>
      </c>
      <c r="E36" s="2" t="n">
        <v>-25000</v>
      </c>
      <c r="F36" s="16" t="n">
        <v>2.29</v>
      </c>
      <c r="G36" s="16" t="n">
        <v>2.16</v>
      </c>
      <c r="I36" s="2" t="n">
        <f aca="false">E36*F36</f>
        <v>-57250</v>
      </c>
      <c r="J36" s="2" t="n">
        <f aca="false">E36*G36</f>
        <v>-54000</v>
      </c>
    </row>
    <row r="37" customFormat="false" ht="15" hidden="false" customHeight="false" outlineLevel="0" collapsed="false">
      <c r="C37" s="15" t="n">
        <v>16</v>
      </c>
      <c r="D37" s="1" t="s">
        <v>25</v>
      </c>
      <c r="E37" s="2" t="n">
        <v>-9300</v>
      </c>
      <c r="F37" s="16" t="n">
        <v>2.31</v>
      </c>
      <c r="G37" s="16" t="n">
        <v>2.16</v>
      </c>
      <c r="I37" s="2" t="n">
        <f aca="false">E37*F37</f>
        <v>-21483</v>
      </c>
      <c r="J37" s="2" t="n">
        <f aca="false">E37*G37</f>
        <v>-20088</v>
      </c>
    </row>
    <row r="38" customFormat="false" ht="15" hidden="false" customHeight="false" outlineLevel="0" collapsed="false">
      <c r="C38" s="15" t="n">
        <v>17</v>
      </c>
      <c r="D38" s="1" t="s">
        <v>29</v>
      </c>
      <c r="E38" s="2" t="n">
        <v>-25000</v>
      </c>
      <c r="F38" s="16" t="n">
        <v>2.29</v>
      </c>
      <c r="G38" s="16" t="n">
        <v>2.16</v>
      </c>
      <c r="I38" s="2" t="n">
        <f aca="false">E38*F38</f>
        <v>-57250</v>
      </c>
      <c r="J38" s="2" t="n">
        <f aca="false">E38*G38</f>
        <v>-54000</v>
      </c>
    </row>
    <row r="39" customFormat="false" ht="15" hidden="false" customHeight="false" outlineLevel="0" collapsed="false">
      <c r="C39" s="15" t="n">
        <v>17</v>
      </c>
      <c r="D39" s="1" t="s">
        <v>24</v>
      </c>
      <c r="E39" s="2" t="n">
        <v>-25000</v>
      </c>
      <c r="F39" s="16" t="n">
        <v>2.29</v>
      </c>
      <c r="G39" s="16" t="n">
        <v>2.16</v>
      </c>
      <c r="I39" s="2" t="n">
        <f aca="false">E39*F39</f>
        <v>-57250</v>
      </c>
      <c r="J39" s="2" t="n">
        <f aca="false">E39*G39</f>
        <v>-54000</v>
      </c>
    </row>
    <row r="40" customFormat="false" ht="15" hidden="false" customHeight="false" outlineLevel="0" collapsed="false">
      <c r="C40" s="15" t="n">
        <v>25</v>
      </c>
      <c r="D40" s="1" t="s">
        <v>29</v>
      </c>
      <c r="E40" s="22" t="n">
        <v>-20000</v>
      </c>
      <c r="F40" s="23" t="n">
        <v>2.29</v>
      </c>
      <c r="G40" s="23" t="n">
        <v>2.16</v>
      </c>
      <c r="H40" s="19"/>
      <c r="I40" s="22" t="n">
        <f aca="false">E40*F40</f>
        <v>-45800</v>
      </c>
      <c r="J40" s="22" t="n">
        <f aca="false">E40*G40</f>
        <v>-43200</v>
      </c>
    </row>
    <row r="41" customFormat="false" ht="15" hidden="false" customHeight="false" outlineLevel="0" collapsed="false">
      <c r="C41" s="15" t="n">
        <v>25</v>
      </c>
      <c r="D41" s="1" t="s">
        <v>20</v>
      </c>
      <c r="E41" s="24" t="n">
        <v>-25000</v>
      </c>
      <c r="F41" s="25" t="n">
        <v>2.3</v>
      </c>
      <c r="G41" s="25" t="n">
        <v>2.16</v>
      </c>
      <c r="I41" s="24" t="n">
        <f aca="false">E41*F41</f>
        <v>-57500</v>
      </c>
      <c r="J41" s="24" t="n">
        <f aca="false">E41*G41</f>
        <v>-54000</v>
      </c>
    </row>
    <row r="42" customFormat="false" ht="15" hidden="false" customHeight="false" outlineLevel="0" collapsed="false">
      <c r="C42" s="15"/>
      <c r="E42" s="2" t="n">
        <f aca="false">SUM(E30:E41)</f>
        <v>-270800</v>
      </c>
      <c r="F42" s="16" t="n">
        <f aca="false">I42/E42</f>
        <v>2.25604874446086</v>
      </c>
      <c r="G42" s="20" t="n">
        <v>2.16</v>
      </c>
      <c r="I42" s="2" t="n">
        <f aca="false">SUM(I30:I41)</f>
        <v>-610938</v>
      </c>
      <c r="J42" s="26" t="n">
        <f aca="false">SUM(J30:J41)</f>
        <v>-584928</v>
      </c>
    </row>
    <row r="43" customFormat="false" ht="15" hidden="false" customHeight="false" outlineLevel="0" collapsed="false">
      <c r="C43" s="15"/>
      <c r="F43" s="16"/>
      <c r="G43" s="20"/>
      <c r="J43" s="26"/>
    </row>
    <row r="44" customFormat="false" ht="15" hidden="false" customHeight="false" outlineLevel="0" collapsed="false">
      <c r="B44" s="1" t="s">
        <v>40</v>
      </c>
      <c r="C44" s="15" t="n">
        <v>7</v>
      </c>
      <c r="D44" s="1" t="s">
        <v>41</v>
      </c>
      <c r="E44" s="2" t="n">
        <v>-10000</v>
      </c>
      <c r="F44" s="16" t="n">
        <v>2.415</v>
      </c>
      <c r="G44" s="20" t="n">
        <v>2.34</v>
      </c>
      <c r="I44" s="2" t="n">
        <f aca="false">E44*F44</f>
        <v>-24150</v>
      </c>
      <c r="J44" s="26" t="n">
        <f aca="false">E44*G44</f>
        <v>-23400</v>
      </c>
      <c r="K44" s="1" t="s">
        <v>42</v>
      </c>
    </row>
    <row r="45" customFormat="false" ht="15" hidden="false" customHeight="false" outlineLevel="0" collapsed="false">
      <c r="C45" s="15" t="n">
        <v>7</v>
      </c>
      <c r="D45" s="1" t="s">
        <v>20</v>
      </c>
      <c r="E45" s="2" t="n">
        <v>-30000</v>
      </c>
      <c r="F45" s="16" t="n">
        <v>2.41</v>
      </c>
      <c r="G45" s="16" t="n">
        <v>2.34</v>
      </c>
      <c r="I45" s="2" t="n">
        <f aca="false">E45*F45</f>
        <v>-72300</v>
      </c>
      <c r="J45" s="2" t="n">
        <f aca="false">E45*G45</f>
        <v>-70200</v>
      </c>
    </row>
    <row r="46" customFormat="false" ht="15" hidden="false" customHeight="false" outlineLevel="0" collapsed="false">
      <c r="C46" s="15" t="n">
        <v>14</v>
      </c>
      <c r="D46" s="1" t="s">
        <v>43</v>
      </c>
      <c r="E46" s="2" t="n">
        <v>-10000</v>
      </c>
      <c r="F46" s="16" t="n">
        <v>2.55</v>
      </c>
      <c r="G46" s="16" t="n">
        <v>2.34</v>
      </c>
      <c r="I46" s="2" t="n">
        <f aca="false">E46*F46</f>
        <v>-25500</v>
      </c>
      <c r="J46" s="2" t="n">
        <f aca="false">E46*G46</f>
        <v>-23400</v>
      </c>
    </row>
    <row r="47" customFormat="false" ht="15" hidden="false" customHeight="false" outlineLevel="0" collapsed="false">
      <c r="C47" s="15" t="n">
        <v>14</v>
      </c>
      <c r="D47" s="1" t="s">
        <v>36</v>
      </c>
      <c r="E47" s="2" t="n">
        <v>-20000</v>
      </c>
      <c r="F47" s="16" t="n">
        <v>2.48</v>
      </c>
      <c r="G47" s="16" t="n">
        <v>2.34</v>
      </c>
      <c r="I47" s="2" t="n">
        <f aca="false">E47*F47</f>
        <v>-49600</v>
      </c>
      <c r="J47" s="2" t="n">
        <f aca="false">E47*G47</f>
        <v>-46800</v>
      </c>
    </row>
    <row r="48" customFormat="false" ht="15" hidden="false" customHeight="false" outlineLevel="0" collapsed="false">
      <c r="C48" s="15" t="n">
        <v>14</v>
      </c>
      <c r="D48" s="1" t="s">
        <v>20</v>
      </c>
      <c r="E48" s="2" t="n">
        <v>-21000</v>
      </c>
      <c r="F48" s="16" t="n">
        <v>2.53</v>
      </c>
      <c r="G48" s="16" t="n">
        <v>2.34</v>
      </c>
      <c r="I48" s="2" t="n">
        <f aca="false">E48*F48</f>
        <v>-53130</v>
      </c>
      <c r="J48" s="2" t="n">
        <f aca="false">E48*G48</f>
        <v>-49140</v>
      </c>
    </row>
    <row r="49" customFormat="false" ht="15" hidden="false" customHeight="false" outlineLevel="0" collapsed="false">
      <c r="C49" s="15" t="n">
        <v>15</v>
      </c>
      <c r="D49" s="1" t="s">
        <v>43</v>
      </c>
      <c r="E49" s="2" t="n">
        <v>-10000</v>
      </c>
      <c r="F49" s="16" t="n">
        <v>2.55</v>
      </c>
      <c r="G49" s="16" t="n">
        <v>2.34</v>
      </c>
      <c r="I49" s="2" t="n">
        <f aca="false">E49*F49</f>
        <v>-25500</v>
      </c>
      <c r="J49" s="2" t="n">
        <f aca="false">E49*G49</f>
        <v>-23400</v>
      </c>
    </row>
    <row r="50" customFormat="false" ht="15" hidden="false" customHeight="false" outlineLevel="0" collapsed="false">
      <c r="C50" s="15" t="n">
        <v>15</v>
      </c>
      <c r="D50" s="1" t="s">
        <v>36</v>
      </c>
      <c r="E50" s="2" t="n">
        <v>-20000</v>
      </c>
      <c r="F50" s="16" t="n">
        <v>2.565</v>
      </c>
      <c r="G50" s="16" t="n">
        <v>2.34</v>
      </c>
      <c r="I50" s="2" t="n">
        <f aca="false">E50*F50</f>
        <v>-51300</v>
      </c>
      <c r="J50" s="2" t="n">
        <f aca="false">E50*G50</f>
        <v>-46800</v>
      </c>
    </row>
    <row r="51" customFormat="false" ht="15" hidden="false" customHeight="false" outlineLevel="0" collapsed="false">
      <c r="C51" s="15" t="n">
        <v>15</v>
      </c>
      <c r="D51" s="1" t="s">
        <v>29</v>
      </c>
      <c r="E51" s="24" t="n">
        <v>-15000</v>
      </c>
      <c r="F51" s="25" t="n">
        <v>2.58</v>
      </c>
      <c r="G51" s="25" t="n">
        <v>2.34</v>
      </c>
      <c r="I51" s="24" t="n">
        <f aca="false">E51*F51</f>
        <v>-38700</v>
      </c>
      <c r="J51" s="24" t="n">
        <f aca="false">E51*G51</f>
        <v>-35100</v>
      </c>
    </row>
    <row r="52" customFormat="false" ht="15" hidden="false" customHeight="false" outlineLevel="0" collapsed="false">
      <c r="C52" s="15"/>
      <c r="E52" s="2" t="n">
        <f aca="false">SUM(E44:E51)</f>
        <v>-136000</v>
      </c>
      <c r="F52" s="16" t="n">
        <f aca="false">I52/E52</f>
        <v>2.50132352941177</v>
      </c>
      <c r="G52" s="16" t="n">
        <v>2.34</v>
      </c>
      <c r="I52" s="2" t="n">
        <f aca="false">SUM(I44:I51)</f>
        <v>-340180</v>
      </c>
      <c r="J52" s="2" t="n">
        <f aca="false">SUM(J44:J51)</f>
        <v>-318240</v>
      </c>
    </row>
    <row r="53" customFormat="false" ht="15" hidden="false" customHeight="false" outlineLevel="0" collapsed="false">
      <c r="C53" s="15"/>
      <c r="F53" s="16"/>
      <c r="G53" s="20"/>
    </row>
    <row r="54" customFormat="false" ht="15" hidden="false" customHeight="false" outlineLevel="0" collapsed="false">
      <c r="B54" s="1" t="s">
        <v>44</v>
      </c>
      <c r="C54" s="15" t="s">
        <v>45</v>
      </c>
      <c r="D54" s="1" t="s">
        <v>46</v>
      </c>
      <c r="E54" s="2" t="n">
        <v>-21000</v>
      </c>
      <c r="F54" s="16" t="n">
        <v>2.64</v>
      </c>
      <c r="G54" s="16" t="n">
        <v>2.71</v>
      </c>
      <c r="I54" s="2" t="n">
        <f aca="false">E54*F54</f>
        <v>-55440</v>
      </c>
      <c r="J54" s="2" t="n">
        <f aca="false">E54*G54</f>
        <v>-56910</v>
      </c>
    </row>
    <row r="55" customFormat="false" ht="15" hidden="false" customHeight="false" outlineLevel="0" collapsed="false">
      <c r="C55" s="15" t="s">
        <v>45</v>
      </c>
      <c r="D55" s="1" t="s">
        <v>46</v>
      </c>
      <c r="E55" s="2" t="n">
        <v>-15000</v>
      </c>
      <c r="F55" s="16" t="n">
        <v>2.64</v>
      </c>
      <c r="G55" s="16" t="n">
        <v>2.71</v>
      </c>
      <c r="I55" s="2" t="n">
        <f aca="false">E55*F55</f>
        <v>-39600</v>
      </c>
      <c r="J55" s="2" t="n">
        <f aca="false">E55*G55</f>
        <v>-40650</v>
      </c>
    </row>
    <row r="56" customFormat="false" ht="15" hidden="false" customHeight="false" outlineLevel="0" collapsed="false">
      <c r="C56" s="15" t="s">
        <v>45</v>
      </c>
      <c r="D56" s="1" t="s">
        <v>20</v>
      </c>
      <c r="E56" s="2" t="n">
        <v>-30000</v>
      </c>
      <c r="F56" s="16" t="n">
        <v>2.64</v>
      </c>
      <c r="G56" s="16" t="n">
        <v>2.71</v>
      </c>
      <c r="I56" s="2" t="n">
        <f aca="false">E56*F56</f>
        <v>-79200</v>
      </c>
      <c r="J56" s="2" t="n">
        <f aca="false">E56*G56</f>
        <v>-81300</v>
      </c>
    </row>
    <row r="57" customFormat="false" ht="15" hidden="false" customHeight="false" outlineLevel="0" collapsed="false">
      <c r="C57" s="15" t="s">
        <v>45</v>
      </c>
      <c r="D57" s="1" t="s">
        <v>20</v>
      </c>
      <c r="E57" s="2" t="n">
        <v>-15000</v>
      </c>
      <c r="F57" s="16" t="n">
        <v>2.64</v>
      </c>
      <c r="G57" s="16" t="n">
        <v>2.71</v>
      </c>
      <c r="I57" s="2" t="n">
        <f aca="false">E57*F57</f>
        <v>-39600</v>
      </c>
      <c r="J57" s="2" t="n">
        <f aca="false">E57*G57</f>
        <v>-40650</v>
      </c>
    </row>
    <row r="58" customFormat="false" ht="15" hidden="false" customHeight="false" outlineLevel="0" collapsed="false">
      <c r="C58" s="15" t="s">
        <v>47</v>
      </c>
      <c r="D58" s="1" t="s">
        <v>29</v>
      </c>
      <c r="E58" s="2" t="n">
        <v>-30000</v>
      </c>
      <c r="F58" s="16" t="n">
        <v>2.95</v>
      </c>
      <c r="G58" s="16" t="n">
        <v>2.71</v>
      </c>
      <c r="I58" s="2" t="n">
        <f aca="false">E58*F58</f>
        <v>-88500</v>
      </c>
      <c r="J58" s="2" t="n">
        <f aca="false">E58*G58</f>
        <v>-81300</v>
      </c>
    </row>
    <row r="59" customFormat="false" ht="15" hidden="false" customHeight="false" outlineLevel="0" collapsed="false">
      <c r="C59" s="15" t="s">
        <v>47</v>
      </c>
      <c r="D59" s="1" t="s">
        <v>20</v>
      </c>
      <c r="E59" s="24" t="n">
        <v>-45000</v>
      </c>
      <c r="F59" s="25" t="n">
        <v>2.96</v>
      </c>
      <c r="G59" s="25" t="n">
        <v>2.71</v>
      </c>
      <c r="I59" s="24" t="n">
        <f aca="false">E59*F59</f>
        <v>-133200</v>
      </c>
      <c r="J59" s="24" t="n">
        <f aca="false">E59*G59</f>
        <v>-121950</v>
      </c>
    </row>
    <row r="60" customFormat="false" ht="15" hidden="false" customHeight="false" outlineLevel="0" collapsed="false">
      <c r="C60" s="15"/>
      <c r="E60" s="26" t="n">
        <f aca="false">SUM(E54:E59)</f>
        <v>-156000</v>
      </c>
      <c r="F60" s="16" t="n">
        <f aca="false">I60/E60</f>
        <v>2.79192307692308</v>
      </c>
      <c r="G60" s="16" t="n">
        <v>2.71</v>
      </c>
      <c r="I60" s="26" t="n">
        <f aca="false">SUM(I54:I59)</f>
        <v>-435540</v>
      </c>
      <c r="J60" s="26" t="n">
        <f aca="false">SUM(J54:J59)</f>
        <v>-422760</v>
      </c>
    </row>
    <row r="61" customFormat="false" ht="15" hidden="false" customHeight="false" outlineLevel="0" collapsed="false">
      <c r="C61" s="15"/>
      <c r="F61" s="16"/>
      <c r="G61" s="16"/>
    </row>
    <row r="62" customFormat="false" ht="15" hidden="false" customHeight="false" outlineLevel="0" collapsed="false">
      <c r="B62" s="1" t="s">
        <v>48</v>
      </c>
      <c r="C62" s="15" t="s">
        <v>49</v>
      </c>
      <c r="D62" s="1" t="s">
        <v>29</v>
      </c>
      <c r="E62" s="2" t="n">
        <v>-90000</v>
      </c>
      <c r="F62" s="16" t="n">
        <v>2.88</v>
      </c>
      <c r="G62" s="16" t="n">
        <v>3.02</v>
      </c>
      <c r="I62" s="2" t="n">
        <f aca="false">E62*F62</f>
        <v>-259200</v>
      </c>
      <c r="J62" s="2" t="n">
        <f aca="false">E62*G62</f>
        <v>-271800</v>
      </c>
    </row>
    <row r="63" customFormat="false" ht="15" hidden="false" customHeight="false" outlineLevel="0" collapsed="false">
      <c r="C63" s="15" t="s">
        <v>49</v>
      </c>
      <c r="D63" s="1" t="s">
        <v>33</v>
      </c>
      <c r="E63" s="2" t="n">
        <v>-15000</v>
      </c>
      <c r="F63" s="16" t="n">
        <v>2.87</v>
      </c>
      <c r="G63" s="16" t="n">
        <v>3.02</v>
      </c>
      <c r="I63" s="2" t="n">
        <f aca="false">E63*F63</f>
        <v>-43050</v>
      </c>
      <c r="J63" s="2" t="n">
        <f aca="false">E63*G63</f>
        <v>-45300</v>
      </c>
    </row>
    <row r="64" customFormat="false" ht="15" hidden="false" customHeight="false" outlineLevel="0" collapsed="false">
      <c r="C64" s="15" t="n">
        <v>10</v>
      </c>
      <c r="D64" s="1" t="s">
        <v>29</v>
      </c>
      <c r="E64" s="2" t="n">
        <v>-40000</v>
      </c>
      <c r="F64" s="16" t="n">
        <v>2.83</v>
      </c>
      <c r="G64" s="16" t="n">
        <v>3.02</v>
      </c>
      <c r="I64" s="2" t="n">
        <f aca="false">E64*F64</f>
        <v>-113200</v>
      </c>
      <c r="J64" s="2" t="n">
        <f aca="false">E64*G64</f>
        <v>-120800</v>
      </c>
    </row>
    <row r="65" customFormat="false" ht="15" hidden="false" customHeight="false" outlineLevel="0" collapsed="false">
      <c r="C65" s="15" t="n">
        <v>10</v>
      </c>
      <c r="D65" s="1" t="s">
        <v>36</v>
      </c>
      <c r="E65" s="2" t="n">
        <v>-10000</v>
      </c>
      <c r="F65" s="16" t="n">
        <v>2.8</v>
      </c>
      <c r="G65" s="16" t="n">
        <v>3.02</v>
      </c>
      <c r="I65" s="2" t="n">
        <f aca="false">E65*F65</f>
        <v>-28000</v>
      </c>
      <c r="J65" s="2" t="n">
        <f aca="false">E65*G65</f>
        <v>-30200</v>
      </c>
    </row>
    <row r="66" customFormat="false" ht="15" hidden="false" customHeight="false" outlineLevel="0" collapsed="false">
      <c r="C66" s="15" t="n">
        <v>10</v>
      </c>
      <c r="D66" s="1" t="s">
        <v>43</v>
      </c>
      <c r="E66" s="2" t="n">
        <v>-20000</v>
      </c>
      <c r="F66" s="16" t="n">
        <v>2.82</v>
      </c>
      <c r="G66" s="16" t="n">
        <v>3.02</v>
      </c>
      <c r="I66" s="2" t="n">
        <f aca="false">E66*F66</f>
        <v>-56400</v>
      </c>
      <c r="J66" s="2" t="n">
        <f aca="false">E66*G66</f>
        <v>-60400</v>
      </c>
    </row>
    <row r="67" customFormat="false" ht="15" hidden="false" customHeight="false" outlineLevel="0" collapsed="false">
      <c r="C67" s="15" t="n">
        <v>10</v>
      </c>
      <c r="D67" s="1" t="s">
        <v>20</v>
      </c>
      <c r="E67" s="24" t="n">
        <v>-13000</v>
      </c>
      <c r="F67" s="25" t="n">
        <v>2.83</v>
      </c>
      <c r="G67" s="25" t="n">
        <v>3.02</v>
      </c>
      <c r="I67" s="24" t="n">
        <f aca="false">E67*F67</f>
        <v>-36790</v>
      </c>
      <c r="J67" s="24" t="n">
        <f aca="false">E67*G67</f>
        <v>-39260</v>
      </c>
    </row>
    <row r="68" customFormat="false" ht="15" hidden="false" customHeight="false" outlineLevel="0" collapsed="false">
      <c r="C68" s="15"/>
      <c r="E68" s="26" t="n">
        <f aca="false">SUM(E62:E67)</f>
        <v>-188000</v>
      </c>
      <c r="F68" s="16" t="n">
        <f aca="false">I68/E68</f>
        <v>2.85446808510638</v>
      </c>
      <c r="G68" s="16" t="n">
        <v>3.02</v>
      </c>
      <c r="I68" s="26" t="n">
        <f aca="false">SUM(I62:I67)</f>
        <v>-536640</v>
      </c>
      <c r="J68" s="26" t="n">
        <f aca="false">SUM(J62:J67)</f>
        <v>-567760</v>
      </c>
    </row>
    <row r="69" customFormat="false" ht="15" hidden="false" customHeight="false" outlineLevel="0" collapsed="false">
      <c r="C69" s="15"/>
      <c r="F69" s="16"/>
      <c r="G69" s="16"/>
    </row>
    <row r="70" customFormat="false" ht="15" hidden="false" customHeight="false" outlineLevel="0" collapsed="false">
      <c r="B70" s="1" t="s">
        <v>50</v>
      </c>
      <c r="C70" s="15" t="s">
        <v>51</v>
      </c>
      <c r="D70" s="1" t="s">
        <v>46</v>
      </c>
      <c r="E70" s="2" t="n">
        <v>-40000</v>
      </c>
      <c r="F70" s="16" t="n">
        <v>3.235</v>
      </c>
      <c r="G70" s="16" t="n">
        <v>3.28</v>
      </c>
      <c r="I70" s="2" t="n">
        <f aca="false">E70*F70</f>
        <v>-129400</v>
      </c>
      <c r="J70" s="2" t="n">
        <f aca="false">E70*G70</f>
        <v>-131200</v>
      </c>
    </row>
    <row r="71" customFormat="false" ht="15" hidden="false" customHeight="false" outlineLevel="0" collapsed="false">
      <c r="C71" s="15"/>
      <c r="F71" s="16"/>
      <c r="G71" s="16"/>
    </row>
    <row r="72" customFormat="false" ht="15" hidden="false" customHeight="false" outlineLevel="0" collapsed="false">
      <c r="B72" s="1" t="s">
        <v>52</v>
      </c>
      <c r="C72" s="15" t="n">
        <v>10</v>
      </c>
      <c r="D72" s="1" t="s">
        <v>36</v>
      </c>
      <c r="E72" s="2" t="n">
        <v>-10000</v>
      </c>
      <c r="F72" s="16" t="n">
        <v>2.35</v>
      </c>
      <c r="G72" s="16" t="n">
        <v>2.37</v>
      </c>
      <c r="I72" s="2" t="n">
        <f aca="false">E72*F72</f>
        <v>-23500</v>
      </c>
      <c r="J72" s="2" t="n">
        <f aca="false">E72*G72</f>
        <v>-23700</v>
      </c>
    </row>
    <row r="73" customFormat="false" ht="15" hidden="false" customHeight="false" outlineLevel="0" collapsed="false">
      <c r="C73" s="15" t="n">
        <v>10</v>
      </c>
      <c r="D73" s="1" t="s">
        <v>20</v>
      </c>
      <c r="E73" s="2" t="n">
        <v>-20000</v>
      </c>
      <c r="F73" s="16" t="n">
        <v>2.36</v>
      </c>
      <c r="G73" s="16" t="n">
        <v>2.37</v>
      </c>
      <c r="I73" s="2" t="n">
        <f aca="false">E73*F73</f>
        <v>-47200</v>
      </c>
      <c r="J73" s="2" t="n">
        <f aca="false">E73*G73</f>
        <v>-47400</v>
      </c>
    </row>
    <row r="74" customFormat="false" ht="15" hidden="false" customHeight="false" outlineLevel="0" collapsed="false">
      <c r="C74" s="15" t="n">
        <v>10</v>
      </c>
      <c r="D74" s="1" t="s">
        <v>46</v>
      </c>
      <c r="E74" s="2" t="n">
        <v>-10000</v>
      </c>
      <c r="F74" s="16" t="n">
        <v>2.35</v>
      </c>
      <c r="G74" s="16" t="n">
        <v>2.37</v>
      </c>
      <c r="I74" s="2" t="n">
        <f aca="false">E74*F74</f>
        <v>-23500</v>
      </c>
      <c r="J74" s="2" t="n">
        <f aca="false">E74*G74</f>
        <v>-23700</v>
      </c>
    </row>
    <row r="75" customFormat="false" ht="15" hidden="false" customHeight="false" outlineLevel="0" collapsed="false">
      <c r="C75" s="15" t="n">
        <v>16</v>
      </c>
      <c r="D75" s="1" t="s">
        <v>46</v>
      </c>
      <c r="E75" s="2" t="n">
        <v>-10000</v>
      </c>
      <c r="F75" s="16" t="n">
        <v>2.27</v>
      </c>
      <c r="G75" s="16" t="n">
        <v>2.37</v>
      </c>
      <c r="I75" s="2" t="n">
        <f aca="false">E75*F75</f>
        <v>-22700</v>
      </c>
      <c r="J75" s="2" t="n">
        <f aca="false">E75*G75</f>
        <v>-23700</v>
      </c>
    </row>
    <row r="76" customFormat="false" ht="15" hidden="false" customHeight="false" outlineLevel="0" collapsed="false">
      <c r="C76" s="15" t="s">
        <v>32</v>
      </c>
      <c r="D76" s="1" t="s">
        <v>29</v>
      </c>
      <c r="E76" s="2" t="n">
        <v>-60000</v>
      </c>
      <c r="F76" s="16" t="n">
        <v>2.27</v>
      </c>
      <c r="G76" s="16" t="n">
        <v>2.37</v>
      </c>
      <c r="I76" s="2" t="n">
        <f aca="false">E76*F76</f>
        <v>-136200</v>
      </c>
      <c r="J76" s="2" t="n">
        <f aca="false">E76*G76</f>
        <v>-142200</v>
      </c>
    </row>
    <row r="77" customFormat="false" ht="15" hidden="false" customHeight="false" outlineLevel="0" collapsed="false">
      <c r="C77" s="15" t="s">
        <v>32</v>
      </c>
      <c r="D77" s="1" t="s">
        <v>33</v>
      </c>
      <c r="E77" s="2" t="n">
        <v>-20000</v>
      </c>
      <c r="F77" s="16" t="n">
        <v>2.3</v>
      </c>
      <c r="G77" s="16" t="n">
        <v>2.37</v>
      </c>
      <c r="I77" s="2" t="n">
        <f aca="false">E77*F77</f>
        <v>-46000</v>
      </c>
      <c r="J77" s="2" t="n">
        <f aca="false">E77*G77</f>
        <v>-47400</v>
      </c>
    </row>
    <row r="78" customFormat="false" ht="15" hidden="false" customHeight="false" outlineLevel="0" collapsed="false">
      <c r="C78" s="15" t="n">
        <v>17</v>
      </c>
      <c r="D78" s="1" t="s">
        <v>53</v>
      </c>
      <c r="E78" s="2" t="n">
        <v>-10000</v>
      </c>
      <c r="F78" s="16" t="n">
        <v>2.31</v>
      </c>
      <c r="G78" s="16" t="n">
        <v>2.37</v>
      </c>
      <c r="I78" s="2" t="n">
        <f aca="false">E78*F78</f>
        <v>-23100</v>
      </c>
      <c r="J78" s="2" t="n">
        <f aca="false">E78*G78</f>
        <v>-23700</v>
      </c>
    </row>
    <row r="79" customFormat="false" ht="15" hidden="false" customHeight="false" outlineLevel="0" collapsed="false">
      <c r="C79" s="15" t="n">
        <v>17</v>
      </c>
      <c r="D79" s="1" t="s">
        <v>43</v>
      </c>
      <c r="E79" s="2" t="n">
        <v>-10000</v>
      </c>
      <c r="F79" s="16" t="n">
        <v>2.34</v>
      </c>
      <c r="G79" s="16" t="n">
        <v>2.37</v>
      </c>
      <c r="I79" s="2" t="n">
        <f aca="false">E79*F79</f>
        <v>-23400</v>
      </c>
      <c r="J79" s="2" t="n">
        <f aca="false">E79*G79</f>
        <v>-23700</v>
      </c>
    </row>
    <row r="80" customFormat="false" ht="15" hidden="false" customHeight="false" outlineLevel="0" collapsed="false">
      <c r="C80" s="15" t="n">
        <v>18</v>
      </c>
      <c r="D80" s="1" t="s">
        <v>53</v>
      </c>
      <c r="E80" s="2" t="n">
        <v>-20000</v>
      </c>
      <c r="F80" s="16" t="n">
        <v>2.36</v>
      </c>
      <c r="G80" s="16" t="n">
        <v>2.37</v>
      </c>
      <c r="I80" s="2" t="n">
        <f aca="false">E80*F80</f>
        <v>-47200</v>
      </c>
      <c r="J80" s="2" t="n">
        <f aca="false">E80*G80</f>
        <v>-47400</v>
      </c>
    </row>
    <row r="81" customFormat="false" ht="15" hidden="false" customHeight="false" outlineLevel="0" collapsed="false">
      <c r="C81" s="15" t="n">
        <v>18</v>
      </c>
      <c r="D81" s="1" t="s">
        <v>36</v>
      </c>
      <c r="E81" s="2" t="n">
        <v>-20000</v>
      </c>
      <c r="F81" s="16" t="n">
        <v>2.36</v>
      </c>
      <c r="G81" s="16" t="n">
        <v>2.37</v>
      </c>
      <c r="I81" s="2" t="n">
        <f aca="false">E81*F81</f>
        <v>-47200</v>
      </c>
      <c r="J81" s="2" t="n">
        <f aca="false">E81*G81</f>
        <v>-47400</v>
      </c>
    </row>
    <row r="82" customFormat="false" ht="15" hidden="false" customHeight="false" outlineLevel="0" collapsed="false">
      <c r="C82" s="15" t="s">
        <v>54</v>
      </c>
      <c r="D82" s="1" t="s">
        <v>53</v>
      </c>
      <c r="E82" s="2" t="n">
        <v>-30000</v>
      </c>
      <c r="F82" s="16" t="n">
        <v>2.4</v>
      </c>
      <c r="G82" s="16" t="n">
        <v>2.37</v>
      </c>
      <c r="I82" s="2" t="n">
        <f aca="false">E82*F82</f>
        <v>-72000</v>
      </c>
      <c r="J82" s="2" t="n">
        <f aca="false">E82*G82</f>
        <v>-71100</v>
      </c>
    </row>
    <row r="83" customFormat="false" ht="15" hidden="false" customHeight="false" outlineLevel="0" collapsed="false">
      <c r="C83" s="15" t="s">
        <v>54</v>
      </c>
      <c r="D83" s="1" t="s">
        <v>46</v>
      </c>
      <c r="E83" s="2" t="n">
        <v>-15000</v>
      </c>
      <c r="F83" s="16" t="n">
        <v>2.39</v>
      </c>
      <c r="G83" s="16" t="n">
        <v>2.37</v>
      </c>
      <c r="I83" s="2" t="n">
        <f aca="false">E83*F83</f>
        <v>-35850</v>
      </c>
      <c r="J83" s="2" t="n">
        <f aca="false">E83*G83</f>
        <v>-35550</v>
      </c>
    </row>
    <row r="84" customFormat="false" ht="15" hidden="false" customHeight="false" outlineLevel="0" collapsed="false">
      <c r="C84" s="15" t="n">
        <v>31</v>
      </c>
      <c r="D84" s="1" t="s">
        <v>36</v>
      </c>
      <c r="E84" s="2" t="n">
        <v>-20000</v>
      </c>
      <c r="F84" s="16" t="n">
        <v>2.3</v>
      </c>
      <c r="G84" s="16" t="n">
        <v>2.37</v>
      </c>
      <c r="I84" s="2" t="n">
        <f aca="false">E84*F84</f>
        <v>-46000</v>
      </c>
      <c r="J84" s="2" t="n">
        <f aca="false">E84*G84</f>
        <v>-47400</v>
      </c>
    </row>
    <row r="85" customFormat="false" ht="15" hidden="false" customHeight="false" outlineLevel="0" collapsed="false">
      <c r="C85" s="15" t="n">
        <v>31</v>
      </c>
      <c r="D85" s="1" t="s">
        <v>33</v>
      </c>
      <c r="E85" s="24" t="n">
        <v>-20000</v>
      </c>
      <c r="F85" s="25" t="n">
        <v>2.3</v>
      </c>
      <c r="G85" s="25" t="n">
        <v>2.37</v>
      </c>
      <c r="I85" s="24" t="n">
        <f aca="false">E85*F85</f>
        <v>-46000</v>
      </c>
      <c r="J85" s="24" t="n">
        <f aca="false">E85*G85</f>
        <v>-47400</v>
      </c>
    </row>
    <row r="86" customFormat="false" ht="15" hidden="false" customHeight="false" outlineLevel="0" collapsed="false">
      <c r="C86" s="15"/>
      <c r="E86" s="2" t="n">
        <f aca="false">SUM(E72:E85)</f>
        <v>-275000</v>
      </c>
      <c r="F86" s="16" t="n">
        <f aca="false">I86/E86</f>
        <v>2.32672727272727</v>
      </c>
      <c r="G86" s="16" t="n">
        <v>2.37</v>
      </c>
      <c r="I86" s="26" t="n">
        <f aca="false">SUM(I72:I85)</f>
        <v>-639850</v>
      </c>
      <c r="J86" s="26" t="n">
        <f aca="false">SUM(J72:J85)</f>
        <v>-651750</v>
      </c>
    </row>
    <row r="87" customFormat="false" ht="15" hidden="false" customHeight="false" outlineLevel="0" collapsed="false">
      <c r="C87" s="15"/>
      <c r="F87" s="16"/>
      <c r="G87" s="16"/>
      <c r="I87" s="26"/>
      <c r="J87" s="26"/>
    </row>
    <row r="88" customFormat="false" ht="15" hidden="false" customHeight="false" outlineLevel="0" collapsed="false">
      <c r="B88" s="1" t="s">
        <v>55</v>
      </c>
      <c r="C88" s="15"/>
      <c r="E88" s="2" t="n">
        <f aca="false">E13+E22+E28+E42+E52+E60+E68+E70+E86</f>
        <v>-1511380</v>
      </c>
      <c r="F88" s="27" t="n">
        <f aca="false">+I88/E88</f>
        <v>2.40486336990036</v>
      </c>
      <c r="G88" s="27" t="n">
        <f aca="false">+J88/E88</f>
        <v>2.35935026267385</v>
      </c>
      <c r="I88" s="2" t="n">
        <f aca="false">I13+I22+I28+I42+I52+I60+I68+I70+I86</f>
        <v>-3634662.4</v>
      </c>
      <c r="J88" s="2" t="n">
        <f aca="false">J13+J22+J28+J42+J52+J60+J68+J70+J86</f>
        <v>-3565874.8</v>
      </c>
    </row>
    <row r="89" customFormat="false" ht="15" hidden="false" customHeight="false" outlineLevel="0" collapsed="false">
      <c r="C89" s="15"/>
      <c r="F89" s="16"/>
      <c r="G89" s="16"/>
      <c r="I89" s="26"/>
      <c r="J89" s="26"/>
    </row>
    <row r="90" customFormat="false" ht="15" hidden="false" customHeight="false" outlineLevel="0" collapsed="false">
      <c r="C90" s="15"/>
      <c r="F90" s="16"/>
      <c r="G90" s="16"/>
      <c r="I90" s="26"/>
      <c r="J90" s="26"/>
    </row>
    <row r="91" customFormat="false" ht="15" hidden="false" customHeight="false" outlineLevel="0" collapsed="false">
      <c r="A91" s="1" t="n">
        <v>1998</v>
      </c>
      <c r="B91" s="1" t="s">
        <v>56</v>
      </c>
      <c r="C91" s="15" t="n">
        <v>1</v>
      </c>
      <c r="D91" s="1" t="s">
        <v>36</v>
      </c>
      <c r="E91" s="26" t="n">
        <v>-20000</v>
      </c>
      <c r="F91" s="20" t="n">
        <v>2.32</v>
      </c>
      <c r="G91" s="16" t="n">
        <v>2.17</v>
      </c>
      <c r="I91" s="26" t="n">
        <f aca="false">E91*F91</f>
        <v>-46400</v>
      </c>
      <c r="J91" s="26" t="n">
        <f aca="false">E91*G91</f>
        <v>-43400</v>
      </c>
    </row>
    <row r="92" customFormat="false" ht="15" hidden="false" customHeight="false" outlineLevel="0" collapsed="false">
      <c r="A92" s="1" t="s">
        <v>57</v>
      </c>
      <c r="C92" s="15" t="n">
        <v>1</v>
      </c>
      <c r="D92" s="1" t="s">
        <v>33</v>
      </c>
      <c r="E92" s="26" t="n">
        <v>-10000</v>
      </c>
      <c r="F92" s="20" t="n">
        <v>2.3</v>
      </c>
      <c r="G92" s="16" t="n">
        <v>2.17</v>
      </c>
      <c r="I92" s="26" t="n">
        <f aca="false">E92*F92</f>
        <v>-23000</v>
      </c>
      <c r="J92" s="26" t="n">
        <f aca="false">E92*G92</f>
        <v>-21700</v>
      </c>
    </row>
    <row r="93" customFormat="false" ht="15" hidden="false" customHeight="false" outlineLevel="0" collapsed="false">
      <c r="C93" s="15" t="n">
        <v>1</v>
      </c>
      <c r="D93" s="1" t="s">
        <v>43</v>
      </c>
      <c r="E93" s="26" t="n">
        <v>-30000</v>
      </c>
      <c r="F93" s="20" t="n">
        <v>2.23</v>
      </c>
      <c r="G93" s="16" t="n">
        <v>2.17</v>
      </c>
      <c r="I93" s="26" t="n">
        <f aca="false">E93*F93</f>
        <v>-66900</v>
      </c>
      <c r="J93" s="26" t="n">
        <f aca="false">E93*G93</f>
        <v>-65100</v>
      </c>
    </row>
    <row r="94" customFormat="false" ht="15" hidden="false" customHeight="false" outlineLevel="0" collapsed="false">
      <c r="C94" s="15" t="n">
        <v>1</v>
      </c>
      <c r="D94" s="1" t="s">
        <v>43</v>
      </c>
      <c r="E94" s="24" t="n">
        <v>-15000</v>
      </c>
      <c r="F94" s="25" t="n">
        <v>2.34</v>
      </c>
      <c r="G94" s="25" t="n">
        <v>2.17</v>
      </c>
      <c r="I94" s="24" t="n">
        <f aca="false">E94*F94</f>
        <v>-35100</v>
      </c>
      <c r="J94" s="24" t="n">
        <f aca="false">E94*G94</f>
        <v>-32550</v>
      </c>
    </row>
    <row r="95" customFormat="false" ht="15" hidden="false" customHeight="false" outlineLevel="0" collapsed="false">
      <c r="C95" s="15"/>
      <c r="E95" s="26" t="n">
        <f aca="false">SUM(E91:E94)</f>
        <v>-75000</v>
      </c>
      <c r="F95" s="16" t="n">
        <f aca="false">I95/E95</f>
        <v>2.28533333333333</v>
      </c>
      <c r="G95" s="16" t="n">
        <v>2.17</v>
      </c>
      <c r="I95" s="26" t="n">
        <f aca="false">SUM(I91:I94)</f>
        <v>-171400</v>
      </c>
      <c r="J95" s="26" t="n">
        <f aca="false">SUM(J91:J94)</f>
        <v>-162750</v>
      </c>
    </row>
    <row r="96" customFormat="false" ht="15" hidden="false" customHeight="false" outlineLevel="0" collapsed="false">
      <c r="C96" s="15"/>
      <c r="F96" s="16"/>
      <c r="G96" s="16"/>
      <c r="I96" s="26"/>
      <c r="J96" s="26"/>
    </row>
    <row r="97" customFormat="false" ht="15" hidden="false" customHeight="false" outlineLevel="0" collapsed="false">
      <c r="B97" s="1" t="s">
        <v>26</v>
      </c>
      <c r="C97" s="15" t="n">
        <v>7</v>
      </c>
      <c r="D97" s="1" t="s">
        <v>46</v>
      </c>
      <c r="E97" s="26" t="n">
        <v>5000</v>
      </c>
      <c r="F97" s="20" t="n">
        <v>2.45</v>
      </c>
      <c r="G97" s="16" t="n">
        <v>2.39</v>
      </c>
      <c r="I97" s="26" t="n">
        <f aca="false">E97*F97</f>
        <v>12250</v>
      </c>
      <c r="J97" s="26" t="n">
        <f aca="false">E97*G97</f>
        <v>11950</v>
      </c>
      <c r="L97" s="1" t="s">
        <v>58</v>
      </c>
    </row>
    <row r="98" customFormat="false" ht="15" hidden="false" customHeight="false" outlineLevel="0" collapsed="false">
      <c r="C98" s="15" t="n">
        <v>7</v>
      </c>
      <c r="D98" s="1" t="s">
        <v>46</v>
      </c>
      <c r="E98" s="26" t="n">
        <v>5000</v>
      </c>
      <c r="F98" s="20" t="n">
        <v>2.465</v>
      </c>
      <c r="G98" s="16" t="n">
        <v>2.39</v>
      </c>
      <c r="I98" s="26" t="n">
        <f aca="false">E98*F98</f>
        <v>12325</v>
      </c>
      <c r="J98" s="26" t="n">
        <f aca="false">E98*G98</f>
        <v>11950</v>
      </c>
      <c r="L98" s="1" t="s">
        <v>59</v>
      </c>
    </row>
    <row r="99" customFormat="false" ht="15" hidden="false" customHeight="false" outlineLevel="0" collapsed="false">
      <c r="C99" s="15" t="n">
        <v>7</v>
      </c>
      <c r="D99" s="1" t="s">
        <v>20</v>
      </c>
      <c r="E99" s="26" t="n">
        <v>20000</v>
      </c>
      <c r="F99" s="20" t="n">
        <v>2.47</v>
      </c>
      <c r="G99" s="16" t="n">
        <v>2.39</v>
      </c>
      <c r="I99" s="26" t="n">
        <f aca="false">E99*F99</f>
        <v>49400</v>
      </c>
      <c r="J99" s="26" t="n">
        <f aca="false">E99*G99</f>
        <v>47800</v>
      </c>
      <c r="L99" s="1" t="s">
        <v>60</v>
      </c>
    </row>
    <row r="100" customFormat="false" ht="15" hidden="false" customHeight="false" outlineLevel="0" collapsed="false">
      <c r="C100" s="15" t="n">
        <v>7</v>
      </c>
      <c r="D100" s="1" t="s">
        <v>29</v>
      </c>
      <c r="E100" s="26" t="n">
        <v>11000</v>
      </c>
      <c r="F100" s="20" t="n">
        <v>2.47</v>
      </c>
      <c r="G100" s="16" t="n">
        <v>2.39</v>
      </c>
      <c r="I100" s="26" t="n">
        <f aca="false">E100*F100</f>
        <v>27170</v>
      </c>
      <c r="J100" s="26" t="n">
        <f aca="false">E100*G100</f>
        <v>26290</v>
      </c>
    </row>
    <row r="101" customFormat="false" ht="15" hidden="false" customHeight="false" outlineLevel="0" collapsed="false">
      <c r="C101" s="15" t="n">
        <v>7</v>
      </c>
      <c r="D101" s="1" t="s">
        <v>61</v>
      </c>
      <c r="E101" s="26" t="n">
        <v>35000</v>
      </c>
      <c r="F101" s="20" t="n">
        <v>2.47</v>
      </c>
      <c r="G101" s="16" t="n">
        <v>2.39</v>
      </c>
      <c r="I101" s="26" t="n">
        <f aca="false">E101*F101</f>
        <v>86450</v>
      </c>
      <c r="J101" s="26" t="n">
        <f aca="false">E101*G101</f>
        <v>83650</v>
      </c>
    </row>
    <row r="102" customFormat="false" ht="15" hidden="false" customHeight="false" outlineLevel="0" collapsed="false">
      <c r="C102" s="15" t="n">
        <v>7</v>
      </c>
      <c r="D102" s="1" t="s">
        <v>43</v>
      </c>
      <c r="E102" s="26" t="n">
        <v>10000</v>
      </c>
      <c r="F102" s="20" t="n">
        <v>2.465</v>
      </c>
      <c r="G102" s="16" t="n">
        <v>2.39</v>
      </c>
      <c r="I102" s="26" t="n">
        <f aca="false">E102*F102</f>
        <v>24650</v>
      </c>
      <c r="J102" s="26" t="n">
        <f aca="false">E102*G102</f>
        <v>23900</v>
      </c>
      <c r="K102" s="28"/>
    </row>
    <row r="103" customFormat="false" ht="15" hidden="false" customHeight="false" outlineLevel="0" collapsed="false">
      <c r="C103" s="15" t="n">
        <v>7</v>
      </c>
      <c r="D103" s="1" t="s">
        <v>43</v>
      </c>
      <c r="E103" s="26" t="n">
        <v>15000</v>
      </c>
      <c r="F103" s="20" t="n">
        <v>2.48</v>
      </c>
      <c r="G103" s="16" t="n">
        <v>2.39</v>
      </c>
      <c r="H103" s="29"/>
      <c r="I103" s="26" t="n">
        <f aca="false">E103*F103</f>
        <v>37200</v>
      </c>
      <c r="J103" s="26" t="n">
        <f aca="false">E103*G103</f>
        <v>35850</v>
      </c>
      <c r="K103" s="28"/>
    </row>
    <row r="104" customFormat="false" ht="15" hidden="false" customHeight="false" outlineLevel="0" collapsed="false">
      <c r="C104" s="15" t="n">
        <v>15</v>
      </c>
      <c r="D104" s="1" t="s">
        <v>46</v>
      </c>
      <c r="E104" s="26" t="n">
        <v>10000</v>
      </c>
      <c r="F104" s="20" t="n">
        <v>2.345</v>
      </c>
      <c r="G104" s="16" t="n">
        <v>2.39</v>
      </c>
      <c r="I104" s="26" t="n">
        <f aca="false">E104*F104</f>
        <v>23450</v>
      </c>
      <c r="J104" s="26" t="n">
        <f aca="false">E104*G104</f>
        <v>23900</v>
      </c>
      <c r="K104" s="28"/>
    </row>
    <row r="105" customFormat="false" ht="15" hidden="false" customHeight="false" outlineLevel="0" collapsed="false">
      <c r="C105" s="15" t="n">
        <v>15</v>
      </c>
      <c r="D105" s="1" t="s">
        <v>29</v>
      </c>
      <c r="E105" s="26" t="n">
        <v>30000</v>
      </c>
      <c r="F105" s="20" t="n">
        <v>2.36</v>
      </c>
      <c r="G105" s="16" t="n">
        <v>2.39</v>
      </c>
      <c r="I105" s="26" t="n">
        <f aca="false">E105*F105</f>
        <v>70800</v>
      </c>
      <c r="J105" s="26" t="n">
        <f aca="false">E105*G105</f>
        <v>71700</v>
      </c>
      <c r="K105" s="28"/>
    </row>
    <row r="106" customFormat="false" ht="15" hidden="false" customHeight="false" outlineLevel="0" collapsed="false">
      <c r="C106" s="15" t="n">
        <v>15</v>
      </c>
      <c r="D106" s="1" t="s">
        <v>62</v>
      </c>
      <c r="E106" s="26" t="n">
        <v>20000</v>
      </c>
      <c r="F106" s="20" t="n">
        <v>2.37</v>
      </c>
      <c r="G106" s="16" t="n">
        <v>2.39</v>
      </c>
      <c r="H106" s="29"/>
      <c r="I106" s="26" t="n">
        <f aca="false">E106*F106</f>
        <v>47400</v>
      </c>
      <c r="J106" s="26" t="n">
        <f aca="false">E106*G106</f>
        <v>47800</v>
      </c>
      <c r="K106" s="28"/>
    </row>
    <row r="107" customFormat="false" ht="15" hidden="false" customHeight="false" outlineLevel="0" collapsed="false">
      <c r="C107" s="15" t="n">
        <v>24</v>
      </c>
      <c r="D107" s="1" t="s">
        <v>43</v>
      </c>
      <c r="E107" s="26" t="n">
        <v>10000</v>
      </c>
      <c r="F107" s="20" t="n">
        <v>2.28</v>
      </c>
      <c r="G107" s="16" t="n">
        <v>2.39</v>
      </c>
      <c r="I107" s="26" t="n">
        <f aca="false">E107*F107</f>
        <v>22800</v>
      </c>
      <c r="J107" s="26" t="n">
        <f aca="false">E107*G107</f>
        <v>23900</v>
      </c>
      <c r="K107" s="28"/>
    </row>
    <row r="108" customFormat="false" ht="15" hidden="false" customHeight="false" outlineLevel="0" collapsed="false">
      <c r="C108" s="15" t="n">
        <v>24</v>
      </c>
      <c r="D108" s="1" t="s">
        <v>43</v>
      </c>
      <c r="E108" s="26" t="n">
        <v>10000</v>
      </c>
      <c r="F108" s="20" t="n">
        <v>2.27</v>
      </c>
      <c r="G108" s="16" t="n">
        <v>2.39</v>
      </c>
      <c r="I108" s="26" t="n">
        <f aca="false">E108*F108</f>
        <v>22700</v>
      </c>
      <c r="J108" s="26" t="n">
        <f aca="false">E108*G108</f>
        <v>23900</v>
      </c>
      <c r="K108" s="28"/>
    </row>
    <row r="109" customFormat="false" ht="15" hidden="false" customHeight="false" outlineLevel="0" collapsed="false">
      <c r="C109" s="15" t="n">
        <v>24</v>
      </c>
      <c r="D109" s="1" t="s">
        <v>61</v>
      </c>
      <c r="E109" s="26" t="n">
        <v>30000</v>
      </c>
      <c r="F109" s="20" t="n">
        <v>2.275</v>
      </c>
      <c r="G109" s="16" t="n">
        <v>2.39</v>
      </c>
      <c r="I109" s="26" t="n">
        <f aca="false">E109*F109</f>
        <v>68250</v>
      </c>
      <c r="J109" s="26" t="n">
        <f aca="false">E109*G109</f>
        <v>71700</v>
      </c>
      <c r="K109" s="28"/>
    </row>
    <row r="110" customFormat="false" ht="15" hidden="false" customHeight="false" outlineLevel="0" collapsed="false">
      <c r="C110" s="30" t="n">
        <v>24</v>
      </c>
      <c r="D110" s="4" t="s">
        <v>61</v>
      </c>
      <c r="E110" s="24" t="n">
        <v>10000</v>
      </c>
      <c r="F110" s="25" t="n">
        <v>2.27</v>
      </c>
      <c r="G110" s="25" t="n">
        <v>2.39</v>
      </c>
      <c r="H110" s="4"/>
      <c r="I110" s="24" t="n">
        <f aca="false">E110*F110</f>
        <v>22700</v>
      </c>
      <c r="J110" s="24" t="n">
        <f aca="false">E110*G110</f>
        <v>23900</v>
      </c>
      <c r="K110" s="28"/>
    </row>
    <row r="111" customFormat="false" ht="15" hidden="false" customHeight="false" outlineLevel="0" collapsed="false">
      <c r="C111" s="15"/>
      <c r="E111" s="26" t="n">
        <f aca="false">SUM(E97:E110)</f>
        <v>221000</v>
      </c>
      <c r="F111" s="16" t="n">
        <f aca="false">+I111/E111</f>
        <v>2.3870814479638</v>
      </c>
      <c r="G111" s="16" t="n">
        <v>2.39</v>
      </c>
      <c r="I111" s="26" t="n">
        <f aca="false">SUM(I97:I110)</f>
        <v>527545</v>
      </c>
      <c r="J111" s="26" t="n">
        <f aca="false">SUM(J97:J110)</f>
        <v>528190</v>
      </c>
      <c r="K111" s="28"/>
    </row>
    <row r="112" customFormat="false" ht="15" hidden="false" customHeight="false" outlineLevel="0" collapsed="false">
      <c r="C112" s="15"/>
      <c r="E112" s="26"/>
      <c r="F112" s="20"/>
      <c r="G112" s="16"/>
      <c r="I112" s="26"/>
      <c r="J112" s="26"/>
      <c r="K112" s="28"/>
    </row>
    <row r="113" customFormat="false" ht="15" hidden="false" customHeight="false" outlineLevel="0" collapsed="false">
      <c r="B113" s="1" t="s">
        <v>34</v>
      </c>
      <c r="C113" s="31" t="n">
        <v>2</v>
      </c>
      <c r="D113" s="1" t="s">
        <v>29</v>
      </c>
      <c r="E113" s="26" t="n">
        <v>10000</v>
      </c>
      <c r="F113" s="20" t="n">
        <v>2.13</v>
      </c>
      <c r="G113" s="16" t="n">
        <v>2.14</v>
      </c>
      <c r="I113" s="26" t="n">
        <f aca="false">E113*F113</f>
        <v>21300</v>
      </c>
      <c r="J113" s="26" t="n">
        <f aca="false">E113*G113</f>
        <v>21400</v>
      </c>
      <c r="K113" s="28"/>
      <c r="L113" s="1" t="s">
        <v>63</v>
      </c>
    </row>
    <row r="114" customFormat="false" ht="15" hidden="false" customHeight="false" outlineLevel="0" collapsed="false">
      <c r="C114" s="31" t="n">
        <v>2</v>
      </c>
      <c r="D114" s="1" t="s">
        <v>61</v>
      </c>
      <c r="E114" s="26" t="n">
        <v>10000</v>
      </c>
      <c r="F114" s="20" t="n">
        <v>2.095</v>
      </c>
      <c r="G114" s="16" t="n">
        <v>2.14</v>
      </c>
      <c r="I114" s="26" t="n">
        <f aca="false">E114*F114</f>
        <v>20950</v>
      </c>
      <c r="J114" s="26" t="n">
        <f aca="false">E114*G114</f>
        <v>21400</v>
      </c>
      <c r="K114" s="28"/>
      <c r="L114" s="1" t="s">
        <v>64</v>
      </c>
    </row>
    <row r="115" customFormat="false" ht="15" hidden="false" customHeight="false" outlineLevel="0" collapsed="false">
      <c r="C115" s="31" t="n">
        <v>3</v>
      </c>
      <c r="D115" s="1" t="s">
        <v>29</v>
      </c>
      <c r="E115" s="26" t="n">
        <v>10000</v>
      </c>
      <c r="F115" s="20" t="n">
        <v>2.13</v>
      </c>
      <c r="G115" s="16" t="n">
        <v>2.14</v>
      </c>
      <c r="I115" s="26" t="n">
        <f aca="false">E115*F115</f>
        <v>21300</v>
      </c>
      <c r="J115" s="26" t="n">
        <f aca="false">E115*G115</f>
        <v>21400</v>
      </c>
      <c r="K115" s="28"/>
    </row>
    <row r="116" customFormat="false" ht="15" hidden="false" customHeight="false" outlineLevel="0" collapsed="false">
      <c r="C116" s="31" t="n">
        <v>3</v>
      </c>
      <c r="D116" s="1" t="s">
        <v>61</v>
      </c>
      <c r="E116" s="26" t="n">
        <v>10000</v>
      </c>
      <c r="F116" s="20" t="n">
        <v>2.095</v>
      </c>
      <c r="G116" s="16" t="n">
        <v>2.14</v>
      </c>
      <c r="I116" s="26" t="n">
        <f aca="false">E116*F116</f>
        <v>20950</v>
      </c>
      <c r="J116" s="26" t="n">
        <f aca="false">E116*G116</f>
        <v>21400</v>
      </c>
      <c r="K116" s="28"/>
    </row>
    <row r="117" customFormat="false" ht="15" hidden="false" customHeight="false" outlineLevel="0" collapsed="false">
      <c r="C117" s="31" t="n">
        <v>4</v>
      </c>
      <c r="D117" s="1" t="s">
        <v>29</v>
      </c>
      <c r="E117" s="26" t="n">
        <v>10000</v>
      </c>
      <c r="F117" s="20" t="n">
        <v>2.13</v>
      </c>
      <c r="G117" s="16" t="n">
        <v>2.14</v>
      </c>
      <c r="I117" s="26" t="n">
        <f aca="false">E117*F117</f>
        <v>21300</v>
      </c>
      <c r="J117" s="26" t="n">
        <f aca="false">E117*G117</f>
        <v>21400</v>
      </c>
      <c r="K117" s="28"/>
    </row>
    <row r="118" customFormat="false" ht="15" hidden="false" customHeight="false" outlineLevel="0" collapsed="false">
      <c r="C118" s="32" t="n">
        <v>4</v>
      </c>
      <c r="D118" s="29" t="s">
        <v>61</v>
      </c>
      <c r="E118" s="26" t="n">
        <v>10000</v>
      </c>
      <c r="F118" s="20" t="n">
        <v>2.095</v>
      </c>
      <c r="G118" s="16" t="n">
        <v>2.14</v>
      </c>
      <c r="H118" s="29"/>
      <c r="I118" s="26" t="n">
        <f aca="false">E118*F118</f>
        <v>20950</v>
      </c>
      <c r="J118" s="26" t="n">
        <f aca="false">E118*G118</f>
        <v>21400</v>
      </c>
      <c r="K118" s="28"/>
    </row>
    <row r="119" customFormat="false" ht="15" hidden="false" customHeight="false" outlineLevel="0" collapsed="false">
      <c r="C119" s="32" t="n">
        <v>6</v>
      </c>
      <c r="D119" s="29" t="s">
        <v>46</v>
      </c>
      <c r="E119" s="26" t="n">
        <v>3659</v>
      </c>
      <c r="F119" s="20" t="n">
        <v>2.11</v>
      </c>
      <c r="G119" s="16" t="n">
        <v>2.14</v>
      </c>
      <c r="H119" s="29"/>
      <c r="I119" s="26" t="n">
        <f aca="false">E119*F119</f>
        <v>7720.49</v>
      </c>
      <c r="J119" s="26" t="n">
        <f aca="false">E119*G119</f>
        <v>7830.26</v>
      </c>
      <c r="K119" s="28"/>
    </row>
    <row r="120" customFormat="false" ht="15" hidden="false" customHeight="false" outlineLevel="0" collapsed="false">
      <c r="C120" s="32" t="n">
        <v>6</v>
      </c>
      <c r="D120" s="29" t="s">
        <v>43</v>
      </c>
      <c r="E120" s="26" t="n">
        <v>10000</v>
      </c>
      <c r="F120" s="20" t="n">
        <v>2.13</v>
      </c>
      <c r="G120" s="16" t="n">
        <v>2.14</v>
      </c>
      <c r="H120" s="29"/>
      <c r="I120" s="26" t="n">
        <f aca="false">E120*F120</f>
        <v>21300</v>
      </c>
      <c r="J120" s="26" t="n">
        <f aca="false">E120*G120</f>
        <v>21400</v>
      </c>
      <c r="K120" s="28"/>
    </row>
    <row r="121" customFormat="false" ht="15" hidden="false" customHeight="false" outlineLevel="0" collapsed="false">
      <c r="C121" s="32" t="n">
        <v>6</v>
      </c>
      <c r="D121" s="29" t="s">
        <v>43</v>
      </c>
      <c r="E121" s="26" t="n">
        <v>10000</v>
      </c>
      <c r="F121" s="20" t="n">
        <v>2.14</v>
      </c>
      <c r="G121" s="16" t="n">
        <v>2.14</v>
      </c>
      <c r="H121" s="29"/>
      <c r="I121" s="26" t="n">
        <f aca="false">E121*F121</f>
        <v>21400</v>
      </c>
      <c r="J121" s="26" t="n">
        <f aca="false">E121*G121</f>
        <v>21400</v>
      </c>
      <c r="K121" s="28"/>
    </row>
    <row r="122" customFormat="false" ht="15" hidden="false" customHeight="false" outlineLevel="0" collapsed="false">
      <c r="C122" s="32" t="n">
        <v>6</v>
      </c>
      <c r="D122" s="29" t="s">
        <v>43</v>
      </c>
      <c r="E122" s="26" t="n">
        <v>6000</v>
      </c>
      <c r="F122" s="20" t="n">
        <v>2.15</v>
      </c>
      <c r="G122" s="16" t="n">
        <v>2.14</v>
      </c>
      <c r="H122" s="29"/>
      <c r="I122" s="26" t="n">
        <f aca="false">E122*F122</f>
        <v>12900</v>
      </c>
      <c r="J122" s="26" t="n">
        <f aca="false">E122*G122</f>
        <v>12840</v>
      </c>
      <c r="K122" s="28"/>
    </row>
    <row r="123" customFormat="false" ht="15" hidden="false" customHeight="false" outlineLevel="0" collapsed="false">
      <c r="C123" s="32" t="n">
        <v>6</v>
      </c>
      <c r="D123" s="29" t="s">
        <v>29</v>
      </c>
      <c r="E123" s="26" t="n">
        <v>20000</v>
      </c>
      <c r="F123" s="20" t="n">
        <v>2.11</v>
      </c>
      <c r="G123" s="16" t="n">
        <v>2.14</v>
      </c>
      <c r="H123" s="29"/>
      <c r="I123" s="26" t="n">
        <f aca="false">E123*F123</f>
        <v>42200</v>
      </c>
      <c r="J123" s="26" t="n">
        <f aca="false">E123*G123</f>
        <v>42800</v>
      </c>
      <c r="K123" s="28"/>
    </row>
    <row r="124" customFormat="false" ht="15" hidden="false" customHeight="false" outlineLevel="0" collapsed="false">
      <c r="C124" s="32" t="n">
        <v>6</v>
      </c>
      <c r="D124" s="29" t="s">
        <v>29</v>
      </c>
      <c r="E124" s="26" t="n">
        <v>20000</v>
      </c>
      <c r="F124" s="20" t="n">
        <v>2.13</v>
      </c>
      <c r="G124" s="16" t="n">
        <v>2.14</v>
      </c>
      <c r="H124" s="29"/>
      <c r="I124" s="26" t="n">
        <f aca="false">E124*F124</f>
        <v>42600</v>
      </c>
      <c r="J124" s="26" t="n">
        <f aca="false">E124*G124</f>
        <v>42800</v>
      </c>
      <c r="K124" s="28"/>
    </row>
    <row r="125" customFormat="false" ht="15" hidden="false" customHeight="false" outlineLevel="0" collapsed="false">
      <c r="C125" s="32" t="n">
        <v>6</v>
      </c>
      <c r="D125" s="29" t="s">
        <v>65</v>
      </c>
      <c r="E125" s="26" t="n">
        <v>20000</v>
      </c>
      <c r="F125" s="20" t="n">
        <v>2.115</v>
      </c>
      <c r="G125" s="16" t="n">
        <v>2.14</v>
      </c>
      <c r="H125" s="29"/>
      <c r="I125" s="26" t="n">
        <f aca="false">E125*F125</f>
        <v>42300</v>
      </c>
      <c r="J125" s="26" t="n">
        <f aca="false">E125*G125</f>
        <v>42800</v>
      </c>
      <c r="K125" s="28"/>
    </row>
    <row r="126" customFormat="false" ht="15" hidden="false" customHeight="false" outlineLevel="0" collapsed="false">
      <c r="C126" s="31" t="n">
        <v>29</v>
      </c>
      <c r="D126" s="1" t="s">
        <v>43</v>
      </c>
      <c r="E126" s="26" t="n">
        <v>10000</v>
      </c>
      <c r="F126" s="20" t="n">
        <v>2.05</v>
      </c>
      <c r="G126" s="16" t="n">
        <v>2.14</v>
      </c>
      <c r="I126" s="26" t="n">
        <f aca="false">E126*F126</f>
        <v>20500</v>
      </c>
      <c r="J126" s="26" t="n">
        <f aca="false">E126*G126</f>
        <v>21400</v>
      </c>
      <c r="K126" s="28"/>
    </row>
    <row r="127" customFormat="false" ht="15" hidden="false" customHeight="false" outlineLevel="0" collapsed="false">
      <c r="C127" s="31" t="n">
        <v>29</v>
      </c>
      <c r="D127" s="1" t="s">
        <v>29</v>
      </c>
      <c r="E127" s="26" t="n">
        <v>40000</v>
      </c>
      <c r="F127" s="20" t="n">
        <v>2.06</v>
      </c>
      <c r="G127" s="16" t="n">
        <v>2.14</v>
      </c>
      <c r="I127" s="26" t="n">
        <f aca="false">E127*F127</f>
        <v>82400</v>
      </c>
      <c r="J127" s="26" t="n">
        <f aca="false">E127*G127</f>
        <v>85600</v>
      </c>
      <c r="K127" s="28"/>
    </row>
    <row r="128" customFormat="false" ht="15" hidden="false" customHeight="false" outlineLevel="0" collapsed="false">
      <c r="C128" s="33" t="n">
        <v>29</v>
      </c>
      <c r="D128" s="29" t="s">
        <v>20</v>
      </c>
      <c r="E128" s="26" t="n">
        <v>50000</v>
      </c>
      <c r="F128" s="20" t="n">
        <v>2.06</v>
      </c>
      <c r="G128" s="16" t="n">
        <v>2.14</v>
      </c>
      <c r="H128" s="29"/>
      <c r="I128" s="26" t="n">
        <f aca="false">E128*F128</f>
        <v>103000</v>
      </c>
      <c r="J128" s="26" t="n">
        <f aca="false">E128*G128</f>
        <v>107000</v>
      </c>
    </row>
    <row r="129" customFormat="false" ht="15" hidden="false" customHeight="false" outlineLevel="0" collapsed="false">
      <c r="C129" s="33" t="n">
        <v>30</v>
      </c>
      <c r="D129" s="29" t="s">
        <v>43</v>
      </c>
      <c r="E129" s="26" t="n">
        <v>10000</v>
      </c>
      <c r="F129" s="20" t="n">
        <v>2.11</v>
      </c>
      <c r="G129" s="16" t="n">
        <v>2.14</v>
      </c>
      <c r="H129" s="29"/>
      <c r="I129" s="26" t="n">
        <f aca="false">E129*F129</f>
        <v>21100</v>
      </c>
      <c r="J129" s="26" t="n">
        <f aca="false">E129*G129</f>
        <v>21400</v>
      </c>
    </row>
    <row r="130" customFormat="false" ht="15" hidden="false" customHeight="false" outlineLevel="0" collapsed="false">
      <c r="C130" s="33" t="n">
        <v>30</v>
      </c>
      <c r="D130" s="29" t="s">
        <v>29</v>
      </c>
      <c r="E130" s="26" t="n">
        <v>20000</v>
      </c>
      <c r="F130" s="20" t="n">
        <v>2.11</v>
      </c>
      <c r="G130" s="16" t="n">
        <v>2.14</v>
      </c>
      <c r="H130" s="29"/>
      <c r="I130" s="26" t="n">
        <f aca="false">E130*F130</f>
        <v>42200</v>
      </c>
      <c r="J130" s="26" t="n">
        <f aca="false">E130*G130</f>
        <v>42800</v>
      </c>
    </row>
    <row r="131" customFormat="false" ht="15" hidden="false" customHeight="false" outlineLevel="0" collapsed="false">
      <c r="C131" s="33" t="n">
        <v>31</v>
      </c>
      <c r="D131" s="29" t="s">
        <v>43</v>
      </c>
      <c r="E131" s="26" t="n">
        <v>10000</v>
      </c>
      <c r="F131" s="20" t="n">
        <v>2.11</v>
      </c>
      <c r="G131" s="16" t="n">
        <v>2.14</v>
      </c>
      <c r="H131" s="29"/>
      <c r="I131" s="26" t="n">
        <f aca="false">E131*F131</f>
        <v>21100</v>
      </c>
      <c r="J131" s="26" t="n">
        <f aca="false">E131*G131</f>
        <v>21400</v>
      </c>
    </row>
    <row r="132" customFormat="false" ht="15" hidden="false" customHeight="false" outlineLevel="0" collapsed="false">
      <c r="C132" s="34" t="n">
        <v>31</v>
      </c>
      <c r="D132" s="4" t="s">
        <v>29</v>
      </c>
      <c r="E132" s="24" t="n">
        <v>20000</v>
      </c>
      <c r="F132" s="25" t="n">
        <v>2.11</v>
      </c>
      <c r="G132" s="25" t="n">
        <v>2.14</v>
      </c>
      <c r="H132" s="4"/>
      <c r="I132" s="24" t="n">
        <f aca="false">E132*F132</f>
        <v>42200</v>
      </c>
      <c r="J132" s="24" t="n">
        <f aca="false">E132*G132</f>
        <v>42800</v>
      </c>
    </row>
    <row r="133" customFormat="false" ht="15" hidden="false" customHeight="false" outlineLevel="0" collapsed="false">
      <c r="C133" s="33"/>
      <c r="D133" s="29"/>
      <c r="E133" s="26" t="n">
        <f aca="false">SUM(E113:E132)</f>
        <v>309659</v>
      </c>
      <c r="F133" s="20" t="n">
        <f aca="false">+I133/E133</f>
        <v>2.09801907905147</v>
      </c>
      <c r="G133" s="20" t="n">
        <v>2.14</v>
      </c>
      <c r="H133" s="29"/>
      <c r="I133" s="26" t="n">
        <f aca="false">SUM(I113:I132)</f>
        <v>649670.49</v>
      </c>
      <c r="J133" s="26" t="n">
        <f aca="false">SUM(J113:J132)</f>
        <v>662670.26</v>
      </c>
    </row>
    <row r="134" customFormat="false" ht="15" hidden="false" customHeight="false" outlineLevel="0" collapsed="false">
      <c r="C134" s="31"/>
      <c r="F134" s="16"/>
      <c r="G134" s="20"/>
      <c r="I134" s="26"/>
      <c r="J134" s="26"/>
    </row>
    <row r="135" customFormat="false" ht="15" hidden="false" customHeight="false" outlineLevel="0" collapsed="false">
      <c r="B135" s="1" t="s">
        <v>66</v>
      </c>
      <c r="C135" s="31" t="n">
        <v>3</v>
      </c>
      <c r="D135" s="1" t="s">
        <v>43</v>
      </c>
      <c r="E135" s="2" t="n">
        <v>-20000</v>
      </c>
      <c r="F135" s="16" t="n">
        <v>2.23</v>
      </c>
      <c r="G135" s="20" t="n">
        <v>2.17</v>
      </c>
      <c r="I135" s="26" t="n">
        <f aca="false">E135*F135</f>
        <v>-44600</v>
      </c>
      <c r="J135" s="26" t="n">
        <f aca="false">E135*G135</f>
        <v>-43400</v>
      </c>
      <c r="L135" s="1" t="s">
        <v>67</v>
      </c>
    </row>
    <row r="136" customFormat="false" ht="15" hidden="false" customHeight="false" outlineLevel="0" collapsed="false">
      <c r="C136" s="31" t="n">
        <v>3</v>
      </c>
      <c r="D136" s="1" t="s">
        <v>53</v>
      </c>
      <c r="E136" s="2" t="n">
        <v>-20000</v>
      </c>
      <c r="F136" s="16" t="n">
        <v>2.23</v>
      </c>
      <c r="G136" s="20" t="n">
        <v>2.17</v>
      </c>
      <c r="I136" s="26" t="n">
        <f aca="false">E136*F136</f>
        <v>-44600</v>
      </c>
      <c r="J136" s="26" t="n">
        <f aca="false">E136*G136</f>
        <v>-43400</v>
      </c>
      <c r="L136" s="1" t="s">
        <v>68</v>
      </c>
    </row>
    <row r="137" customFormat="false" ht="15" hidden="false" customHeight="false" outlineLevel="0" collapsed="false">
      <c r="C137" s="35" t="n">
        <v>3</v>
      </c>
      <c r="D137" s="4" t="s">
        <v>46</v>
      </c>
      <c r="E137" s="24" t="n">
        <v>-10000</v>
      </c>
      <c r="F137" s="25" t="n">
        <v>2.23</v>
      </c>
      <c r="G137" s="25" t="n">
        <v>2.17</v>
      </c>
      <c r="H137" s="4"/>
      <c r="I137" s="24" t="n">
        <f aca="false">E137*F137</f>
        <v>-22300</v>
      </c>
      <c r="J137" s="24" t="n">
        <f aca="false">E137*G137</f>
        <v>-21700</v>
      </c>
      <c r="L137" s="1" t="s">
        <v>69</v>
      </c>
    </row>
    <row r="138" customFormat="false" ht="15" hidden="false" customHeight="false" outlineLevel="0" collapsed="false">
      <c r="C138" s="31"/>
      <c r="E138" s="2" t="n">
        <f aca="false">SUM(E135:E137)</f>
        <v>-50000</v>
      </c>
      <c r="F138" s="16" t="n">
        <f aca="false">+I138/E138</f>
        <v>2.23</v>
      </c>
      <c r="G138" s="20" t="n">
        <v>2.17</v>
      </c>
      <c r="I138" s="26" t="n">
        <f aca="false">SUM(I135:I137)</f>
        <v>-111500</v>
      </c>
      <c r="J138" s="26" t="n">
        <f aca="false">SUM(J135:J137)</f>
        <v>-108500</v>
      </c>
    </row>
    <row r="139" customFormat="false" ht="15" hidden="false" customHeight="false" outlineLevel="0" collapsed="false">
      <c r="C139" s="31"/>
      <c r="F139" s="16"/>
      <c r="G139" s="20"/>
      <c r="I139" s="26"/>
      <c r="J139" s="26"/>
    </row>
    <row r="140" customFormat="false" ht="15" hidden="false" customHeight="false" outlineLevel="0" collapsed="false">
      <c r="B140" s="1" t="s">
        <v>38</v>
      </c>
      <c r="C140" s="31" t="n">
        <v>1</v>
      </c>
      <c r="D140" s="1" t="s">
        <v>43</v>
      </c>
      <c r="E140" s="2" t="n">
        <v>-15000</v>
      </c>
      <c r="F140" s="16" t="n">
        <v>2.38</v>
      </c>
      <c r="G140" s="20" t="n">
        <v>2.29</v>
      </c>
      <c r="I140" s="26" t="n">
        <f aca="false">E140*F140</f>
        <v>-35700</v>
      </c>
      <c r="J140" s="26" t="n">
        <f aca="false">E140*G140</f>
        <v>-34350</v>
      </c>
      <c r="L140" s="1" t="s">
        <v>67</v>
      </c>
    </row>
    <row r="141" customFormat="false" ht="15" hidden="false" customHeight="false" outlineLevel="0" collapsed="false">
      <c r="C141" s="31" t="n">
        <v>1</v>
      </c>
      <c r="D141" s="1" t="s">
        <v>46</v>
      </c>
      <c r="E141" s="2" t="n">
        <v>-15000</v>
      </c>
      <c r="F141" s="16" t="n">
        <v>2.38</v>
      </c>
      <c r="G141" s="20" t="n">
        <v>2.29</v>
      </c>
      <c r="I141" s="26" t="n">
        <f aca="false">E141*F141</f>
        <v>-35700</v>
      </c>
      <c r="J141" s="26" t="n">
        <f aca="false">E141*G141</f>
        <v>-34350</v>
      </c>
      <c r="L141" s="1" t="s">
        <v>70</v>
      </c>
    </row>
    <row r="142" customFormat="false" ht="15" hidden="false" customHeight="false" outlineLevel="0" collapsed="false">
      <c r="C142" s="35" t="n">
        <v>1</v>
      </c>
      <c r="D142" s="4" t="s">
        <v>20</v>
      </c>
      <c r="E142" s="24" t="n">
        <v>-20000</v>
      </c>
      <c r="F142" s="25" t="n">
        <v>2.38</v>
      </c>
      <c r="G142" s="25" t="n">
        <v>2.29</v>
      </c>
      <c r="H142" s="4"/>
      <c r="I142" s="24" t="n">
        <f aca="false">E142*F142</f>
        <v>-47600</v>
      </c>
      <c r="J142" s="24" t="n">
        <f aca="false">E142*G142</f>
        <v>-45800</v>
      </c>
      <c r="L142" s="1" t="s">
        <v>71</v>
      </c>
    </row>
    <row r="143" customFormat="false" ht="15" hidden="false" customHeight="false" outlineLevel="0" collapsed="false">
      <c r="C143" s="31"/>
      <c r="E143" s="2" t="n">
        <f aca="false">SUM(E140:E142)</f>
        <v>-50000</v>
      </c>
      <c r="F143" s="16" t="n">
        <f aca="false">+I143/E143</f>
        <v>2.38</v>
      </c>
      <c r="G143" s="20" t="n">
        <f aca="false">+J143/E143</f>
        <v>2.29</v>
      </c>
      <c r="I143" s="26" t="n">
        <f aca="false">SUM(I140:I142)</f>
        <v>-119000</v>
      </c>
      <c r="J143" s="26" t="n">
        <f aca="false">SUM(J140:J142)</f>
        <v>-114500</v>
      </c>
      <c r="L143" s="1" t="s">
        <v>72</v>
      </c>
    </row>
    <row r="144" customFormat="false" ht="15" hidden="false" customHeight="false" outlineLevel="0" collapsed="false">
      <c r="C144" s="31"/>
      <c r="F144" s="16"/>
      <c r="G144" s="20"/>
      <c r="I144" s="26"/>
      <c r="J144" s="26"/>
    </row>
    <row r="145" customFormat="false" ht="15" hidden="false" customHeight="false" outlineLevel="0" collapsed="false">
      <c r="B145" s="1" t="s">
        <v>73</v>
      </c>
      <c r="C145" s="31" t="n">
        <v>7</v>
      </c>
      <c r="D145" s="1" t="s">
        <v>74</v>
      </c>
      <c r="E145" s="2" t="n">
        <v>30000</v>
      </c>
      <c r="F145" s="16" t="n">
        <v>1.77</v>
      </c>
      <c r="G145" s="20" t="n">
        <v>1.86</v>
      </c>
      <c r="I145" s="26" t="n">
        <f aca="false">E145*F145</f>
        <v>53100</v>
      </c>
      <c r="J145" s="26" t="n">
        <f aca="false">E145*G145</f>
        <v>55800</v>
      </c>
    </row>
    <row r="146" customFormat="false" ht="15" hidden="false" customHeight="false" outlineLevel="0" collapsed="false">
      <c r="C146" s="31" t="n">
        <v>8</v>
      </c>
      <c r="D146" s="1" t="s">
        <v>20</v>
      </c>
      <c r="E146" s="2" t="n">
        <v>10000</v>
      </c>
      <c r="F146" s="16" t="n">
        <v>1.79</v>
      </c>
      <c r="G146" s="20" t="n">
        <v>1.86</v>
      </c>
      <c r="I146" s="26" t="n">
        <f aca="false">E146*F146</f>
        <v>17900</v>
      </c>
      <c r="J146" s="26" t="n">
        <f aca="false">E146*G146</f>
        <v>18600</v>
      </c>
      <c r="L146" s="1" t="s">
        <v>75</v>
      </c>
    </row>
    <row r="147" customFormat="false" ht="15" hidden="false" customHeight="false" outlineLevel="0" collapsed="false">
      <c r="C147" s="31" t="n">
        <v>9</v>
      </c>
      <c r="D147" s="1" t="s">
        <v>20</v>
      </c>
      <c r="E147" s="2" t="n">
        <v>10000</v>
      </c>
      <c r="F147" s="16" t="n">
        <v>1.79</v>
      </c>
      <c r="G147" s="20" t="n">
        <v>1.86</v>
      </c>
      <c r="I147" s="26" t="n">
        <f aca="false">E147*F147</f>
        <v>17900</v>
      </c>
      <c r="J147" s="26" t="n">
        <f aca="false">E147*G147</f>
        <v>18600</v>
      </c>
      <c r="L147" s="1" t="s">
        <v>76</v>
      </c>
    </row>
    <row r="148" customFormat="false" ht="15" hidden="false" customHeight="false" outlineLevel="0" collapsed="false">
      <c r="B148" s="29"/>
      <c r="C148" s="32" t="n">
        <v>10</v>
      </c>
      <c r="D148" s="29" t="s">
        <v>20</v>
      </c>
      <c r="E148" s="26" t="n">
        <v>10000</v>
      </c>
      <c r="F148" s="20" t="n">
        <v>1.79</v>
      </c>
      <c r="G148" s="20" t="n">
        <v>1.86</v>
      </c>
      <c r="H148" s="29"/>
      <c r="I148" s="26" t="n">
        <f aca="false">E148*F148</f>
        <v>17900</v>
      </c>
      <c r="J148" s="26" t="n">
        <f aca="false">E148*G148</f>
        <v>18600</v>
      </c>
      <c r="L148" s="4" t="s">
        <v>77</v>
      </c>
    </row>
    <row r="149" customFormat="false" ht="15" hidden="false" customHeight="false" outlineLevel="0" collapsed="false">
      <c r="C149" s="32" t="n">
        <v>18</v>
      </c>
      <c r="D149" s="29" t="s">
        <v>43</v>
      </c>
      <c r="E149" s="26" t="n">
        <v>-30000</v>
      </c>
      <c r="F149" s="20" t="n">
        <v>2.05</v>
      </c>
      <c r="G149" s="20" t="n">
        <v>1.92</v>
      </c>
      <c r="H149" s="29"/>
      <c r="I149" s="26" t="n">
        <f aca="false">E149*F149</f>
        <v>-61500</v>
      </c>
      <c r="J149" s="26" t="n">
        <f aca="false">E149*G149</f>
        <v>-57600</v>
      </c>
      <c r="L149" s="1" t="s">
        <v>78</v>
      </c>
    </row>
    <row r="150" customFormat="false" ht="15" hidden="false" customHeight="false" outlineLevel="0" collapsed="false">
      <c r="C150" s="32" t="n">
        <v>18</v>
      </c>
      <c r="D150" s="29" t="s">
        <v>36</v>
      </c>
      <c r="E150" s="26" t="n">
        <v>-20000</v>
      </c>
      <c r="F150" s="20" t="n">
        <v>2</v>
      </c>
      <c r="G150" s="20" t="n">
        <v>1.92</v>
      </c>
      <c r="H150" s="29"/>
      <c r="I150" s="26" t="n">
        <f aca="false">E150*F150</f>
        <v>-40000</v>
      </c>
      <c r="J150" s="26" t="n">
        <f aca="false">E150*G150</f>
        <v>-38400</v>
      </c>
    </row>
    <row r="151" customFormat="false" ht="15" hidden="false" customHeight="false" outlineLevel="0" collapsed="false">
      <c r="C151" s="32" t="n">
        <v>18</v>
      </c>
      <c r="D151" s="29" t="s">
        <v>79</v>
      </c>
      <c r="E151" s="26" t="n">
        <v>-10000</v>
      </c>
      <c r="F151" s="20" t="n">
        <v>2</v>
      </c>
      <c r="G151" s="20" t="n">
        <v>1.92</v>
      </c>
      <c r="H151" s="29"/>
      <c r="I151" s="26" t="n">
        <f aca="false">E151*F151</f>
        <v>-20000</v>
      </c>
      <c r="J151" s="26" t="n">
        <f aca="false">E151*G151</f>
        <v>-19200</v>
      </c>
    </row>
    <row r="152" customFormat="false" ht="15" hidden="false" customHeight="false" outlineLevel="0" collapsed="false">
      <c r="C152" s="32" t="n">
        <v>19</v>
      </c>
      <c r="D152" s="29" t="s">
        <v>20</v>
      </c>
      <c r="E152" s="26" t="n">
        <v>-20000</v>
      </c>
      <c r="F152" s="20" t="n">
        <v>1.96</v>
      </c>
      <c r="G152" s="20" t="n">
        <v>1.92</v>
      </c>
      <c r="H152" s="29"/>
      <c r="I152" s="26" t="n">
        <f aca="false">E152*F152</f>
        <v>-39200</v>
      </c>
      <c r="J152" s="26" t="n">
        <f aca="false">E152*G152</f>
        <v>-38400</v>
      </c>
    </row>
    <row r="153" customFormat="false" ht="15" hidden="false" customHeight="false" outlineLevel="0" collapsed="false">
      <c r="A153" s="4"/>
      <c r="B153" s="4"/>
      <c r="C153" s="35" t="n">
        <v>19</v>
      </c>
      <c r="D153" s="4" t="s">
        <v>29</v>
      </c>
      <c r="E153" s="24" t="n">
        <v>-40000</v>
      </c>
      <c r="F153" s="25" t="n">
        <v>1.95</v>
      </c>
      <c r="G153" s="25" t="n">
        <v>1.92</v>
      </c>
      <c r="H153" s="4"/>
      <c r="I153" s="24" t="n">
        <f aca="false">E153*F153</f>
        <v>-78000</v>
      </c>
      <c r="J153" s="24" t="n">
        <f aca="false">E153*G153</f>
        <v>-76800</v>
      </c>
    </row>
    <row r="154" customFormat="false" ht="15" hidden="false" customHeight="false" outlineLevel="0" collapsed="false">
      <c r="C154" s="31"/>
      <c r="E154" s="2" t="n">
        <f aca="false">SUM(E145:E153)</f>
        <v>-60000</v>
      </c>
      <c r="F154" s="16" t="n">
        <f aca="false">+I154/E154</f>
        <v>2.19833333333333</v>
      </c>
      <c r="G154" s="20" t="n">
        <f aca="false">-J154/E154</f>
        <v>-1.98</v>
      </c>
      <c r="I154" s="26" t="n">
        <f aca="false">SUM(I145:I153)</f>
        <v>-131900</v>
      </c>
      <c r="J154" s="26" t="n">
        <f aca="false">SUM(J145:J153)</f>
        <v>-118800</v>
      </c>
    </row>
    <row r="155" customFormat="false" ht="15" hidden="false" customHeight="false" outlineLevel="0" collapsed="false">
      <c r="C155" s="31"/>
      <c r="F155" s="16"/>
      <c r="G155" s="20"/>
      <c r="I155" s="26"/>
      <c r="J155" s="26"/>
    </row>
    <row r="156" customFormat="false" ht="15" hidden="false" customHeight="false" outlineLevel="0" collapsed="false">
      <c r="B156" s="1" t="s">
        <v>80</v>
      </c>
      <c r="C156" s="31" t="n">
        <v>28</v>
      </c>
      <c r="D156" s="1" t="s">
        <v>43</v>
      </c>
      <c r="E156" s="2" t="n">
        <v>-40000</v>
      </c>
      <c r="F156" s="16" t="n">
        <v>2.2</v>
      </c>
      <c r="G156" s="20" t="n">
        <v>1.96</v>
      </c>
      <c r="I156" s="26" t="n">
        <f aca="false">E156*F156</f>
        <v>-88000</v>
      </c>
      <c r="J156" s="26" t="n">
        <f aca="false">E156*G156</f>
        <v>-78400</v>
      </c>
      <c r="L156" s="1" t="s">
        <v>81</v>
      </c>
    </row>
    <row r="157" customFormat="false" ht="15" hidden="false" customHeight="false" outlineLevel="0" collapsed="false">
      <c r="C157" s="31" t="n">
        <v>29</v>
      </c>
      <c r="D157" s="1" t="s">
        <v>43</v>
      </c>
      <c r="E157" s="2" t="n">
        <v>-15000</v>
      </c>
      <c r="F157" s="16" t="n">
        <v>2.26</v>
      </c>
      <c r="G157" s="20" t="n">
        <v>1.96</v>
      </c>
      <c r="I157" s="26" t="n">
        <f aca="false">E157*F157</f>
        <v>-33900</v>
      </c>
      <c r="J157" s="26" t="n">
        <f aca="false">E157*G157</f>
        <v>-29400</v>
      </c>
    </row>
    <row r="158" customFormat="false" ht="15" hidden="false" customHeight="false" outlineLevel="0" collapsed="false">
      <c r="C158" s="31" t="n">
        <v>29</v>
      </c>
      <c r="D158" s="1" t="s">
        <v>29</v>
      </c>
      <c r="E158" s="2" t="n">
        <v>-20000</v>
      </c>
      <c r="F158" s="16" t="n">
        <v>2.25</v>
      </c>
      <c r="G158" s="20" t="n">
        <v>1.96</v>
      </c>
      <c r="I158" s="26" t="n">
        <f aca="false">E158*F158</f>
        <v>-45000</v>
      </c>
      <c r="J158" s="26" t="n">
        <f aca="false">E158*G158</f>
        <v>-39200</v>
      </c>
      <c r="L158" s="29"/>
    </row>
    <row r="159" customFormat="false" ht="15" hidden="false" customHeight="false" outlineLevel="0" collapsed="false">
      <c r="A159" s="4"/>
      <c r="B159" s="4"/>
      <c r="C159" s="35" t="n">
        <v>29</v>
      </c>
      <c r="D159" s="4" t="s">
        <v>82</v>
      </c>
      <c r="E159" s="24" t="n">
        <v>-60000</v>
      </c>
      <c r="F159" s="25" t="n">
        <v>2.7</v>
      </c>
      <c r="G159" s="25" t="n">
        <v>1.96</v>
      </c>
      <c r="H159" s="4"/>
      <c r="I159" s="24" t="n">
        <f aca="false">E159*F159</f>
        <v>-162000</v>
      </c>
      <c r="J159" s="24" t="n">
        <f aca="false">E159*G159</f>
        <v>-117600</v>
      </c>
    </row>
    <row r="160" customFormat="false" ht="15" hidden="false" customHeight="false" outlineLevel="0" collapsed="false">
      <c r="C160" s="31"/>
      <c r="E160" s="2" t="n">
        <f aca="false">SUM(E156:E159)</f>
        <v>-135000</v>
      </c>
      <c r="F160" s="16" t="n">
        <f aca="false">+I160/E160</f>
        <v>2.4362962962963</v>
      </c>
      <c r="G160" s="20" t="n">
        <f aca="false">J160/E160</f>
        <v>1.96</v>
      </c>
      <c r="I160" s="2" t="n">
        <f aca="false">SUM(I156:I159)</f>
        <v>-328900</v>
      </c>
      <c r="J160" s="2" t="n">
        <f aca="false">SUM(J156:J159)</f>
        <v>-264600</v>
      </c>
    </row>
    <row r="161" customFormat="false" ht="15" hidden="false" customHeight="false" outlineLevel="0" collapsed="false">
      <c r="C161" s="31"/>
      <c r="D161" s="1" t="s">
        <v>21</v>
      </c>
      <c r="F161" s="16"/>
      <c r="G161" s="20"/>
      <c r="I161" s="26"/>
      <c r="J161" s="26"/>
    </row>
    <row r="162" customFormat="false" ht="15" hidden="false" customHeight="false" outlineLevel="0" collapsed="false">
      <c r="B162" s="1" t="s">
        <v>18</v>
      </c>
      <c r="C162" s="31" t="n">
        <v>1</v>
      </c>
      <c r="D162" s="1" t="s">
        <v>43</v>
      </c>
      <c r="E162" s="2" t="n">
        <v>-2192</v>
      </c>
      <c r="F162" s="16" t="n">
        <v>2.4</v>
      </c>
      <c r="G162" s="20" t="n">
        <v>1.98</v>
      </c>
      <c r="I162" s="26" t="n">
        <f aca="false">E162*F162</f>
        <v>-5260.8</v>
      </c>
      <c r="J162" s="26" t="n">
        <f aca="false">E162*G162</f>
        <v>-4340.16</v>
      </c>
      <c r="L162" s="1" t="s">
        <v>83</v>
      </c>
    </row>
    <row r="163" customFormat="false" ht="15" hidden="false" customHeight="false" outlineLevel="0" collapsed="false">
      <c r="C163" s="31" t="n">
        <v>1</v>
      </c>
      <c r="D163" s="1" t="s">
        <v>43</v>
      </c>
      <c r="E163" s="2" t="n">
        <v>-9964</v>
      </c>
      <c r="F163" s="16" t="n">
        <v>2.42</v>
      </c>
      <c r="G163" s="20" t="n">
        <v>1.98</v>
      </c>
      <c r="I163" s="26" t="n">
        <f aca="false">E163*F163</f>
        <v>-24112.88</v>
      </c>
      <c r="J163" s="26" t="n">
        <f aca="false">E163*G163</f>
        <v>-19728.72</v>
      </c>
      <c r="L163" s="1" t="s">
        <v>84</v>
      </c>
    </row>
    <row r="164" customFormat="false" ht="15" hidden="false" customHeight="false" outlineLevel="0" collapsed="false">
      <c r="C164" s="31" t="n">
        <v>1</v>
      </c>
      <c r="D164" s="1" t="s">
        <v>36</v>
      </c>
      <c r="E164" s="2" t="n">
        <v>-22000</v>
      </c>
      <c r="F164" s="16" t="n">
        <v>2.38</v>
      </c>
      <c r="G164" s="20" t="n">
        <v>1.98</v>
      </c>
      <c r="I164" s="26" t="n">
        <f aca="false">E164*F164</f>
        <v>-52360</v>
      </c>
      <c r="J164" s="26" t="n">
        <f aca="false">E164*G164</f>
        <v>-43560</v>
      </c>
      <c r="L164" s="1" t="s">
        <v>85</v>
      </c>
    </row>
    <row r="165" customFormat="false" ht="15" hidden="false" customHeight="false" outlineLevel="0" collapsed="false">
      <c r="C165" s="31" t="n">
        <v>1</v>
      </c>
      <c r="D165" s="1" t="s">
        <v>36</v>
      </c>
      <c r="E165" s="2" t="n">
        <v>-10000</v>
      </c>
      <c r="F165" s="16" t="n">
        <v>2.4</v>
      </c>
      <c r="G165" s="20" t="n">
        <v>1.98</v>
      </c>
      <c r="I165" s="26" t="n">
        <f aca="false">E165*F165</f>
        <v>-24000</v>
      </c>
      <c r="J165" s="26" t="n">
        <f aca="false">E165*G165</f>
        <v>-19800</v>
      </c>
    </row>
    <row r="166" customFormat="false" ht="15" hidden="false" customHeight="false" outlineLevel="0" collapsed="false">
      <c r="A166" s="4"/>
      <c r="B166" s="4"/>
      <c r="C166" s="35" t="n">
        <v>1</v>
      </c>
      <c r="D166" s="4" t="s">
        <v>36</v>
      </c>
      <c r="E166" s="24" t="n">
        <v>-10000</v>
      </c>
      <c r="F166" s="25" t="n">
        <v>2.38</v>
      </c>
      <c r="G166" s="25" t="n">
        <v>1.98</v>
      </c>
      <c r="H166" s="4"/>
      <c r="I166" s="24" t="n">
        <f aca="false">E166*F166</f>
        <v>-23800</v>
      </c>
      <c r="J166" s="24" t="n">
        <f aca="false">E166*G166</f>
        <v>-19800</v>
      </c>
    </row>
    <row r="167" customFormat="false" ht="15" hidden="false" customHeight="false" outlineLevel="0" collapsed="false">
      <c r="C167" s="31"/>
      <c r="E167" s="2" t="n">
        <f aca="false">SUM(E162:E166)</f>
        <v>-54156</v>
      </c>
      <c r="F167" s="16" t="n">
        <f aca="false">+I167/E167</f>
        <v>2.39186202821479</v>
      </c>
      <c r="G167" s="20" t="n">
        <f aca="false">J167/E167</f>
        <v>1.98</v>
      </c>
      <c r="I167" s="26" t="n">
        <f aca="false">SUM(I162:I166)</f>
        <v>-129533.68</v>
      </c>
      <c r="J167" s="26" t="n">
        <f aca="false">SUM(J162:J166)</f>
        <v>-107228.88</v>
      </c>
    </row>
    <row r="168" customFormat="false" ht="15" hidden="false" customHeight="false" outlineLevel="0" collapsed="false">
      <c r="C168" s="31"/>
      <c r="F168" s="16"/>
      <c r="G168" s="20"/>
      <c r="I168" s="26"/>
      <c r="J168" s="26"/>
    </row>
    <row r="169" customFormat="false" ht="15" hidden="false" customHeight="false" outlineLevel="0" collapsed="false">
      <c r="B169" s="1" t="s">
        <v>86</v>
      </c>
      <c r="C169" s="31" t="n">
        <v>10</v>
      </c>
      <c r="D169" s="1" t="s">
        <v>20</v>
      </c>
      <c r="E169" s="2" t="n">
        <v>10000</v>
      </c>
      <c r="F169" s="16" t="n">
        <v>1.6</v>
      </c>
      <c r="G169" s="20" t="n">
        <v>1.67</v>
      </c>
      <c r="I169" s="26" t="n">
        <f aca="false">E169*F169</f>
        <v>16000</v>
      </c>
      <c r="J169" s="26" t="n">
        <f aca="false">E169*G169</f>
        <v>16700</v>
      </c>
      <c r="L169" s="1" t="s">
        <v>87</v>
      </c>
    </row>
    <row r="170" customFormat="false" ht="15" hidden="false" customHeight="false" outlineLevel="0" collapsed="false">
      <c r="B170" s="1" t="s">
        <v>14</v>
      </c>
      <c r="C170" s="31" t="n">
        <v>10</v>
      </c>
      <c r="D170" s="1" t="s">
        <v>29</v>
      </c>
      <c r="E170" s="2" t="n">
        <v>40000</v>
      </c>
      <c r="F170" s="16" t="n">
        <v>1.6</v>
      </c>
      <c r="G170" s="20" t="n">
        <v>1.67</v>
      </c>
      <c r="I170" s="26" t="n">
        <f aca="false">E170*F170</f>
        <v>64000</v>
      </c>
      <c r="J170" s="26" t="n">
        <f aca="false">E170*G170</f>
        <v>66800</v>
      </c>
      <c r="L170" s="1" t="s">
        <v>88</v>
      </c>
    </row>
    <row r="171" customFormat="false" ht="15" hidden="false" customHeight="false" outlineLevel="0" collapsed="false">
      <c r="C171" s="31" t="n">
        <v>10</v>
      </c>
      <c r="D171" s="1" t="s">
        <v>46</v>
      </c>
      <c r="E171" s="2" t="n">
        <v>10000</v>
      </c>
      <c r="F171" s="16" t="n">
        <v>1.6</v>
      </c>
      <c r="G171" s="20" t="n">
        <v>1.67</v>
      </c>
      <c r="I171" s="26" t="n">
        <f aca="false">E171*F171</f>
        <v>16000</v>
      </c>
      <c r="J171" s="26" t="n">
        <f aca="false">E171*G171</f>
        <v>16700</v>
      </c>
      <c r="L171" s="29" t="s">
        <v>89</v>
      </c>
    </row>
    <row r="172" customFormat="false" ht="15" hidden="false" customHeight="false" outlineLevel="0" collapsed="false">
      <c r="B172" s="4"/>
      <c r="C172" s="35" t="n">
        <v>10</v>
      </c>
      <c r="D172" s="29" t="s">
        <v>25</v>
      </c>
      <c r="E172" s="26" t="n">
        <v>10000</v>
      </c>
      <c r="F172" s="20" t="n">
        <v>1.6</v>
      </c>
      <c r="G172" s="20" t="n">
        <v>1.67</v>
      </c>
      <c r="H172" s="29"/>
      <c r="I172" s="26" t="n">
        <f aca="false">E172*F172</f>
        <v>16000</v>
      </c>
      <c r="J172" s="26" t="n">
        <f aca="false">E172*G172</f>
        <v>16700</v>
      </c>
      <c r="L172" s="4" t="s">
        <v>90</v>
      </c>
    </row>
    <row r="173" customFormat="false" ht="15" hidden="false" customHeight="false" outlineLevel="0" collapsed="false">
      <c r="B173" s="29" t="s">
        <v>57</v>
      </c>
      <c r="C173" s="32" t="n">
        <v>30</v>
      </c>
      <c r="D173" s="29" t="s">
        <v>43</v>
      </c>
      <c r="E173" s="26" t="n">
        <v>-30000</v>
      </c>
      <c r="F173" s="20" t="n">
        <v>1.93</v>
      </c>
      <c r="G173" s="20" t="n">
        <v>1.74</v>
      </c>
      <c r="H173" s="29"/>
      <c r="I173" s="26" t="n">
        <f aca="false">E173*F173</f>
        <v>-57900</v>
      </c>
      <c r="J173" s="26" t="n">
        <f aca="false">E173*G173</f>
        <v>-52200</v>
      </c>
      <c r="L173" s="1" t="s">
        <v>91</v>
      </c>
    </row>
    <row r="174" customFormat="false" ht="15" hidden="false" customHeight="false" outlineLevel="0" collapsed="false">
      <c r="B174" s="29"/>
      <c r="C174" s="32" t="n">
        <v>30</v>
      </c>
      <c r="D174" s="4" t="s">
        <v>29</v>
      </c>
      <c r="E174" s="24" t="n">
        <v>-30000</v>
      </c>
      <c r="F174" s="25" t="n">
        <v>1.93</v>
      </c>
      <c r="G174" s="25" t="n">
        <v>1.74</v>
      </c>
      <c r="H174" s="4"/>
      <c r="I174" s="24" t="n">
        <f aca="false">E174*F174</f>
        <v>-57900</v>
      </c>
      <c r="J174" s="24" t="n">
        <f aca="false">E174*G174</f>
        <v>-52200</v>
      </c>
      <c r="L174" s="1" t="s">
        <v>92</v>
      </c>
    </row>
    <row r="175" customFormat="false" ht="15" hidden="false" customHeight="false" outlineLevel="0" collapsed="false">
      <c r="C175" s="31"/>
      <c r="E175" s="2" t="n">
        <f aca="false">SUM(E169:E174)</f>
        <v>10000</v>
      </c>
      <c r="F175" s="16"/>
      <c r="G175" s="20"/>
      <c r="I175" s="26" t="n">
        <f aca="false">SUM(I169:I174)</f>
        <v>-3800</v>
      </c>
      <c r="J175" s="26" t="n">
        <f aca="false">SUM(J169:J174)</f>
        <v>12500</v>
      </c>
    </row>
    <row r="176" customFormat="false" ht="15" hidden="false" customHeight="false" outlineLevel="0" collapsed="false">
      <c r="C176" s="31"/>
      <c r="F176" s="16"/>
      <c r="G176" s="20"/>
      <c r="I176" s="26"/>
      <c r="J176" s="26"/>
    </row>
    <row r="177" customFormat="false" ht="15" hidden="false" customHeight="false" outlineLevel="0" collapsed="false">
      <c r="B177" s="1" t="s">
        <v>93</v>
      </c>
      <c r="C177" s="31"/>
      <c r="E177" s="2" t="n">
        <f aca="false">+E95+E111+E133+E138+E143+E154+E160+E167+E175</f>
        <v>116503</v>
      </c>
      <c r="F177" s="27"/>
      <c r="G177" s="36"/>
      <c r="I177" s="2" t="n">
        <f aca="false">+I95+I111+I133+I138+I143+I154+I160+I167+I175</f>
        <v>181181.81</v>
      </c>
      <c r="J177" s="2" t="n">
        <f aca="false">+J95+J111+J133+J138+J143+J154+J160+J167+J175</f>
        <v>326981.38</v>
      </c>
    </row>
    <row r="178" customFormat="false" ht="15" hidden="false" customHeight="false" outlineLevel="0" collapsed="false">
      <c r="C178" s="31"/>
      <c r="F178" s="27"/>
      <c r="G178" s="36"/>
    </row>
    <row r="179" customFormat="false" ht="15" hidden="false" customHeight="false" outlineLevel="0" collapsed="false">
      <c r="C179" s="31"/>
      <c r="F179" s="27"/>
      <c r="G179" s="36"/>
    </row>
    <row r="180" customFormat="false" ht="15" hidden="false" customHeight="false" outlineLevel="0" collapsed="false">
      <c r="A180" s="1" t="n">
        <v>1999</v>
      </c>
      <c r="B180" s="1" t="s">
        <v>56</v>
      </c>
      <c r="C180" s="31" t="n">
        <v>1</v>
      </c>
      <c r="D180" s="1" t="s">
        <v>94</v>
      </c>
      <c r="E180" s="2" t="n">
        <v>-10000</v>
      </c>
      <c r="F180" s="27" t="n">
        <v>1.98</v>
      </c>
      <c r="G180" s="36" t="n">
        <v>1.91</v>
      </c>
      <c r="I180" s="26" t="n">
        <f aca="false">E180*F180</f>
        <v>-19800</v>
      </c>
      <c r="J180" s="26" t="n">
        <f aca="false">E180*G180</f>
        <v>-19100</v>
      </c>
      <c r="L180" s="1" t="s">
        <v>95</v>
      </c>
    </row>
    <row r="181" customFormat="false" ht="15" hidden="false" customHeight="false" outlineLevel="0" collapsed="false">
      <c r="C181" s="31" t="n">
        <v>1</v>
      </c>
      <c r="D181" s="1" t="s">
        <v>20</v>
      </c>
      <c r="E181" s="2" t="n">
        <v>-10000</v>
      </c>
      <c r="F181" s="27" t="n">
        <v>1.99</v>
      </c>
      <c r="G181" s="36" t="n">
        <v>1.91</v>
      </c>
      <c r="I181" s="26" t="n">
        <f aca="false">E181*F181</f>
        <v>-19900</v>
      </c>
      <c r="J181" s="26" t="n">
        <f aca="false">E181*G181</f>
        <v>-19100</v>
      </c>
    </row>
    <row r="182" customFormat="false" ht="15" hidden="false" customHeight="false" outlineLevel="0" collapsed="false">
      <c r="C182" s="35" t="n">
        <v>1</v>
      </c>
      <c r="D182" s="4" t="s">
        <v>29</v>
      </c>
      <c r="E182" s="24" t="n">
        <v>-40000</v>
      </c>
      <c r="F182" s="37" t="n">
        <v>2</v>
      </c>
      <c r="G182" s="36" t="n">
        <v>1.91</v>
      </c>
      <c r="H182" s="4"/>
      <c r="I182" s="24" t="n">
        <f aca="false">E182*F182</f>
        <v>-80000</v>
      </c>
      <c r="J182" s="24" t="n">
        <f aca="false">E182*G182</f>
        <v>-76400</v>
      </c>
      <c r="K182" s="4"/>
      <c r="L182" s="4"/>
    </row>
    <row r="183" customFormat="false" ht="15" hidden="false" customHeight="false" outlineLevel="0" collapsed="false">
      <c r="C183" s="31" t="n">
        <v>6</v>
      </c>
      <c r="D183" s="1" t="s">
        <v>96</v>
      </c>
      <c r="E183" s="2" t="n">
        <v>-30000</v>
      </c>
      <c r="F183" s="27" t="n">
        <v>2.12</v>
      </c>
      <c r="G183" s="36" t="n">
        <v>1.91</v>
      </c>
      <c r="I183" s="26" t="n">
        <f aca="false">E183*F183</f>
        <v>-63600</v>
      </c>
      <c r="J183" s="26" t="n">
        <f aca="false">E183*G183</f>
        <v>-57300</v>
      </c>
      <c r="L183" s="1" t="s">
        <v>97</v>
      </c>
    </row>
    <row r="184" customFormat="false" ht="15" hidden="false" customHeight="false" outlineLevel="0" collapsed="false">
      <c r="C184" s="31" t="n">
        <v>6</v>
      </c>
      <c r="D184" s="1" t="s">
        <v>94</v>
      </c>
      <c r="E184" s="2" t="n">
        <v>-30000</v>
      </c>
      <c r="F184" s="27" t="n">
        <v>2.17</v>
      </c>
      <c r="G184" s="36" t="n">
        <v>1.91</v>
      </c>
      <c r="I184" s="26" t="n">
        <f aca="false">E184*F184</f>
        <v>-65100</v>
      </c>
      <c r="J184" s="26" t="n">
        <f aca="false">E184*G184</f>
        <v>-57300</v>
      </c>
      <c r="L184" s="1" t="s">
        <v>98</v>
      </c>
    </row>
    <row r="185" customFormat="false" ht="15" hidden="false" customHeight="false" outlineLevel="0" collapsed="false">
      <c r="C185" s="31" t="n">
        <v>6</v>
      </c>
      <c r="D185" s="1" t="s">
        <v>43</v>
      </c>
      <c r="E185" s="2" t="n">
        <v>-30000</v>
      </c>
      <c r="F185" s="27" t="n">
        <v>2.2</v>
      </c>
      <c r="G185" s="36" t="n">
        <v>1.91</v>
      </c>
      <c r="I185" s="26" t="n">
        <f aca="false">E185*F185</f>
        <v>-66000</v>
      </c>
      <c r="J185" s="26" t="n">
        <f aca="false">E185*G185</f>
        <v>-57300</v>
      </c>
      <c r="L185" s="1" t="s">
        <v>99</v>
      </c>
    </row>
    <row r="186" customFormat="false" ht="15" hidden="false" customHeight="false" outlineLevel="0" collapsed="false">
      <c r="C186" s="35" t="n">
        <v>6</v>
      </c>
      <c r="D186" s="4" t="s">
        <v>36</v>
      </c>
      <c r="E186" s="24" t="n">
        <v>-65000</v>
      </c>
      <c r="F186" s="37" t="n">
        <v>2.1</v>
      </c>
      <c r="G186" s="36" t="n">
        <v>1.91</v>
      </c>
      <c r="H186" s="4"/>
      <c r="I186" s="24" t="n">
        <f aca="false">E186*F186</f>
        <v>-136500</v>
      </c>
      <c r="J186" s="24" t="n">
        <f aca="false">E186*G186</f>
        <v>-124150</v>
      </c>
      <c r="K186" s="4"/>
      <c r="L186" s="4" t="s">
        <v>100</v>
      </c>
    </row>
    <row r="187" customFormat="false" ht="15" hidden="false" customHeight="false" outlineLevel="0" collapsed="false">
      <c r="C187" s="31" t="n">
        <v>7</v>
      </c>
      <c r="D187" s="1" t="s">
        <v>96</v>
      </c>
      <c r="E187" s="2" t="n">
        <v>-20000</v>
      </c>
      <c r="F187" s="27" t="n">
        <v>2.1</v>
      </c>
      <c r="G187" s="36" t="n">
        <v>1.91</v>
      </c>
      <c r="I187" s="26" t="n">
        <f aca="false">E187*F187</f>
        <v>-42000</v>
      </c>
      <c r="J187" s="26" t="n">
        <f aca="false">E187*G187</f>
        <v>-38200</v>
      </c>
      <c r="L187" s="1" t="s">
        <v>101</v>
      </c>
    </row>
    <row r="188" customFormat="false" ht="15" hidden="false" customHeight="false" outlineLevel="0" collapsed="false">
      <c r="C188" s="35" t="n">
        <v>7</v>
      </c>
      <c r="D188" s="4" t="s">
        <v>36</v>
      </c>
      <c r="E188" s="24" t="n">
        <v>-30000</v>
      </c>
      <c r="F188" s="37" t="n">
        <v>2.07</v>
      </c>
      <c r="G188" s="36" t="n">
        <v>1.91</v>
      </c>
      <c r="H188" s="4"/>
      <c r="I188" s="24" t="n">
        <f aca="false">E188*F188</f>
        <v>-62100</v>
      </c>
      <c r="J188" s="24" t="n">
        <f aca="false">E188*G188</f>
        <v>-57300</v>
      </c>
      <c r="K188" s="4"/>
      <c r="L188" s="4"/>
    </row>
    <row r="189" customFormat="false" ht="15" hidden="false" customHeight="false" outlineLevel="0" collapsed="false">
      <c r="C189" s="31" t="n">
        <v>8</v>
      </c>
      <c r="D189" s="1" t="s">
        <v>29</v>
      </c>
      <c r="E189" s="2" t="n">
        <v>-40000</v>
      </c>
      <c r="F189" s="27" t="n">
        <v>1.92</v>
      </c>
      <c r="G189" s="36" t="n">
        <v>1.91</v>
      </c>
      <c r="I189" s="26" t="n">
        <f aca="false">E189*F189</f>
        <v>-76800</v>
      </c>
      <c r="J189" s="26" t="n">
        <f aca="false">E189*G189</f>
        <v>-76400</v>
      </c>
    </row>
    <row r="190" customFormat="false" ht="15" hidden="false" customHeight="false" outlineLevel="0" collapsed="false">
      <c r="C190" s="35" t="n">
        <v>8</v>
      </c>
      <c r="D190" s="4" t="s">
        <v>36</v>
      </c>
      <c r="E190" s="24" t="n">
        <v>-10000</v>
      </c>
      <c r="F190" s="37" t="n">
        <v>1.98</v>
      </c>
      <c r="G190" s="36" t="n">
        <v>1.91</v>
      </c>
      <c r="H190" s="4"/>
      <c r="I190" s="24" t="n">
        <f aca="false">E190*F190</f>
        <v>-19800</v>
      </c>
      <c r="J190" s="24" t="n">
        <f aca="false">E190*G190</f>
        <v>-19100</v>
      </c>
      <c r="K190" s="4"/>
      <c r="L190" s="4"/>
    </row>
    <row r="191" customFormat="false" ht="15" hidden="false" customHeight="false" outlineLevel="0" collapsed="false">
      <c r="C191" s="31" t="n">
        <v>9</v>
      </c>
      <c r="D191" s="1" t="s">
        <v>29</v>
      </c>
      <c r="E191" s="2" t="n">
        <v>-20000</v>
      </c>
      <c r="F191" s="27" t="n">
        <v>1.95</v>
      </c>
      <c r="G191" s="36" t="n">
        <v>1.91</v>
      </c>
      <c r="I191" s="26" t="n">
        <f aca="false">E191*F191</f>
        <v>-39000</v>
      </c>
      <c r="J191" s="26" t="n">
        <f aca="false">E191*G191</f>
        <v>-38200</v>
      </c>
      <c r="L191" s="1" t="s">
        <v>102</v>
      </c>
    </row>
    <row r="192" customFormat="false" ht="15" hidden="false" customHeight="false" outlineLevel="0" collapsed="false">
      <c r="C192" s="31" t="n">
        <v>9</v>
      </c>
      <c r="D192" s="1" t="s">
        <v>43</v>
      </c>
      <c r="E192" s="2" t="n">
        <v>-20000</v>
      </c>
      <c r="F192" s="27" t="n">
        <v>1.9</v>
      </c>
      <c r="G192" s="36" t="n">
        <v>1.91</v>
      </c>
      <c r="I192" s="26" t="n">
        <f aca="false">E192*F192</f>
        <v>-38000</v>
      </c>
      <c r="J192" s="26" t="n">
        <f aca="false">E192*G192</f>
        <v>-38200</v>
      </c>
      <c r="L192" s="1" t="s">
        <v>103</v>
      </c>
    </row>
    <row r="193" customFormat="false" ht="15" hidden="false" customHeight="false" outlineLevel="0" collapsed="false">
      <c r="C193" s="31" t="n">
        <v>9</v>
      </c>
      <c r="D193" s="1" t="s">
        <v>96</v>
      </c>
      <c r="E193" s="2" t="n">
        <v>-10000</v>
      </c>
      <c r="F193" s="27" t="n">
        <v>1.92</v>
      </c>
      <c r="G193" s="36" t="n">
        <v>1.91</v>
      </c>
      <c r="I193" s="26" t="n">
        <f aca="false">E193*F193</f>
        <v>-19200</v>
      </c>
      <c r="J193" s="26" t="n">
        <f aca="false">E193*G193</f>
        <v>-19100</v>
      </c>
      <c r="L193" s="1" t="s">
        <v>104</v>
      </c>
    </row>
    <row r="194" customFormat="false" ht="15" hidden="false" customHeight="false" outlineLevel="0" collapsed="false">
      <c r="C194" s="31" t="n">
        <v>10</v>
      </c>
      <c r="D194" s="1" t="s">
        <v>43</v>
      </c>
      <c r="E194" s="2" t="n">
        <v>-20000</v>
      </c>
      <c r="F194" s="27" t="n">
        <v>1.9</v>
      </c>
      <c r="G194" s="36" t="n">
        <v>1.91</v>
      </c>
      <c r="I194" s="26" t="n">
        <f aca="false">E194*F194</f>
        <v>-38000</v>
      </c>
      <c r="J194" s="26" t="n">
        <f aca="false">E194*G194</f>
        <v>-38200</v>
      </c>
    </row>
    <row r="195" customFormat="false" ht="15" hidden="false" customHeight="false" outlineLevel="0" collapsed="false">
      <c r="C195" s="31" t="n">
        <v>10</v>
      </c>
      <c r="D195" s="1" t="s">
        <v>96</v>
      </c>
      <c r="E195" s="2" t="n">
        <v>-10000</v>
      </c>
      <c r="F195" s="27" t="n">
        <v>1.92</v>
      </c>
      <c r="G195" s="36" t="n">
        <v>1.91</v>
      </c>
      <c r="I195" s="26" t="n">
        <f aca="false">E195*F195</f>
        <v>-19200</v>
      </c>
      <c r="J195" s="26" t="n">
        <f aca="false">E195*G195</f>
        <v>-19100</v>
      </c>
    </row>
    <row r="196" customFormat="false" ht="15" hidden="false" customHeight="false" outlineLevel="0" collapsed="false">
      <c r="C196" s="31" t="n">
        <v>11</v>
      </c>
      <c r="D196" s="1" t="s">
        <v>43</v>
      </c>
      <c r="E196" s="2" t="n">
        <v>-20000</v>
      </c>
      <c r="F196" s="27" t="n">
        <v>1.9</v>
      </c>
      <c r="G196" s="36" t="n">
        <v>1.91</v>
      </c>
      <c r="I196" s="26" t="n">
        <f aca="false">E196*F196</f>
        <v>-38000</v>
      </c>
      <c r="J196" s="26" t="n">
        <f aca="false">E196*G196</f>
        <v>-38200</v>
      </c>
    </row>
    <row r="197" customFormat="false" ht="15" hidden="false" customHeight="false" outlineLevel="0" collapsed="false">
      <c r="C197" s="35" t="n">
        <v>11</v>
      </c>
      <c r="D197" s="4" t="s">
        <v>96</v>
      </c>
      <c r="E197" s="24" t="n">
        <v>-10000</v>
      </c>
      <c r="F197" s="37" t="n">
        <v>1.92</v>
      </c>
      <c r="G197" s="36" t="n">
        <v>1.91</v>
      </c>
      <c r="H197" s="4"/>
      <c r="I197" s="24" t="n">
        <f aca="false">E197*F197</f>
        <v>-19200</v>
      </c>
      <c r="J197" s="24" t="n">
        <f aca="false">E197*G197</f>
        <v>-19100</v>
      </c>
      <c r="K197" s="4"/>
      <c r="L197" s="4"/>
    </row>
    <row r="198" customFormat="false" ht="15" hidden="false" customHeight="false" outlineLevel="0" collapsed="false">
      <c r="C198" s="31"/>
      <c r="E198" s="2" t="n">
        <f aca="false">SUM(E180:E197)</f>
        <v>-425000</v>
      </c>
      <c r="F198" s="27"/>
      <c r="G198" s="36"/>
      <c r="I198" s="26" t="n">
        <f aca="false">SUM(I180:I197)</f>
        <v>-862200</v>
      </c>
      <c r="J198" s="26" t="n">
        <f aca="false">SUM(J180:J197)</f>
        <v>-811750</v>
      </c>
    </row>
    <row r="199" customFormat="false" ht="15" hidden="false" customHeight="false" outlineLevel="0" collapsed="false">
      <c r="C199" s="31"/>
      <c r="F199" s="27"/>
      <c r="G199" s="36"/>
      <c r="I199" s="26"/>
      <c r="J199" s="26"/>
    </row>
    <row r="200" customFormat="false" ht="15" hidden="false" customHeight="false" outlineLevel="0" collapsed="false">
      <c r="A200" s="1" t="n">
        <v>1999</v>
      </c>
      <c r="B200" s="1" t="s">
        <v>105</v>
      </c>
      <c r="C200" s="31" t="n">
        <v>10</v>
      </c>
      <c r="D200" s="1" t="s">
        <v>20</v>
      </c>
      <c r="E200" s="2" t="n">
        <v>10000</v>
      </c>
      <c r="F200" s="27" t="n">
        <v>1.8</v>
      </c>
      <c r="G200" s="36" t="n">
        <v>1.74</v>
      </c>
      <c r="I200" s="26" t="n">
        <f aca="false">E200*F200</f>
        <v>18000</v>
      </c>
      <c r="J200" s="26" t="n">
        <f aca="false">E200*G200</f>
        <v>17400</v>
      </c>
      <c r="L200" s="1" t="s">
        <v>106</v>
      </c>
    </row>
    <row r="201" customFormat="false" ht="15" hidden="false" customHeight="false" outlineLevel="0" collapsed="false">
      <c r="C201" s="31" t="n">
        <v>10</v>
      </c>
      <c r="D201" s="1" t="s">
        <v>29</v>
      </c>
      <c r="E201" s="2" t="n">
        <v>30000</v>
      </c>
      <c r="F201" s="27" t="n">
        <v>1.79</v>
      </c>
      <c r="G201" s="36" t="n">
        <v>1.74</v>
      </c>
      <c r="I201" s="26" t="n">
        <f aca="false">E201*F201</f>
        <v>53700</v>
      </c>
      <c r="J201" s="26" t="n">
        <f aca="false">E201*G201</f>
        <v>52200</v>
      </c>
    </row>
    <row r="202" customFormat="false" ht="15" hidden="false" customHeight="false" outlineLevel="0" collapsed="false">
      <c r="C202" s="35" t="n">
        <v>10</v>
      </c>
      <c r="D202" s="4" t="s">
        <v>36</v>
      </c>
      <c r="E202" s="24" t="n">
        <v>10000</v>
      </c>
      <c r="F202" s="37" t="n">
        <v>1.79</v>
      </c>
      <c r="G202" s="36" t="n">
        <v>1.74</v>
      </c>
      <c r="H202" s="4"/>
      <c r="I202" s="24" t="n">
        <f aca="false">E202*F202</f>
        <v>17900</v>
      </c>
      <c r="J202" s="24" t="n">
        <f aca="false">E202*G202</f>
        <v>17400</v>
      </c>
    </row>
    <row r="203" customFormat="false" ht="15" hidden="false" customHeight="false" outlineLevel="0" collapsed="false">
      <c r="C203" s="31" t="n">
        <v>12</v>
      </c>
      <c r="D203" s="1" t="s">
        <v>20</v>
      </c>
      <c r="E203" s="2" t="n">
        <v>20000</v>
      </c>
      <c r="F203" s="38" t="n">
        <v>1.765</v>
      </c>
      <c r="G203" s="36" t="n">
        <v>1.74</v>
      </c>
      <c r="I203" s="26" t="n">
        <f aca="false">E203*F203</f>
        <v>35300</v>
      </c>
      <c r="J203" s="26" t="n">
        <f aca="false">E203*G203</f>
        <v>34800</v>
      </c>
    </row>
    <row r="204" customFormat="false" ht="15" hidden="false" customHeight="false" outlineLevel="0" collapsed="false">
      <c r="C204" s="31" t="n">
        <v>12</v>
      </c>
      <c r="D204" s="1" t="s">
        <v>43</v>
      </c>
      <c r="E204" s="2" t="n">
        <v>10000</v>
      </c>
      <c r="F204" s="27" t="n">
        <v>1.75</v>
      </c>
      <c r="G204" s="36" t="n">
        <v>1.74</v>
      </c>
      <c r="I204" s="26" t="n">
        <f aca="false">E204*F204</f>
        <v>17500</v>
      </c>
      <c r="J204" s="26" t="n">
        <f aca="false">E204*G204</f>
        <v>17400</v>
      </c>
    </row>
    <row r="205" customFormat="false" ht="15" hidden="false" customHeight="false" outlineLevel="0" collapsed="false">
      <c r="C205" s="35" t="n">
        <v>12</v>
      </c>
      <c r="D205" s="4" t="s">
        <v>36</v>
      </c>
      <c r="E205" s="24" t="n">
        <v>20000</v>
      </c>
      <c r="F205" s="37" t="n">
        <v>1.77</v>
      </c>
      <c r="G205" s="39" t="n">
        <v>1.74</v>
      </c>
      <c r="H205" s="4"/>
      <c r="I205" s="24" t="n">
        <f aca="false">E205*F205</f>
        <v>35400</v>
      </c>
      <c r="J205" s="24" t="n">
        <f aca="false">E205*G205</f>
        <v>34800</v>
      </c>
    </row>
    <row r="206" customFormat="false" ht="15" hidden="false" customHeight="false" outlineLevel="0" collapsed="false">
      <c r="C206" s="31"/>
      <c r="E206" s="2" t="n">
        <f aca="false">SUM(E200:E205)</f>
        <v>100000</v>
      </c>
      <c r="F206" s="27"/>
      <c r="G206" s="36"/>
      <c r="I206" s="26" t="n">
        <f aca="false">SUM(I200:I205)</f>
        <v>177800</v>
      </c>
      <c r="J206" s="26" t="n">
        <f aca="false">SUM(J200:J205)</f>
        <v>174000</v>
      </c>
    </row>
    <row r="207" customFormat="false" ht="15" hidden="false" customHeight="false" outlineLevel="0" collapsed="false">
      <c r="C207" s="31"/>
      <c r="F207" s="27"/>
      <c r="G207" s="36"/>
      <c r="I207" s="26"/>
      <c r="J207" s="26"/>
    </row>
    <row r="208" customFormat="false" ht="15" hidden="false" customHeight="false" outlineLevel="0" collapsed="false">
      <c r="A208" s="1" t="n">
        <v>1999</v>
      </c>
      <c r="B208" s="1" t="s">
        <v>22</v>
      </c>
      <c r="C208" s="31" t="n">
        <v>26</v>
      </c>
      <c r="D208" s="1" t="s">
        <v>43</v>
      </c>
      <c r="E208" s="2" t="n">
        <v>-25000</v>
      </c>
      <c r="F208" s="27" t="n">
        <v>1.98</v>
      </c>
      <c r="G208" s="36" t="n">
        <v>1.77</v>
      </c>
      <c r="I208" s="26" t="n">
        <f aca="false">E208*F208</f>
        <v>-49500</v>
      </c>
      <c r="J208" s="26" t="n">
        <f aca="false">E208*G208</f>
        <v>-44250</v>
      </c>
      <c r="L208" s="1" t="s">
        <v>107</v>
      </c>
    </row>
    <row r="209" customFormat="false" ht="15" hidden="false" customHeight="false" outlineLevel="0" collapsed="false">
      <c r="C209" s="31" t="n">
        <v>26</v>
      </c>
      <c r="D209" s="1" t="s">
        <v>36</v>
      </c>
      <c r="E209" s="2" t="n">
        <v>-20000</v>
      </c>
      <c r="F209" s="27" t="n">
        <v>1.9</v>
      </c>
      <c r="G209" s="36" t="n">
        <v>1.77</v>
      </c>
      <c r="I209" s="26" t="n">
        <f aca="false">E209*F209</f>
        <v>-38000</v>
      </c>
      <c r="J209" s="26" t="n">
        <f aca="false">E209*G209</f>
        <v>-35400</v>
      </c>
    </row>
    <row r="210" customFormat="false" ht="15" hidden="false" customHeight="false" outlineLevel="0" collapsed="false">
      <c r="C210" s="35" t="n">
        <v>26</v>
      </c>
      <c r="D210" s="4" t="s">
        <v>20</v>
      </c>
      <c r="E210" s="24" t="n">
        <v>-10000</v>
      </c>
      <c r="F210" s="37" t="n">
        <v>1.98</v>
      </c>
      <c r="G210" s="39" t="n">
        <v>1.77</v>
      </c>
      <c r="H210" s="4"/>
      <c r="I210" s="24" t="n">
        <f aca="false">E210*F210</f>
        <v>-19800</v>
      </c>
      <c r="J210" s="24" t="n">
        <f aca="false">E210*G210</f>
        <v>-17700</v>
      </c>
      <c r="K210" s="4"/>
      <c r="L210" s="4"/>
    </row>
    <row r="211" customFormat="false" ht="15" hidden="false" customHeight="false" outlineLevel="0" collapsed="false">
      <c r="C211" s="31" t="n">
        <v>27</v>
      </c>
      <c r="D211" s="1" t="s">
        <v>36</v>
      </c>
      <c r="E211" s="2" t="n">
        <v>-10000</v>
      </c>
      <c r="F211" s="27" t="n">
        <v>1.9</v>
      </c>
      <c r="G211" s="36" t="n">
        <v>1.77</v>
      </c>
      <c r="I211" s="26" t="n">
        <f aca="false">E211*F211</f>
        <v>-19000</v>
      </c>
      <c r="J211" s="26" t="n">
        <f aca="false">E211*G211</f>
        <v>-17700</v>
      </c>
      <c r="L211" s="1" t="s">
        <v>108</v>
      </c>
    </row>
    <row r="212" customFormat="false" ht="15" hidden="false" customHeight="false" outlineLevel="0" collapsed="false">
      <c r="C212" s="31" t="n">
        <v>27</v>
      </c>
      <c r="D212" s="1" t="s">
        <v>20</v>
      </c>
      <c r="E212" s="2" t="n">
        <v>-10000</v>
      </c>
      <c r="F212" s="27" t="n">
        <v>1.9</v>
      </c>
      <c r="G212" s="36" t="n">
        <v>1.77</v>
      </c>
      <c r="I212" s="26" t="n">
        <f aca="false">E212*F212</f>
        <v>-19000</v>
      </c>
      <c r="J212" s="26" t="n">
        <f aca="false">E212*G212</f>
        <v>-17700</v>
      </c>
      <c r="L212" s="1" t="s">
        <v>109</v>
      </c>
    </row>
    <row r="213" customFormat="false" ht="15" hidden="false" customHeight="false" outlineLevel="0" collapsed="false">
      <c r="C213" s="31" t="n">
        <v>28</v>
      </c>
      <c r="D213" s="1" t="s">
        <v>36</v>
      </c>
      <c r="E213" s="2" t="n">
        <v>-10000</v>
      </c>
      <c r="F213" s="27" t="n">
        <v>1.9</v>
      </c>
      <c r="G213" s="36" t="n">
        <v>1.77</v>
      </c>
      <c r="I213" s="26" t="n">
        <f aca="false">E213*F213</f>
        <v>-19000</v>
      </c>
      <c r="J213" s="26" t="n">
        <f aca="false">E213*G213</f>
        <v>-17700</v>
      </c>
    </row>
    <row r="214" customFormat="false" ht="15" hidden="false" customHeight="false" outlineLevel="0" collapsed="false">
      <c r="C214" s="31" t="n">
        <v>28</v>
      </c>
      <c r="D214" s="1" t="s">
        <v>20</v>
      </c>
      <c r="E214" s="2" t="n">
        <v>-10000</v>
      </c>
      <c r="F214" s="27" t="n">
        <v>1.9</v>
      </c>
      <c r="G214" s="36" t="n">
        <v>1.77</v>
      </c>
      <c r="I214" s="26" t="n">
        <f aca="false">E214*F214</f>
        <v>-19000</v>
      </c>
      <c r="J214" s="26" t="n">
        <f aca="false">E214*G214</f>
        <v>-17700</v>
      </c>
    </row>
    <row r="215" customFormat="false" ht="15" hidden="false" customHeight="false" outlineLevel="0" collapsed="false">
      <c r="C215" s="31" t="n">
        <v>29</v>
      </c>
      <c r="D215" s="1" t="s">
        <v>36</v>
      </c>
      <c r="E215" s="2" t="n">
        <v>-10000</v>
      </c>
      <c r="F215" s="27" t="n">
        <v>1.9</v>
      </c>
      <c r="G215" s="36" t="n">
        <v>1.77</v>
      </c>
      <c r="I215" s="26" t="n">
        <f aca="false">E215*F215</f>
        <v>-19000</v>
      </c>
      <c r="J215" s="26" t="n">
        <f aca="false">E215*G215</f>
        <v>-17700</v>
      </c>
    </row>
    <row r="216" customFormat="false" ht="15" hidden="false" customHeight="false" outlineLevel="0" collapsed="false">
      <c r="C216" s="31" t="n">
        <v>29</v>
      </c>
      <c r="D216" s="1" t="s">
        <v>20</v>
      </c>
      <c r="E216" s="2" t="n">
        <v>-10000</v>
      </c>
      <c r="F216" s="27" t="n">
        <v>1.9</v>
      </c>
      <c r="G216" s="36" t="n">
        <v>1.77</v>
      </c>
      <c r="I216" s="26" t="n">
        <f aca="false">E216*F216</f>
        <v>-19000</v>
      </c>
      <c r="J216" s="26" t="n">
        <f aca="false">E216*G216</f>
        <v>-17700</v>
      </c>
    </row>
    <row r="217" customFormat="false" ht="15" hidden="false" customHeight="false" outlineLevel="0" collapsed="false">
      <c r="C217" s="35" t="n">
        <v>29</v>
      </c>
      <c r="D217" s="4" t="s">
        <v>43</v>
      </c>
      <c r="E217" s="24" t="n">
        <v>-10000</v>
      </c>
      <c r="F217" s="37" t="n">
        <v>1.9</v>
      </c>
      <c r="G217" s="39" t="n">
        <v>1.77</v>
      </c>
      <c r="H217" s="4"/>
      <c r="I217" s="24" t="n">
        <f aca="false">E217*F217</f>
        <v>-19000</v>
      </c>
      <c r="J217" s="24" t="n">
        <f aca="false">E217*G217</f>
        <v>-17700</v>
      </c>
      <c r="K217" s="4"/>
      <c r="L217" s="4"/>
    </row>
    <row r="218" customFormat="false" ht="15" hidden="false" customHeight="false" outlineLevel="0" collapsed="false">
      <c r="C218" s="31"/>
      <c r="E218" s="2" t="n">
        <f aca="false">SUM(E208:E217)</f>
        <v>-125000</v>
      </c>
      <c r="F218" s="27"/>
      <c r="G218" s="36"/>
      <c r="I218" s="26" t="n">
        <f aca="false">SUM(I208:I217)</f>
        <v>-240300</v>
      </c>
      <c r="J218" s="26" t="n">
        <f aca="false">SUM(J208:J217)</f>
        <v>-221250</v>
      </c>
    </row>
    <row r="219" customFormat="false" ht="15" hidden="false" customHeight="false" outlineLevel="0" collapsed="false">
      <c r="C219" s="31"/>
      <c r="F219" s="27"/>
      <c r="G219" s="36"/>
      <c r="I219" s="26"/>
      <c r="J219" s="26"/>
    </row>
    <row r="220" customFormat="false" ht="15" hidden="false" customHeight="false" outlineLevel="0" collapsed="false">
      <c r="A220" s="1" t="n">
        <v>1999</v>
      </c>
      <c r="B220" s="1" t="s">
        <v>26</v>
      </c>
      <c r="C220" s="31" t="n">
        <v>22</v>
      </c>
      <c r="D220" s="1" t="s">
        <v>36</v>
      </c>
      <c r="E220" s="2" t="n">
        <v>-50000</v>
      </c>
      <c r="F220" s="27" t="n">
        <v>2.26</v>
      </c>
      <c r="G220" s="36" t="n">
        <v>2.08</v>
      </c>
      <c r="I220" s="26" t="n">
        <f aca="false">E220*F220</f>
        <v>-113000</v>
      </c>
      <c r="J220" s="26" t="n">
        <f aca="false">E220*G220</f>
        <v>-104000</v>
      </c>
      <c r="L220" s="1" t="s">
        <v>110</v>
      </c>
    </row>
    <row r="221" customFormat="false" ht="15" hidden="false" customHeight="false" outlineLevel="0" collapsed="false">
      <c r="C221" s="31" t="n">
        <v>23</v>
      </c>
      <c r="D221" s="1" t="s">
        <v>111</v>
      </c>
      <c r="E221" s="2" t="n">
        <v>-15000</v>
      </c>
      <c r="F221" s="27" t="n">
        <v>2.26</v>
      </c>
      <c r="G221" s="36" t="n">
        <v>2.08</v>
      </c>
      <c r="I221" s="26" t="n">
        <f aca="false">E221*F221</f>
        <v>-33900</v>
      </c>
      <c r="J221" s="26" t="n">
        <f aca="false">E221*G221</f>
        <v>-31200</v>
      </c>
      <c r="L221" s="1" t="s">
        <v>112</v>
      </c>
    </row>
    <row r="222" customFormat="false" ht="15" hidden="false" customHeight="false" outlineLevel="0" collapsed="false">
      <c r="C222" s="31" t="n">
        <v>23</v>
      </c>
      <c r="D222" s="1" t="s">
        <v>36</v>
      </c>
      <c r="E222" s="2" t="n">
        <v>-20000</v>
      </c>
      <c r="F222" s="27" t="n">
        <v>2.25</v>
      </c>
      <c r="G222" s="36" t="n">
        <v>2.08</v>
      </c>
      <c r="I222" s="26" t="n">
        <f aca="false">E222*F222</f>
        <v>-45000</v>
      </c>
      <c r="J222" s="26" t="n">
        <f aca="false">E222*G222</f>
        <v>-41600</v>
      </c>
    </row>
    <row r="223" customFormat="false" ht="15" hidden="false" customHeight="false" outlineLevel="0" collapsed="false">
      <c r="C223" s="32" t="n">
        <v>23</v>
      </c>
      <c r="D223" s="29" t="s">
        <v>29</v>
      </c>
      <c r="E223" s="26" t="n">
        <v>-20000</v>
      </c>
      <c r="F223" s="40" t="n">
        <v>2.25</v>
      </c>
      <c r="G223" s="36" t="n">
        <v>2.08</v>
      </c>
      <c r="H223" s="29"/>
      <c r="I223" s="26" t="n">
        <f aca="false">E223*F223</f>
        <v>-45000</v>
      </c>
      <c r="J223" s="26" t="n">
        <f aca="false">E223*G223</f>
        <v>-41600</v>
      </c>
      <c r="L223" s="4"/>
    </row>
    <row r="224" customFormat="false" ht="15" hidden="false" customHeight="false" outlineLevel="0" collapsed="false">
      <c r="C224" s="31" t="n">
        <v>29</v>
      </c>
      <c r="D224" s="1" t="s">
        <v>113</v>
      </c>
      <c r="E224" s="2" t="n">
        <v>-40000</v>
      </c>
      <c r="F224" s="38" t="n">
        <f aca="false">2.235+0.05</f>
        <v>2.285</v>
      </c>
      <c r="G224" s="36" t="n">
        <v>2.08</v>
      </c>
      <c r="I224" s="26" t="n">
        <f aca="false">E224*F224</f>
        <v>-91400</v>
      </c>
      <c r="J224" s="26" t="n">
        <f aca="false">E224*G224</f>
        <v>-83200</v>
      </c>
      <c r="L224" s="1" t="s">
        <v>114</v>
      </c>
    </row>
    <row r="225" customFormat="false" ht="15" hidden="false" customHeight="false" outlineLevel="0" collapsed="false">
      <c r="C225" s="4" t="n">
        <v>30</v>
      </c>
      <c r="D225" s="4" t="s">
        <v>113</v>
      </c>
      <c r="E225" s="24" t="n">
        <v>-10000</v>
      </c>
      <c r="F225" s="41" t="n">
        <f aca="false">2.24+0.05</f>
        <v>2.29</v>
      </c>
      <c r="G225" s="39" t="n">
        <v>2.08</v>
      </c>
      <c r="H225" s="4"/>
      <c r="I225" s="24" t="n">
        <f aca="false">E225*F225</f>
        <v>-22900</v>
      </c>
      <c r="J225" s="24" t="n">
        <f aca="false">E225*G225</f>
        <v>-20800</v>
      </c>
      <c r="K225" s="4"/>
      <c r="L225" s="4" t="s">
        <v>115</v>
      </c>
    </row>
    <row r="226" customFormat="false" ht="15" hidden="false" customHeight="false" outlineLevel="0" collapsed="false">
      <c r="C226" s="31"/>
      <c r="E226" s="2" t="n">
        <f aca="false">SUM(E220:E225)</f>
        <v>-155000</v>
      </c>
      <c r="F226" s="27"/>
      <c r="G226" s="36"/>
      <c r="I226" s="26" t="n">
        <f aca="false">SUM(I220:I225)</f>
        <v>-351200</v>
      </c>
      <c r="J226" s="26" t="n">
        <f aca="false">SUM(J220:J225)</f>
        <v>-322400</v>
      </c>
    </row>
    <row r="227" customFormat="false" ht="15" hidden="false" customHeight="false" outlineLevel="0" collapsed="false">
      <c r="C227" s="31"/>
      <c r="F227" s="27"/>
      <c r="G227" s="36"/>
      <c r="I227" s="26"/>
      <c r="J227" s="26"/>
    </row>
    <row r="228" customFormat="false" ht="15" hidden="false" customHeight="false" outlineLevel="0" collapsed="false">
      <c r="A228" s="1" t="n">
        <v>1999</v>
      </c>
      <c r="B228" s="1" t="s">
        <v>66</v>
      </c>
      <c r="C228" s="31" t="n">
        <v>19</v>
      </c>
      <c r="D228" s="1" t="s">
        <v>111</v>
      </c>
      <c r="E228" s="2" t="n">
        <v>10000</v>
      </c>
      <c r="F228" s="27" t="n">
        <v>2.2</v>
      </c>
      <c r="G228" s="36" t="n">
        <v>2.26</v>
      </c>
      <c r="I228" s="26" t="n">
        <f aca="false">E228*F228</f>
        <v>22000</v>
      </c>
      <c r="J228" s="26" t="n">
        <f aca="false">E228*G228</f>
        <v>22600</v>
      </c>
      <c r="L228" s="1" t="s">
        <v>116</v>
      </c>
    </row>
    <row r="229" customFormat="false" ht="15" hidden="false" customHeight="false" outlineLevel="0" collapsed="false">
      <c r="C229" s="31" t="n">
        <v>19</v>
      </c>
      <c r="D229" s="1" t="s">
        <v>29</v>
      </c>
      <c r="E229" s="2" t="n">
        <v>10000</v>
      </c>
      <c r="F229" s="27" t="n">
        <v>2.2</v>
      </c>
      <c r="G229" s="36" t="n">
        <v>2.26</v>
      </c>
      <c r="I229" s="26" t="n">
        <f aca="false">E229*F229</f>
        <v>22000</v>
      </c>
      <c r="J229" s="26" t="n">
        <f aca="false">E229*G229</f>
        <v>22600</v>
      </c>
      <c r="L229" s="1" t="s">
        <v>117</v>
      </c>
    </row>
    <row r="230" customFormat="false" ht="15" hidden="false" customHeight="false" outlineLevel="0" collapsed="false">
      <c r="C230" s="31" t="n">
        <v>20</v>
      </c>
      <c r="D230" s="1" t="s">
        <v>111</v>
      </c>
      <c r="E230" s="2" t="n">
        <v>10000</v>
      </c>
      <c r="F230" s="27" t="n">
        <v>2.2</v>
      </c>
      <c r="G230" s="36" t="n">
        <v>2.26</v>
      </c>
      <c r="I230" s="26" t="n">
        <f aca="false">E230*F230</f>
        <v>22000</v>
      </c>
      <c r="J230" s="26" t="n">
        <f aca="false">E230*G230</f>
        <v>22600</v>
      </c>
    </row>
    <row r="231" customFormat="false" ht="15" hidden="false" customHeight="false" outlineLevel="0" collapsed="false">
      <c r="C231" s="31" t="n">
        <v>20</v>
      </c>
      <c r="D231" s="1" t="s">
        <v>29</v>
      </c>
      <c r="E231" s="2" t="n">
        <v>10000</v>
      </c>
      <c r="F231" s="27" t="n">
        <v>2.2</v>
      </c>
      <c r="G231" s="36" t="n">
        <v>2.26</v>
      </c>
      <c r="I231" s="26" t="n">
        <f aca="false">E231*F231</f>
        <v>22000</v>
      </c>
      <c r="J231" s="26" t="n">
        <f aca="false">E231*G231</f>
        <v>22600</v>
      </c>
    </row>
    <row r="232" customFormat="false" ht="15" hidden="false" customHeight="false" outlineLevel="0" collapsed="false">
      <c r="C232" s="31" t="n">
        <v>21</v>
      </c>
      <c r="D232" s="1" t="s">
        <v>111</v>
      </c>
      <c r="E232" s="2" t="n">
        <v>10000</v>
      </c>
      <c r="F232" s="27" t="n">
        <v>2.2</v>
      </c>
      <c r="G232" s="36" t="n">
        <v>2.26</v>
      </c>
      <c r="I232" s="26" t="n">
        <f aca="false">E232*F232</f>
        <v>22000</v>
      </c>
      <c r="J232" s="26" t="n">
        <f aca="false">E232*G232</f>
        <v>22600</v>
      </c>
    </row>
    <row r="233" customFormat="false" ht="15" hidden="false" customHeight="false" outlineLevel="0" collapsed="false">
      <c r="C233" s="35" t="n">
        <v>21</v>
      </c>
      <c r="D233" s="4" t="s">
        <v>29</v>
      </c>
      <c r="E233" s="24" t="n">
        <v>10000</v>
      </c>
      <c r="F233" s="37" t="n">
        <v>2.2</v>
      </c>
      <c r="G233" s="39" t="n">
        <v>2.26</v>
      </c>
      <c r="H233" s="4"/>
      <c r="I233" s="24" t="n">
        <f aca="false">E233*F233</f>
        <v>22000</v>
      </c>
      <c r="J233" s="24" t="n">
        <f aca="false">E233*G233</f>
        <v>22600</v>
      </c>
      <c r="K233" s="4"/>
      <c r="L233" s="4"/>
    </row>
    <row r="234" customFormat="false" ht="15" hidden="false" customHeight="false" outlineLevel="0" collapsed="false">
      <c r="C234" s="31"/>
      <c r="E234" s="2" t="n">
        <f aca="false">SUM(E228:E233)</f>
        <v>60000</v>
      </c>
      <c r="F234" s="27"/>
      <c r="G234" s="36"/>
      <c r="I234" s="26" t="n">
        <f aca="false">SUM(I228:I233)</f>
        <v>132000</v>
      </c>
      <c r="J234" s="26" t="n">
        <f aca="false">SUM(J228:J233)</f>
        <v>135600</v>
      </c>
    </row>
    <row r="235" customFormat="false" ht="15" hidden="false" customHeight="false" outlineLevel="0" collapsed="false">
      <c r="C235" s="31"/>
      <c r="F235" s="27"/>
      <c r="G235" s="36"/>
      <c r="I235" s="26"/>
      <c r="J235" s="26"/>
    </row>
    <row r="236" customFormat="false" ht="15" hidden="false" customHeight="false" outlineLevel="0" collapsed="false">
      <c r="A236" s="1" t="n">
        <v>1999</v>
      </c>
      <c r="B236" s="1" t="s">
        <v>38</v>
      </c>
      <c r="C236" s="31" t="n">
        <v>7</v>
      </c>
      <c r="D236" s="1" t="s">
        <v>36</v>
      </c>
      <c r="E236" s="2" t="n">
        <v>-15000</v>
      </c>
      <c r="F236" s="27" t="n">
        <v>2.25</v>
      </c>
      <c r="G236" s="36" t="n">
        <v>2.24</v>
      </c>
      <c r="I236" s="26" t="n">
        <f aca="false">E236*F236</f>
        <v>-33750</v>
      </c>
      <c r="J236" s="26" t="n">
        <f aca="false">E236*G236</f>
        <v>-33600</v>
      </c>
      <c r="L236" s="1" t="s">
        <v>118</v>
      </c>
    </row>
    <row r="237" customFormat="false" ht="15" hidden="false" customHeight="false" outlineLevel="0" collapsed="false">
      <c r="C237" s="31" t="n">
        <v>7</v>
      </c>
      <c r="D237" s="1" t="s">
        <v>29</v>
      </c>
      <c r="E237" s="2" t="n">
        <v>-15000</v>
      </c>
      <c r="F237" s="27" t="n">
        <v>2.24</v>
      </c>
      <c r="G237" s="36" t="n">
        <v>2.24</v>
      </c>
      <c r="I237" s="26" t="n">
        <f aca="false">E237*F237</f>
        <v>-33600</v>
      </c>
      <c r="J237" s="26" t="n">
        <f aca="false">E237*G237</f>
        <v>-33600</v>
      </c>
      <c r="L237" s="1" t="s">
        <v>119</v>
      </c>
    </row>
    <row r="238" customFormat="false" ht="15" hidden="false" customHeight="false" outlineLevel="0" collapsed="false">
      <c r="C238" s="35"/>
      <c r="D238" s="4"/>
      <c r="E238" s="24"/>
      <c r="F238" s="37"/>
      <c r="G238" s="39"/>
      <c r="H238" s="4"/>
      <c r="I238" s="24"/>
      <c r="J238" s="24"/>
      <c r="K238" s="4"/>
      <c r="L238" s="4"/>
    </row>
    <row r="239" customFormat="false" ht="15" hidden="false" customHeight="false" outlineLevel="0" collapsed="false">
      <c r="C239" s="31"/>
      <c r="E239" s="2" t="n">
        <f aca="false">SUM(E236:E238)</f>
        <v>-30000</v>
      </c>
      <c r="F239" s="27"/>
      <c r="G239" s="36"/>
      <c r="I239" s="26" t="n">
        <f aca="false">SUM(I236:I238)</f>
        <v>-67350</v>
      </c>
      <c r="J239" s="26" t="n">
        <f aca="false">SUM(J236:J238)</f>
        <v>-67200</v>
      </c>
    </row>
    <row r="240" customFormat="false" ht="15" hidden="false" customHeight="false" outlineLevel="0" collapsed="false">
      <c r="C240" s="31"/>
      <c r="F240" s="27"/>
      <c r="G240" s="36"/>
      <c r="I240" s="26"/>
      <c r="J240" s="26"/>
    </row>
    <row r="241" customFormat="false" ht="15" hidden="false" customHeight="false" outlineLevel="0" collapsed="false">
      <c r="A241" s="1" t="n">
        <v>1999</v>
      </c>
      <c r="B241" s="1" t="s">
        <v>48</v>
      </c>
      <c r="C241" s="31" t="n">
        <v>27</v>
      </c>
      <c r="D241" s="1" t="s">
        <v>43</v>
      </c>
      <c r="E241" s="2" t="n">
        <v>-10000</v>
      </c>
      <c r="F241" s="27" t="n">
        <v>2.98</v>
      </c>
      <c r="G241" s="36" t="n">
        <v>2.68</v>
      </c>
      <c r="I241" s="26" t="n">
        <f aca="false">E241*F241</f>
        <v>-29800</v>
      </c>
      <c r="J241" s="26" t="n">
        <f aca="false">E241*G241</f>
        <v>-26800</v>
      </c>
      <c r="L241" s="1" t="s">
        <v>120</v>
      </c>
    </row>
    <row r="242" customFormat="false" ht="15" hidden="false" customHeight="false" outlineLevel="0" collapsed="false">
      <c r="C242" s="35"/>
      <c r="D242" s="4"/>
      <c r="E242" s="24"/>
      <c r="F242" s="37"/>
      <c r="G242" s="39"/>
      <c r="H242" s="4"/>
      <c r="I242" s="24"/>
      <c r="J242" s="24"/>
      <c r="K242" s="4"/>
      <c r="L242" s="4"/>
    </row>
    <row r="243" customFormat="false" ht="15" hidden="false" customHeight="false" outlineLevel="0" collapsed="false">
      <c r="C243" s="31"/>
      <c r="E243" s="2" t="n">
        <f aca="false">SUM(E241:E242)</f>
        <v>-10000</v>
      </c>
      <c r="F243" s="27"/>
      <c r="G243" s="36"/>
      <c r="I243" s="26" t="n">
        <f aca="false">SUM(I241:I242)</f>
        <v>-29800</v>
      </c>
      <c r="J243" s="26" t="n">
        <f aca="false">SUM(J241:J242)</f>
        <v>-26800</v>
      </c>
    </row>
    <row r="244" customFormat="false" ht="15" hidden="false" customHeight="false" outlineLevel="0" collapsed="false">
      <c r="C244" s="31"/>
      <c r="F244" s="27"/>
      <c r="G244" s="36"/>
      <c r="I244" s="26"/>
      <c r="J244" s="26"/>
    </row>
    <row r="245" customFormat="false" ht="105" hidden="false" customHeight="false" outlineLevel="0" collapsed="false">
      <c r="A245" s="1" t="n">
        <v>1999</v>
      </c>
      <c r="B245" s="1" t="s">
        <v>50</v>
      </c>
      <c r="C245" s="31" t="n">
        <v>1</v>
      </c>
      <c r="D245" s="1" t="s">
        <v>111</v>
      </c>
      <c r="E245" s="2" t="n">
        <v>-20000</v>
      </c>
      <c r="F245" s="27" t="n">
        <v>2.77</v>
      </c>
      <c r="G245" s="36" t="n">
        <v>2.62</v>
      </c>
      <c r="I245" s="26" t="n">
        <f aca="false">E245*F245</f>
        <v>-55400</v>
      </c>
      <c r="J245" s="26" t="n">
        <f aca="false">E245*G245</f>
        <v>-52400</v>
      </c>
      <c r="L245" s="42" t="s">
        <v>121</v>
      </c>
    </row>
    <row r="246" customFormat="false" ht="15" hidden="false" customHeight="false" outlineLevel="0" collapsed="false">
      <c r="C246" s="31" t="n">
        <v>1</v>
      </c>
      <c r="D246" s="1" t="s">
        <v>43</v>
      </c>
      <c r="E246" s="2" t="n">
        <v>-20000</v>
      </c>
      <c r="F246" s="27" t="n">
        <v>2.75</v>
      </c>
      <c r="G246" s="36" t="n">
        <v>2.62</v>
      </c>
      <c r="I246" s="26" t="n">
        <f aca="false">E246*F246</f>
        <v>-55000</v>
      </c>
      <c r="J246" s="26" t="n">
        <f aca="false">E246*G246</f>
        <v>-52400</v>
      </c>
    </row>
    <row r="247" customFormat="false" ht="15" hidden="false" customHeight="false" outlineLevel="0" collapsed="false">
      <c r="C247" s="31" t="n">
        <v>1</v>
      </c>
      <c r="D247" s="1" t="s">
        <v>36</v>
      </c>
      <c r="E247" s="2" t="n">
        <v>-20000</v>
      </c>
      <c r="F247" s="27" t="n">
        <v>2.77</v>
      </c>
      <c r="G247" s="36" t="n">
        <v>2.62</v>
      </c>
      <c r="I247" s="26" t="n">
        <f aca="false">E247*F247</f>
        <v>-55400</v>
      </c>
      <c r="J247" s="26" t="n">
        <f aca="false">E247*G247</f>
        <v>-52400</v>
      </c>
    </row>
    <row r="248" customFormat="false" ht="15" hidden="false" customHeight="false" outlineLevel="0" collapsed="false">
      <c r="C248" s="31" t="n">
        <v>1</v>
      </c>
      <c r="D248" s="1" t="s">
        <v>122</v>
      </c>
      <c r="E248" s="2" t="n">
        <v>-20000</v>
      </c>
      <c r="F248" s="27" t="n">
        <v>2.77</v>
      </c>
      <c r="G248" s="36" t="n">
        <v>2.62</v>
      </c>
      <c r="I248" s="26" t="n">
        <f aca="false">E248*F248</f>
        <v>-55400</v>
      </c>
      <c r="J248" s="26" t="n">
        <f aca="false">E248*G248</f>
        <v>-52400</v>
      </c>
    </row>
    <row r="249" customFormat="false" ht="15" hidden="false" customHeight="false" outlineLevel="0" collapsed="false">
      <c r="C249" s="31" t="n">
        <v>2</v>
      </c>
      <c r="D249" s="1" t="s">
        <v>123</v>
      </c>
      <c r="E249" s="2" t="n">
        <v>-40000</v>
      </c>
      <c r="F249" s="27" t="n">
        <v>2.71</v>
      </c>
      <c r="G249" s="36" t="n">
        <v>2.62</v>
      </c>
      <c r="I249" s="26" t="n">
        <f aca="false">E249*F249</f>
        <v>-108400</v>
      </c>
      <c r="J249" s="26" t="n">
        <f aca="false">E249*G249</f>
        <v>-104800</v>
      </c>
    </row>
    <row r="250" customFormat="false" ht="15" hidden="false" customHeight="false" outlineLevel="0" collapsed="false">
      <c r="C250" s="31" t="n">
        <v>2</v>
      </c>
      <c r="D250" s="1" t="s">
        <v>111</v>
      </c>
      <c r="E250" s="2" t="n">
        <v>-30000</v>
      </c>
      <c r="F250" s="27" t="n">
        <v>2.74</v>
      </c>
      <c r="G250" s="36" t="n">
        <v>2.62</v>
      </c>
      <c r="I250" s="26" t="n">
        <f aca="false">E250*F250</f>
        <v>-82200</v>
      </c>
      <c r="J250" s="26" t="n">
        <f aca="false">E250*G250</f>
        <v>-78600</v>
      </c>
    </row>
    <row r="251" customFormat="false" ht="15" hidden="false" customHeight="false" outlineLevel="0" collapsed="false">
      <c r="C251" s="31" t="n">
        <v>2</v>
      </c>
      <c r="D251" s="1" t="s">
        <v>43</v>
      </c>
      <c r="E251" s="2" t="n">
        <v>-20000</v>
      </c>
      <c r="F251" s="27" t="n">
        <v>2.76</v>
      </c>
      <c r="G251" s="36" t="n">
        <v>2.62</v>
      </c>
      <c r="I251" s="26" t="n">
        <f aca="false">E251*F251</f>
        <v>-55200</v>
      </c>
      <c r="J251" s="26" t="n">
        <f aca="false">E251*G251</f>
        <v>-52400</v>
      </c>
    </row>
    <row r="252" customFormat="false" ht="15" hidden="false" customHeight="false" outlineLevel="0" collapsed="false">
      <c r="C252" s="31" t="n">
        <v>2</v>
      </c>
      <c r="D252" s="1" t="s">
        <v>36</v>
      </c>
      <c r="E252" s="2" t="n">
        <v>-10000</v>
      </c>
      <c r="F252" s="27" t="n">
        <v>2.76</v>
      </c>
      <c r="G252" s="36" t="n">
        <v>2.62</v>
      </c>
      <c r="I252" s="26" t="n">
        <f aca="false">E252*F252</f>
        <v>-27600</v>
      </c>
      <c r="J252" s="26" t="n">
        <f aca="false">E252*G252</f>
        <v>-26200</v>
      </c>
    </row>
    <row r="253" customFormat="false" ht="15" hidden="false" customHeight="false" outlineLevel="0" collapsed="false">
      <c r="C253" s="35"/>
      <c r="D253" s="4"/>
      <c r="E253" s="24"/>
      <c r="F253" s="37"/>
      <c r="G253" s="39"/>
      <c r="H253" s="4"/>
      <c r="I253" s="24"/>
      <c r="J253" s="24"/>
      <c r="K253" s="4"/>
      <c r="L253" s="4"/>
    </row>
    <row r="254" customFormat="false" ht="15" hidden="false" customHeight="false" outlineLevel="0" collapsed="false">
      <c r="C254" s="31"/>
      <c r="E254" s="2" t="n">
        <f aca="false">SUM(E245:E253)</f>
        <v>-180000</v>
      </c>
      <c r="F254" s="27"/>
      <c r="G254" s="36"/>
      <c r="I254" s="26" t="n">
        <f aca="false">SUM(I245:I253)</f>
        <v>-494600</v>
      </c>
      <c r="J254" s="26" t="n">
        <f aca="false">SUM(J245:J253)</f>
        <v>-471600</v>
      </c>
    </row>
    <row r="255" customFormat="false" ht="15" hidden="false" customHeight="false" outlineLevel="0" collapsed="false">
      <c r="C255" s="31"/>
      <c r="F255" s="27"/>
      <c r="G255" s="36"/>
      <c r="I255" s="26"/>
      <c r="J255" s="26"/>
    </row>
    <row r="256" customFormat="false" ht="90" hidden="false" customHeight="false" outlineLevel="0" collapsed="false">
      <c r="A256" s="1" t="n">
        <v>1999</v>
      </c>
      <c r="B256" s="1" t="s">
        <v>52</v>
      </c>
      <c r="C256" s="31" t="n">
        <v>3</v>
      </c>
      <c r="D256" s="1" t="s">
        <v>111</v>
      </c>
      <c r="E256" s="2" t="n">
        <v>-10000</v>
      </c>
      <c r="F256" s="27" t="n">
        <v>2.22</v>
      </c>
      <c r="G256" s="36" t="n">
        <v>2.33</v>
      </c>
      <c r="I256" s="26" t="n">
        <f aca="false">E256*F256</f>
        <v>-22200</v>
      </c>
      <c r="J256" s="26" t="n">
        <f aca="false">E256*G256</f>
        <v>-23300</v>
      </c>
      <c r="L256" s="42" t="s">
        <v>124</v>
      </c>
    </row>
    <row r="257" customFormat="false" ht="15" hidden="false" customHeight="false" outlineLevel="0" collapsed="false">
      <c r="C257" s="31" t="n">
        <v>3</v>
      </c>
      <c r="D257" s="1" t="s">
        <v>36</v>
      </c>
      <c r="E257" s="2" t="n">
        <v>-30000</v>
      </c>
      <c r="F257" s="27" t="n">
        <v>2.25</v>
      </c>
      <c r="G257" s="36" t="n">
        <v>2.33</v>
      </c>
      <c r="I257" s="26" t="n">
        <f aca="false">E257*F257</f>
        <v>-67500</v>
      </c>
      <c r="J257" s="26" t="n">
        <f aca="false">E257*G257</f>
        <v>-69900</v>
      </c>
      <c r="L257" s="1" t="s">
        <v>125</v>
      </c>
    </row>
    <row r="258" customFormat="false" ht="15" hidden="false" customHeight="false" outlineLevel="0" collapsed="false">
      <c r="C258" s="31" t="n">
        <v>3</v>
      </c>
      <c r="D258" s="1" t="s">
        <v>126</v>
      </c>
      <c r="E258" s="2" t="n">
        <v>-30000</v>
      </c>
      <c r="F258" s="27" t="n">
        <v>2.25</v>
      </c>
      <c r="G258" s="36" t="n">
        <v>2.33</v>
      </c>
      <c r="I258" s="26" t="n">
        <f aca="false">E258*F258</f>
        <v>-67500</v>
      </c>
      <c r="J258" s="26" t="n">
        <f aca="false">E258*G258</f>
        <v>-69900</v>
      </c>
      <c r="L258" s="1" t="s">
        <v>127</v>
      </c>
    </row>
    <row r="259" customFormat="false" ht="15" hidden="false" customHeight="false" outlineLevel="0" collapsed="false">
      <c r="C259" s="31"/>
      <c r="E259" s="2" t="n">
        <v>0</v>
      </c>
      <c r="F259" s="27" t="n">
        <v>0</v>
      </c>
      <c r="G259" s="36" t="n">
        <v>2.33</v>
      </c>
      <c r="I259" s="26" t="n">
        <f aca="false">E259*F259</f>
        <v>0</v>
      </c>
      <c r="J259" s="26" t="n">
        <f aca="false">E259*G259</f>
        <v>0</v>
      </c>
      <c r="L259" s="1" t="s">
        <v>128</v>
      </c>
    </row>
    <row r="260" customFormat="false" ht="15" hidden="false" customHeight="false" outlineLevel="0" collapsed="false">
      <c r="C260" s="31"/>
      <c r="E260" s="2" t="n">
        <v>0</v>
      </c>
      <c r="F260" s="27" t="n">
        <v>0</v>
      </c>
      <c r="G260" s="36" t="n">
        <v>2.33</v>
      </c>
      <c r="I260" s="26" t="n">
        <f aca="false">E260*F260</f>
        <v>0</v>
      </c>
      <c r="J260" s="26" t="n">
        <f aca="false">E260*G260</f>
        <v>0</v>
      </c>
      <c r="L260" s="1" t="s">
        <v>129</v>
      </c>
    </row>
    <row r="261" customFormat="false" ht="15" hidden="false" customHeight="false" outlineLevel="0" collapsed="false">
      <c r="C261" s="31"/>
      <c r="E261" s="2" t="n">
        <v>0</v>
      </c>
      <c r="F261" s="27" t="n">
        <v>0</v>
      </c>
      <c r="G261" s="36" t="n">
        <v>2.33</v>
      </c>
      <c r="I261" s="26" t="n">
        <f aca="false">E261*F261</f>
        <v>0</v>
      </c>
      <c r="J261" s="26" t="n">
        <f aca="false">E261*G261</f>
        <v>0</v>
      </c>
      <c r="L261" s="4" t="s">
        <v>130</v>
      </c>
    </row>
    <row r="262" customFormat="false" ht="15" hidden="false" customHeight="false" outlineLevel="0" collapsed="false">
      <c r="C262" s="31" t="n">
        <v>29</v>
      </c>
      <c r="D262" s="1" t="s">
        <v>111</v>
      </c>
      <c r="E262" s="2" t="n">
        <v>-25000</v>
      </c>
      <c r="F262" s="27" t="n">
        <v>2.42</v>
      </c>
      <c r="G262" s="36" t="n">
        <v>2.33</v>
      </c>
      <c r="I262" s="26" t="n">
        <f aca="false">E262*F262</f>
        <v>-60500</v>
      </c>
      <c r="J262" s="26" t="n">
        <f aca="false">E262*G262</f>
        <v>-58250</v>
      </c>
      <c r="L262" s="1" t="s">
        <v>131</v>
      </c>
    </row>
    <row r="263" customFormat="false" ht="15" hidden="false" customHeight="false" outlineLevel="0" collapsed="false">
      <c r="C263" s="31" t="n">
        <v>29</v>
      </c>
      <c r="D263" s="1" t="s">
        <v>36</v>
      </c>
      <c r="E263" s="2" t="n">
        <v>-20000</v>
      </c>
      <c r="F263" s="27" t="n">
        <v>2.43</v>
      </c>
      <c r="G263" s="36" t="n">
        <v>2.33</v>
      </c>
      <c r="I263" s="26" t="n">
        <f aca="false">E263*F263</f>
        <v>-48600</v>
      </c>
      <c r="J263" s="26" t="n">
        <f aca="false">E263*G263</f>
        <v>-46600</v>
      </c>
      <c r="L263" s="1" t="s">
        <v>132</v>
      </c>
    </row>
    <row r="264" customFormat="false" ht="15" hidden="false" customHeight="false" outlineLevel="0" collapsed="false">
      <c r="C264" s="31" t="n">
        <v>29</v>
      </c>
      <c r="D264" s="1" t="s">
        <v>126</v>
      </c>
      <c r="E264" s="2" t="n">
        <v>-20000</v>
      </c>
      <c r="F264" s="27" t="n">
        <v>2.45</v>
      </c>
      <c r="G264" s="36" t="n">
        <v>2.33</v>
      </c>
      <c r="I264" s="26" t="n">
        <f aca="false">E264*F264</f>
        <v>-49000</v>
      </c>
      <c r="J264" s="26" t="n">
        <f aca="false">E264*G264</f>
        <v>-46600</v>
      </c>
    </row>
    <row r="265" customFormat="false" ht="15" hidden="false" customHeight="false" outlineLevel="0" collapsed="false">
      <c r="C265" s="35"/>
      <c r="D265" s="4"/>
      <c r="E265" s="24"/>
      <c r="F265" s="37"/>
      <c r="G265" s="39"/>
      <c r="H265" s="4"/>
      <c r="I265" s="24"/>
      <c r="J265" s="24"/>
      <c r="K265" s="4"/>
      <c r="L265" s="4"/>
    </row>
    <row r="266" customFormat="false" ht="15" hidden="false" customHeight="false" outlineLevel="0" collapsed="false">
      <c r="C266" s="31"/>
      <c r="E266" s="2" t="n">
        <f aca="false">SUM(E256:E265)</f>
        <v>-135000</v>
      </c>
      <c r="F266" s="27"/>
      <c r="G266" s="36"/>
      <c r="I266" s="26" t="n">
        <f aca="false">SUM(I256:I265)</f>
        <v>-315300</v>
      </c>
      <c r="J266" s="26" t="n">
        <f aca="false">SUM(J256:J265)</f>
        <v>-314550</v>
      </c>
    </row>
    <row r="267" customFormat="false" ht="15" hidden="false" customHeight="false" outlineLevel="0" collapsed="false">
      <c r="C267" s="31"/>
      <c r="F267" s="27"/>
      <c r="G267" s="36"/>
      <c r="I267" s="26"/>
      <c r="J267" s="26"/>
    </row>
    <row r="268" customFormat="false" ht="15" hidden="false" customHeight="false" outlineLevel="0" collapsed="false">
      <c r="C268" s="31"/>
      <c r="F268" s="27"/>
      <c r="G268" s="36"/>
      <c r="I268" s="26"/>
      <c r="J268" s="26"/>
    </row>
    <row r="269" customFormat="false" ht="15" hidden="false" customHeight="false" outlineLevel="0" collapsed="false">
      <c r="C269" s="31"/>
      <c r="F269" s="27"/>
      <c r="G269" s="36"/>
      <c r="I269" s="26"/>
      <c r="J269" s="26"/>
    </row>
    <row r="270" customFormat="false" ht="15" hidden="false" customHeight="false" outlineLevel="0" collapsed="false">
      <c r="B270" s="1" t="s">
        <v>133</v>
      </c>
      <c r="C270" s="31"/>
      <c r="E270" s="2" t="n">
        <f aca="false">+E198+E206+E218+E226+E234+E239+E243+E254+E266</f>
        <v>-900000</v>
      </c>
      <c r="F270" s="27"/>
      <c r="G270" s="36"/>
      <c r="I270" s="2" t="n">
        <f aca="false">+I198+I206+I218+I226+I234+I239+I243+I254+I266</f>
        <v>-2050950</v>
      </c>
      <c r="J270" s="2" t="n">
        <f aca="false">+J198+J206+J218+J226+J234+J239+J243+J254+J266</f>
        <v>-1925950</v>
      </c>
    </row>
    <row r="271" customFormat="false" ht="15" hidden="false" customHeight="false" outlineLevel="0" collapsed="false">
      <c r="C271" s="31"/>
      <c r="F271" s="43"/>
      <c r="G271" s="44"/>
      <c r="I271" s="45"/>
      <c r="J271" s="45"/>
    </row>
    <row r="272" customFormat="false" ht="15" hidden="false" customHeight="false" outlineLevel="0" collapsed="false">
      <c r="A272" s="1" t="n">
        <v>2000</v>
      </c>
      <c r="B272" s="1" t="s">
        <v>56</v>
      </c>
      <c r="C272" s="31" t="n">
        <v>6</v>
      </c>
      <c r="D272" s="1" t="s">
        <v>111</v>
      </c>
      <c r="E272" s="2" t="n">
        <v>-10000</v>
      </c>
      <c r="F272" s="27" t="n">
        <v>2.19</v>
      </c>
      <c r="G272" s="36" t="n">
        <v>2.42</v>
      </c>
      <c r="I272" s="26" t="n">
        <f aca="false">E272*F272</f>
        <v>-21900</v>
      </c>
      <c r="J272" s="26" t="n">
        <f aca="false">E272*G272</f>
        <v>-24200</v>
      </c>
      <c r="L272" s="1" t="s">
        <v>134</v>
      </c>
    </row>
    <row r="273" customFormat="false" ht="15" hidden="false" customHeight="false" outlineLevel="0" collapsed="false">
      <c r="C273" s="31" t="n">
        <v>6</v>
      </c>
      <c r="D273" s="1" t="s">
        <v>36</v>
      </c>
      <c r="E273" s="2" t="n">
        <v>-20000</v>
      </c>
      <c r="F273" s="27" t="n">
        <v>2.23</v>
      </c>
      <c r="G273" s="36" t="n">
        <v>2.42</v>
      </c>
      <c r="I273" s="26" t="n">
        <f aca="false">E273*F273</f>
        <v>-44600</v>
      </c>
      <c r="J273" s="26" t="n">
        <f aca="false">E273*G273</f>
        <v>-48400</v>
      </c>
      <c r="L273" s="1" t="s">
        <v>135</v>
      </c>
    </row>
    <row r="274" customFormat="false" ht="15" hidden="false" customHeight="false" outlineLevel="0" collapsed="false">
      <c r="C274" s="31" t="n">
        <v>27</v>
      </c>
      <c r="D274" s="1" t="s">
        <v>33</v>
      </c>
      <c r="E274" s="2" t="n">
        <v>-10000</v>
      </c>
      <c r="F274" s="27" t="n">
        <v>2.8</v>
      </c>
      <c r="G274" s="36" t="n">
        <v>2.42</v>
      </c>
      <c r="I274" s="26" t="n">
        <f aca="false">E274*F274</f>
        <v>-28000</v>
      </c>
      <c r="J274" s="26" t="n">
        <f aca="false">E274*G274</f>
        <v>-24200</v>
      </c>
      <c r="L274" s="1" t="s">
        <v>136</v>
      </c>
    </row>
    <row r="275" customFormat="false" ht="15" hidden="false" customHeight="false" outlineLevel="0" collapsed="false">
      <c r="C275" s="31" t="n">
        <v>27</v>
      </c>
      <c r="D275" s="1" t="s">
        <v>36</v>
      </c>
      <c r="E275" s="2" t="n">
        <v>-30000</v>
      </c>
      <c r="F275" s="27" t="n">
        <v>2.79</v>
      </c>
      <c r="G275" s="36" t="n">
        <v>2.42</v>
      </c>
      <c r="I275" s="26" t="n">
        <f aca="false">E275*F275</f>
        <v>-83700</v>
      </c>
      <c r="J275" s="26" t="n">
        <f aca="false">E275*G275</f>
        <v>-72600</v>
      </c>
    </row>
    <row r="276" customFormat="false" ht="15" hidden="false" customHeight="false" outlineLevel="0" collapsed="false">
      <c r="C276" s="31" t="n">
        <v>27</v>
      </c>
      <c r="D276" s="1" t="s">
        <v>43</v>
      </c>
      <c r="E276" s="2" t="n">
        <v>-10000</v>
      </c>
      <c r="F276" s="27" t="n">
        <v>2.82</v>
      </c>
      <c r="G276" s="36" t="n">
        <v>2.42</v>
      </c>
      <c r="I276" s="26" t="n">
        <f aca="false">E276*F276</f>
        <v>-28200</v>
      </c>
      <c r="J276" s="26" t="n">
        <f aca="false">E276*G276</f>
        <v>-24200</v>
      </c>
    </row>
    <row r="277" customFormat="false" ht="15" hidden="false" customHeight="false" outlineLevel="0" collapsed="false">
      <c r="C277" s="31" t="n">
        <v>27</v>
      </c>
      <c r="D277" s="1" t="s">
        <v>111</v>
      </c>
      <c r="E277" s="2" t="n">
        <v>-10000</v>
      </c>
      <c r="F277" s="27" t="n">
        <v>2.81</v>
      </c>
      <c r="G277" s="36" t="n">
        <v>2.42</v>
      </c>
      <c r="I277" s="26" t="n">
        <f aca="false">E277*F277</f>
        <v>-28100</v>
      </c>
      <c r="J277" s="26" t="n">
        <f aca="false">E277*G277</f>
        <v>-24200</v>
      </c>
    </row>
    <row r="278" customFormat="false" ht="15" hidden="false" customHeight="false" outlineLevel="0" collapsed="false">
      <c r="C278" s="31" t="n">
        <v>31</v>
      </c>
      <c r="D278" s="1" t="s">
        <v>126</v>
      </c>
      <c r="E278" s="2" t="n">
        <v>-10000</v>
      </c>
      <c r="F278" s="27" t="n">
        <v>2.75</v>
      </c>
      <c r="G278" s="36" t="n">
        <v>2.42</v>
      </c>
      <c r="I278" s="26" t="n">
        <f aca="false">E278*F278</f>
        <v>-27500</v>
      </c>
      <c r="J278" s="26" t="n">
        <f aca="false">E278*G278</f>
        <v>-24200</v>
      </c>
      <c r="L278" s="1" t="s">
        <v>137</v>
      </c>
    </row>
    <row r="279" customFormat="false" ht="15" hidden="false" customHeight="false" outlineLevel="0" collapsed="false">
      <c r="C279" s="31" t="n">
        <v>31</v>
      </c>
      <c r="D279" s="1" t="s">
        <v>111</v>
      </c>
      <c r="E279" s="2" t="n">
        <v>-15000</v>
      </c>
      <c r="F279" s="27" t="n">
        <v>2.85</v>
      </c>
      <c r="G279" s="36" t="n">
        <v>2.42</v>
      </c>
      <c r="I279" s="26" t="n">
        <f aca="false">E279*F279</f>
        <v>-42750</v>
      </c>
      <c r="J279" s="26" t="n">
        <f aca="false">E279*G279</f>
        <v>-36300</v>
      </c>
      <c r="L279" s="1" t="s">
        <v>138</v>
      </c>
    </row>
    <row r="280" customFormat="false" ht="15" hidden="false" customHeight="false" outlineLevel="0" collapsed="false">
      <c r="C280" s="31"/>
      <c r="D280" s="4"/>
      <c r="E280" s="24"/>
      <c r="F280" s="46"/>
      <c r="G280" s="47"/>
      <c r="H280" s="4"/>
      <c r="I280" s="48"/>
      <c r="J280" s="48"/>
    </row>
    <row r="281" customFormat="false" ht="15" hidden="false" customHeight="false" outlineLevel="0" collapsed="false">
      <c r="C281" s="31"/>
      <c r="E281" s="2" t="n">
        <f aca="false">SUM(E272:E280)</f>
        <v>-115000</v>
      </c>
      <c r="F281" s="43"/>
      <c r="G281" s="44"/>
      <c r="I281" s="45" t="n">
        <f aca="false">SUM(I272:I280)</f>
        <v>-304750</v>
      </c>
      <c r="J281" s="45" t="n">
        <f aca="false">SUM(J272:J280)</f>
        <v>-278300</v>
      </c>
    </row>
    <row r="282" customFormat="false" ht="15" hidden="false" customHeight="false" outlineLevel="0" collapsed="false">
      <c r="C282" s="31"/>
      <c r="F282" s="43"/>
      <c r="G282" s="44"/>
      <c r="I282" s="45"/>
      <c r="J282" s="45"/>
    </row>
    <row r="283" customFormat="false" ht="15" hidden="false" customHeight="false" outlineLevel="0" collapsed="false">
      <c r="A283" s="1" t="n">
        <v>2000</v>
      </c>
      <c r="B283" s="1" t="s">
        <v>105</v>
      </c>
      <c r="C283" s="31" t="n">
        <v>1</v>
      </c>
      <c r="D283" s="1" t="s">
        <v>43</v>
      </c>
      <c r="E283" s="2" t="n">
        <v>-20000</v>
      </c>
      <c r="F283" s="27" t="n">
        <v>2.72</v>
      </c>
      <c r="G283" s="36" t="n">
        <v>2.71</v>
      </c>
      <c r="I283" s="26" t="n">
        <f aca="false">+E283*F283</f>
        <v>-54400</v>
      </c>
      <c r="J283" s="26" t="n">
        <f aca="false">+E283*G283</f>
        <v>-54200</v>
      </c>
      <c r="L283" s="1" t="s">
        <v>139</v>
      </c>
    </row>
    <row r="284" customFormat="false" ht="15" hidden="false" customHeight="false" outlineLevel="0" collapsed="false">
      <c r="C284" s="31" t="n">
        <v>1</v>
      </c>
      <c r="D284" s="1" t="s">
        <v>126</v>
      </c>
      <c r="E284" s="2" t="n">
        <v>-20000</v>
      </c>
      <c r="F284" s="27" t="n">
        <v>2.71</v>
      </c>
      <c r="G284" s="36" t="n">
        <v>2.71</v>
      </c>
      <c r="I284" s="26" t="n">
        <f aca="false">+E284*F284</f>
        <v>-54200</v>
      </c>
      <c r="J284" s="26" t="n">
        <f aca="false">+E284*G284</f>
        <v>-54200</v>
      </c>
    </row>
    <row r="285" customFormat="false" ht="15" hidden="false" customHeight="false" outlineLevel="0" collapsed="false">
      <c r="C285" s="31" t="n">
        <v>1</v>
      </c>
      <c r="D285" s="1" t="s">
        <v>111</v>
      </c>
      <c r="E285" s="2" t="n">
        <v>-10000</v>
      </c>
      <c r="F285" s="27" t="n">
        <v>2.69</v>
      </c>
      <c r="G285" s="36" t="n">
        <v>2.71</v>
      </c>
      <c r="I285" s="26" t="n">
        <f aca="false">+E285*F285</f>
        <v>-26900</v>
      </c>
      <c r="J285" s="26" t="n">
        <f aca="false">+E285*G285</f>
        <v>-27100</v>
      </c>
    </row>
    <row r="286" customFormat="false" ht="15" hidden="false" customHeight="false" outlineLevel="0" collapsed="false">
      <c r="C286" s="31" t="n">
        <v>1</v>
      </c>
      <c r="D286" s="1" t="s">
        <v>111</v>
      </c>
      <c r="E286" s="2" t="n">
        <v>-10000</v>
      </c>
      <c r="F286" s="27" t="n">
        <v>2.7</v>
      </c>
      <c r="G286" s="36" t="n">
        <v>2.71</v>
      </c>
      <c r="I286" s="26" t="n">
        <f aca="false">+E286*F286</f>
        <v>-27000</v>
      </c>
      <c r="J286" s="26" t="n">
        <f aca="false">+E286*G286</f>
        <v>-27100</v>
      </c>
    </row>
    <row r="287" customFormat="false" ht="15" hidden="false" customHeight="false" outlineLevel="0" collapsed="false">
      <c r="C287" s="31" t="n">
        <v>2</v>
      </c>
      <c r="D287" s="1" t="s">
        <v>126</v>
      </c>
      <c r="E287" s="2" t="n">
        <v>-20000</v>
      </c>
      <c r="F287" s="38" t="n">
        <v>2.835</v>
      </c>
      <c r="G287" s="36" t="n">
        <v>2.71</v>
      </c>
      <c r="I287" s="26" t="n">
        <f aca="false">+E287*F287</f>
        <v>-56700</v>
      </c>
      <c r="J287" s="26" t="n">
        <f aca="false">+E287*G287</f>
        <v>-54200</v>
      </c>
      <c r="L287" s="1" t="s">
        <v>139</v>
      </c>
    </row>
    <row r="288" customFormat="false" ht="15" hidden="false" customHeight="false" outlineLevel="0" collapsed="false">
      <c r="C288" s="31" t="n">
        <v>2</v>
      </c>
      <c r="D288" s="1" t="s">
        <v>43</v>
      </c>
      <c r="E288" s="2" t="n">
        <v>-20000</v>
      </c>
      <c r="F288" s="27" t="n">
        <v>2.86</v>
      </c>
      <c r="G288" s="36" t="n">
        <v>2.71</v>
      </c>
      <c r="I288" s="26" t="n">
        <f aca="false">+E288*F288</f>
        <v>-57200</v>
      </c>
      <c r="J288" s="26" t="n">
        <f aca="false">+E288*G288</f>
        <v>-54200</v>
      </c>
    </row>
    <row r="289" customFormat="false" ht="15" hidden="false" customHeight="false" outlineLevel="0" collapsed="false">
      <c r="C289" s="31" t="n">
        <v>2</v>
      </c>
      <c r="D289" s="1" t="s">
        <v>43</v>
      </c>
      <c r="E289" s="2" t="n">
        <v>-10000</v>
      </c>
      <c r="F289" s="27" t="n">
        <v>2.83</v>
      </c>
      <c r="G289" s="36" t="n">
        <v>2.71</v>
      </c>
      <c r="I289" s="26" t="n">
        <f aca="false">+E289*F289</f>
        <v>-28300</v>
      </c>
      <c r="J289" s="26" t="n">
        <f aca="false">+E289*G289</f>
        <v>-27100</v>
      </c>
    </row>
    <row r="290" customFormat="false" ht="15" hidden="false" customHeight="false" outlineLevel="0" collapsed="false">
      <c r="C290" s="31" t="n">
        <v>2</v>
      </c>
      <c r="D290" s="1" t="s">
        <v>111</v>
      </c>
      <c r="E290" s="2" t="n">
        <v>-15000</v>
      </c>
      <c r="F290" s="27" t="n">
        <v>2.82</v>
      </c>
      <c r="G290" s="36" t="n">
        <v>2.71</v>
      </c>
      <c r="I290" s="26" t="n">
        <f aca="false">+E290*F290</f>
        <v>-42300</v>
      </c>
      <c r="J290" s="26" t="n">
        <f aca="false">+E290*G290</f>
        <v>-40650</v>
      </c>
    </row>
    <row r="291" customFormat="false" ht="15" hidden="false" customHeight="false" outlineLevel="0" collapsed="false">
      <c r="C291" s="31" t="n">
        <v>2</v>
      </c>
      <c r="D291" s="1" t="s">
        <v>111</v>
      </c>
      <c r="E291" s="2" t="n">
        <v>-15000</v>
      </c>
      <c r="F291" s="27" t="n">
        <v>2.83</v>
      </c>
      <c r="G291" s="36" t="n">
        <v>2.71</v>
      </c>
      <c r="I291" s="26" t="n">
        <f aca="false">+E291*F291</f>
        <v>-42450</v>
      </c>
      <c r="J291" s="26" t="n">
        <f aca="false">+E291*G291</f>
        <v>-40650</v>
      </c>
    </row>
    <row r="292" customFormat="false" ht="15" hidden="false" customHeight="false" outlineLevel="0" collapsed="false">
      <c r="C292" s="31" t="n">
        <v>2</v>
      </c>
      <c r="D292" s="1" t="s">
        <v>140</v>
      </c>
      <c r="E292" s="2" t="n">
        <v>-10000</v>
      </c>
      <c r="F292" s="27" t="n">
        <v>2.85</v>
      </c>
      <c r="G292" s="36" t="n">
        <v>2.71</v>
      </c>
      <c r="I292" s="26" t="n">
        <f aca="false">+E292*F292</f>
        <v>-28500</v>
      </c>
      <c r="J292" s="26" t="n">
        <f aca="false">+E292*G292</f>
        <v>-27100</v>
      </c>
      <c r="L292" s="49"/>
    </row>
    <row r="293" customFormat="false" ht="15" hidden="false" customHeight="false" outlineLevel="0" collapsed="false">
      <c r="C293" s="31" t="n">
        <v>3</v>
      </c>
      <c r="D293" s="1" t="s">
        <v>141</v>
      </c>
      <c r="E293" s="2" t="n">
        <v>-30000</v>
      </c>
      <c r="F293" s="27" t="n">
        <v>2.95</v>
      </c>
      <c r="G293" s="36" t="n">
        <v>2.71</v>
      </c>
      <c r="I293" s="26" t="n">
        <f aca="false">+E293*F293</f>
        <v>-88500</v>
      </c>
      <c r="J293" s="26" t="n">
        <f aca="false">+E293*G293</f>
        <v>-81300</v>
      </c>
      <c r="L293" s="49" t="s">
        <v>142</v>
      </c>
    </row>
    <row r="294" customFormat="false" ht="15" hidden="false" customHeight="false" outlineLevel="0" collapsed="false">
      <c r="C294" s="31" t="n">
        <v>4</v>
      </c>
      <c r="D294" s="1" t="s">
        <v>141</v>
      </c>
      <c r="E294" s="2" t="n">
        <v>-20000</v>
      </c>
      <c r="F294" s="27" t="n">
        <v>2.9</v>
      </c>
      <c r="G294" s="36" t="n">
        <v>2.71</v>
      </c>
      <c r="I294" s="26" t="n">
        <f aca="false">+E294*F294</f>
        <v>-58000</v>
      </c>
      <c r="J294" s="26" t="n">
        <f aca="false">+E294*G294</f>
        <v>-54200</v>
      </c>
      <c r="L294" s="49" t="s">
        <v>143</v>
      </c>
    </row>
    <row r="295" customFormat="false" ht="15" hidden="false" customHeight="false" outlineLevel="0" collapsed="false">
      <c r="C295" s="31" t="n">
        <v>4</v>
      </c>
      <c r="D295" s="1" t="s">
        <v>126</v>
      </c>
      <c r="E295" s="2" t="n">
        <v>-15000</v>
      </c>
      <c r="F295" s="27" t="n">
        <v>2.84</v>
      </c>
      <c r="G295" s="36" t="n">
        <v>2.71</v>
      </c>
      <c r="I295" s="26" t="n">
        <f aca="false">+E295*F295</f>
        <v>-42600</v>
      </c>
      <c r="J295" s="26" t="n">
        <f aca="false">+E295*G295</f>
        <v>-40650</v>
      </c>
      <c r="L295" s="49"/>
    </row>
    <row r="296" customFormat="false" ht="15" hidden="false" customHeight="false" outlineLevel="0" collapsed="false">
      <c r="C296" s="31" t="n">
        <v>4</v>
      </c>
      <c r="D296" s="1" t="s">
        <v>43</v>
      </c>
      <c r="E296" s="2" t="n">
        <v>-20000</v>
      </c>
      <c r="F296" s="27" t="n">
        <v>2.87</v>
      </c>
      <c r="G296" s="36" t="n">
        <v>2.71</v>
      </c>
      <c r="I296" s="26" t="n">
        <f aca="false">+E296*F296</f>
        <v>-57400</v>
      </c>
      <c r="J296" s="26" t="n">
        <f aca="false">+E296*G296</f>
        <v>-54200</v>
      </c>
      <c r="L296" s="49"/>
    </row>
    <row r="297" customFormat="false" ht="15" hidden="false" customHeight="false" outlineLevel="0" collapsed="false">
      <c r="C297" s="31" t="n">
        <v>9</v>
      </c>
      <c r="D297" s="1" t="s">
        <v>43</v>
      </c>
      <c r="E297" s="2" t="n">
        <v>-20000</v>
      </c>
      <c r="F297" s="27" t="n">
        <v>2.65</v>
      </c>
      <c r="G297" s="36" t="n">
        <v>2.71</v>
      </c>
      <c r="I297" s="26" t="n">
        <f aca="false">+E297*F297</f>
        <v>-53000</v>
      </c>
      <c r="J297" s="26" t="n">
        <f aca="false">+E297*G297</f>
        <v>-54200</v>
      </c>
      <c r="L297" s="49" t="s">
        <v>144</v>
      </c>
    </row>
    <row r="298" customFormat="false" ht="15" hidden="false" customHeight="false" outlineLevel="0" collapsed="false">
      <c r="C298" s="31" t="n">
        <v>9</v>
      </c>
      <c r="D298" s="1" t="s">
        <v>126</v>
      </c>
      <c r="E298" s="2" t="n">
        <v>-20000</v>
      </c>
      <c r="F298" s="27" t="n">
        <v>2.65</v>
      </c>
      <c r="G298" s="36" t="n">
        <v>2.71</v>
      </c>
      <c r="I298" s="26" t="n">
        <f aca="false">+E298*F298</f>
        <v>-53000</v>
      </c>
      <c r="J298" s="26" t="n">
        <f aca="false">+E298*G298</f>
        <v>-54200</v>
      </c>
      <c r="L298" s="49" t="s">
        <v>145</v>
      </c>
    </row>
    <row r="299" customFormat="false" ht="15" hidden="false" customHeight="false" outlineLevel="0" collapsed="false">
      <c r="C299" s="31" t="n">
        <v>9</v>
      </c>
      <c r="D299" s="1" t="s">
        <v>111</v>
      </c>
      <c r="E299" s="2" t="n">
        <v>-10000</v>
      </c>
      <c r="F299" s="27" t="n">
        <v>2.63</v>
      </c>
      <c r="G299" s="36" t="n">
        <v>2.71</v>
      </c>
      <c r="I299" s="26" t="n">
        <f aca="false">+E299*F299</f>
        <v>-26300</v>
      </c>
      <c r="J299" s="26" t="n">
        <f aca="false">+E299*G299</f>
        <v>-27100</v>
      </c>
      <c r="L299" s="49"/>
    </row>
    <row r="300" customFormat="false" ht="15" hidden="false" customHeight="false" outlineLevel="0" collapsed="false">
      <c r="C300" s="31"/>
      <c r="F300" s="27"/>
      <c r="G300" s="36"/>
      <c r="I300" s="26"/>
      <c r="J300" s="26"/>
      <c r="L300" s="49"/>
    </row>
    <row r="301" customFormat="false" ht="15" hidden="false" customHeight="false" outlineLevel="0" collapsed="false">
      <c r="C301" s="31"/>
      <c r="D301" s="4"/>
      <c r="E301" s="24"/>
      <c r="F301" s="46"/>
      <c r="G301" s="47"/>
      <c r="H301" s="4"/>
      <c r="I301" s="48"/>
      <c r="J301" s="48"/>
    </row>
    <row r="302" customFormat="false" ht="15" hidden="false" customHeight="false" outlineLevel="0" collapsed="false">
      <c r="C302" s="31"/>
      <c r="E302" s="2" t="n">
        <f aca="false">SUM(E283:E301)</f>
        <v>-285000</v>
      </c>
      <c r="F302" s="43"/>
      <c r="G302" s="44"/>
      <c r="I302" s="45" t="n">
        <f aca="false">SUM(I283:I301)</f>
        <v>-796750</v>
      </c>
      <c r="J302" s="45" t="n">
        <f aca="false">SUM(J283:J301)</f>
        <v>-772350</v>
      </c>
    </row>
    <row r="303" customFormat="false" ht="15" hidden="false" customHeight="false" outlineLevel="0" collapsed="false">
      <c r="C303" s="31"/>
      <c r="F303" s="43"/>
      <c r="G303" s="44"/>
      <c r="I303" s="45"/>
      <c r="J303" s="45"/>
    </row>
    <row r="304" customFormat="false" ht="15" hidden="false" customHeight="false" outlineLevel="0" collapsed="false">
      <c r="A304" s="1" t="n">
        <v>2000</v>
      </c>
      <c r="B304" s="1" t="s">
        <v>26</v>
      </c>
      <c r="C304" s="31" t="n">
        <v>4</v>
      </c>
      <c r="D304" s="1" t="s">
        <v>36</v>
      </c>
      <c r="E304" s="2" t="n">
        <v>-15000</v>
      </c>
      <c r="F304" s="27" t="n">
        <v>2.91</v>
      </c>
      <c r="G304" s="36" t="n">
        <v>2.93</v>
      </c>
      <c r="I304" s="26" t="n">
        <f aca="false">+E304*F304</f>
        <v>-43650</v>
      </c>
      <c r="J304" s="26" t="n">
        <f aca="false">+E304*G304</f>
        <v>-43950</v>
      </c>
      <c r="L304" s="1" t="s">
        <v>146</v>
      </c>
    </row>
    <row r="305" customFormat="false" ht="15" hidden="false" customHeight="false" outlineLevel="0" collapsed="false">
      <c r="C305" s="31" t="n">
        <v>4</v>
      </c>
      <c r="D305" s="1" t="s">
        <v>126</v>
      </c>
      <c r="E305" s="2" t="n">
        <v>-10000</v>
      </c>
      <c r="F305" s="27" t="n">
        <v>2.93</v>
      </c>
      <c r="G305" s="36" t="n">
        <v>2.93</v>
      </c>
      <c r="I305" s="26" t="n">
        <f aca="false">+E305*F305</f>
        <v>-29300</v>
      </c>
      <c r="J305" s="26" t="n">
        <f aca="false">+E305*G305</f>
        <v>-29300</v>
      </c>
      <c r="L305" s="1" t="s">
        <v>147</v>
      </c>
    </row>
    <row r="306" customFormat="false" ht="15" hidden="false" customHeight="false" outlineLevel="0" collapsed="false">
      <c r="C306" s="31" t="n">
        <v>4</v>
      </c>
      <c r="D306" s="1" t="s">
        <v>111</v>
      </c>
      <c r="E306" s="2" t="n">
        <v>-15000</v>
      </c>
      <c r="F306" s="27" t="n">
        <v>2.91</v>
      </c>
      <c r="G306" s="36" t="n">
        <v>2.93</v>
      </c>
      <c r="I306" s="26" t="n">
        <f aca="false">+E306*F306</f>
        <v>-43650</v>
      </c>
      <c r="J306" s="26" t="n">
        <f aca="false">+E306*G306</f>
        <v>-43950</v>
      </c>
    </row>
    <row r="307" customFormat="false" ht="15" hidden="false" customHeight="false" outlineLevel="0" collapsed="false">
      <c r="C307" s="31" t="n">
        <v>13</v>
      </c>
      <c r="D307" s="1" t="s">
        <v>126</v>
      </c>
      <c r="E307" s="2" t="n">
        <v>-20000</v>
      </c>
      <c r="F307" s="50" t="n">
        <v>2.9725</v>
      </c>
      <c r="G307" s="36" t="n">
        <v>2.93</v>
      </c>
      <c r="I307" s="26" t="n">
        <f aca="false">+E307*F307</f>
        <v>-59450</v>
      </c>
      <c r="J307" s="26" t="n">
        <f aca="false">+E307*G307</f>
        <v>-58600</v>
      </c>
      <c r="L307" s="1" t="s">
        <v>148</v>
      </c>
    </row>
    <row r="308" customFormat="false" ht="15" hidden="false" customHeight="false" outlineLevel="0" collapsed="false">
      <c r="C308" s="31" t="n">
        <v>13</v>
      </c>
      <c r="D308" s="1" t="s">
        <v>111</v>
      </c>
      <c r="E308" s="2" t="n">
        <v>-10000</v>
      </c>
      <c r="F308" s="27" t="n">
        <v>2.97</v>
      </c>
      <c r="G308" s="36" t="n">
        <v>2.93</v>
      </c>
      <c r="I308" s="26" t="n">
        <f aca="false">+E308*F308</f>
        <v>-29700</v>
      </c>
      <c r="J308" s="26" t="n">
        <f aca="false">+E308*G308</f>
        <v>-29300</v>
      </c>
      <c r="L308" s="1" t="s">
        <v>149</v>
      </c>
    </row>
    <row r="309" customFormat="false" ht="15" hidden="false" customHeight="false" outlineLevel="0" collapsed="false">
      <c r="C309" s="31"/>
      <c r="F309" s="43"/>
      <c r="G309" s="44"/>
      <c r="I309" s="45"/>
      <c r="J309" s="45"/>
    </row>
    <row r="310" customFormat="false" ht="15" hidden="false" customHeight="false" outlineLevel="0" collapsed="false">
      <c r="C310" s="32"/>
      <c r="D310" s="4"/>
      <c r="E310" s="24"/>
      <c r="F310" s="46"/>
      <c r="G310" s="47"/>
      <c r="H310" s="4"/>
      <c r="I310" s="48"/>
      <c r="J310" s="48"/>
    </row>
    <row r="311" customFormat="false" ht="15" hidden="false" customHeight="false" outlineLevel="0" collapsed="false">
      <c r="C311" s="31"/>
      <c r="E311" s="2" t="n">
        <f aca="false">SUM(E304:E310)</f>
        <v>-70000</v>
      </c>
      <c r="F311" s="43"/>
      <c r="G311" s="44"/>
      <c r="I311" s="45" t="n">
        <f aca="false">SUM(I304:I310)</f>
        <v>-205750</v>
      </c>
      <c r="J311" s="45" t="n">
        <f aca="false">SUM(J304:J310)</f>
        <v>-205100</v>
      </c>
    </row>
    <row r="312" customFormat="false" ht="15" hidden="false" customHeight="false" outlineLevel="0" collapsed="false">
      <c r="C312" s="31"/>
      <c r="F312" s="43"/>
      <c r="G312" s="44"/>
      <c r="I312" s="45"/>
      <c r="J312" s="45"/>
    </row>
    <row r="313" customFormat="false" ht="15" hidden="false" customHeight="false" outlineLevel="0" collapsed="false">
      <c r="A313" s="1" t="n">
        <v>2000</v>
      </c>
      <c r="B313" s="1" t="s">
        <v>34</v>
      </c>
      <c r="C313" s="31" t="n">
        <v>1</v>
      </c>
      <c r="D313" s="1" t="s">
        <v>111</v>
      </c>
      <c r="E313" s="2" t="n">
        <v>-10000</v>
      </c>
      <c r="F313" s="38" t="n">
        <v>3.145</v>
      </c>
      <c r="G313" s="36" t="n">
        <v>3.37</v>
      </c>
      <c r="I313" s="26" t="n">
        <f aca="false">+E313*F313</f>
        <v>-31450</v>
      </c>
      <c r="J313" s="26" t="n">
        <f aca="false">+E313*G313</f>
        <v>-33700</v>
      </c>
      <c r="L313" s="1" t="s">
        <v>150</v>
      </c>
    </row>
    <row r="314" customFormat="false" ht="15" hidden="false" customHeight="false" outlineLevel="0" collapsed="false">
      <c r="C314" s="31" t="n">
        <v>1</v>
      </c>
      <c r="D314" s="1" t="s">
        <v>111</v>
      </c>
      <c r="E314" s="2" t="n">
        <v>-10000</v>
      </c>
      <c r="F314" s="38" t="n">
        <v>3.145</v>
      </c>
      <c r="G314" s="36" t="n">
        <v>3.37</v>
      </c>
      <c r="I314" s="26" t="n">
        <f aca="false">+E314*F314</f>
        <v>-31450</v>
      </c>
      <c r="J314" s="26" t="n">
        <f aca="false">+E314*G314</f>
        <v>-33700</v>
      </c>
    </row>
    <row r="315" customFormat="false" ht="15" hidden="false" customHeight="false" outlineLevel="0" collapsed="false">
      <c r="C315" s="31" t="n">
        <v>1</v>
      </c>
      <c r="D315" s="1" t="s">
        <v>36</v>
      </c>
      <c r="E315" s="2" t="n">
        <v>-10000</v>
      </c>
      <c r="F315" s="27" t="n">
        <v>3.17</v>
      </c>
      <c r="G315" s="36" t="n">
        <v>3.37</v>
      </c>
      <c r="I315" s="26" t="n">
        <f aca="false">+E315*F315</f>
        <v>-31700</v>
      </c>
      <c r="J315" s="26" t="n">
        <f aca="false">+E315*G315</f>
        <v>-33700</v>
      </c>
    </row>
    <row r="316" customFormat="false" ht="15" hidden="false" customHeight="false" outlineLevel="0" collapsed="false">
      <c r="C316" s="31" t="n">
        <v>1</v>
      </c>
      <c r="D316" s="1" t="s">
        <v>43</v>
      </c>
      <c r="E316" s="2" t="n">
        <v>-10000</v>
      </c>
      <c r="F316" s="50" t="n">
        <v>3.17</v>
      </c>
      <c r="G316" s="36" t="n">
        <v>3.37</v>
      </c>
      <c r="I316" s="26" t="n">
        <f aca="false">+E316*F316</f>
        <v>-31700</v>
      </c>
      <c r="J316" s="26" t="n">
        <f aca="false">+E316*G316</f>
        <v>-33700</v>
      </c>
    </row>
    <row r="317" customFormat="false" ht="15" hidden="false" customHeight="false" outlineLevel="0" collapsed="false">
      <c r="C317" s="31" t="n">
        <v>1</v>
      </c>
      <c r="D317" s="1" t="s">
        <v>126</v>
      </c>
      <c r="E317" s="2" t="n">
        <v>-7000</v>
      </c>
      <c r="F317" s="27" t="n">
        <v>3.17</v>
      </c>
      <c r="G317" s="36" t="n">
        <v>3.37</v>
      </c>
      <c r="I317" s="26" t="n">
        <f aca="false">+E317*F317</f>
        <v>-22190</v>
      </c>
      <c r="J317" s="26" t="n">
        <f aca="false">+E317*G317</f>
        <v>-23590</v>
      </c>
    </row>
    <row r="318" customFormat="false" ht="15" hidden="false" customHeight="false" outlineLevel="0" collapsed="false">
      <c r="C318" s="31" t="n">
        <v>1</v>
      </c>
      <c r="D318" s="1" t="s">
        <v>25</v>
      </c>
      <c r="E318" s="2" t="n">
        <f aca="false">-5000+203</f>
        <v>-4797</v>
      </c>
      <c r="F318" s="43" t="n">
        <v>3.16</v>
      </c>
      <c r="G318" s="36" t="n">
        <v>3.37</v>
      </c>
      <c r="I318" s="26" t="n">
        <f aca="false">+E318*F318</f>
        <v>-15158.52</v>
      </c>
      <c r="J318" s="26" t="n">
        <f aca="false">+E318*G318</f>
        <v>-16165.89</v>
      </c>
      <c r="L318" s="1" t="s">
        <v>151</v>
      </c>
    </row>
    <row r="319" customFormat="false" ht="15" hidden="false" customHeight="false" outlineLevel="0" collapsed="false">
      <c r="C319" s="32"/>
      <c r="D319" s="4"/>
      <c r="E319" s="24"/>
      <c r="F319" s="46"/>
      <c r="G319" s="47"/>
      <c r="H319" s="4"/>
      <c r="I319" s="48"/>
      <c r="J319" s="48"/>
      <c r="L319" s="1" t="s">
        <v>152</v>
      </c>
    </row>
    <row r="320" customFormat="false" ht="15" hidden="false" customHeight="false" outlineLevel="0" collapsed="false">
      <c r="C320" s="31"/>
      <c r="E320" s="2" t="n">
        <f aca="false">SUM(E313:E319)</f>
        <v>-51797</v>
      </c>
      <c r="F320" s="43"/>
      <c r="G320" s="44"/>
      <c r="I320" s="45" t="n">
        <f aca="false">SUM(I313:I319)</f>
        <v>-163648.52</v>
      </c>
      <c r="J320" s="45" t="n">
        <f aca="false">SUM(J313:J319)</f>
        <v>-174555.89</v>
      </c>
    </row>
    <row r="321" customFormat="false" ht="15" hidden="false" customHeight="false" outlineLevel="0" collapsed="false">
      <c r="C321" s="31"/>
      <c r="F321" s="43"/>
      <c r="G321" s="44"/>
      <c r="I321" s="45"/>
      <c r="J321" s="45"/>
    </row>
    <row r="322" customFormat="false" ht="15" hidden="false" customHeight="false" outlineLevel="0" collapsed="false">
      <c r="C322" s="31"/>
      <c r="F322" s="43"/>
      <c r="G322" s="44"/>
      <c r="I322" s="45"/>
      <c r="J322" s="45"/>
    </row>
    <row r="323" customFormat="false" ht="15" hidden="false" customHeight="false" outlineLevel="0" collapsed="false">
      <c r="B323" s="1" t="s">
        <v>153</v>
      </c>
      <c r="C323" s="31"/>
      <c r="E323" s="2" t="n">
        <f aca="false">+E281+E302+E311+E320</f>
        <v>-521797</v>
      </c>
      <c r="F323" s="27"/>
      <c r="G323" s="36"/>
      <c r="I323" s="2" t="n">
        <f aca="false">+I281+I302+I311+I320</f>
        <v>-1470898.52</v>
      </c>
      <c r="J323" s="2" t="n">
        <f aca="false">+J281+J302+J311+J320</f>
        <v>-1430305.89</v>
      </c>
    </row>
    <row r="324" customFormat="false" ht="15" hidden="false" customHeight="false" outlineLevel="0" collapsed="false">
      <c r="C324" s="31"/>
      <c r="F324" s="43"/>
      <c r="G324" s="44"/>
      <c r="I324" s="45"/>
      <c r="J324" s="45"/>
    </row>
    <row r="325" customFormat="false" ht="15" hidden="false" customHeight="false" outlineLevel="0" collapsed="false">
      <c r="C325" s="31"/>
      <c r="F325" s="43"/>
      <c r="G325" s="44"/>
      <c r="I325" s="45"/>
      <c r="J325" s="45"/>
    </row>
    <row r="326" customFormat="false" ht="15" hidden="false" customHeight="false" outlineLevel="0" collapsed="false">
      <c r="A326" s="1" t="n">
        <v>2001</v>
      </c>
      <c r="B326" s="1" t="s">
        <v>154</v>
      </c>
      <c r="C326" s="31" t="n">
        <v>3</v>
      </c>
      <c r="D326" s="1" t="s">
        <v>126</v>
      </c>
      <c r="E326" s="2" t="n">
        <v>-10000</v>
      </c>
      <c r="F326" s="51" t="n">
        <v>9.15</v>
      </c>
      <c r="G326" s="36" t="n">
        <v>9.19</v>
      </c>
      <c r="I326" s="26" t="n">
        <f aca="false">+E326*F326</f>
        <v>-91500</v>
      </c>
      <c r="J326" s="26" t="n">
        <f aca="false">+E326*G326</f>
        <v>-91900</v>
      </c>
      <c r="L326" s="1" t="s">
        <v>155</v>
      </c>
    </row>
    <row r="327" customFormat="false" ht="15" hidden="false" customHeight="false" outlineLevel="0" collapsed="false">
      <c r="C327" s="31" t="n">
        <v>3</v>
      </c>
      <c r="D327" s="1" t="s">
        <v>156</v>
      </c>
      <c r="E327" s="2" t="n">
        <v>-20000</v>
      </c>
      <c r="F327" s="51" t="n">
        <v>9.89</v>
      </c>
      <c r="G327" s="36" t="n">
        <v>9.19</v>
      </c>
      <c r="I327" s="26" t="n">
        <f aca="false">+E327*F327</f>
        <v>-197800</v>
      </c>
      <c r="J327" s="26" t="n">
        <f aca="false">+E327*G327</f>
        <v>-183800</v>
      </c>
    </row>
    <row r="328" customFormat="false" ht="15" hidden="false" customHeight="false" outlineLevel="0" collapsed="false">
      <c r="C328" s="31" t="n">
        <v>3</v>
      </c>
      <c r="D328" s="1" t="s">
        <v>156</v>
      </c>
      <c r="E328" s="2" t="n">
        <v>-20000</v>
      </c>
      <c r="F328" s="51" t="n">
        <v>9.99</v>
      </c>
      <c r="G328" s="36" t="n">
        <v>9.19</v>
      </c>
      <c r="I328" s="26" t="n">
        <f aca="false">+E328*F328</f>
        <v>-199800</v>
      </c>
      <c r="J328" s="26" t="n">
        <f aca="false">+E328*G328</f>
        <v>-183800</v>
      </c>
    </row>
    <row r="329" customFormat="false" ht="15" hidden="false" customHeight="false" outlineLevel="0" collapsed="false">
      <c r="C329" s="31" t="n">
        <v>4</v>
      </c>
      <c r="D329" s="1" t="s">
        <v>36</v>
      </c>
      <c r="E329" s="2" t="n">
        <v>-10000</v>
      </c>
      <c r="F329" s="51" t="n">
        <v>9.95</v>
      </c>
      <c r="G329" s="36" t="n">
        <v>9.19</v>
      </c>
      <c r="I329" s="26" t="n">
        <f aca="false">+E329*F329</f>
        <v>-99500</v>
      </c>
      <c r="J329" s="26" t="n">
        <f aca="false">+E329*G329</f>
        <v>-91900</v>
      </c>
    </row>
    <row r="330" customFormat="false" ht="15" hidden="false" customHeight="false" outlineLevel="0" collapsed="false">
      <c r="C330" s="31" t="n">
        <v>4</v>
      </c>
      <c r="D330" s="1" t="s">
        <v>111</v>
      </c>
      <c r="E330" s="2" t="n">
        <v>-10000</v>
      </c>
      <c r="F330" s="51" t="n">
        <v>9.7</v>
      </c>
      <c r="G330" s="36" t="n">
        <v>9.19</v>
      </c>
      <c r="I330" s="26" t="n">
        <f aca="false">+E330*F330</f>
        <v>-97000</v>
      </c>
      <c r="J330" s="26" t="n">
        <f aca="false">+E330*G330</f>
        <v>-91900</v>
      </c>
    </row>
    <row r="331" customFormat="false" ht="15" hidden="false" customHeight="false" outlineLevel="0" collapsed="false">
      <c r="C331" s="31" t="n">
        <v>4</v>
      </c>
      <c r="D331" s="1" t="s">
        <v>156</v>
      </c>
      <c r="E331" s="2" t="n">
        <v>-20000</v>
      </c>
      <c r="F331" s="51" t="n">
        <v>9.79</v>
      </c>
      <c r="G331" s="36" t="n">
        <v>9.19</v>
      </c>
      <c r="I331" s="26" t="n">
        <f aca="false">+E331*F331</f>
        <v>-195800</v>
      </c>
      <c r="J331" s="26" t="n">
        <f aca="false">+E331*G331</f>
        <v>-183800</v>
      </c>
    </row>
    <row r="332" customFormat="false" ht="15" hidden="false" customHeight="false" outlineLevel="0" collapsed="false">
      <c r="C332" s="32" t="n">
        <v>4</v>
      </c>
      <c r="D332" s="29" t="s">
        <v>156</v>
      </c>
      <c r="E332" s="26" t="n">
        <v>-10000</v>
      </c>
      <c r="F332" s="52" t="n">
        <v>9.7</v>
      </c>
      <c r="G332" s="36" t="n">
        <v>9.19</v>
      </c>
      <c r="H332" s="29"/>
      <c r="I332" s="26" t="n">
        <f aca="false">+E332*F332</f>
        <v>-97000</v>
      </c>
      <c r="J332" s="26" t="n">
        <f aca="false">+E332*G332</f>
        <v>-91900</v>
      </c>
    </row>
    <row r="333" customFormat="false" ht="15" hidden="false" customHeight="false" outlineLevel="0" collapsed="false">
      <c r="C333" s="31" t="n">
        <v>5</v>
      </c>
      <c r="D333" s="1" t="s">
        <v>36</v>
      </c>
      <c r="E333" s="2" t="n">
        <v>-10000</v>
      </c>
      <c r="F333" s="51" t="n">
        <v>9.55</v>
      </c>
      <c r="G333" s="36" t="n">
        <v>9.19</v>
      </c>
      <c r="I333" s="26" t="n">
        <f aca="false">+E333*F333</f>
        <v>-95500</v>
      </c>
      <c r="J333" s="26" t="n">
        <f aca="false">+E333*G333</f>
        <v>-91900</v>
      </c>
    </row>
    <row r="334" customFormat="false" ht="15" hidden="false" customHeight="false" outlineLevel="0" collapsed="false">
      <c r="C334" s="31" t="n">
        <v>5</v>
      </c>
      <c r="D334" s="1" t="s">
        <v>25</v>
      </c>
      <c r="E334" s="2" t="n">
        <v>-10000</v>
      </c>
      <c r="F334" s="51" t="n">
        <v>9.54</v>
      </c>
      <c r="G334" s="36" t="n">
        <v>9.19</v>
      </c>
      <c r="I334" s="26" t="n">
        <f aca="false">+E334*F334</f>
        <v>-95400</v>
      </c>
      <c r="J334" s="26" t="n">
        <f aca="false">+E334*G334</f>
        <v>-91900</v>
      </c>
    </row>
    <row r="335" customFormat="false" ht="15" hidden="false" customHeight="false" outlineLevel="0" collapsed="false">
      <c r="C335" s="31" t="n">
        <v>5</v>
      </c>
      <c r="D335" s="1" t="s">
        <v>156</v>
      </c>
      <c r="E335" s="2" t="n">
        <v>-20000</v>
      </c>
      <c r="F335" s="51" t="n">
        <v>9.5</v>
      </c>
      <c r="G335" s="36" t="n">
        <v>9.19</v>
      </c>
      <c r="I335" s="26" t="n">
        <f aca="false">+E335*F335</f>
        <v>-190000</v>
      </c>
      <c r="J335" s="26" t="n">
        <f aca="false">+E335*G335</f>
        <v>-183800</v>
      </c>
    </row>
    <row r="336" customFormat="false" ht="15" hidden="false" customHeight="false" outlineLevel="0" collapsed="false">
      <c r="C336" s="32" t="n">
        <v>5</v>
      </c>
      <c r="D336" s="4" t="s">
        <v>156</v>
      </c>
      <c r="E336" s="24" t="n">
        <v>-10000</v>
      </c>
      <c r="F336" s="53" t="n">
        <v>9.45</v>
      </c>
      <c r="G336" s="39" t="n">
        <v>9.19</v>
      </c>
      <c r="H336" s="4"/>
      <c r="I336" s="24" t="n">
        <f aca="false">+E336*F336</f>
        <v>-94500</v>
      </c>
      <c r="J336" s="24" t="n">
        <f aca="false">+E336*G336</f>
        <v>-91900</v>
      </c>
      <c r="K336" s="4"/>
      <c r="L336" s="4"/>
    </row>
    <row r="337" customFormat="false" ht="15" hidden="false" customHeight="false" outlineLevel="0" collapsed="false">
      <c r="C337" s="31"/>
      <c r="E337" s="2" t="n">
        <f aca="false">SUM(E326:E336)</f>
        <v>-150000</v>
      </c>
      <c r="F337" s="51" t="n">
        <f aca="false">+I337/E337</f>
        <v>9.692</v>
      </c>
      <c r="G337" s="44"/>
      <c r="I337" s="45" t="n">
        <f aca="false">SUM(I326:I336)</f>
        <v>-1453800</v>
      </c>
      <c r="J337" s="45" t="n">
        <f aca="false">SUM(J326:J332)</f>
        <v>-919000</v>
      </c>
    </row>
    <row r="338" customFormat="false" ht="15" hidden="false" customHeight="false" outlineLevel="0" collapsed="false">
      <c r="C338" s="31"/>
      <c r="F338" s="51"/>
      <c r="G338" s="44"/>
      <c r="I338" s="45"/>
      <c r="J338" s="45"/>
    </row>
    <row r="339" customFormat="false" ht="15" hidden="false" customHeight="false" outlineLevel="0" collapsed="false">
      <c r="B339" s="1" t="s">
        <v>157</v>
      </c>
      <c r="C339" s="31" t="s">
        <v>158</v>
      </c>
      <c r="D339" s="1" t="s">
        <v>126</v>
      </c>
      <c r="E339" s="2" t="n">
        <v>40000</v>
      </c>
      <c r="F339" s="51" t="n">
        <v>5.38</v>
      </c>
      <c r="G339" s="36" t="n">
        <v>5.82</v>
      </c>
      <c r="I339" s="26" t="n">
        <f aca="false">+E339*F339</f>
        <v>215200</v>
      </c>
      <c r="J339" s="26" t="n">
        <f aca="false">+E339*G339</f>
        <v>232800</v>
      </c>
      <c r="L339" s="1" t="s">
        <v>159</v>
      </c>
    </row>
    <row r="340" customFormat="false" ht="15" hidden="false" customHeight="false" outlineLevel="0" collapsed="false">
      <c r="C340" s="31" t="s">
        <v>158</v>
      </c>
      <c r="D340" s="1" t="s">
        <v>33</v>
      </c>
      <c r="E340" s="2" t="n">
        <v>40000</v>
      </c>
      <c r="F340" s="51" t="n">
        <v>5.41</v>
      </c>
      <c r="G340" s="36" t="n">
        <v>5.82</v>
      </c>
      <c r="I340" s="26" t="n">
        <f aca="false">+E340*F340</f>
        <v>216400</v>
      </c>
      <c r="J340" s="26" t="n">
        <f aca="false">+E340*G340</f>
        <v>232800</v>
      </c>
    </row>
    <row r="341" customFormat="false" ht="15" hidden="false" customHeight="false" outlineLevel="0" collapsed="false">
      <c r="C341" s="31" t="s">
        <v>158</v>
      </c>
      <c r="D341" s="1" t="s">
        <v>111</v>
      </c>
      <c r="E341" s="2" t="n">
        <v>40000</v>
      </c>
      <c r="F341" s="51" t="n">
        <v>5.39</v>
      </c>
      <c r="G341" s="36" t="n">
        <v>5.82</v>
      </c>
      <c r="I341" s="26" t="n">
        <f aca="false">+E341*F341</f>
        <v>215600</v>
      </c>
      <c r="J341" s="26" t="n">
        <f aca="false">+E341*G341</f>
        <v>232800</v>
      </c>
    </row>
    <row r="342" customFormat="false" ht="15" hidden="false" customHeight="false" outlineLevel="0" collapsed="false">
      <c r="C342" s="31" t="s">
        <v>160</v>
      </c>
      <c r="D342" s="1" t="s">
        <v>126</v>
      </c>
      <c r="E342" s="2" t="n">
        <f aca="false">10000*8</f>
        <v>80000</v>
      </c>
      <c r="F342" s="51" t="n">
        <v>5.12</v>
      </c>
      <c r="G342" s="36" t="n">
        <v>5.82</v>
      </c>
      <c r="I342" s="26" t="n">
        <f aca="false">+E342*F342</f>
        <v>409600</v>
      </c>
      <c r="J342" s="26" t="n">
        <f aca="false">+E342*G342</f>
        <v>465600</v>
      </c>
    </row>
    <row r="343" customFormat="false" ht="15" hidden="false" customHeight="false" outlineLevel="0" collapsed="false">
      <c r="C343" s="31" t="s">
        <v>160</v>
      </c>
      <c r="D343" s="1" t="s">
        <v>111</v>
      </c>
      <c r="E343" s="2" t="n">
        <v>80000</v>
      </c>
      <c r="F343" s="51" t="n">
        <v>5.15</v>
      </c>
      <c r="G343" s="36" t="n">
        <v>5.82</v>
      </c>
      <c r="I343" s="26" t="n">
        <f aca="false">+E343*F343</f>
        <v>412000</v>
      </c>
      <c r="J343" s="26" t="n">
        <f aca="false">+E343*G343</f>
        <v>465600</v>
      </c>
    </row>
    <row r="344" customFormat="false" ht="15" hidden="false" customHeight="false" outlineLevel="0" collapsed="false">
      <c r="C344" s="31"/>
      <c r="D344" s="4"/>
      <c r="E344" s="24"/>
      <c r="F344" s="53"/>
      <c r="G344" s="47"/>
      <c r="H344" s="4"/>
      <c r="I344" s="24"/>
      <c r="J344" s="24"/>
      <c r="K344" s="4"/>
      <c r="L344" s="4"/>
    </row>
    <row r="345" customFormat="false" ht="15" hidden="false" customHeight="false" outlineLevel="0" collapsed="false">
      <c r="C345" s="31"/>
      <c r="E345" s="2" t="n">
        <f aca="false">SUM(E339:E344)</f>
        <v>280000</v>
      </c>
      <c r="F345" s="51" t="n">
        <f aca="false">+I345/E345</f>
        <v>5.24571428571429</v>
      </c>
      <c r="G345" s="44"/>
      <c r="I345" s="45" t="n">
        <f aca="false">SUM(I339:I344)</f>
        <v>1468800</v>
      </c>
      <c r="J345" s="45" t="n">
        <f aca="false">SUM(J339:J341)</f>
        <v>698400</v>
      </c>
    </row>
    <row r="346" customFormat="false" ht="15" hidden="false" customHeight="false" outlineLevel="0" collapsed="false">
      <c r="C346" s="31"/>
      <c r="F346" s="51"/>
      <c r="G346" s="44"/>
      <c r="I346" s="45"/>
      <c r="J346" s="45"/>
    </row>
    <row r="347" customFormat="false" ht="15" hidden="false" customHeight="false" outlineLevel="0" collapsed="false">
      <c r="B347" s="1" t="s">
        <v>161</v>
      </c>
      <c r="C347" s="31" t="n">
        <v>1</v>
      </c>
      <c r="D347" s="1" t="s">
        <v>126</v>
      </c>
      <c r="E347" s="2" t="n">
        <v>10000</v>
      </c>
      <c r="F347" s="51" t="n">
        <v>5.22</v>
      </c>
      <c r="G347" s="36"/>
      <c r="I347" s="26" t="n">
        <f aca="false">+E347*F347</f>
        <v>52200</v>
      </c>
      <c r="J347" s="26" t="n">
        <f aca="false">+E347*G347</f>
        <v>0</v>
      </c>
      <c r="L347" s="1" t="s">
        <v>159</v>
      </c>
    </row>
    <row r="348" customFormat="false" ht="15" hidden="false" customHeight="false" outlineLevel="0" collapsed="false">
      <c r="C348" s="31" t="n">
        <v>1</v>
      </c>
      <c r="D348" s="1" t="s">
        <v>126</v>
      </c>
      <c r="E348" s="2" t="n">
        <v>5000</v>
      </c>
      <c r="F348" s="51" t="n">
        <v>5.24</v>
      </c>
      <c r="G348" s="36"/>
      <c r="I348" s="26" t="n">
        <f aca="false">+E348*F348</f>
        <v>26200</v>
      </c>
      <c r="J348" s="26" t="n">
        <f aca="false">+E348*G348</f>
        <v>0</v>
      </c>
    </row>
    <row r="349" customFormat="false" ht="15" hidden="false" customHeight="false" outlineLevel="0" collapsed="false">
      <c r="C349" s="31" t="n">
        <v>1</v>
      </c>
      <c r="D349" s="1" t="s">
        <v>46</v>
      </c>
      <c r="E349" s="2" t="n">
        <v>5000</v>
      </c>
      <c r="F349" s="51" t="n">
        <v>5.2</v>
      </c>
      <c r="G349" s="36"/>
      <c r="I349" s="26" t="n">
        <f aca="false">+E349*F349</f>
        <v>26000</v>
      </c>
      <c r="J349" s="26" t="n">
        <f aca="false">+E349*G349</f>
        <v>0</v>
      </c>
    </row>
    <row r="350" customFormat="false" ht="15" hidden="false" customHeight="false" outlineLevel="0" collapsed="false">
      <c r="C350" s="31" t="n">
        <v>1</v>
      </c>
      <c r="D350" s="1" t="s">
        <v>111</v>
      </c>
      <c r="E350" s="2" t="n">
        <v>10000</v>
      </c>
      <c r="F350" s="54" t="n">
        <v>5.155</v>
      </c>
      <c r="G350" s="36"/>
      <c r="I350" s="26" t="n">
        <f aca="false">+E350*F350</f>
        <v>51550</v>
      </c>
      <c r="J350" s="26" t="n">
        <f aca="false">+E350*G350</f>
        <v>0</v>
      </c>
      <c r="K350" s="4"/>
      <c r="L350" s="29"/>
    </row>
    <row r="351" customFormat="false" ht="15" hidden="false" customHeight="false" outlineLevel="0" collapsed="false">
      <c r="C351" s="31" t="n">
        <v>20</v>
      </c>
      <c r="D351" s="1" t="s">
        <v>126</v>
      </c>
      <c r="E351" s="2" t="n">
        <v>20000</v>
      </c>
      <c r="F351" s="51" t="n">
        <v>5.06</v>
      </c>
      <c r="G351" s="36"/>
      <c r="I351" s="26" t="n">
        <f aca="false">+E351*F351</f>
        <v>101200</v>
      </c>
      <c r="J351" s="26" t="n">
        <f aca="false">+E351*G351</f>
        <v>0</v>
      </c>
      <c r="L351" s="1" t="s">
        <v>159</v>
      </c>
    </row>
    <row r="352" customFormat="false" ht="15" hidden="false" customHeight="false" outlineLevel="0" collapsed="false">
      <c r="C352" s="31" t="n">
        <v>20</v>
      </c>
      <c r="D352" s="1" t="s">
        <v>162</v>
      </c>
      <c r="E352" s="2" t="n">
        <v>1000</v>
      </c>
      <c r="F352" s="51" t="n">
        <v>5.05</v>
      </c>
      <c r="G352" s="36"/>
      <c r="I352" s="26" t="n">
        <f aca="false">+E352*F352</f>
        <v>5050</v>
      </c>
      <c r="J352" s="26" t="n">
        <f aca="false">+E352*G352</f>
        <v>0</v>
      </c>
    </row>
    <row r="353" customFormat="false" ht="15" hidden="false" customHeight="false" outlineLevel="0" collapsed="false">
      <c r="C353" s="31" t="n">
        <v>20</v>
      </c>
      <c r="D353" s="1" t="s">
        <v>163</v>
      </c>
      <c r="E353" s="2" t="n">
        <v>5000</v>
      </c>
      <c r="F353" s="51" t="n">
        <v>5.05</v>
      </c>
      <c r="G353" s="36"/>
      <c r="I353" s="26" t="n">
        <f aca="false">+E353*F353</f>
        <v>25250</v>
      </c>
      <c r="J353" s="26" t="n">
        <f aca="false">+E353*G353</f>
        <v>0</v>
      </c>
    </row>
    <row r="354" customFormat="false" ht="15" hidden="false" customHeight="false" outlineLevel="0" collapsed="false">
      <c r="C354" s="31" t="s">
        <v>35</v>
      </c>
      <c r="D354" s="1" t="s">
        <v>33</v>
      </c>
      <c r="E354" s="2" t="n">
        <f aca="false">10000*3</f>
        <v>30000</v>
      </c>
      <c r="F354" s="51" t="n">
        <v>5.21</v>
      </c>
      <c r="G354" s="36"/>
      <c r="I354" s="26" t="n">
        <f aca="false">+E354*F354</f>
        <v>156300</v>
      </c>
      <c r="J354" s="26" t="n">
        <f aca="false">+E354*G354</f>
        <v>0</v>
      </c>
      <c r="L354" s="1" t="s">
        <v>159</v>
      </c>
    </row>
    <row r="355" customFormat="false" ht="15" hidden="false" customHeight="false" outlineLevel="0" collapsed="false">
      <c r="C355" s="31" t="s">
        <v>35</v>
      </c>
      <c r="D355" s="1" t="s">
        <v>126</v>
      </c>
      <c r="E355" s="2" t="n">
        <f aca="false">10000*3</f>
        <v>30000</v>
      </c>
      <c r="F355" s="54" t="n">
        <v>5.205</v>
      </c>
      <c r="G355" s="36"/>
      <c r="I355" s="26" t="n">
        <f aca="false">+E355*F355</f>
        <v>156150</v>
      </c>
      <c r="J355" s="26" t="n">
        <f aca="false">+E355*G355</f>
        <v>0</v>
      </c>
    </row>
    <row r="356" customFormat="false" ht="15" hidden="false" customHeight="false" outlineLevel="0" collapsed="false">
      <c r="C356" s="31" t="s">
        <v>35</v>
      </c>
      <c r="D356" s="1" t="s">
        <v>111</v>
      </c>
      <c r="E356" s="2" t="n">
        <f aca="false">20000*3</f>
        <v>60000</v>
      </c>
      <c r="F356" s="51" t="n">
        <v>5.2</v>
      </c>
      <c r="G356" s="36"/>
      <c r="I356" s="26" t="n">
        <f aca="false">+E356*F356</f>
        <v>312000</v>
      </c>
      <c r="J356" s="26" t="n">
        <f aca="false">+E356*G356</f>
        <v>0</v>
      </c>
    </row>
    <row r="357" customFormat="false" ht="15" hidden="false" customHeight="false" outlineLevel="0" collapsed="false">
      <c r="C357" s="31" t="s">
        <v>35</v>
      </c>
      <c r="D357" s="1" t="s">
        <v>163</v>
      </c>
      <c r="E357" s="2" t="n">
        <f aca="false">5000*3</f>
        <v>15000</v>
      </c>
      <c r="F357" s="51" t="n">
        <v>5.18</v>
      </c>
      <c r="G357" s="36"/>
      <c r="I357" s="26" t="n">
        <f aca="false">+E357*F357</f>
        <v>77700</v>
      </c>
      <c r="J357" s="26" t="n">
        <f aca="false">+E357*G357</f>
        <v>0</v>
      </c>
    </row>
    <row r="358" customFormat="false" ht="15" hidden="false" customHeight="false" outlineLevel="0" collapsed="false">
      <c r="C358" s="31"/>
      <c r="F358" s="54"/>
      <c r="G358" s="36"/>
      <c r="I358" s="26"/>
      <c r="J358" s="26"/>
      <c r="K358" s="4"/>
      <c r="L358" s="29"/>
    </row>
    <row r="359" customFormat="false" ht="15" hidden="false" customHeight="false" outlineLevel="0" collapsed="false">
      <c r="C359" s="31"/>
      <c r="D359" s="4"/>
      <c r="E359" s="24"/>
      <c r="F359" s="53"/>
      <c r="G359" s="39"/>
      <c r="H359" s="4"/>
      <c r="I359" s="24"/>
      <c r="J359" s="24"/>
      <c r="K359" s="4"/>
      <c r="L359" s="4"/>
      <c r="M359" s="4"/>
    </row>
    <row r="360" customFormat="false" ht="15" hidden="false" customHeight="false" outlineLevel="0" collapsed="false">
      <c r="C360" s="31"/>
      <c r="E360" s="2" t="n">
        <f aca="false">SUM(E347:E359)</f>
        <v>191000</v>
      </c>
      <c r="F360" s="51" t="n">
        <f aca="false">+I360/E360</f>
        <v>5.18115183246073</v>
      </c>
      <c r="G360" s="44"/>
      <c r="I360" s="45" t="n">
        <f aca="false">SUM(I347:I359)</f>
        <v>989600</v>
      </c>
      <c r="J360" s="45" t="n">
        <f aca="false">SUM(J347:J359)</f>
        <v>0</v>
      </c>
    </row>
    <row r="361" customFormat="false" ht="15" hidden="false" customHeight="false" outlineLevel="0" collapsed="false">
      <c r="C361" s="31"/>
      <c r="F361" s="51"/>
      <c r="G361" s="44"/>
      <c r="I361" s="45"/>
      <c r="J361" s="45"/>
    </row>
    <row r="362" customFormat="false" ht="15" hidden="false" customHeight="false" outlineLevel="0" collapsed="false">
      <c r="B362" s="1" t="s">
        <v>26</v>
      </c>
      <c r="C362" s="31" t="n">
        <v>17</v>
      </c>
      <c r="D362" s="1" t="s">
        <v>33</v>
      </c>
      <c r="E362" s="2" t="n">
        <v>35000</v>
      </c>
      <c r="F362" s="51" t="n">
        <v>5.1</v>
      </c>
      <c r="G362" s="36"/>
      <c r="I362" s="26" t="n">
        <f aca="false">+E362*F362</f>
        <v>178500</v>
      </c>
      <c r="J362" s="26" t="n">
        <f aca="false">+E362*G362</f>
        <v>0</v>
      </c>
      <c r="L362" s="1" t="s">
        <v>159</v>
      </c>
    </row>
    <row r="363" customFormat="false" ht="15" hidden="false" customHeight="false" outlineLevel="0" collapsed="false">
      <c r="C363" s="31" t="n">
        <v>18</v>
      </c>
      <c r="D363" s="1" t="s">
        <v>111</v>
      </c>
      <c r="E363" s="2" t="n">
        <v>20000</v>
      </c>
      <c r="F363" s="54" t="n">
        <v>5.38</v>
      </c>
      <c r="G363" s="36"/>
      <c r="I363" s="26" t="n">
        <f aca="false">+E363*F363</f>
        <v>107600</v>
      </c>
      <c r="J363" s="26" t="n">
        <f aca="false">+E363*G363</f>
        <v>0</v>
      </c>
    </row>
    <row r="364" customFormat="false" ht="15" hidden="false" customHeight="false" outlineLevel="0" collapsed="false">
      <c r="C364" s="31" t="s">
        <v>164</v>
      </c>
      <c r="D364" s="1" t="s">
        <v>162</v>
      </c>
      <c r="E364" s="2" t="n">
        <v>30000</v>
      </c>
      <c r="F364" s="51" t="n">
        <v>4.79</v>
      </c>
      <c r="G364" s="36"/>
      <c r="I364" s="26" t="n">
        <f aca="false">+E364*F364</f>
        <v>143700</v>
      </c>
      <c r="J364" s="26" t="n">
        <f aca="false">+E364*G364</f>
        <v>0</v>
      </c>
      <c r="L364" s="1" t="s">
        <v>159</v>
      </c>
    </row>
    <row r="365" customFormat="false" ht="15" hidden="false" customHeight="false" outlineLevel="0" collapsed="false">
      <c r="C365" s="31" t="s">
        <v>164</v>
      </c>
      <c r="D365" s="1" t="s">
        <v>126</v>
      </c>
      <c r="E365" s="2" t="n">
        <v>30000</v>
      </c>
      <c r="F365" s="51" t="n">
        <v>4.78</v>
      </c>
      <c r="G365" s="36"/>
      <c r="I365" s="26" t="n">
        <f aca="false">+E365*F365</f>
        <v>143400</v>
      </c>
      <c r="J365" s="26" t="n">
        <f aca="false">+E365*G365</f>
        <v>0</v>
      </c>
    </row>
    <row r="366" customFormat="false" ht="15" hidden="false" customHeight="false" outlineLevel="0" collapsed="false">
      <c r="C366" s="31" t="s">
        <v>164</v>
      </c>
      <c r="D366" s="1" t="s">
        <v>79</v>
      </c>
      <c r="E366" s="2" t="n">
        <v>30000</v>
      </c>
      <c r="F366" s="51" t="n">
        <v>4.79</v>
      </c>
      <c r="G366" s="36"/>
      <c r="I366" s="26" t="n">
        <f aca="false">+E366*F366</f>
        <v>143700</v>
      </c>
      <c r="J366" s="26" t="n">
        <f aca="false">+E366*G366</f>
        <v>0</v>
      </c>
      <c r="K366" s="4"/>
      <c r="L366" s="29"/>
    </row>
    <row r="367" customFormat="false" ht="15" hidden="false" customHeight="false" outlineLevel="0" collapsed="false">
      <c r="C367" s="31"/>
      <c r="D367" s="4"/>
      <c r="E367" s="24"/>
      <c r="F367" s="53"/>
      <c r="G367" s="39"/>
      <c r="H367" s="4"/>
      <c r="I367" s="24"/>
      <c r="J367" s="24"/>
      <c r="K367" s="4"/>
      <c r="L367" s="4"/>
      <c r="M367" s="4"/>
    </row>
    <row r="368" customFormat="false" ht="15" hidden="false" customHeight="false" outlineLevel="0" collapsed="false">
      <c r="C368" s="31"/>
      <c r="D368" s="29"/>
      <c r="E368" s="26" t="n">
        <f aca="false">SUM(E362:E367)</f>
        <v>145000</v>
      </c>
      <c r="F368" s="52" t="n">
        <f aca="false">+I368/E368</f>
        <v>4.94413793103448</v>
      </c>
      <c r="G368" s="36"/>
      <c r="H368" s="29"/>
      <c r="I368" s="26" t="n">
        <f aca="false">SUM(I362:I367)</f>
        <v>716900</v>
      </c>
      <c r="J368" s="26" t="n">
        <f aca="false">SUM(J362:J367)</f>
        <v>0</v>
      </c>
      <c r="K368" s="29"/>
      <c r="L368" s="29"/>
      <c r="M368" s="29"/>
    </row>
    <row r="369" customFormat="false" ht="15" hidden="false" customHeight="false" outlineLevel="0" collapsed="false">
      <c r="C369" s="31"/>
      <c r="D369" s="29"/>
      <c r="E369" s="26"/>
      <c r="F369" s="52"/>
      <c r="G369" s="36"/>
      <c r="H369" s="29"/>
      <c r="I369" s="26"/>
      <c r="J369" s="26"/>
      <c r="K369" s="29"/>
      <c r="L369" s="29"/>
      <c r="M369" s="29"/>
    </row>
    <row r="370" customFormat="false" ht="15" hidden="false" customHeight="false" outlineLevel="0" collapsed="false">
      <c r="B370" s="1" t="s">
        <v>34</v>
      </c>
      <c r="C370" s="31" t="n">
        <v>8</v>
      </c>
      <c r="D370" s="1" t="s">
        <v>165</v>
      </c>
      <c r="E370" s="2" t="n">
        <v>20000</v>
      </c>
      <c r="F370" s="51" t="n">
        <v>4.17</v>
      </c>
      <c r="G370" s="36"/>
      <c r="I370" s="26" t="n">
        <f aca="false">+E370*F370</f>
        <v>83400</v>
      </c>
      <c r="J370" s="26" t="n">
        <f aca="false">+E370*G370</f>
        <v>0</v>
      </c>
      <c r="L370" s="1" t="s">
        <v>159</v>
      </c>
    </row>
    <row r="371" customFormat="false" ht="15" hidden="false" customHeight="false" outlineLevel="0" collapsed="false">
      <c r="C371" s="31" t="n">
        <v>9</v>
      </c>
      <c r="D371" s="1" t="s">
        <v>111</v>
      </c>
      <c r="E371" s="2" t="n">
        <v>8313</v>
      </c>
      <c r="F371" s="51" t="n">
        <v>4.19</v>
      </c>
      <c r="G371" s="36"/>
      <c r="I371" s="26" t="n">
        <f aca="false">+E371*F371</f>
        <v>34831.47</v>
      </c>
      <c r="J371" s="26" t="n">
        <f aca="false">+E371*G371</f>
        <v>0</v>
      </c>
      <c r="L371" s="1" t="s">
        <v>159</v>
      </c>
    </row>
    <row r="372" customFormat="false" ht="15" hidden="false" customHeight="false" outlineLevel="0" collapsed="false">
      <c r="C372" s="31" t="n">
        <v>9</v>
      </c>
      <c r="D372" s="1" t="s">
        <v>33</v>
      </c>
      <c r="E372" s="2" t="n">
        <v>12580</v>
      </c>
      <c r="F372" s="54" t="n">
        <v>4.2</v>
      </c>
      <c r="G372" s="36"/>
      <c r="I372" s="26" t="n">
        <f aca="false">+E372*F372</f>
        <v>52836</v>
      </c>
      <c r="J372" s="26" t="n">
        <f aca="false">+E372*G372</f>
        <v>0</v>
      </c>
    </row>
    <row r="373" customFormat="false" ht="15" hidden="false" customHeight="false" outlineLevel="0" collapsed="false">
      <c r="C373" s="31" t="n">
        <v>23</v>
      </c>
      <c r="D373" s="1" t="s">
        <v>111</v>
      </c>
      <c r="E373" s="2" t="n">
        <v>10000</v>
      </c>
      <c r="F373" s="54" t="n">
        <v>4.01</v>
      </c>
      <c r="G373" s="36"/>
      <c r="I373" s="26" t="n">
        <f aca="false">+E373*F373</f>
        <v>40100</v>
      </c>
      <c r="J373" s="26" t="n">
        <f aca="false">+E373*G373</f>
        <v>0</v>
      </c>
      <c r="L373" s="1" t="s">
        <v>159</v>
      </c>
    </row>
    <row r="374" customFormat="false" ht="15" hidden="false" customHeight="false" outlineLevel="0" collapsed="false">
      <c r="C374" s="31" t="n">
        <v>23</v>
      </c>
      <c r="D374" s="1" t="s">
        <v>126</v>
      </c>
      <c r="E374" s="2" t="n">
        <v>10000</v>
      </c>
      <c r="F374" s="54" t="n">
        <v>4.02</v>
      </c>
      <c r="G374" s="36"/>
      <c r="I374" s="26" t="n">
        <f aca="false">+E374*F374</f>
        <v>40200</v>
      </c>
      <c r="J374" s="26" t="n">
        <f aca="false">+E374*G374</f>
        <v>0</v>
      </c>
    </row>
    <row r="375" customFormat="false" ht="15" hidden="false" customHeight="false" outlineLevel="0" collapsed="false">
      <c r="C375" s="31" t="n">
        <v>23</v>
      </c>
      <c r="D375" s="1" t="s">
        <v>126</v>
      </c>
      <c r="E375" s="2" t="n">
        <v>10000</v>
      </c>
      <c r="F375" s="54" t="n">
        <v>4.015</v>
      </c>
      <c r="G375" s="36"/>
      <c r="I375" s="26" t="n">
        <f aca="false">+E375*F375</f>
        <v>40150</v>
      </c>
      <c r="J375" s="26" t="n">
        <f aca="false">+E375*G375</f>
        <v>0</v>
      </c>
    </row>
    <row r="376" customFormat="false" ht="15" hidden="false" customHeight="false" outlineLevel="0" collapsed="false">
      <c r="C376" s="31" t="n">
        <v>23</v>
      </c>
      <c r="D376" s="1" t="s">
        <v>126</v>
      </c>
      <c r="E376" s="2" t="n">
        <v>12000</v>
      </c>
      <c r="F376" s="54" t="n">
        <v>4.04</v>
      </c>
      <c r="G376" s="36"/>
      <c r="I376" s="26" t="n">
        <f aca="false">+E376*F376</f>
        <v>48480</v>
      </c>
      <c r="J376" s="26" t="n">
        <f aca="false">+E376*G376</f>
        <v>0</v>
      </c>
    </row>
    <row r="377" customFormat="false" ht="15" hidden="false" customHeight="false" outlineLevel="0" collapsed="false">
      <c r="C377" s="31" t="n">
        <v>23</v>
      </c>
      <c r="D377" s="1" t="s">
        <v>43</v>
      </c>
      <c r="E377" s="2" t="n">
        <v>10000</v>
      </c>
      <c r="F377" s="54" t="n">
        <v>4.01</v>
      </c>
      <c r="G377" s="36"/>
      <c r="I377" s="26" t="n">
        <f aca="false">+E377*F377</f>
        <v>40100</v>
      </c>
      <c r="J377" s="26" t="n">
        <f aca="false">+E377*G377</f>
        <v>0</v>
      </c>
    </row>
    <row r="378" customFormat="false" ht="15" hidden="false" customHeight="false" outlineLevel="0" collapsed="false">
      <c r="C378" s="31" t="n">
        <v>23</v>
      </c>
      <c r="D378" s="1" t="s">
        <v>36</v>
      </c>
      <c r="E378" s="2" t="n">
        <v>10000</v>
      </c>
      <c r="F378" s="54" t="n">
        <v>4</v>
      </c>
      <c r="G378" s="36"/>
      <c r="I378" s="26" t="n">
        <f aca="false">+E378*F378</f>
        <v>40000</v>
      </c>
      <c r="J378" s="26" t="n">
        <f aca="false">+E378*G378</f>
        <v>0</v>
      </c>
    </row>
    <row r="379" customFormat="false" ht="15" hidden="false" customHeight="false" outlineLevel="0" collapsed="false">
      <c r="C379" s="31" t="s">
        <v>166</v>
      </c>
      <c r="D379" s="1" t="s">
        <v>111</v>
      </c>
      <c r="E379" s="2" t="n">
        <f aca="false">5000*4</f>
        <v>20000</v>
      </c>
      <c r="F379" s="54" t="n">
        <v>3.79</v>
      </c>
      <c r="G379" s="36"/>
      <c r="I379" s="26" t="n">
        <f aca="false">+E379*F379</f>
        <v>75800</v>
      </c>
      <c r="J379" s="26" t="n">
        <f aca="false">+E379*G379</f>
        <v>0</v>
      </c>
    </row>
    <row r="380" customFormat="false" ht="15" hidden="false" customHeight="false" outlineLevel="0" collapsed="false">
      <c r="C380" s="31" t="s">
        <v>166</v>
      </c>
      <c r="D380" s="1" t="s">
        <v>126</v>
      </c>
      <c r="E380" s="2" t="n">
        <f aca="false">15000*4</f>
        <v>60000</v>
      </c>
      <c r="F380" s="54" t="n">
        <v>3.72</v>
      </c>
      <c r="G380" s="36"/>
      <c r="I380" s="26" t="n">
        <f aca="false">+E380*F380</f>
        <v>223200</v>
      </c>
      <c r="J380" s="26" t="n">
        <f aca="false">+E380*G380</f>
        <v>0</v>
      </c>
    </row>
    <row r="381" customFormat="false" ht="15" hidden="false" customHeight="false" outlineLevel="0" collapsed="false">
      <c r="C381" s="31"/>
      <c r="D381" s="4"/>
      <c r="E381" s="24"/>
      <c r="F381" s="53"/>
      <c r="G381" s="39"/>
      <c r="H381" s="4"/>
      <c r="I381" s="24"/>
      <c r="J381" s="24"/>
      <c r="K381" s="4"/>
      <c r="L381" s="4"/>
      <c r="M381" s="4"/>
    </row>
    <row r="382" customFormat="false" ht="15" hidden="false" customHeight="false" outlineLevel="0" collapsed="false">
      <c r="C382" s="31"/>
      <c r="E382" s="2" t="n">
        <f aca="false">SUM(E370:E381)</f>
        <v>182893</v>
      </c>
      <c r="F382" s="51" t="n">
        <f aca="false">+I382/E382</f>
        <v>3.93179328897224</v>
      </c>
      <c r="G382" s="44"/>
      <c r="I382" s="45" t="n">
        <f aca="false">SUM(I370:I381)</f>
        <v>719097.47</v>
      </c>
      <c r="J382" s="45" t="n">
        <f aca="false">SUM(J362:J367)</f>
        <v>0</v>
      </c>
    </row>
    <row r="383" customFormat="false" ht="15" hidden="false" customHeight="false" outlineLevel="0" collapsed="false">
      <c r="C383" s="31"/>
      <c r="F383" s="51"/>
      <c r="G383" s="44"/>
      <c r="I383" s="45"/>
      <c r="J383" s="45"/>
    </row>
    <row r="384" customFormat="false" ht="15" hidden="false" customHeight="false" outlineLevel="0" collapsed="false">
      <c r="B384" s="1" t="s">
        <v>66</v>
      </c>
      <c r="C384" s="31" t="s">
        <v>167</v>
      </c>
      <c r="D384" s="1" t="s">
        <v>111</v>
      </c>
      <c r="E384" s="2" t="n">
        <f aca="false">10000*3</f>
        <v>30000</v>
      </c>
      <c r="F384" s="51" t="n">
        <v>3.67</v>
      </c>
      <c r="G384" s="36"/>
      <c r="I384" s="26" t="n">
        <f aca="false">+E384*F384</f>
        <v>110100</v>
      </c>
      <c r="J384" s="26" t="n">
        <f aca="false">+E384*G384</f>
        <v>0</v>
      </c>
      <c r="L384" s="1" t="s">
        <v>159</v>
      </c>
    </row>
    <row r="385" customFormat="false" ht="15" hidden="false" customHeight="false" outlineLevel="0" collapsed="false">
      <c r="C385" s="31" t="s">
        <v>167</v>
      </c>
      <c r="D385" s="1" t="s">
        <v>163</v>
      </c>
      <c r="E385" s="2" t="n">
        <f aca="false">1150*3</f>
        <v>3450</v>
      </c>
      <c r="F385" s="54" t="n">
        <v>3.7</v>
      </c>
      <c r="G385" s="36"/>
      <c r="I385" s="26" t="n">
        <f aca="false">+E385*F385</f>
        <v>12765</v>
      </c>
      <c r="J385" s="26" t="n">
        <f aca="false">+E385*G385</f>
        <v>0</v>
      </c>
    </row>
    <row r="386" customFormat="false" ht="15" hidden="false" customHeight="false" outlineLevel="0" collapsed="false">
      <c r="C386" s="31" t="s">
        <v>167</v>
      </c>
      <c r="D386" s="1" t="s">
        <v>126</v>
      </c>
      <c r="E386" s="2" t="n">
        <f aca="false">10000*3</f>
        <v>30000</v>
      </c>
      <c r="F386" s="54" t="n">
        <v>3.75</v>
      </c>
      <c r="G386" s="36"/>
      <c r="I386" s="26" t="n">
        <f aca="false">+E386*F386</f>
        <v>112500</v>
      </c>
      <c r="J386" s="26" t="n">
        <f aca="false">+E386*G386</f>
        <v>0</v>
      </c>
    </row>
    <row r="387" customFormat="false" ht="15" hidden="false" customHeight="false" outlineLevel="0" collapsed="false">
      <c r="C387" s="31" t="s">
        <v>168</v>
      </c>
      <c r="D387" s="1" t="s">
        <v>111</v>
      </c>
      <c r="E387" s="2" t="n">
        <f aca="false">10000*3</f>
        <v>30000</v>
      </c>
      <c r="F387" s="54" t="n">
        <v>3.59</v>
      </c>
      <c r="G387" s="36"/>
      <c r="I387" s="26" t="n">
        <f aca="false">+E387*F387</f>
        <v>107700</v>
      </c>
      <c r="J387" s="26" t="n">
        <f aca="false">+E387*G387</f>
        <v>0</v>
      </c>
    </row>
    <row r="388" customFormat="false" ht="15" hidden="false" customHeight="false" outlineLevel="0" collapsed="false">
      <c r="C388" s="31" t="s">
        <v>168</v>
      </c>
      <c r="D388" s="1" t="s">
        <v>162</v>
      </c>
      <c r="E388" s="2" t="n">
        <f aca="false">3074*3</f>
        <v>9222</v>
      </c>
      <c r="F388" s="54" t="n">
        <v>3.585</v>
      </c>
      <c r="G388" s="36"/>
      <c r="I388" s="26" t="n">
        <f aca="false">+E388*F388</f>
        <v>33060.87</v>
      </c>
      <c r="J388" s="26" t="n">
        <f aca="false">+E388*G388</f>
        <v>0</v>
      </c>
    </row>
    <row r="389" customFormat="false" ht="15" hidden="false" customHeight="false" outlineLevel="0" collapsed="false">
      <c r="C389" s="31" t="s">
        <v>168</v>
      </c>
      <c r="D389" s="1" t="s">
        <v>126</v>
      </c>
      <c r="E389" s="2" t="n">
        <f aca="false">10000*3</f>
        <v>30000</v>
      </c>
      <c r="F389" s="54" t="n">
        <v>3.59</v>
      </c>
      <c r="G389" s="36"/>
      <c r="I389" s="26" t="n">
        <f aca="false">+E389*F389</f>
        <v>107700</v>
      </c>
      <c r="J389" s="26" t="n">
        <f aca="false">+E389*G389</f>
        <v>0</v>
      </c>
    </row>
    <row r="390" customFormat="false" ht="15" hidden="false" customHeight="false" outlineLevel="0" collapsed="false">
      <c r="C390" s="31" t="n">
        <v>29</v>
      </c>
      <c r="D390" s="29" t="s">
        <v>43</v>
      </c>
      <c r="E390" s="26" t="n">
        <v>10000</v>
      </c>
      <c r="F390" s="52" t="n">
        <v>3.11</v>
      </c>
      <c r="G390" s="36"/>
      <c r="H390" s="29"/>
      <c r="I390" s="26" t="n">
        <f aca="false">+E390*F390</f>
        <v>31100</v>
      </c>
      <c r="J390" s="26" t="n">
        <f aca="false">+E390*G390</f>
        <v>0</v>
      </c>
      <c r="K390" s="29"/>
      <c r="L390" s="29"/>
      <c r="M390" s="29"/>
    </row>
    <row r="391" customFormat="false" ht="15" hidden="false" customHeight="false" outlineLevel="0" collapsed="false">
      <c r="C391" s="55"/>
      <c r="D391" s="56"/>
      <c r="E391" s="57" t="n">
        <f aca="false">SUM(E384:E390)</f>
        <v>142672</v>
      </c>
      <c r="F391" s="58" t="n">
        <f aca="false">+I391/E391</f>
        <v>3.6091585594931</v>
      </c>
      <c r="G391" s="59"/>
      <c r="H391" s="56"/>
      <c r="I391" s="60" t="n">
        <f aca="false">SUM(I384:I390)</f>
        <v>514925.87</v>
      </c>
      <c r="J391" s="60" t="n">
        <f aca="false">SUM(J376:J381)</f>
        <v>0</v>
      </c>
      <c r="K391" s="29"/>
      <c r="L391" s="29"/>
      <c r="M391" s="29"/>
    </row>
    <row r="392" customFormat="false" ht="15" hidden="false" customHeight="false" outlineLevel="0" collapsed="false">
      <c r="C392" s="32"/>
      <c r="D392" s="29"/>
      <c r="E392" s="26"/>
      <c r="F392" s="52"/>
      <c r="G392" s="44"/>
      <c r="H392" s="29"/>
      <c r="I392" s="45"/>
      <c r="J392" s="45"/>
      <c r="K392" s="29"/>
      <c r="L392" s="29"/>
      <c r="M392" s="29"/>
    </row>
    <row r="393" customFormat="false" ht="15" hidden="false" customHeight="false" outlineLevel="0" collapsed="false">
      <c r="B393" s="1" t="s">
        <v>38</v>
      </c>
      <c r="C393" s="31" t="s">
        <v>169</v>
      </c>
      <c r="D393" s="1" t="s">
        <v>126</v>
      </c>
      <c r="E393" s="2" t="n">
        <v>10000</v>
      </c>
      <c r="F393" s="51" t="n">
        <v>3.09</v>
      </c>
      <c r="G393" s="36"/>
      <c r="I393" s="26" t="n">
        <f aca="false">+E393*F393</f>
        <v>30900</v>
      </c>
      <c r="J393" s="26" t="n">
        <f aca="false">+E393*G393</f>
        <v>0</v>
      </c>
      <c r="L393" s="1" t="s">
        <v>159</v>
      </c>
    </row>
    <row r="394" customFormat="false" ht="15" hidden="false" customHeight="false" outlineLevel="0" collapsed="false">
      <c r="C394" s="31" t="s">
        <v>169</v>
      </c>
      <c r="D394" s="1" t="s">
        <v>46</v>
      </c>
      <c r="E394" s="2" t="n">
        <v>3200</v>
      </c>
      <c r="F394" s="54" t="n">
        <v>3.1</v>
      </c>
      <c r="G394" s="36"/>
      <c r="I394" s="26" t="n">
        <f aca="false">+E394*F394</f>
        <v>9920</v>
      </c>
      <c r="J394" s="26" t="n">
        <f aca="false">+E394*G394</f>
        <v>0</v>
      </c>
    </row>
    <row r="395" customFormat="false" ht="15" hidden="false" customHeight="false" outlineLevel="0" collapsed="false">
      <c r="C395" s="31" t="s">
        <v>169</v>
      </c>
      <c r="D395" s="1" t="s">
        <v>33</v>
      </c>
      <c r="E395" s="2" t="n">
        <f aca="false">15849*2</f>
        <v>31698</v>
      </c>
      <c r="F395" s="54" t="n">
        <v>3.075</v>
      </c>
      <c r="G395" s="36"/>
      <c r="I395" s="26" t="n">
        <f aca="false">+E395*F395</f>
        <v>97471.35</v>
      </c>
      <c r="J395" s="26" t="n">
        <f aca="false">+E395*G395</f>
        <v>0</v>
      </c>
    </row>
    <row r="396" customFormat="false" ht="15" hidden="false" customHeight="false" outlineLevel="0" collapsed="false">
      <c r="C396" s="55"/>
      <c r="D396" s="56"/>
      <c r="E396" s="57" t="n">
        <f aca="false">SUM(E393:E395)</f>
        <v>44898</v>
      </c>
      <c r="F396" s="58" t="n">
        <f aca="false">+I396/E396</f>
        <v>3.08012272261571</v>
      </c>
      <c r="G396" s="59"/>
      <c r="H396" s="56"/>
      <c r="I396" s="60" t="n">
        <f aca="false">SUM(I393:I395)</f>
        <v>138291.35</v>
      </c>
      <c r="J396" s="60" t="n">
        <f aca="false">SUM(J385:J390)</f>
        <v>0</v>
      </c>
      <c r="K396" s="29"/>
      <c r="L396" s="29"/>
      <c r="M396" s="29"/>
    </row>
    <row r="397" customFormat="false" ht="15" hidden="false" customHeight="false" outlineLevel="0" collapsed="false">
      <c r="C397" s="31"/>
      <c r="F397" s="51"/>
      <c r="G397" s="44"/>
      <c r="I397" s="45"/>
      <c r="J397" s="45"/>
    </row>
    <row r="398" customFormat="false" ht="15" hidden="false" customHeight="false" outlineLevel="0" collapsed="false">
      <c r="B398" s="1" t="s">
        <v>170</v>
      </c>
      <c r="C398" s="31" t="s">
        <v>171</v>
      </c>
      <c r="D398" s="1" t="s">
        <v>123</v>
      </c>
      <c r="E398" s="2" t="n">
        <v>200000</v>
      </c>
      <c r="F398" s="51" t="n">
        <v>2.39</v>
      </c>
      <c r="G398" s="36"/>
      <c r="I398" s="26" t="n">
        <f aca="false">+E398*F398</f>
        <v>478000</v>
      </c>
      <c r="J398" s="26" t="n">
        <f aca="false">+E398*G398</f>
        <v>0</v>
      </c>
      <c r="L398" s="1" t="s">
        <v>159</v>
      </c>
    </row>
    <row r="399" customFormat="false" ht="15" hidden="false" customHeight="false" outlineLevel="0" collapsed="false">
      <c r="C399" s="31" t="s">
        <v>27</v>
      </c>
      <c r="D399" s="1" t="s">
        <v>36</v>
      </c>
      <c r="E399" s="2" t="n">
        <f aca="false">20000*2</f>
        <v>40000</v>
      </c>
      <c r="F399" s="51" t="n">
        <v>1.72</v>
      </c>
      <c r="G399" s="36"/>
      <c r="I399" s="26" t="n">
        <f aca="false">+E399*F399</f>
        <v>68800</v>
      </c>
      <c r="J399" s="26" t="n">
        <f aca="false">+E399*G399</f>
        <v>0</v>
      </c>
    </row>
    <row r="400" customFormat="false" ht="15" hidden="false" customHeight="false" outlineLevel="0" collapsed="false">
      <c r="C400" s="55"/>
      <c r="D400" s="56"/>
      <c r="E400" s="57" t="n">
        <f aca="false">SUM(E398:E399)</f>
        <v>240000</v>
      </c>
      <c r="F400" s="58" t="n">
        <f aca="false">+I400/E400</f>
        <v>2.27833333333333</v>
      </c>
      <c r="G400" s="59"/>
      <c r="H400" s="56"/>
      <c r="I400" s="60" t="n">
        <f aca="false">SUM(I398:I399)</f>
        <v>546800</v>
      </c>
      <c r="J400" s="60" t="n">
        <f aca="false">SUM(J390:J395)</f>
        <v>0</v>
      </c>
      <c r="K400" s="29"/>
      <c r="L400" s="29"/>
      <c r="M400" s="29"/>
    </row>
    <row r="401" customFormat="false" ht="15" hidden="false" customHeight="false" outlineLevel="0" collapsed="false">
      <c r="C401" s="32"/>
      <c r="D401" s="29"/>
      <c r="E401" s="26"/>
      <c r="F401" s="52"/>
      <c r="G401" s="44"/>
      <c r="H401" s="29"/>
      <c r="I401" s="45"/>
      <c r="J401" s="45"/>
      <c r="K401" s="29"/>
      <c r="L401" s="29"/>
      <c r="M401" s="29"/>
    </row>
    <row r="402" customFormat="false" ht="15" hidden="false" customHeight="false" outlineLevel="0" collapsed="false">
      <c r="B402" s="1" t="s">
        <v>172</v>
      </c>
      <c r="C402" s="31" t="n">
        <v>28</v>
      </c>
      <c r="D402" s="1" t="s">
        <v>123</v>
      </c>
      <c r="E402" s="2" t="n">
        <v>30000</v>
      </c>
      <c r="F402" s="51" t="n">
        <v>2.15</v>
      </c>
      <c r="G402" s="36"/>
      <c r="I402" s="26" t="n">
        <f aca="false">+E402*F402</f>
        <v>64500</v>
      </c>
      <c r="J402" s="26" t="n">
        <f aca="false">+E402*G402</f>
        <v>0</v>
      </c>
      <c r="L402" s="1" t="s">
        <v>159</v>
      </c>
      <c r="M402" s="29"/>
    </row>
    <row r="403" customFormat="false" ht="15" hidden="false" customHeight="false" outlineLevel="0" collapsed="false">
      <c r="C403" s="31" t="n">
        <v>28</v>
      </c>
      <c r="D403" s="1" t="s">
        <v>173</v>
      </c>
      <c r="E403" s="2" t="n">
        <v>20000</v>
      </c>
      <c r="F403" s="51" t="n">
        <v>2.15</v>
      </c>
      <c r="G403" s="36"/>
      <c r="I403" s="26" t="n">
        <f aca="false">+E403*F403</f>
        <v>43000</v>
      </c>
      <c r="J403" s="26" t="n">
        <f aca="false">+E403*G403</f>
        <v>0</v>
      </c>
      <c r="M403" s="29"/>
    </row>
    <row r="404" customFormat="false" ht="15" hidden="false" customHeight="false" outlineLevel="0" collapsed="false">
      <c r="C404" s="31" t="n">
        <v>28</v>
      </c>
      <c r="D404" s="1" t="s">
        <v>162</v>
      </c>
      <c r="E404" s="2" t="n">
        <v>20000</v>
      </c>
      <c r="F404" s="51" t="n">
        <v>2.15</v>
      </c>
      <c r="G404" s="36"/>
      <c r="I404" s="26" t="n">
        <f aca="false">+E404*F404</f>
        <v>43000</v>
      </c>
      <c r="J404" s="26" t="n">
        <f aca="false">+E404*G404</f>
        <v>0</v>
      </c>
      <c r="M404" s="29"/>
    </row>
    <row r="405" customFormat="false" ht="15" hidden="false" customHeight="false" outlineLevel="0" collapsed="false">
      <c r="C405" s="31" t="n">
        <v>29</v>
      </c>
      <c r="D405" s="1" t="s">
        <v>162</v>
      </c>
      <c r="E405" s="2" t="n">
        <v>70000</v>
      </c>
      <c r="F405" s="51" t="n">
        <v>2.38</v>
      </c>
      <c r="G405" s="36"/>
      <c r="I405" s="26" t="n">
        <f aca="false">+E405*F405</f>
        <v>166600</v>
      </c>
      <c r="J405" s="26" t="n">
        <f aca="false">+E405*G405</f>
        <v>0</v>
      </c>
      <c r="M405" s="29"/>
    </row>
    <row r="406" customFormat="false" ht="15" hidden="false" customHeight="false" outlineLevel="0" collapsed="false">
      <c r="C406" s="31" t="n">
        <v>29</v>
      </c>
      <c r="D406" s="1" t="s">
        <v>43</v>
      </c>
      <c r="E406" s="2" t="n">
        <v>10000</v>
      </c>
      <c r="F406" s="51" t="n">
        <v>2.37</v>
      </c>
      <c r="G406" s="36"/>
      <c r="I406" s="26" t="n">
        <f aca="false">+E406*F406</f>
        <v>23700</v>
      </c>
      <c r="J406" s="26" t="n">
        <f aca="false">+E406*G406</f>
        <v>0</v>
      </c>
      <c r="M406" s="29"/>
    </row>
    <row r="407" customFormat="false" ht="15" hidden="false" customHeight="false" outlineLevel="0" collapsed="false">
      <c r="C407" s="31" t="n">
        <v>29</v>
      </c>
      <c r="D407" s="1" t="s">
        <v>173</v>
      </c>
      <c r="E407" s="2" t="n">
        <v>30000</v>
      </c>
      <c r="F407" s="54" t="n">
        <v>2.385</v>
      </c>
      <c r="G407" s="36"/>
      <c r="I407" s="26" t="n">
        <f aca="false">+E407*F407</f>
        <v>71550</v>
      </c>
      <c r="J407" s="26" t="n">
        <f aca="false">+E407*G407</f>
        <v>0</v>
      </c>
      <c r="M407" s="29"/>
    </row>
    <row r="408" customFormat="false" ht="15" hidden="false" customHeight="false" outlineLevel="0" collapsed="false">
      <c r="C408" s="31"/>
      <c r="F408" s="51"/>
      <c r="G408" s="36"/>
      <c r="I408" s="26"/>
      <c r="J408" s="26"/>
      <c r="M408" s="29"/>
    </row>
    <row r="409" customFormat="false" ht="15" hidden="false" customHeight="false" outlineLevel="0" collapsed="false">
      <c r="C409" s="31"/>
      <c r="F409" s="51"/>
      <c r="G409" s="36"/>
      <c r="I409" s="26" t="n">
        <f aca="false">+E409*F409</f>
        <v>0</v>
      </c>
      <c r="J409" s="26" t="n">
        <f aca="false">+E409*G409</f>
        <v>0</v>
      </c>
      <c r="M409" s="29"/>
    </row>
    <row r="410" customFormat="false" ht="15" hidden="false" customHeight="false" outlineLevel="0" collapsed="false">
      <c r="C410" s="55"/>
      <c r="D410" s="56"/>
      <c r="E410" s="57" t="n">
        <f aca="false">SUM(E402:E409)</f>
        <v>180000</v>
      </c>
      <c r="F410" s="58" t="n">
        <f aca="false">+I410/E410</f>
        <v>2.29083333333333</v>
      </c>
      <c r="G410" s="59"/>
      <c r="H410" s="56"/>
      <c r="I410" s="60" t="n">
        <f aca="false">SUM(I402:I409)</f>
        <v>412350</v>
      </c>
      <c r="J410" s="60" t="n">
        <f aca="false">SUM(J394:J399)</f>
        <v>0</v>
      </c>
      <c r="K410" s="29"/>
      <c r="L410" s="29"/>
      <c r="M410" s="29"/>
    </row>
    <row r="411" customFormat="false" ht="15" hidden="false" customHeight="false" outlineLevel="0" collapsed="false">
      <c r="C411" s="32"/>
      <c r="D411" s="29"/>
      <c r="E411" s="26"/>
      <c r="F411" s="52"/>
      <c r="G411" s="44"/>
      <c r="H411" s="29"/>
      <c r="I411" s="45"/>
      <c r="J411" s="45"/>
      <c r="K411" s="29"/>
      <c r="L411" s="29"/>
      <c r="M411" s="29"/>
    </row>
    <row r="412" customFormat="false" ht="15" hidden="false" customHeight="false" outlineLevel="0" collapsed="false">
      <c r="B412" s="1" t="s">
        <v>86</v>
      </c>
      <c r="C412" s="31" t="n">
        <v>20</v>
      </c>
      <c r="D412" s="1" t="s">
        <v>123</v>
      </c>
      <c r="E412" s="2" t="n">
        <v>25000</v>
      </c>
      <c r="F412" s="51" t="n">
        <v>2.56</v>
      </c>
      <c r="G412" s="36"/>
      <c r="I412" s="26" t="n">
        <f aca="false">+E412*F412</f>
        <v>64000</v>
      </c>
      <c r="J412" s="26" t="n">
        <f aca="false">+E412*G412</f>
        <v>0</v>
      </c>
      <c r="L412" s="1" t="s">
        <v>159</v>
      </c>
      <c r="M412" s="29"/>
    </row>
    <row r="413" customFormat="false" ht="15" hidden="false" customHeight="false" outlineLevel="0" collapsed="false">
      <c r="C413" s="31" t="n">
        <v>20</v>
      </c>
      <c r="D413" s="1" t="s">
        <v>162</v>
      </c>
      <c r="E413" s="2" t="n">
        <v>25000</v>
      </c>
      <c r="F413" s="51" t="n">
        <v>2.56</v>
      </c>
      <c r="G413" s="36"/>
      <c r="I413" s="26" t="n">
        <f aca="false">+E413*F413</f>
        <v>64000</v>
      </c>
      <c r="J413" s="26" t="n">
        <f aca="false">+E413*G413</f>
        <v>0</v>
      </c>
      <c r="M413" s="29"/>
    </row>
    <row r="414" customFormat="false" ht="15" hidden="false" customHeight="false" outlineLevel="0" collapsed="false">
      <c r="C414" s="31" t="n">
        <v>20</v>
      </c>
      <c r="D414" s="1" t="s">
        <v>163</v>
      </c>
      <c r="E414" s="2" t="n">
        <v>5000</v>
      </c>
      <c r="F414" s="51" t="n">
        <v>2.58</v>
      </c>
      <c r="G414" s="36"/>
      <c r="I414" s="26" t="n">
        <f aca="false">+E414*F414</f>
        <v>12900</v>
      </c>
      <c r="J414" s="26" t="n">
        <f aca="false">+E414*G414</f>
        <v>0</v>
      </c>
      <c r="M414" s="29"/>
    </row>
    <row r="415" customFormat="false" ht="15" hidden="false" customHeight="false" outlineLevel="0" collapsed="false">
      <c r="C415" s="31" t="n">
        <v>20</v>
      </c>
      <c r="D415" s="1" t="s">
        <v>111</v>
      </c>
      <c r="E415" s="2" t="n">
        <v>10000</v>
      </c>
      <c r="F415" s="51" t="n">
        <v>2.56</v>
      </c>
      <c r="G415" s="36"/>
      <c r="I415" s="26" t="n">
        <f aca="false">+E415*F415</f>
        <v>25600</v>
      </c>
      <c r="J415" s="26" t="n">
        <f aca="false">+E415*G415</f>
        <v>0</v>
      </c>
      <c r="M415" s="29"/>
    </row>
    <row r="416" customFormat="false" ht="15" hidden="false" customHeight="false" outlineLevel="0" collapsed="false">
      <c r="C416" s="31" t="n">
        <v>20</v>
      </c>
      <c r="D416" s="1" t="s">
        <v>43</v>
      </c>
      <c r="E416" s="2" t="n">
        <v>15000</v>
      </c>
      <c r="F416" s="51" t="n">
        <v>2.56</v>
      </c>
      <c r="G416" s="36"/>
      <c r="I416" s="26" t="n">
        <f aca="false">+E416*F416</f>
        <v>38400</v>
      </c>
      <c r="J416" s="26" t="n">
        <f aca="false">+E416*G416</f>
        <v>0</v>
      </c>
      <c r="M416" s="29"/>
    </row>
    <row r="417" customFormat="false" ht="15" hidden="false" customHeight="false" outlineLevel="0" collapsed="false">
      <c r="C417" s="31"/>
      <c r="F417" s="51"/>
      <c r="G417" s="36"/>
      <c r="I417" s="26"/>
      <c r="J417" s="26"/>
      <c r="M417" s="29"/>
    </row>
    <row r="418" customFormat="false" ht="15" hidden="false" customHeight="false" outlineLevel="0" collapsed="false">
      <c r="C418" s="55"/>
      <c r="D418" s="56"/>
      <c r="E418" s="57" t="n">
        <f aca="false">SUM(E412:E417)</f>
        <v>80000</v>
      </c>
      <c r="F418" s="61" t="n">
        <f aca="false">+I418/E418</f>
        <v>2.56125</v>
      </c>
      <c r="G418" s="59"/>
      <c r="H418" s="56"/>
      <c r="I418" s="60" t="n">
        <f aca="false">SUM(I412:I417)</f>
        <v>204900</v>
      </c>
      <c r="J418" s="60" t="n">
        <f aca="false">SUM(J404:J409)</f>
        <v>0</v>
      </c>
      <c r="K418" s="29"/>
      <c r="L418" s="29"/>
      <c r="M418" s="29"/>
    </row>
    <row r="419" customFormat="false" ht="15" hidden="false" customHeight="false" outlineLevel="0" collapsed="false">
      <c r="C419" s="31"/>
      <c r="F419" s="51"/>
      <c r="G419" s="44"/>
      <c r="I419" s="45"/>
      <c r="J419" s="45"/>
    </row>
    <row r="420" customFormat="false" ht="15" hidden="false" customHeight="false" outlineLevel="0" collapsed="false">
      <c r="C420" s="31"/>
      <c r="F420" s="51"/>
      <c r="G420" s="44"/>
      <c r="I420" s="45"/>
      <c r="J420" s="45"/>
    </row>
    <row r="421" customFormat="false" ht="15" hidden="false" customHeight="false" outlineLevel="0" collapsed="false">
      <c r="B421" s="1" t="s">
        <v>174</v>
      </c>
      <c r="C421" s="31"/>
      <c r="E421" s="62" t="n">
        <f aca="false">+E337+E345+E360+E368+E382+E391+E396+E400+E410+E418</f>
        <v>1336463</v>
      </c>
      <c r="F421" s="63"/>
      <c r="G421" s="36"/>
      <c r="I421" s="64" t="n">
        <f aca="false">+I337+I345+I360+I368+I382+I391+I396+I400+I410+I418</f>
        <v>4257864.69</v>
      </c>
      <c r="J421" s="2" t="n">
        <f aca="false">+J337+J345+J360+J382+J391+J396+J400+J410+J418</f>
        <v>-220600</v>
      </c>
    </row>
    <row r="422" customFormat="false" ht="15" hidden="false" customHeight="false" outlineLevel="0" collapsed="false">
      <c r="C422" s="31"/>
      <c r="E422" s="62"/>
      <c r="F422" s="43"/>
      <c r="G422" s="44"/>
      <c r="I422" s="65"/>
      <c r="J422" s="45"/>
    </row>
    <row r="423" customFormat="false" ht="15" hidden="false" customHeight="false" outlineLevel="0" collapsed="false">
      <c r="C423" s="31"/>
      <c r="E423" s="62"/>
      <c r="F423" s="43"/>
      <c r="G423" s="44"/>
      <c r="I423" s="65"/>
      <c r="J423" s="45"/>
    </row>
    <row r="424" customFormat="false" ht="15" hidden="false" customHeight="false" outlineLevel="0" collapsed="false">
      <c r="B424" s="1" t="s">
        <v>175</v>
      </c>
      <c r="C424" s="31"/>
      <c r="E424" s="62" t="n">
        <f aca="false">+E9+E88+E177+E270+E323+E421</f>
        <v>-1555211</v>
      </c>
      <c r="F424" s="43"/>
      <c r="G424" s="44"/>
      <c r="I424" s="64" t="n">
        <f aca="false">+I9+I88+I177+I270+I323+I421</f>
        <v>-2902339.42</v>
      </c>
      <c r="J424" s="2" t="n">
        <f aca="false">+J9+J88+J177+J270+J323+J421</f>
        <v>-6982999.31</v>
      </c>
    </row>
    <row r="425" customFormat="false" ht="15" hidden="false" customHeight="false" outlineLevel="0" collapsed="false">
      <c r="C425" s="31"/>
      <c r="F425" s="16"/>
      <c r="G425" s="16"/>
      <c r="I425" s="26"/>
      <c r="J425" s="26"/>
    </row>
    <row r="426" customFormat="false" ht="15" hidden="false" customHeight="false" outlineLevel="0" collapsed="false">
      <c r="C426" s="31"/>
      <c r="F426" s="16"/>
      <c r="G426" s="16"/>
      <c r="I426" s="26"/>
      <c r="J426" s="26"/>
    </row>
    <row r="427" customFormat="false" ht="15" hidden="false" customHeight="false" outlineLevel="0" collapsed="false">
      <c r="F427" s="51"/>
      <c r="G427" s="36"/>
      <c r="I427" s="26"/>
      <c r="J427" s="26"/>
    </row>
    <row r="428" customFormat="false" ht="15" hidden="false" customHeight="false" outlineLevel="0" collapsed="false">
      <c r="F428" s="51"/>
      <c r="G428" s="36"/>
      <c r="I428" s="26"/>
      <c r="J428" s="26"/>
    </row>
    <row r="429" customFormat="false" ht="15" hidden="false" customHeight="false" outlineLevel="0" collapsed="false">
      <c r="F429" s="51"/>
      <c r="G429" s="36"/>
      <c r="I429" s="26"/>
      <c r="J429" s="26"/>
    </row>
    <row r="430" customFormat="false" ht="15" hidden="false" customHeight="false" outlineLevel="0" collapsed="false">
      <c r="F430" s="66"/>
      <c r="I430" s="26"/>
      <c r="J430" s="26"/>
    </row>
    <row r="431" customFormat="false" ht="15" hidden="false" customHeight="false" outlineLevel="0" collapsed="false">
      <c r="F431" s="16"/>
      <c r="I431" s="26"/>
      <c r="J431" s="26"/>
    </row>
    <row r="432" customFormat="false" ht="15" hidden="false" customHeight="false" outlineLevel="0" collapsed="false">
      <c r="F432" s="16"/>
      <c r="I432" s="26"/>
      <c r="J432" s="26"/>
    </row>
    <row r="433" customFormat="false" ht="15" hidden="false" customHeight="false" outlineLevel="0" collapsed="false">
      <c r="F433" s="16"/>
      <c r="I433" s="26"/>
      <c r="J433" s="26"/>
    </row>
    <row r="434" customFormat="false" ht="15" hidden="false" customHeight="false" outlineLevel="0" collapsed="false">
      <c r="F434" s="16"/>
      <c r="I434" s="26"/>
      <c r="J434" s="26"/>
    </row>
    <row r="435" customFormat="false" ht="15" hidden="false" customHeight="false" outlineLevel="0" collapsed="false">
      <c r="F435" s="16"/>
    </row>
    <row r="436" customFormat="false" ht="15" hidden="false" customHeight="false" outlineLevel="0" collapsed="false">
      <c r="F436" s="16"/>
    </row>
    <row r="437" customFormat="false" ht="15" hidden="false" customHeight="false" outlineLevel="0" collapsed="false">
      <c r="F437" s="16"/>
    </row>
    <row r="438" customFormat="false" ht="15" hidden="false" customHeight="false" outlineLevel="0" collapsed="false">
      <c r="F438" s="16"/>
    </row>
    <row r="439" customFormat="false" ht="15" hidden="false" customHeight="false" outlineLevel="0" collapsed="false">
      <c r="F439" s="16"/>
    </row>
    <row r="440" customFormat="false" ht="15" hidden="false" customHeight="false" outlineLevel="0" collapsed="false">
      <c r="F440" s="16"/>
    </row>
    <row r="441" customFormat="false" ht="15" hidden="false" customHeight="false" outlineLevel="0" collapsed="false">
      <c r="F441" s="16"/>
    </row>
    <row r="442" customFormat="false" ht="15" hidden="false" customHeight="false" outlineLevel="0" collapsed="false">
      <c r="F442" s="16"/>
    </row>
    <row r="443" customFormat="false" ht="15" hidden="false" customHeight="false" outlineLevel="0" collapsed="false">
      <c r="F443" s="16"/>
    </row>
    <row r="444" customFormat="false" ht="15" hidden="false" customHeight="false" outlineLevel="0" collapsed="false">
      <c r="F444" s="16"/>
    </row>
    <row r="445" customFormat="false" ht="15" hidden="false" customHeight="false" outlineLevel="0" collapsed="false">
      <c r="F445" s="16"/>
    </row>
    <row r="446" customFormat="false" ht="15" hidden="false" customHeight="false" outlineLevel="0" collapsed="false">
      <c r="F446" s="16"/>
    </row>
    <row r="447" customFormat="false" ht="15" hidden="false" customHeight="false" outlineLevel="0" collapsed="false">
      <c r="F447" s="16"/>
    </row>
    <row r="448" customFormat="false" ht="15" hidden="false" customHeight="false" outlineLevel="0" collapsed="false">
      <c r="F448" s="16"/>
    </row>
    <row r="449" customFormat="false" ht="15" hidden="false" customHeight="false" outlineLevel="0" collapsed="false">
      <c r="F449" s="16"/>
    </row>
    <row r="450" customFormat="false" ht="15" hidden="false" customHeight="false" outlineLevel="0" collapsed="false">
      <c r="F450" s="16"/>
    </row>
    <row r="451" customFormat="false" ht="15" hidden="false" customHeight="false" outlineLevel="0" collapsed="false">
      <c r="F451" s="16"/>
    </row>
    <row r="452" customFormat="false" ht="15" hidden="false" customHeight="false" outlineLevel="0" collapsed="false">
      <c r="F452" s="16"/>
    </row>
    <row r="453" customFormat="false" ht="15" hidden="false" customHeight="false" outlineLevel="0" collapsed="false">
      <c r="F453" s="16"/>
    </row>
    <row r="454" customFormat="false" ht="15" hidden="false" customHeight="false" outlineLevel="0" collapsed="false">
      <c r="F454" s="16"/>
    </row>
    <row r="455" customFormat="false" ht="15" hidden="false" customHeight="false" outlineLevel="0" collapsed="false">
      <c r="F455" s="16"/>
    </row>
    <row r="456" customFormat="false" ht="15" hidden="false" customHeight="false" outlineLevel="0" collapsed="false">
      <c r="F456" s="16"/>
    </row>
    <row r="457" customFormat="false" ht="15" hidden="false" customHeight="false" outlineLevel="0" collapsed="false">
      <c r="F457" s="16"/>
    </row>
    <row r="458" customFormat="false" ht="15" hidden="false" customHeight="false" outlineLevel="0" collapsed="false">
      <c r="F458" s="16"/>
    </row>
    <row r="459" customFormat="false" ht="15" hidden="false" customHeight="false" outlineLevel="0" collapsed="false">
      <c r="F459" s="16"/>
    </row>
    <row r="460" customFormat="false" ht="15" hidden="false" customHeight="false" outlineLevel="0" collapsed="false">
      <c r="F460" s="16"/>
    </row>
    <row r="461" customFormat="false" ht="15" hidden="false" customHeight="false" outlineLevel="0" collapsed="false">
      <c r="F461" s="16"/>
    </row>
    <row r="462" customFormat="false" ht="15" hidden="false" customHeight="false" outlineLevel="0" collapsed="false">
      <c r="F462" s="16"/>
    </row>
    <row r="463" customFormat="false" ht="15" hidden="false" customHeight="false" outlineLevel="0" collapsed="false">
      <c r="F463" s="16"/>
    </row>
    <row r="464" customFormat="false" ht="15" hidden="false" customHeight="false" outlineLevel="0" collapsed="false">
      <c r="F464" s="16"/>
    </row>
    <row r="465" customFormat="false" ht="15" hidden="false" customHeight="false" outlineLevel="0" collapsed="false">
      <c r="F465" s="16"/>
    </row>
    <row r="466" customFormat="false" ht="15" hidden="false" customHeight="false" outlineLevel="0" collapsed="false">
      <c r="F466" s="16"/>
    </row>
    <row r="467" customFormat="false" ht="15" hidden="false" customHeight="false" outlineLevel="0" collapsed="false">
      <c r="F467" s="16"/>
    </row>
    <row r="468" customFormat="false" ht="15" hidden="false" customHeight="false" outlineLevel="0" collapsed="false">
      <c r="F468" s="16"/>
    </row>
    <row r="469" customFormat="false" ht="15" hidden="false" customHeight="false" outlineLevel="0" collapsed="false">
      <c r="F469" s="16"/>
    </row>
    <row r="470" customFormat="false" ht="15" hidden="false" customHeight="false" outlineLevel="0" collapsed="false">
      <c r="F470" s="16"/>
    </row>
    <row r="471" customFormat="false" ht="15" hidden="false" customHeight="false" outlineLevel="0" collapsed="false">
      <c r="F471" s="16"/>
    </row>
    <row r="472" customFormat="false" ht="15" hidden="false" customHeight="false" outlineLevel="0" collapsed="false">
      <c r="F472" s="16"/>
    </row>
    <row r="473" customFormat="false" ht="15" hidden="false" customHeight="false" outlineLevel="0" collapsed="false">
      <c r="F473" s="16"/>
    </row>
    <row r="474" customFormat="false" ht="15" hidden="false" customHeight="false" outlineLevel="0" collapsed="false">
      <c r="F474" s="16"/>
    </row>
    <row r="475" customFormat="false" ht="15" hidden="false" customHeight="false" outlineLevel="0" collapsed="false">
      <c r="F475" s="16"/>
    </row>
    <row r="476" customFormat="false" ht="15" hidden="false" customHeight="false" outlineLevel="0" collapsed="false">
      <c r="F476" s="16"/>
    </row>
    <row r="477" customFormat="false" ht="15" hidden="false" customHeight="false" outlineLevel="0" collapsed="false">
      <c r="F477" s="16"/>
    </row>
    <row r="478" customFormat="false" ht="15" hidden="false" customHeight="false" outlineLevel="0" collapsed="false">
      <c r="F478" s="16"/>
    </row>
    <row r="479" customFormat="false" ht="15" hidden="false" customHeight="false" outlineLevel="0" collapsed="false">
      <c r="F479" s="16"/>
    </row>
    <row r="480" customFormat="false" ht="15" hidden="false" customHeight="false" outlineLevel="0" collapsed="false">
      <c r="F480" s="16"/>
    </row>
    <row r="481" customFormat="false" ht="15" hidden="false" customHeight="false" outlineLevel="0" collapsed="false">
      <c r="F481" s="16"/>
    </row>
    <row r="482" customFormat="false" ht="15" hidden="false" customHeight="false" outlineLevel="0" collapsed="false">
      <c r="F482" s="16"/>
    </row>
    <row r="483" customFormat="false" ht="15" hidden="false" customHeight="false" outlineLevel="0" collapsed="false">
      <c r="F483" s="16"/>
    </row>
    <row r="484" customFormat="false" ht="15" hidden="false" customHeight="false" outlineLevel="0" collapsed="false">
      <c r="F484" s="16"/>
    </row>
    <row r="485" customFormat="false" ht="15" hidden="false" customHeight="false" outlineLevel="0" collapsed="false">
      <c r="F485" s="16"/>
    </row>
    <row r="486" customFormat="false" ht="15" hidden="false" customHeight="false" outlineLevel="0" collapsed="false">
      <c r="F486" s="16"/>
    </row>
    <row r="487" customFormat="false" ht="15" hidden="false" customHeight="false" outlineLevel="0" collapsed="false">
      <c r="F487" s="16"/>
    </row>
    <row r="488" customFormat="false" ht="15" hidden="false" customHeight="false" outlineLevel="0" collapsed="false">
      <c r="F488" s="16"/>
    </row>
    <row r="489" customFormat="false" ht="15" hidden="false" customHeight="false" outlineLevel="0" collapsed="false">
      <c r="F489" s="16"/>
    </row>
    <row r="490" customFormat="false" ht="15" hidden="false" customHeight="false" outlineLevel="0" collapsed="false">
      <c r="A490" s="1" t="s">
        <v>176</v>
      </c>
      <c r="F490" s="16"/>
    </row>
    <row r="491" customFormat="false" ht="15" hidden="false" customHeight="false" outlineLevel="0" collapsed="false">
      <c r="F491" s="16"/>
    </row>
    <row r="492" customFormat="false" ht="15" hidden="false" customHeight="false" outlineLevel="0" collapsed="false">
      <c r="F492" s="16"/>
    </row>
    <row r="493" customFormat="false" ht="15" hidden="false" customHeight="false" outlineLevel="0" collapsed="false">
      <c r="F493" s="16"/>
    </row>
    <row r="494" customFormat="false" ht="15" hidden="false" customHeight="false" outlineLevel="0" collapsed="false">
      <c r="F494" s="16"/>
    </row>
    <row r="495" customFormat="false" ht="15" hidden="false" customHeight="false" outlineLevel="0" collapsed="false">
      <c r="F495" s="16"/>
    </row>
    <row r="496" customFormat="false" ht="15" hidden="false" customHeight="false" outlineLevel="0" collapsed="false">
      <c r="F496" s="16"/>
    </row>
    <row r="497" customFormat="false" ht="15" hidden="false" customHeight="false" outlineLevel="0" collapsed="false">
      <c r="F497" s="16"/>
    </row>
    <row r="498" customFormat="false" ht="15" hidden="false" customHeight="false" outlineLevel="0" collapsed="false">
      <c r="F498" s="16"/>
    </row>
    <row r="499" customFormat="false" ht="15" hidden="false" customHeight="false" outlineLevel="0" collapsed="false">
      <c r="F499" s="16"/>
    </row>
    <row r="500" customFormat="false" ht="15" hidden="false" customHeight="false" outlineLevel="0" collapsed="false">
      <c r="F500" s="16"/>
    </row>
    <row r="501" customFormat="false" ht="15" hidden="false" customHeight="false" outlineLevel="0" collapsed="false">
      <c r="F501" s="16"/>
    </row>
    <row r="502" customFormat="false" ht="15" hidden="false" customHeight="false" outlineLevel="0" collapsed="false">
      <c r="F502" s="16"/>
    </row>
    <row r="503" customFormat="false" ht="15" hidden="false" customHeight="false" outlineLevel="0" collapsed="false">
      <c r="F503" s="16"/>
    </row>
    <row r="504" customFormat="false" ht="15" hidden="false" customHeight="false" outlineLevel="0" collapsed="false">
      <c r="F504" s="16"/>
    </row>
    <row r="505" customFormat="false" ht="15" hidden="false" customHeight="false" outlineLevel="0" collapsed="false">
      <c r="F505" s="16"/>
    </row>
    <row r="506" customFormat="false" ht="15" hidden="false" customHeight="false" outlineLevel="0" collapsed="false">
      <c r="F506" s="16"/>
    </row>
    <row r="507" customFormat="false" ht="15" hidden="false" customHeight="false" outlineLevel="0" collapsed="false">
      <c r="F507" s="16"/>
    </row>
    <row r="508" customFormat="false" ht="15" hidden="false" customHeight="false" outlineLevel="0" collapsed="false">
      <c r="F508" s="16"/>
    </row>
    <row r="509" customFormat="false" ht="15" hidden="false" customHeight="false" outlineLevel="0" collapsed="false">
      <c r="F509" s="16"/>
    </row>
    <row r="510" customFormat="false" ht="15" hidden="false" customHeight="false" outlineLevel="0" collapsed="false">
      <c r="F510" s="16"/>
    </row>
    <row r="511" customFormat="false" ht="15" hidden="false" customHeight="false" outlineLevel="0" collapsed="false">
      <c r="F511" s="16"/>
    </row>
    <row r="512" customFormat="false" ht="15" hidden="false" customHeight="false" outlineLevel="0" collapsed="false">
      <c r="F512" s="16"/>
    </row>
    <row r="513" customFormat="false" ht="15" hidden="false" customHeight="false" outlineLevel="0" collapsed="false">
      <c r="F513" s="16"/>
    </row>
    <row r="514" customFormat="false" ht="15" hidden="false" customHeight="false" outlineLevel="0" collapsed="false">
      <c r="F514" s="16"/>
    </row>
    <row r="515" customFormat="false" ht="15" hidden="false" customHeight="false" outlineLevel="0" collapsed="false">
      <c r="F515" s="16"/>
    </row>
    <row r="516" customFormat="false" ht="15" hidden="false" customHeight="false" outlineLevel="0" collapsed="false">
      <c r="F516" s="16"/>
    </row>
    <row r="517" customFormat="false" ht="15" hidden="false" customHeight="false" outlineLevel="0" collapsed="false">
      <c r="F517" s="16"/>
    </row>
    <row r="518" customFormat="false" ht="15" hidden="false" customHeight="false" outlineLevel="0" collapsed="false">
      <c r="F518" s="16"/>
    </row>
    <row r="519" customFormat="false" ht="15" hidden="false" customHeight="false" outlineLevel="0" collapsed="false">
      <c r="F519" s="16"/>
    </row>
    <row r="520" customFormat="false" ht="15" hidden="false" customHeight="false" outlineLevel="0" collapsed="false">
      <c r="F520" s="16"/>
    </row>
    <row r="521" customFormat="false" ht="15" hidden="false" customHeight="false" outlineLevel="0" collapsed="false">
      <c r="F521" s="16"/>
    </row>
    <row r="522" customFormat="false" ht="15" hidden="false" customHeight="false" outlineLevel="0" collapsed="false">
      <c r="F522" s="16"/>
    </row>
    <row r="523" customFormat="false" ht="15" hidden="false" customHeight="false" outlineLevel="0" collapsed="false">
      <c r="F523" s="16"/>
    </row>
    <row r="524" customFormat="false" ht="15" hidden="false" customHeight="false" outlineLevel="0" collapsed="false">
      <c r="F524" s="16"/>
    </row>
    <row r="525" customFormat="false" ht="15" hidden="false" customHeight="false" outlineLevel="0" collapsed="false">
      <c r="F525" s="16"/>
    </row>
    <row r="526" customFormat="false" ht="15" hidden="false" customHeight="false" outlineLevel="0" collapsed="false">
      <c r="F526" s="16"/>
    </row>
    <row r="527" customFormat="false" ht="15" hidden="false" customHeight="false" outlineLevel="0" collapsed="false">
      <c r="F527" s="16"/>
    </row>
    <row r="528" customFormat="false" ht="15" hidden="false" customHeight="false" outlineLevel="0" collapsed="false">
      <c r="F528" s="16"/>
    </row>
    <row r="529" customFormat="false" ht="15" hidden="false" customHeight="false" outlineLevel="0" collapsed="false">
      <c r="F529" s="16"/>
    </row>
    <row r="530" customFormat="false" ht="15" hidden="false" customHeight="false" outlineLevel="0" collapsed="false">
      <c r="F530" s="16"/>
    </row>
    <row r="531" customFormat="false" ht="15" hidden="false" customHeight="false" outlineLevel="0" collapsed="false">
      <c r="F531" s="16"/>
    </row>
    <row r="532" customFormat="false" ht="15" hidden="false" customHeight="false" outlineLevel="0" collapsed="false">
      <c r="F532" s="16"/>
    </row>
    <row r="533" customFormat="false" ht="15" hidden="false" customHeight="false" outlineLevel="0" collapsed="false">
      <c r="F533" s="16"/>
    </row>
    <row r="534" customFormat="false" ht="15" hidden="false" customHeight="false" outlineLevel="0" collapsed="false">
      <c r="F534" s="16"/>
    </row>
    <row r="535" customFormat="false" ht="15" hidden="false" customHeight="false" outlineLevel="0" collapsed="false">
      <c r="F535" s="16"/>
    </row>
    <row r="536" customFormat="false" ht="15" hidden="false" customHeight="false" outlineLevel="0" collapsed="false">
      <c r="F536" s="16"/>
    </row>
    <row r="537" customFormat="false" ht="15" hidden="false" customHeight="false" outlineLevel="0" collapsed="false">
      <c r="F537" s="16"/>
    </row>
    <row r="538" customFormat="false" ht="15" hidden="false" customHeight="false" outlineLevel="0" collapsed="false">
      <c r="F538" s="16"/>
    </row>
    <row r="539" customFormat="false" ht="15" hidden="false" customHeight="false" outlineLevel="0" collapsed="false">
      <c r="F539" s="16"/>
    </row>
    <row r="540" customFormat="false" ht="15" hidden="false" customHeight="false" outlineLevel="0" collapsed="false">
      <c r="F540" s="16"/>
    </row>
    <row r="541" customFormat="false" ht="15" hidden="false" customHeight="false" outlineLevel="0" collapsed="false">
      <c r="F541" s="16"/>
    </row>
    <row r="542" customFormat="false" ht="15" hidden="false" customHeight="false" outlineLevel="0" collapsed="false">
      <c r="F542" s="16"/>
    </row>
    <row r="543" customFormat="false" ht="15" hidden="false" customHeight="false" outlineLevel="0" collapsed="false">
      <c r="F543" s="16"/>
    </row>
    <row r="544" customFormat="false" ht="15" hidden="false" customHeight="false" outlineLevel="0" collapsed="false">
      <c r="F544" s="16"/>
    </row>
    <row r="545" customFormat="false" ht="15" hidden="false" customHeight="false" outlineLevel="0" collapsed="false">
      <c r="F545" s="16"/>
    </row>
    <row r="546" customFormat="false" ht="15" hidden="false" customHeight="false" outlineLevel="0" collapsed="false">
      <c r="F546" s="16"/>
    </row>
    <row r="547" customFormat="false" ht="15" hidden="false" customHeight="false" outlineLevel="0" collapsed="false">
      <c r="F547" s="16"/>
    </row>
    <row r="548" customFormat="false" ht="15" hidden="false" customHeight="false" outlineLevel="0" collapsed="false">
      <c r="F548" s="16"/>
    </row>
    <row r="549" customFormat="false" ht="15" hidden="false" customHeight="false" outlineLevel="0" collapsed="false">
      <c r="F549" s="16"/>
    </row>
    <row r="550" customFormat="false" ht="15" hidden="false" customHeight="false" outlineLevel="0" collapsed="false">
      <c r="F550" s="16"/>
    </row>
    <row r="551" customFormat="false" ht="15" hidden="false" customHeight="false" outlineLevel="0" collapsed="false">
      <c r="F551" s="16"/>
    </row>
    <row r="552" customFormat="false" ht="15" hidden="false" customHeight="false" outlineLevel="0" collapsed="false">
      <c r="F552" s="16"/>
    </row>
    <row r="553" customFormat="false" ht="15" hidden="false" customHeight="false" outlineLevel="0" collapsed="false">
      <c r="F553" s="16"/>
    </row>
    <row r="554" customFormat="false" ht="15" hidden="false" customHeight="false" outlineLevel="0" collapsed="false">
      <c r="F554" s="16"/>
    </row>
    <row r="555" customFormat="false" ht="15" hidden="false" customHeight="false" outlineLevel="0" collapsed="false">
      <c r="F555" s="16"/>
    </row>
    <row r="556" customFormat="false" ht="15" hidden="false" customHeight="false" outlineLevel="0" collapsed="false">
      <c r="F556" s="16"/>
    </row>
    <row r="557" customFormat="false" ht="15" hidden="false" customHeight="false" outlineLevel="0" collapsed="false">
      <c r="F557" s="16"/>
    </row>
    <row r="558" customFormat="false" ht="15" hidden="false" customHeight="false" outlineLevel="0" collapsed="false">
      <c r="F558" s="16"/>
    </row>
    <row r="559" customFormat="false" ht="15" hidden="false" customHeight="false" outlineLevel="0" collapsed="false">
      <c r="F559" s="16"/>
    </row>
    <row r="560" customFormat="false" ht="15" hidden="false" customHeight="false" outlineLevel="0" collapsed="false">
      <c r="F560" s="16"/>
    </row>
    <row r="561" customFormat="false" ht="15" hidden="false" customHeight="false" outlineLevel="0" collapsed="false">
      <c r="F561" s="16"/>
    </row>
    <row r="562" customFormat="false" ht="15" hidden="false" customHeight="false" outlineLevel="0" collapsed="false">
      <c r="F562" s="16"/>
    </row>
    <row r="563" customFormat="false" ht="15" hidden="false" customHeight="false" outlineLevel="0" collapsed="false">
      <c r="F563" s="16"/>
    </row>
    <row r="564" customFormat="false" ht="15" hidden="false" customHeight="false" outlineLevel="0" collapsed="false">
      <c r="F564" s="16"/>
    </row>
    <row r="565" customFormat="false" ht="15" hidden="false" customHeight="false" outlineLevel="0" collapsed="false">
      <c r="F565" s="16"/>
    </row>
    <row r="566" customFormat="false" ht="15" hidden="false" customHeight="false" outlineLevel="0" collapsed="false">
      <c r="F566" s="16"/>
    </row>
    <row r="567" customFormat="false" ht="15" hidden="false" customHeight="false" outlineLevel="0" collapsed="false">
      <c r="F567" s="16"/>
    </row>
    <row r="568" customFormat="false" ht="15" hidden="false" customHeight="false" outlineLevel="0" collapsed="false">
      <c r="F568" s="16"/>
    </row>
    <row r="569" customFormat="false" ht="15" hidden="false" customHeight="false" outlineLevel="0" collapsed="false">
      <c r="F569" s="16"/>
    </row>
    <row r="570" customFormat="false" ht="15" hidden="false" customHeight="false" outlineLevel="0" collapsed="false">
      <c r="F570" s="16"/>
    </row>
    <row r="571" customFormat="false" ht="15" hidden="false" customHeight="false" outlineLevel="0" collapsed="false">
      <c r="F571" s="16"/>
    </row>
    <row r="572" customFormat="false" ht="15" hidden="false" customHeight="false" outlineLevel="0" collapsed="false">
      <c r="F572" s="16"/>
    </row>
    <row r="573" customFormat="false" ht="15" hidden="false" customHeight="false" outlineLevel="0" collapsed="false">
      <c r="F573" s="16"/>
    </row>
    <row r="574" customFormat="false" ht="15" hidden="false" customHeight="false" outlineLevel="0" collapsed="false">
      <c r="F574" s="16"/>
    </row>
    <row r="575" customFormat="false" ht="15" hidden="false" customHeight="false" outlineLevel="0" collapsed="false">
      <c r="F575" s="16"/>
    </row>
    <row r="576" customFormat="false" ht="15" hidden="false" customHeight="false" outlineLevel="0" collapsed="false">
      <c r="F576" s="16"/>
    </row>
    <row r="577" customFormat="false" ht="15" hidden="false" customHeight="false" outlineLevel="0" collapsed="false">
      <c r="F577" s="16"/>
    </row>
    <row r="578" customFormat="false" ht="15" hidden="false" customHeight="false" outlineLevel="0" collapsed="false">
      <c r="F578" s="16"/>
    </row>
    <row r="579" customFormat="false" ht="15" hidden="false" customHeight="false" outlineLevel="0" collapsed="false">
      <c r="F579" s="16"/>
    </row>
    <row r="580" customFormat="false" ht="15" hidden="false" customHeight="false" outlineLevel="0" collapsed="false">
      <c r="F580" s="16"/>
    </row>
    <row r="581" customFormat="false" ht="15" hidden="false" customHeight="false" outlineLevel="0" collapsed="false">
      <c r="F581" s="16"/>
    </row>
    <row r="582" customFormat="false" ht="15" hidden="false" customHeight="false" outlineLevel="0" collapsed="false">
      <c r="F582" s="16"/>
    </row>
    <row r="583" customFormat="false" ht="15" hidden="false" customHeight="false" outlineLevel="0" collapsed="false">
      <c r="F583" s="16"/>
    </row>
    <row r="584" customFormat="false" ht="15" hidden="false" customHeight="false" outlineLevel="0" collapsed="false">
      <c r="F584" s="16"/>
    </row>
    <row r="585" customFormat="false" ht="15" hidden="false" customHeight="false" outlineLevel="0" collapsed="false">
      <c r="F585" s="16"/>
    </row>
    <row r="586" customFormat="false" ht="15" hidden="false" customHeight="false" outlineLevel="0" collapsed="false">
      <c r="F586" s="16"/>
    </row>
    <row r="587" customFormat="false" ht="15" hidden="false" customHeight="false" outlineLevel="0" collapsed="false">
      <c r="F587" s="16"/>
    </row>
    <row r="588" customFormat="false" ht="15" hidden="false" customHeight="false" outlineLevel="0" collapsed="false">
      <c r="F588" s="16"/>
    </row>
    <row r="589" customFormat="false" ht="15" hidden="false" customHeight="false" outlineLevel="0" collapsed="false">
      <c r="F589" s="16"/>
    </row>
    <row r="590" customFormat="false" ht="15" hidden="false" customHeight="false" outlineLevel="0" collapsed="false">
      <c r="F590" s="16"/>
    </row>
    <row r="591" customFormat="false" ht="15" hidden="false" customHeight="false" outlineLevel="0" collapsed="false">
      <c r="F591" s="16"/>
    </row>
    <row r="592" customFormat="false" ht="15" hidden="false" customHeight="false" outlineLevel="0" collapsed="false">
      <c r="F592" s="16"/>
    </row>
    <row r="593" customFormat="false" ht="15" hidden="false" customHeight="false" outlineLevel="0" collapsed="false">
      <c r="F593" s="16"/>
    </row>
    <row r="594" customFormat="false" ht="15" hidden="false" customHeight="false" outlineLevel="0" collapsed="false">
      <c r="F594" s="16"/>
    </row>
    <row r="595" customFormat="false" ht="15" hidden="false" customHeight="false" outlineLevel="0" collapsed="false">
      <c r="F595" s="16"/>
    </row>
    <row r="596" customFormat="false" ht="15" hidden="false" customHeight="false" outlineLevel="0" collapsed="false">
      <c r="F596" s="16"/>
    </row>
    <row r="597" customFormat="false" ht="15" hidden="false" customHeight="false" outlineLevel="0" collapsed="false">
      <c r="F597" s="16"/>
    </row>
    <row r="598" customFormat="false" ht="15" hidden="false" customHeight="false" outlineLevel="0" collapsed="false">
      <c r="F598" s="16"/>
    </row>
  </sheetData>
  <printOptions headings="false" gridLines="true" gridLinesSet="true" horizontalCentered="false" verticalCentered="false"/>
  <pageMargins left="0" right="0" top="0.5" bottom="0.5" header="0.511811023622047" footer="0.5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14" activePane="bottomLeft" state="frozen"/>
      <selection pane="topLeft" activeCell="A1" activeCellId="0" sqref="A1"/>
      <selection pane="bottomLeft" activeCell="G18" activeCellId="0" sqref="G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7"/>
    <col collapsed="false" customWidth="true" hidden="false" outlineLevel="0" max="3" min="3" style="0" width="20.28"/>
    <col collapsed="false" customWidth="true" hidden="false" outlineLevel="0" max="4" min="4" style="0" width="11.7"/>
    <col collapsed="false" customWidth="true" hidden="false" outlineLevel="0" max="5" min="5" style="0" width="7.7"/>
    <col collapsed="false" customWidth="true" hidden="false" outlineLevel="0" max="6" min="6" style="0" width="11.42"/>
    <col collapsed="false" customWidth="true" hidden="false" outlineLevel="0" max="7" min="7" style="0" width="79.99"/>
  </cols>
  <sheetData>
    <row r="2" customFormat="false" ht="12.75" hidden="false" customHeight="false" outlineLevel="0" collapsed="false">
      <c r="A2" s="67" t="s">
        <v>177</v>
      </c>
      <c r="B2" s="67" t="s">
        <v>178</v>
      </c>
      <c r="C2" s="67" t="s">
        <v>179</v>
      </c>
      <c r="D2" s="67" t="s">
        <v>180</v>
      </c>
      <c r="E2" s="67" t="s">
        <v>181</v>
      </c>
      <c r="F2" s="67" t="s">
        <v>182</v>
      </c>
      <c r="G2" s="68" t="s">
        <v>16</v>
      </c>
    </row>
    <row r="4" customFormat="false" ht="12.75" hidden="false" customHeight="false" outlineLevel="0" collapsed="false">
      <c r="A4" s="69" t="n">
        <v>36273</v>
      </c>
      <c r="B4" s="0" t="s">
        <v>183</v>
      </c>
      <c r="C4" s="0" t="s">
        <v>184</v>
      </c>
      <c r="D4" s="70" t="n">
        <v>120000</v>
      </c>
      <c r="E4" s="71" t="n">
        <v>0.13</v>
      </c>
      <c r="F4" s="71" t="n">
        <f aca="false">+D4*E4</f>
        <v>15600</v>
      </c>
    </row>
    <row r="5" customFormat="false" ht="12.75" hidden="false" customHeight="false" outlineLevel="0" collapsed="false">
      <c r="A5" s="69" t="n">
        <v>36327</v>
      </c>
      <c r="B5" s="0" t="s">
        <v>183</v>
      </c>
      <c r="C5" s="0" t="s">
        <v>184</v>
      </c>
      <c r="D5" s="70" t="n">
        <v>12000</v>
      </c>
      <c r="E5" s="71" t="n">
        <v>0.13</v>
      </c>
      <c r="F5" s="71" t="n">
        <f aca="false">+D5*E5</f>
        <v>1560</v>
      </c>
    </row>
    <row r="6" customFormat="false" ht="12.75" hidden="false" customHeight="false" outlineLevel="0" collapsed="false">
      <c r="A6" s="69" t="n">
        <v>36347</v>
      </c>
      <c r="B6" s="0" t="s">
        <v>185</v>
      </c>
      <c r="C6" s="0" t="s">
        <v>184</v>
      </c>
      <c r="D6" s="70" t="n">
        <v>50000</v>
      </c>
      <c r="E6" s="71" t="n">
        <v>0.07</v>
      </c>
      <c r="F6" s="71" t="n">
        <f aca="false">+D6*E6</f>
        <v>3500</v>
      </c>
    </row>
    <row r="7" customFormat="false" ht="12.75" hidden="false" customHeight="false" outlineLevel="0" collapsed="false">
      <c r="A7" s="69" t="n">
        <v>36459</v>
      </c>
      <c r="B7" s="0" t="s">
        <v>183</v>
      </c>
      <c r="C7" s="0" t="s">
        <v>184</v>
      </c>
      <c r="D7" s="70" t="n">
        <v>80000</v>
      </c>
      <c r="E7" s="71" t="n">
        <v>0.1</v>
      </c>
      <c r="F7" s="71" t="n">
        <f aca="false">+D7*E7</f>
        <v>8000</v>
      </c>
    </row>
    <row r="8" customFormat="false" ht="12.75" hidden="false" customHeight="false" outlineLevel="0" collapsed="false">
      <c r="A8" s="69" t="n">
        <v>36461</v>
      </c>
      <c r="B8" s="0" t="s">
        <v>186</v>
      </c>
      <c r="C8" s="0" t="s">
        <v>184</v>
      </c>
      <c r="D8" s="70" t="n">
        <v>50000</v>
      </c>
      <c r="E8" s="71" t="n">
        <v>0.05</v>
      </c>
      <c r="F8" s="71" t="n">
        <f aca="false">+D8*E8</f>
        <v>2500</v>
      </c>
    </row>
    <row r="9" customFormat="false" ht="12.75" hidden="false" customHeight="false" outlineLevel="0" collapsed="false">
      <c r="A9" s="69" t="n">
        <v>36511</v>
      </c>
      <c r="B9" s="0" t="s">
        <v>186</v>
      </c>
      <c r="C9" s="0" t="s">
        <v>184</v>
      </c>
      <c r="D9" s="70" t="n">
        <v>100000</v>
      </c>
      <c r="E9" s="71" t="n">
        <v>0.05</v>
      </c>
      <c r="F9" s="71" t="n">
        <f aca="false">+D9*E9</f>
        <v>5000</v>
      </c>
      <c r="G9" s="0" t="s">
        <v>187</v>
      </c>
    </row>
    <row r="10" customFormat="false" ht="12.75" hidden="false" customHeight="false" outlineLevel="0" collapsed="false">
      <c r="A10" s="69" t="n">
        <v>36538</v>
      </c>
      <c r="B10" s="0" t="s">
        <v>186</v>
      </c>
      <c r="C10" s="0" t="s">
        <v>184</v>
      </c>
      <c r="D10" s="70" t="n">
        <v>50000</v>
      </c>
      <c r="E10" s="71" t="n">
        <v>0.05</v>
      </c>
      <c r="F10" s="71" t="n">
        <f aca="false">+D10*E10</f>
        <v>2500</v>
      </c>
      <c r="G10" s="0" t="s">
        <v>188</v>
      </c>
    </row>
    <row r="11" customFormat="false" ht="12.75" hidden="false" customHeight="false" outlineLevel="0" collapsed="false">
      <c r="A11" s="69" t="n">
        <v>36539</v>
      </c>
      <c r="B11" s="0" t="s">
        <v>189</v>
      </c>
      <c r="C11" s="0" t="s">
        <v>184</v>
      </c>
      <c r="D11" s="70" t="n">
        <v>50000</v>
      </c>
      <c r="E11" s="71" t="n">
        <v>0.05</v>
      </c>
      <c r="F11" s="71" t="n">
        <f aca="false">+D11*E11</f>
        <v>2500</v>
      </c>
      <c r="G11" s="0" t="s">
        <v>188</v>
      </c>
    </row>
    <row r="12" customFormat="false" ht="12.75" hidden="false" customHeight="false" outlineLevel="0" collapsed="false">
      <c r="A12" s="69" t="n">
        <v>36617</v>
      </c>
      <c r="B12" s="0" t="s">
        <v>183</v>
      </c>
      <c r="C12" s="0" t="s">
        <v>190</v>
      </c>
      <c r="D12" s="70" t="n">
        <v>-40000</v>
      </c>
      <c r="E12" s="71" t="n">
        <v>0.15</v>
      </c>
      <c r="F12" s="71" t="n">
        <f aca="false">-D12*E12</f>
        <v>6000</v>
      </c>
      <c r="G12" s="0" t="s">
        <v>191</v>
      </c>
    </row>
    <row r="13" customFormat="false" ht="12.75" hidden="false" customHeight="false" outlineLevel="0" collapsed="false">
      <c r="A13" s="69" t="n">
        <v>36670</v>
      </c>
      <c r="B13" s="0" t="s">
        <v>183</v>
      </c>
      <c r="C13" s="0" t="s">
        <v>184</v>
      </c>
      <c r="D13" s="70" t="n">
        <v>80000</v>
      </c>
      <c r="E13" s="71" t="n">
        <v>0.15</v>
      </c>
      <c r="F13" s="71" t="n">
        <f aca="false">+D13*E13</f>
        <v>12000</v>
      </c>
      <c r="G13" s="0" t="s">
        <v>192</v>
      </c>
    </row>
    <row r="14" customFormat="false" ht="38.25" hidden="false" customHeight="false" outlineLevel="0" collapsed="false">
      <c r="A14" s="72" t="s">
        <v>193</v>
      </c>
      <c r="B14" s="0" t="s">
        <v>183</v>
      </c>
      <c r="C14" s="73" t="s">
        <v>194</v>
      </c>
      <c r="D14" s="70" t="n">
        <v>100000</v>
      </c>
      <c r="E14" s="71" t="n">
        <v>0.15</v>
      </c>
      <c r="F14" s="71" t="n">
        <f aca="false">+D14*E14</f>
        <v>15000</v>
      </c>
      <c r="G14" s="0" t="s">
        <v>195</v>
      </c>
    </row>
    <row r="15" customFormat="false" ht="38.25" hidden="false" customHeight="false" outlineLevel="0" collapsed="false">
      <c r="A15" s="72" t="n">
        <v>36880</v>
      </c>
      <c r="B15" s="0" t="s">
        <v>183</v>
      </c>
      <c r="C15" s="73" t="s">
        <v>184</v>
      </c>
      <c r="D15" s="70" t="n">
        <v>50000</v>
      </c>
      <c r="E15" s="71" t="n">
        <v>0.5</v>
      </c>
      <c r="F15" s="71" t="n">
        <f aca="false">+D15*E15</f>
        <v>25000</v>
      </c>
      <c r="G15" s="73" t="s">
        <v>196</v>
      </c>
    </row>
    <row r="16" customFormat="false" ht="38.25" hidden="false" customHeight="false" outlineLevel="0" collapsed="false">
      <c r="A16" s="72" t="n">
        <v>36881</v>
      </c>
      <c r="B16" s="0" t="s">
        <v>183</v>
      </c>
      <c r="C16" s="73" t="s">
        <v>184</v>
      </c>
      <c r="D16" s="70" t="n">
        <v>75000</v>
      </c>
      <c r="E16" s="71" t="n">
        <v>0.5</v>
      </c>
      <c r="F16" s="71" t="n">
        <f aca="false">+D16*E16</f>
        <v>37500</v>
      </c>
      <c r="G16" s="73" t="s">
        <v>197</v>
      </c>
    </row>
    <row r="17" customFormat="false" ht="51" hidden="false" customHeight="false" outlineLevel="0" collapsed="false">
      <c r="A17" s="72" t="s">
        <v>198</v>
      </c>
      <c r="B17" s="0" t="s">
        <v>199</v>
      </c>
      <c r="C17" s="73" t="s">
        <v>200</v>
      </c>
      <c r="D17" s="70" t="n">
        <v>0</v>
      </c>
      <c r="E17" s="71" t="n">
        <v>0.02</v>
      </c>
      <c r="F17" s="71" t="n">
        <f aca="false">+D17*E17</f>
        <v>0</v>
      </c>
      <c r="G17" s="73" t="s">
        <v>201</v>
      </c>
    </row>
    <row r="18" customFormat="false" ht="12.75" hidden="false" customHeight="false" outlineLevel="0" collapsed="false">
      <c r="A18" s="69"/>
      <c r="E18" s="71"/>
      <c r="F18" s="71"/>
    </row>
    <row r="19" customFormat="false" ht="13.5" hidden="false" customHeight="false" outlineLevel="0" collapsed="false">
      <c r="A19" s="74" t="s">
        <v>202</v>
      </c>
      <c r="B19" s="75"/>
      <c r="C19" s="75"/>
      <c r="D19" s="76" t="n">
        <f aca="false">SUM(D4:D18)</f>
        <v>777000</v>
      </c>
      <c r="E19" s="77"/>
      <c r="F19" s="77" t="n">
        <f aca="false">SUM(F4:F18)</f>
        <v>136660</v>
      </c>
      <c r="G19" s="78"/>
    </row>
    <row r="20" customFormat="false" ht="13.5" hidden="false" customHeight="false" outlineLevel="0" collapsed="false">
      <c r="A20" s="69"/>
      <c r="E20" s="71"/>
      <c r="F20" s="71"/>
    </row>
    <row r="21" customFormat="false" ht="12.75" hidden="false" customHeight="false" outlineLevel="0" collapsed="false">
      <c r="A21" s="69"/>
      <c r="E21" s="71"/>
      <c r="F21" s="71"/>
    </row>
    <row r="22" customFormat="false" ht="12.75" hidden="false" customHeight="false" outlineLevel="0" collapsed="false">
      <c r="A22" s="69"/>
      <c r="E22" s="71"/>
      <c r="F22" s="71"/>
    </row>
    <row r="23" customFormat="false" ht="12.75" hidden="false" customHeight="false" outlineLevel="0" collapsed="false">
      <c r="A23" s="69"/>
      <c r="E23" s="71"/>
      <c r="F23" s="71"/>
    </row>
    <row r="24" customFormat="false" ht="12.75" hidden="false" customHeight="false" outlineLevel="0" collapsed="false">
      <c r="A24" s="69"/>
      <c r="E24" s="71"/>
      <c r="F24" s="71"/>
    </row>
    <row r="25" customFormat="false" ht="12.75" hidden="false" customHeight="false" outlineLevel="0" collapsed="false">
      <c r="A25" s="69"/>
      <c r="E25" s="71"/>
      <c r="F25" s="71"/>
    </row>
    <row r="26" customFormat="false" ht="12.75" hidden="false" customHeight="false" outlineLevel="0" collapsed="false">
      <c r="A26" s="69"/>
      <c r="E26" s="71"/>
      <c r="F26" s="71"/>
    </row>
    <row r="27" customFormat="false" ht="12.75" hidden="false" customHeight="false" outlineLevel="0" collapsed="false">
      <c r="E27" s="71"/>
      <c r="F27" s="71"/>
    </row>
    <row r="28" customFormat="false" ht="12.75" hidden="false" customHeight="false" outlineLevel="0" collapsed="false">
      <c r="E28" s="71"/>
      <c r="F28" s="71"/>
    </row>
    <row r="29" customFormat="false" ht="12.75" hidden="false" customHeight="false" outlineLevel="0" collapsed="false">
      <c r="E29" s="71"/>
      <c r="F29" s="71"/>
    </row>
    <row r="30" customFormat="false" ht="12.75" hidden="false" customHeight="false" outlineLevel="0" collapsed="false">
      <c r="E30" s="71"/>
      <c r="F30" s="71"/>
    </row>
    <row r="31" customFormat="false" ht="12.75" hidden="false" customHeight="false" outlineLevel="0" collapsed="false">
      <c r="E31" s="71"/>
      <c r="F31" s="71"/>
    </row>
  </sheetData>
  <printOptions headings="false" gridLines="true" gridLinesSet="true" horizontalCentered="false" verticalCentered="false"/>
  <pageMargins left="0" right="0" top="0.75" bottom="0.75" header="0.5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0" width="15.28"/>
    <col collapsed="false" customWidth="true" hidden="false" outlineLevel="0" max="3" min="3" style="0" width="8.99"/>
    <col collapsed="false" customWidth="true" hidden="true" outlineLevel="0" max="4" min="4" style="0" width="12.14"/>
    <col collapsed="false" customWidth="true" hidden="false" outlineLevel="0" max="5" min="5" style="79" width="18.7"/>
    <col collapsed="false" customWidth="true" hidden="false" outlineLevel="0" max="6" min="6" style="80" width="7.99"/>
    <col collapsed="false" customWidth="true" hidden="false" outlineLevel="0" max="7" min="7" style="81" width="16.99"/>
  </cols>
  <sheetData>
    <row r="1" customFormat="false" ht="12.75" hidden="false" customHeight="false" outlineLevel="0" collapsed="false">
      <c r="B1" s="82"/>
    </row>
    <row r="2" customFormat="false" ht="12.75" hidden="false" customHeight="false" outlineLevel="0" collapsed="false">
      <c r="A2" s="83"/>
      <c r="B2" s="84"/>
      <c r="C2" s="85" t="s">
        <v>203</v>
      </c>
      <c r="D2" s="86" t="s">
        <v>204</v>
      </c>
      <c r="E2" s="87" t="s">
        <v>205</v>
      </c>
      <c r="F2" s="88"/>
      <c r="G2" s="89"/>
    </row>
    <row r="3" customFormat="false" ht="12.75" hidden="false" customHeight="false" outlineLevel="0" collapsed="false">
      <c r="A3" s="90" t="s">
        <v>206</v>
      </c>
      <c r="B3" s="91" t="s">
        <v>207</v>
      </c>
      <c r="C3" s="92" t="s">
        <v>208</v>
      </c>
      <c r="D3" s="93" t="s">
        <v>208</v>
      </c>
      <c r="E3" s="91" t="s">
        <v>209</v>
      </c>
      <c r="F3" s="94" t="s">
        <v>210</v>
      </c>
      <c r="G3" s="95" t="s">
        <v>211</v>
      </c>
    </row>
    <row r="4" customFormat="false" ht="15" hidden="false" customHeight="false" outlineLevel="0" collapsed="false">
      <c r="A4" s="96" t="n">
        <v>37245</v>
      </c>
      <c r="B4" s="97" t="s">
        <v>123</v>
      </c>
      <c r="C4" s="98" t="n">
        <v>25000</v>
      </c>
      <c r="D4" s="99" t="n">
        <v>2.56</v>
      </c>
      <c r="E4" s="100" t="s">
        <v>212</v>
      </c>
      <c r="F4" s="101" t="n">
        <v>7995</v>
      </c>
      <c r="G4" s="102" t="n">
        <v>5191</v>
      </c>
      <c r="H4" s="26"/>
    </row>
    <row r="5" customFormat="false" ht="15" hidden="false" customHeight="false" outlineLevel="0" collapsed="false">
      <c r="A5" s="103" t="n">
        <v>37245</v>
      </c>
      <c r="B5" s="104" t="s">
        <v>162</v>
      </c>
      <c r="C5" s="105" t="n">
        <v>25000</v>
      </c>
      <c r="D5" s="106" t="n">
        <v>2.56</v>
      </c>
      <c r="E5" s="100" t="s">
        <v>212</v>
      </c>
      <c r="F5" s="107" t="n">
        <v>7995</v>
      </c>
      <c r="G5" s="108" t="n">
        <v>5486</v>
      </c>
      <c r="H5" s="26"/>
    </row>
    <row r="6" customFormat="false" ht="15" hidden="false" customHeight="false" outlineLevel="0" collapsed="false">
      <c r="A6" s="103" t="n">
        <v>37245</v>
      </c>
      <c r="B6" s="104" t="s">
        <v>163</v>
      </c>
      <c r="C6" s="105" t="n">
        <v>5000</v>
      </c>
      <c r="D6" s="106" t="n">
        <v>2.58</v>
      </c>
      <c r="E6" s="100" t="s">
        <v>212</v>
      </c>
      <c r="F6" s="107" t="n">
        <v>7995</v>
      </c>
      <c r="G6" s="109" t="s">
        <v>213</v>
      </c>
      <c r="H6" s="26"/>
    </row>
    <row r="7" customFormat="false" ht="15" hidden="false" customHeight="false" outlineLevel="0" collapsed="false">
      <c r="A7" s="103" t="n">
        <v>37245</v>
      </c>
      <c r="B7" s="104" t="s">
        <v>111</v>
      </c>
      <c r="C7" s="105" t="n">
        <v>10000</v>
      </c>
      <c r="D7" s="106" t="n">
        <v>2.56</v>
      </c>
      <c r="E7" s="100" t="s">
        <v>212</v>
      </c>
      <c r="F7" s="107" t="n">
        <v>7995</v>
      </c>
      <c r="G7" s="108" t="n">
        <v>5173</v>
      </c>
      <c r="H7" s="26"/>
    </row>
    <row r="8" customFormat="false" ht="15" hidden="false" customHeight="false" outlineLevel="0" collapsed="false">
      <c r="A8" s="103" t="n">
        <v>37245</v>
      </c>
      <c r="B8" s="104" t="s">
        <v>43</v>
      </c>
      <c r="C8" s="105" t="n">
        <v>15000</v>
      </c>
      <c r="D8" s="106" t="n">
        <v>2.56</v>
      </c>
      <c r="E8" s="100" t="s">
        <v>212</v>
      </c>
      <c r="F8" s="107" t="n">
        <v>7995</v>
      </c>
      <c r="G8" s="108" t="n">
        <v>5430</v>
      </c>
      <c r="H8" s="26"/>
    </row>
    <row r="9" customFormat="false" ht="12.75" hidden="false" customHeight="false" outlineLevel="0" collapsed="false">
      <c r="A9" s="110" t="s">
        <v>214</v>
      </c>
      <c r="B9" s="111"/>
      <c r="C9" s="112" t="n">
        <f aca="false">SUM(C4:C8)</f>
        <v>80000</v>
      </c>
      <c r="D9" s="113"/>
      <c r="E9" s="114"/>
      <c r="F9" s="111"/>
      <c r="G9" s="115"/>
    </row>
    <row r="10" customFormat="false" ht="15" hidden="false" customHeight="false" outlineLevel="0" collapsed="false">
      <c r="A10" s="116"/>
      <c r="B10" s="1"/>
      <c r="C10" s="2"/>
      <c r="D10" s="117"/>
      <c r="E10" s="118"/>
      <c r="F10" s="1"/>
      <c r="G10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1998-04-10T13:37:00Z</dcterms:created>
  <dc:creator>Miller, Stephanie</dc:creator>
  <dc:description/>
  <dc:language>en-US</dc:language>
  <cp:lastModifiedBy>rcady</cp:lastModifiedBy>
  <cp:lastPrinted>2002-01-02T14:31:17Z</cp:lastPrinted>
  <dcterms:modified xsi:type="dcterms:W3CDTF">2002-01-02T14:38:00Z</dcterms:modified>
  <cp:revision>0</cp:revision>
  <dc:subject/>
  <dc:title/>
</cp:coreProperties>
</file>