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7x8 Chart" sheetId="2" state="visible" r:id="rId4"/>
    <sheet name="5x16 Chart" sheetId="3" state="visible" r:id="rId5"/>
    <sheet name="7x24 Chart" sheetId="4" state="visible" r:id="rId6"/>
    <sheet name="Duration (5x16)" sheetId="5" state="visible" r:id="rId7"/>
    <sheet name="7x8" sheetId="6" state="visible" r:id="rId8"/>
    <sheet name="Duration Curve (7x8)" sheetId="7" state="visible" r:id="rId9"/>
    <sheet name="5x16" sheetId="8" state="visible" r:id="rId10"/>
  </sheets>
  <externalReferences>
    <externalReference r:id="rId11"/>
    <externalReference r:id="rId12"/>
    <externalReference r:id="rId1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<sst xmlns="http://schemas.openxmlformats.org/spreadsheetml/2006/main" count="180" uniqueCount="101">
  <si>
    <t xml:space="preserve">Assumptions - 2001 Forecast</t>
  </si>
  <si>
    <t xml:space="preserve">Section I - Coal</t>
  </si>
  <si>
    <t xml:space="preserve">Forecast assumptions</t>
  </si>
  <si>
    <t xml:space="preserve">Coal Units</t>
  </si>
  <si>
    <t xml:space="preserve">MCR</t>
  </si>
  <si>
    <t xml:space="preserve">Ownership</t>
  </si>
  <si>
    <t xml:space="preserve">Jan 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</si>
  <si>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</si>
  <si>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</si>
  <si>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</si>
  <si>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</si>
  <si>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</si>
  <si>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</si>
  <si>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</si>
  <si>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</si>
  <si>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</si>
  <si>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</si>
  <si>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</si>
  <si>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Keephills</t>
  </si>
  <si>
    <t xml:space="preserve">Enmax</t>
  </si>
  <si>
    <t xml:space="preserve">Wabumum adjust</t>
  </si>
  <si>
    <t xml:space="preserve">Sundance A</t>
  </si>
  <si>
    <t xml:space="preserve">TransCanada</t>
  </si>
  <si>
    <t xml:space="preserve">Coal capacity</t>
  </si>
  <si>
    <t xml:space="preserve">Sundance B</t>
  </si>
  <si>
    <t xml:space="preserve">ECPC</t>
  </si>
  <si>
    <t xml:space="preserve">Projected availability</t>
  </si>
  <si>
    <t xml:space="preserve">Sundance C</t>
  </si>
  <si>
    <t xml:space="preserve">Epcor</t>
  </si>
  <si>
    <t xml:space="preserve">Wabamum</t>
  </si>
  <si>
    <t xml:space="preserve">Coal availability</t>
  </si>
  <si>
    <t xml:space="preserve">Battle River</t>
  </si>
  <si>
    <t xml:space="preserve">HR Milner</t>
  </si>
  <si>
    <t xml:space="preserve">Balancing Pool</t>
  </si>
  <si>
    <t xml:space="preserve">Sheerness</t>
  </si>
  <si>
    <t xml:space="preserve">Gennesse</t>
  </si>
  <si>
    <t xml:space="preserve">Section II - Hydro</t>
  </si>
  <si>
    <t xml:space="preserve">Projected Hydro Productiion</t>
  </si>
  <si>
    <t xml:space="preserve">Hydro Units</t>
  </si>
  <si>
    <t xml:space="preserve">Big Horn</t>
  </si>
  <si>
    <t xml:space="preserve">TransAlta Energy Marketing</t>
  </si>
  <si>
    <t xml:space="preserve">Hydro - 5 X 16 - Peak</t>
  </si>
  <si>
    <t xml:space="preserve">Brazeau</t>
  </si>
  <si>
    <t xml:space="preserve">Hydro - 7 X 8 - Off-peak</t>
  </si>
  <si>
    <t xml:space="preserve">Bow River</t>
  </si>
  <si>
    <t xml:space="preserve">Section III - IPP</t>
  </si>
  <si>
    <t xml:space="preserve">IPP Units</t>
  </si>
  <si>
    <t xml:space="preserve">Air Liquide Scotford</t>
  </si>
  <si>
    <t xml:space="preserve">Air Liquide / Shell</t>
  </si>
  <si>
    <t xml:space="preserve">Dow 1</t>
  </si>
  <si>
    <t xml:space="preserve">Dow</t>
  </si>
  <si>
    <t xml:space="preserve">Drywood</t>
  </si>
  <si>
    <t xml:space="preserve">Drayton Valley Power</t>
  </si>
  <si>
    <t xml:space="preserve">Eagle</t>
  </si>
  <si>
    <t xml:space="preserve">???</t>
  </si>
  <si>
    <t xml:space="preserve">Fort Nelson</t>
  </si>
  <si>
    <t xml:space="preserve">Transalta / PWX</t>
  </si>
  <si>
    <t xml:space="preserve">Gold Creek</t>
  </si>
  <si>
    <t xml:space="preserve">Joffre </t>
  </si>
  <si>
    <t xml:space="preserve">ATCO Power</t>
  </si>
  <si>
    <t xml:space="preserve">Poplar Hill</t>
  </si>
  <si>
    <t xml:space="preserve">Primrose</t>
  </si>
  <si>
    <t xml:space="preserve">Rainbow Lake</t>
  </si>
  <si>
    <t xml:space="preserve">Syncrude</t>
  </si>
  <si>
    <t xml:space="preserve">Suncor</t>
  </si>
  <si>
    <t xml:space="preserve">TransAlta</t>
  </si>
  <si>
    <t xml:space="preserve">City of Medicine Hat</t>
  </si>
  <si>
    <t xml:space="preserve">City of Med. Hat</t>
  </si>
  <si>
    <t xml:space="preserve">Chin Chute</t>
  </si>
  <si>
    <t xml:space="preserve">small producers</t>
  </si>
  <si>
    <t xml:space="preserve">Drayton Valley</t>
  </si>
  <si>
    <t xml:space="preserve">Raymond reservoir</t>
  </si>
  <si>
    <t xml:space="preserve">Westlock</t>
  </si>
  <si>
    <t xml:space="preserve">Cowley Ridge</t>
  </si>
  <si>
    <t xml:space="preserve">Others</t>
  </si>
  <si>
    <t xml:space="preserve">IBOC</t>
  </si>
  <si>
    <t xml:space="preserve">PCP, TCP, CXY</t>
  </si>
  <si>
    <t xml:space="preserve">Total IPP</t>
  </si>
  <si>
    <t xml:space="preserve">Section IV - formerly Regulated Gas units</t>
  </si>
  <si>
    <t xml:space="preserve">Gas Units</t>
  </si>
  <si>
    <t xml:space="preserve">Rossdale PPA</t>
  </si>
  <si>
    <t xml:space="preserve">Engage</t>
  </si>
  <si>
    <t xml:space="preserve">Clover Bar avail.</t>
  </si>
  <si>
    <t xml:space="preserve">Rainbow PPA</t>
  </si>
  <si>
    <t xml:space="preserve">Clover Bar MCR</t>
  </si>
  <si>
    <t xml:space="preserve">Sturgeon </t>
  </si>
  <si>
    <t xml:space="preserve">ATCO Electric</t>
  </si>
  <si>
    <t xml:space="preserve">Clover Bar - Prod'n</t>
  </si>
  <si>
    <t xml:space="preserve">Total</t>
  </si>
  <si>
    <t xml:space="preserve">Gas excluding CB</t>
  </si>
  <si>
    <t xml:space="preserve">"Other Gas" MCR</t>
  </si>
  <si>
    <t xml:space="preserve">Other Gas - Prod'n</t>
  </si>
  <si>
    <t xml:space="preserve">Assumptions</t>
  </si>
  <si>
    <t xml:space="preserve">* Coal capacity of 5,621 MW less 279 MW for Wab 4 for the first 6 months of 01</t>
  </si>
  <si>
    <t xml:space="preserve">* Coal availability based on historicals</t>
  </si>
  <si>
    <t xml:space="preserve">* Clover Bar and Other Gas availability based on historicals</t>
  </si>
  <si>
    <t xml:space="preserve">* IPP includes IBOC in the 2nd half of the year and Joffre ramping up to 280 MW by mid-year</t>
  </si>
  <si>
    <t xml:space="preserve">   - Joffre 400 MW, 280 MW Net System</t>
  </si>
  <si>
    <t xml:space="preserve">   - IBOC 280 MW: CXY 103 MW, Pan Cdn 81 MW, TCPL 97 MW</t>
  </si>
  <si>
    <t xml:space="preserve">* Remaining IPP are based on 5 X 16 historical production</t>
  </si>
  <si>
    <t xml:space="preserve">* Hydro performance estimated based on 1999/2000 actuals and Hydro PPA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</si>
</sst>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%"/>
    <numFmt numFmtId="167" formatCode="0.0%"/>
    <numFmt numFmtId="168" formatCode="0.0"/>
    <numFmt numFmtId="169" formatCode="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sz val="18"/>
      <color rgb="FF000000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 val="true"/>
      <sz val="14.5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name val="Arial"/>
      <family val="2"/>
    </font>
    <font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24"/>
      <color rgb="FF000000"/>
      <name val="Times New Roman"/>
      <family val="0"/>
    </font>
    <font>
      <b val="true"/>
      <sz val="10"/>
      <name val="Arial"/>
      <family val="2"/>
    </font>
    <font>
      <b val="true"/>
      <sz val="15.7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OUTAGES" xfId="20"/>
    <cellStyle name="Normal_POWEROPS2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Supply + Demand Forecast - 2001
7 X 8</a:t>
            </a:r>
          </a:p>
        </c:rich>
      </c:tx>
      <c:layout>
        <c:manualLayout>
          <c:xMode val="edge"/>
          <c:yMode val="edge"/>
          <c:x val="0.286666981979851"/>
          <c:y val="0.024517924590815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7903797947311"/>
          <c:y val="0.123649857530979"/>
          <c:w val="0.969635340301755"/>
          <c:h val="0.8589225366112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'[2]7x24 data'!$E$6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'[2]7x8 data'!$A$43:$A$54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'[2]7x8 data'!$E$43:$E$54</c:f>
              <c:numCache>
                <c:formatCode>General</c:formatCode>
                <c:ptCount val="12"/>
                <c:pt idx="0">
                  <c:v>4861</c:v>
                </c:pt>
                <c:pt idx="1">
                  <c:v>4808</c:v>
                </c:pt>
                <c:pt idx="2">
                  <c:v>4648</c:v>
                </c:pt>
                <c:pt idx="3">
                  <c:v>4541</c:v>
                </c:pt>
                <c:pt idx="4">
                  <c:v>4380</c:v>
                </c:pt>
                <c:pt idx="5">
                  <c:v>4327</c:v>
                </c:pt>
                <c:pt idx="6">
                  <c:v>4665</c:v>
                </c:pt>
                <c:pt idx="7">
                  <c:v>4609</c:v>
                </c:pt>
                <c:pt idx="8">
                  <c:v>4665</c:v>
                </c:pt>
                <c:pt idx="9">
                  <c:v>4665</c:v>
                </c:pt>
                <c:pt idx="10">
                  <c:v>5171</c:v>
                </c:pt>
                <c:pt idx="11">
                  <c:v>5171</c:v>
                </c:pt>
              </c:numCache>
            </c:numRef>
          </c:val>
        </c:ser>
        <c:ser>
          <c:idx val="1"/>
          <c:order val="1"/>
          <c:tx>
            <c:strRef>
              <c:f>"CloverBar"</c:f>
              <c:strCache>
                <c:ptCount val="1"/>
                <c:pt idx="0">
                  <c:v>CloverBar</c:v>
                </c:pt>
              </c:strCache>
            </c:strRef>
          </c:tx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'[2]7x8 data'!$A$43:$A$54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'[2]7x8 data'!$I$43:$I$54</c:f>
              <c:numCache>
                <c:formatCode>General</c:formatCode>
                <c:ptCount val="12"/>
                <c:pt idx="0">
                  <c:v>613</c:v>
                </c:pt>
                <c:pt idx="1">
                  <c:v>581</c:v>
                </c:pt>
                <c:pt idx="2">
                  <c:v>569</c:v>
                </c:pt>
                <c:pt idx="3">
                  <c:v>518</c:v>
                </c:pt>
                <c:pt idx="4">
                  <c:v>544</c:v>
                </c:pt>
                <c:pt idx="5">
                  <c:v>562</c:v>
                </c:pt>
                <c:pt idx="6">
                  <c:v>581</c:v>
                </c:pt>
                <c:pt idx="7">
                  <c:v>544</c:v>
                </c:pt>
                <c:pt idx="8">
                  <c:v>556</c:v>
                </c:pt>
                <c:pt idx="9">
                  <c:v>556</c:v>
                </c:pt>
                <c:pt idx="10">
                  <c:v>594</c:v>
                </c:pt>
                <c:pt idx="11">
                  <c:v>626</c:v>
                </c:pt>
              </c:numCache>
            </c:numRef>
          </c:val>
        </c:ser>
        <c:ser>
          <c:idx val="2"/>
          <c:order val="2"/>
          <c:tx>
            <c:strRef>
              <c:f>'[2]7x24 data'!$M$6</c:f>
              <c:strCache>
                <c:ptCount val="1"/>
                <c:pt idx="0">
                  <c:v>IPP/SPP</c:v>
                </c:pt>
              </c:strCache>
            </c:strRef>
          </c:tx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'[2]7x8 data'!$A$43:$A$54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'[2]7x8 data'!$M$43:$M$54</c:f>
              <c:numCache>
                <c:formatCode>General</c:formatCode>
                <c:ptCount val="12"/>
                <c:pt idx="0">
                  <c:v>829</c:v>
                </c:pt>
                <c:pt idx="1">
                  <c:v>879</c:v>
                </c:pt>
                <c:pt idx="2">
                  <c:v>929</c:v>
                </c:pt>
                <c:pt idx="3">
                  <c:v>979</c:v>
                </c:pt>
                <c:pt idx="4">
                  <c:v>1009</c:v>
                </c:pt>
                <c:pt idx="5">
                  <c:v>1009</c:v>
                </c:pt>
                <c:pt idx="6">
                  <c:v>1086</c:v>
                </c:pt>
                <c:pt idx="7">
                  <c:v>1091</c:v>
                </c:pt>
                <c:pt idx="8">
                  <c:v>1097</c:v>
                </c:pt>
                <c:pt idx="9">
                  <c:v>1102</c:v>
                </c:pt>
                <c:pt idx="10">
                  <c:v>1246</c:v>
                </c:pt>
                <c:pt idx="11">
                  <c:v>1246</c:v>
                </c:pt>
              </c:numCache>
            </c:numRef>
          </c:val>
        </c:ser>
        <c:ser>
          <c:idx val="3"/>
          <c:order val="3"/>
          <c:tx>
            <c:strRef>
              <c:f>'[2]7x24 data'!$F$6</c:f>
              <c:strCache>
                <c:ptCount val="1"/>
                <c:pt idx="0">
                  <c:v>Other gas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'[2]7x8 data'!$A$43:$A$54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'[2]7x8 data'!$F$43:$F$54</c:f>
              <c:numCache>
                <c:formatCode>General</c:formatCode>
                <c:ptCount val="12"/>
                <c:pt idx="0">
                  <c:v>298</c:v>
                </c:pt>
                <c:pt idx="1">
                  <c:v>289</c:v>
                </c:pt>
                <c:pt idx="2">
                  <c:v>289</c:v>
                </c:pt>
                <c:pt idx="3">
                  <c:v>289</c:v>
                </c:pt>
                <c:pt idx="4">
                  <c:v>283</c:v>
                </c:pt>
                <c:pt idx="5">
                  <c:v>286</c:v>
                </c:pt>
                <c:pt idx="6">
                  <c:v>298</c:v>
                </c:pt>
                <c:pt idx="7">
                  <c:v>292</c:v>
                </c:pt>
                <c:pt idx="8">
                  <c:v>276</c:v>
                </c:pt>
                <c:pt idx="9">
                  <c:v>286</c:v>
                </c:pt>
                <c:pt idx="10">
                  <c:v>292</c:v>
                </c:pt>
                <c:pt idx="11">
                  <c:v>295</c:v>
                </c:pt>
              </c:numCache>
            </c:numRef>
          </c:val>
        </c:ser>
        <c:ser>
          <c:idx val="4"/>
          <c:order val="4"/>
          <c:tx>
            <c:strRef>
              <c:f>'[2]7x24 data'!$G$6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'[2]7x8 data'!$A$43:$A$54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'[2]7x8 data'!$G$43:$G$54</c:f>
              <c:numCache>
                <c:formatCode>General</c:formatCode>
                <c:ptCount val="12"/>
                <c:pt idx="0">
                  <c:v>49</c:v>
                </c:pt>
                <c:pt idx="1">
                  <c:v>52</c:v>
                </c:pt>
                <c:pt idx="2">
                  <c:v>67</c:v>
                </c:pt>
                <c:pt idx="3">
                  <c:v>52</c:v>
                </c:pt>
                <c:pt idx="4">
                  <c:v>53</c:v>
                </c:pt>
                <c:pt idx="5">
                  <c:v>71</c:v>
                </c:pt>
                <c:pt idx="6">
                  <c:v>90</c:v>
                </c:pt>
                <c:pt idx="7">
                  <c:v>70</c:v>
                </c:pt>
                <c:pt idx="8">
                  <c:v>56</c:v>
                </c:pt>
                <c:pt idx="9">
                  <c:v>37</c:v>
                </c:pt>
                <c:pt idx="10">
                  <c:v>32</c:v>
                </c:pt>
                <c:pt idx="11">
                  <c:v>32</c:v>
                </c:pt>
              </c:numCache>
            </c:numRef>
          </c:val>
        </c:ser>
        <c:ser>
          <c:idx val="5"/>
          <c:order val="5"/>
          <c:tx>
            <c:strRef>
              <c:f>"Imports"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'[2]7x8 data'!$A$43:$A$54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'[2]7x8 data'!$O$43:$O$54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97516265"/>
        <c:axId val="99697109"/>
      </c:barChart>
      <c:lineChart>
        <c:grouping val="stacked"/>
        <c:varyColors val="0"/>
        <c:ser>
          <c:idx val="6"/>
          <c:order val="6"/>
          <c:tx>
            <c:strRef>
              <c:f>'[2]7x24 data'!$D$6</c:f>
              <c:strCache>
                <c:ptCount val="1"/>
                <c:pt idx="0">
                  <c:v>Total Demand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'[2]7x8 data'!$A$43:$A$54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'[2]7x8 data'!$D$43:$D$54</c:f>
              <c:numCache>
                <c:formatCode>General</c:formatCode>
                <c:ptCount val="12"/>
                <c:pt idx="0">
                  <c:v>6003</c:v>
                </c:pt>
                <c:pt idx="1">
                  <c:v>5929.515</c:v>
                </c:pt>
                <c:pt idx="2">
                  <c:v>5751.495</c:v>
                </c:pt>
                <c:pt idx="3">
                  <c:v>5583.825</c:v>
                </c:pt>
                <c:pt idx="4">
                  <c:v>5541.39</c:v>
                </c:pt>
                <c:pt idx="5">
                  <c:v>5596.245</c:v>
                </c:pt>
                <c:pt idx="6">
                  <c:v>5777.37</c:v>
                </c:pt>
                <c:pt idx="7">
                  <c:v>5752.53</c:v>
                </c:pt>
                <c:pt idx="8">
                  <c:v>5617.98</c:v>
                </c:pt>
                <c:pt idx="9">
                  <c:v>5728.725</c:v>
                </c:pt>
                <c:pt idx="10">
                  <c:v>5983.335</c:v>
                </c:pt>
                <c:pt idx="11">
                  <c:v>6076.485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7516265"/>
        <c:axId val="99697109"/>
      </c:lineChart>
      <c:catAx>
        <c:axId val="975162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697109"/>
        <c:crossesAt val="0"/>
        <c:auto val="1"/>
        <c:lblAlgn val="ctr"/>
        <c:lblOffset val="100"/>
        <c:noMultiLvlLbl val="0"/>
      </c:catAx>
      <c:valAx>
        <c:axId val="99697109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51626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7791704110107"/>
          <c:y val="0.61798422901066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Supply + Demand Forecast - 2001
5 X 16</a:t>
            </a:r>
          </a:p>
        </c:rich>
      </c:tx>
      <c:layout>
        <c:manualLayout>
          <c:xMode val="edge"/>
          <c:yMode val="edge"/>
          <c:x val="0.286666981979851"/>
          <c:y val="0.024517924590815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7903797947311"/>
          <c:y val="0.123649857530979"/>
          <c:w val="0.969635340301755"/>
          <c:h val="0.8589225366112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'[2]7x24 data'!$E$6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'[2]5x16 data'!$A$43:$A$54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'[2]5x16 data'!$E$43:$E$54</c:f>
              <c:numCache>
                <c:formatCode>General</c:formatCode>
                <c:ptCount val="12"/>
                <c:pt idx="0">
                  <c:v>4861</c:v>
                </c:pt>
                <c:pt idx="1">
                  <c:v>4808</c:v>
                </c:pt>
                <c:pt idx="2">
                  <c:v>4648</c:v>
                </c:pt>
                <c:pt idx="3">
                  <c:v>4541</c:v>
                </c:pt>
                <c:pt idx="4">
                  <c:v>4380</c:v>
                </c:pt>
                <c:pt idx="5">
                  <c:v>4327</c:v>
                </c:pt>
                <c:pt idx="6">
                  <c:v>4665</c:v>
                </c:pt>
                <c:pt idx="7">
                  <c:v>4609</c:v>
                </c:pt>
                <c:pt idx="8">
                  <c:v>4665</c:v>
                </c:pt>
                <c:pt idx="9">
                  <c:v>4665</c:v>
                </c:pt>
                <c:pt idx="10">
                  <c:v>5171</c:v>
                </c:pt>
                <c:pt idx="11">
                  <c:v>5171</c:v>
                </c:pt>
              </c:numCache>
            </c:numRef>
          </c:val>
        </c:ser>
        <c:ser>
          <c:idx val="1"/>
          <c:order val="1"/>
          <c:tx>
            <c:strRef>
              <c:f>"CloverBar"</c:f>
              <c:strCache>
                <c:ptCount val="1"/>
                <c:pt idx="0">
                  <c:v>CloverBar</c:v>
                </c:pt>
              </c:strCache>
            </c:strRef>
          </c:tx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'[2]5x16 data'!$A$43:$A$54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'[2]5x16 data'!$I$43:$I$54</c:f>
              <c:numCache>
                <c:formatCode>General</c:formatCode>
                <c:ptCount val="12"/>
                <c:pt idx="0">
                  <c:v>613</c:v>
                </c:pt>
                <c:pt idx="1">
                  <c:v>581</c:v>
                </c:pt>
                <c:pt idx="2">
                  <c:v>569</c:v>
                </c:pt>
                <c:pt idx="3">
                  <c:v>518</c:v>
                </c:pt>
                <c:pt idx="4">
                  <c:v>544</c:v>
                </c:pt>
                <c:pt idx="5">
                  <c:v>562</c:v>
                </c:pt>
                <c:pt idx="6">
                  <c:v>581</c:v>
                </c:pt>
                <c:pt idx="7">
                  <c:v>544</c:v>
                </c:pt>
                <c:pt idx="8">
                  <c:v>556</c:v>
                </c:pt>
                <c:pt idx="9">
                  <c:v>556</c:v>
                </c:pt>
                <c:pt idx="10">
                  <c:v>594</c:v>
                </c:pt>
                <c:pt idx="11">
                  <c:v>626</c:v>
                </c:pt>
              </c:numCache>
            </c:numRef>
          </c:val>
        </c:ser>
        <c:ser>
          <c:idx val="2"/>
          <c:order val="2"/>
          <c:tx>
            <c:strRef>
              <c:f>'[2]7x24 data'!$M$6</c:f>
              <c:strCache>
                <c:ptCount val="1"/>
                <c:pt idx="0">
                  <c:v>IPP/SPP</c:v>
                </c:pt>
              </c:strCache>
            </c:strRef>
          </c:tx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'[2]5x16 data'!$A$43:$A$54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'[2]5x16 data'!$M$43:$M$54</c:f>
              <c:numCache>
                <c:formatCode>General</c:formatCode>
                <c:ptCount val="12"/>
                <c:pt idx="0">
                  <c:v>829</c:v>
                </c:pt>
                <c:pt idx="1">
                  <c:v>879</c:v>
                </c:pt>
                <c:pt idx="2">
                  <c:v>929</c:v>
                </c:pt>
                <c:pt idx="3">
                  <c:v>979</c:v>
                </c:pt>
                <c:pt idx="4">
                  <c:v>1009</c:v>
                </c:pt>
                <c:pt idx="5">
                  <c:v>1009</c:v>
                </c:pt>
                <c:pt idx="6">
                  <c:v>1086</c:v>
                </c:pt>
                <c:pt idx="7">
                  <c:v>1091</c:v>
                </c:pt>
                <c:pt idx="8">
                  <c:v>1097</c:v>
                </c:pt>
                <c:pt idx="9">
                  <c:v>1102</c:v>
                </c:pt>
                <c:pt idx="10">
                  <c:v>1246</c:v>
                </c:pt>
                <c:pt idx="11">
                  <c:v>1246</c:v>
                </c:pt>
              </c:numCache>
            </c:numRef>
          </c:val>
        </c:ser>
        <c:ser>
          <c:idx val="3"/>
          <c:order val="3"/>
          <c:tx>
            <c:strRef>
              <c:f>'[2]7x24 data'!$F$6</c:f>
              <c:strCache>
                <c:ptCount val="1"/>
                <c:pt idx="0">
                  <c:v>Other gas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'[2]5x16 data'!$A$43:$A$54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'[2]5x16 data'!$F$43:$F$54</c:f>
              <c:numCache>
                <c:formatCode>General</c:formatCode>
                <c:ptCount val="12"/>
                <c:pt idx="0">
                  <c:v>298</c:v>
                </c:pt>
                <c:pt idx="1">
                  <c:v>289</c:v>
                </c:pt>
                <c:pt idx="2">
                  <c:v>289</c:v>
                </c:pt>
                <c:pt idx="3">
                  <c:v>289</c:v>
                </c:pt>
                <c:pt idx="4">
                  <c:v>283</c:v>
                </c:pt>
                <c:pt idx="5">
                  <c:v>286</c:v>
                </c:pt>
                <c:pt idx="6">
                  <c:v>298</c:v>
                </c:pt>
                <c:pt idx="7">
                  <c:v>292</c:v>
                </c:pt>
                <c:pt idx="8">
                  <c:v>276</c:v>
                </c:pt>
                <c:pt idx="9">
                  <c:v>286</c:v>
                </c:pt>
                <c:pt idx="10">
                  <c:v>292</c:v>
                </c:pt>
                <c:pt idx="11">
                  <c:v>295</c:v>
                </c:pt>
              </c:numCache>
            </c:numRef>
          </c:val>
        </c:ser>
        <c:ser>
          <c:idx val="4"/>
          <c:order val="4"/>
          <c:tx>
            <c:strRef>
              <c:f>'[2]7x24 data'!$G$6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'[2]5x16 data'!$A$43:$A$54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'[2]5x16 data'!$G$43:$G$54</c:f>
              <c:numCache>
                <c:formatCode>General</c:formatCode>
                <c:ptCount val="12"/>
                <c:pt idx="0">
                  <c:v>267</c:v>
                </c:pt>
                <c:pt idx="1">
                  <c:v>143</c:v>
                </c:pt>
                <c:pt idx="2">
                  <c:v>268</c:v>
                </c:pt>
                <c:pt idx="3">
                  <c:v>215</c:v>
                </c:pt>
                <c:pt idx="4">
                  <c:v>227</c:v>
                </c:pt>
                <c:pt idx="5">
                  <c:v>266</c:v>
                </c:pt>
                <c:pt idx="6">
                  <c:v>315</c:v>
                </c:pt>
                <c:pt idx="7">
                  <c:v>246</c:v>
                </c:pt>
                <c:pt idx="8">
                  <c:v>175</c:v>
                </c:pt>
                <c:pt idx="9">
                  <c:v>176</c:v>
                </c:pt>
                <c:pt idx="10">
                  <c:v>175</c:v>
                </c:pt>
                <c:pt idx="11">
                  <c:v>250</c:v>
                </c:pt>
              </c:numCache>
            </c:numRef>
          </c:val>
        </c:ser>
        <c:ser>
          <c:idx val="5"/>
          <c:order val="5"/>
          <c:tx>
            <c:strRef>
              <c:f>"Imports"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'[2]5x16 data'!$A$43:$A$54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'[2]5x16 data'!$O$43:$O$54</c:f>
              <c:numCache>
                <c:formatCode>General</c:formatCode>
                <c:ptCount val="12"/>
                <c:pt idx="0">
                  <c:v>190.7</c:v>
                </c:pt>
                <c:pt idx="1">
                  <c:v>200.344999999999</c:v>
                </c:pt>
                <c:pt idx="2">
                  <c:v>0.694999999999709</c:v>
                </c:pt>
                <c:pt idx="3">
                  <c:v>0</c:v>
                </c:pt>
                <c:pt idx="4">
                  <c:v>91.9899999999998</c:v>
                </c:pt>
                <c:pt idx="5">
                  <c:v>215.4</c:v>
                </c:pt>
                <c:pt idx="6">
                  <c:v>0</c:v>
                </c:pt>
                <c:pt idx="7">
                  <c:v>15.8799999999992</c:v>
                </c:pt>
                <c:pt idx="8">
                  <c:v>0</c:v>
                </c:pt>
                <c:pt idx="9">
                  <c:v>5.63499999999931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61982737"/>
        <c:axId val="23755783"/>
      </c:barChart>
      <c:lineChart>
        <c:grouping val="stacked"/>
        <c:varyColors val="0"/>
        <c:ser>
          <c:idx val="6"/>
          <c:order val="6"/>
          <c:tx>
            <c:strRef>
              <c:f>'[2]7x24 data'!$D$6</c:f>
              <c:strCache>
                <c:ptCount val="1"/>
                <c:pt idx="0">
                  <c:v>Total Demand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'[2]5x16 data'!$A$43:$A$54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'[2]5x16 data'!$D$43:$D$54</c:f>
              <c:numCache>
                <c:formatCode>General</c:formatCode>
                <c:ptCount val="12"/>
                <c:pt idx="0">
                  <c:v>7058.7</c:v>
                </c:pt>
                <c:pt idx="1">
                  <c:v>6900.345</c:v>
                </c:pt>
                <c:pt idx="2">
                  <c:v>6703.695</c:v>
                </c:pt>
                <c:pt idx="3">
                  <c:v>6521.535</c:v>
                </c:pt>
                <c:pt idx="4">
                  <c:v>6534.99</c:v>
                </c:pt>
                <c:pt idx="5">
                  <c:v>6665.4</c:v>
                </c:pt>
                <c:pt idx="6">
                  <c:v>6859.98</c:v>
                </c:pt>
                <c:pt idx="7">
                  <c:v>6797.88</c:v>
                </c:pt>
                <c:pt idx="8">
                  <c:v>6679.89</c:v>
                </c:pt>
                <c:pt idx="9">
                  <c:v>6790.635</c:v>
                </c:pt>
                <c:pt idx="10">
                  <c:v>7005.915</c:v>
                </c:pt>
                <c:pt idx="11">
                  <c:v>7089.75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1982737"/>
        <c:axId val="23755783"/>
      </c:lineChart>
      <c:catAx>
        <c:axId val="619827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755783"/>
        <c:crossesAt val="0"/>
        <c:auto val="1"/>
        <c:lblAlgn val="ctr"/>
        <c:lblOffset val="100"/>
        <c:noMultiLvlLbl val="0"/>
      </c:catAx>
      <c:valAx>
        <c:axId val="23755783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98273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7791704110107"/>
          <c:y val="0.61798422901066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Supply + Demand Forecast - 2001
7 X 24</a:t>
            </a:r>
          </a:p>
        </c:rich>
      </c:tx>
      <c:layout>
        <c:manualLayout>
          <c:xMode val="edge"/>
          <c:yMode val="edge"/>
          <c:x val="0.286666981979851"/>
          <c:y val="0.024517924590815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7903797947311"/>
          <c:y val="0.123649857530979"/>
          <c:w val="0.969635340301755"/>
          <c:h val="0.8589225366112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'[2]7x24 data'!$E$6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'[2]7x24 data'!$A$43:$A$54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'[2]7x24 data'!$E$43:$E$54</c:f>
              <c:numCache>
                <c:formatCode>General</c:formatCode>
                <c:ptCount val="12"/>
                <c:pt idx="0">
                  <c:v>4861</c:v>
                </c:pt>
                <c:pt idx="1">
                  <c:v>4808</c:v>
                </c:pt>
                <c:pt idx="2">
                  <c:v>4648</c:v>
                </c:pt>
                <c:pt idx="3">
                  <c:v>4541</c:v>
                </c:pt>
                <c:pt idx="4">
                  <c:v>4380</c:v>
                </c:pt>
                <c:pt idx="5">
                  <c:v>4327</c:v>
                </c:pt>
                <c:pt idx="6">
                  <c:v>4665</c:v>
                </c:pt>
                <c:pt idx="7">
                  <c:v>4609</c:v>
                </c:pt>
                <c:pt idx="8">
                  <c:v>4665</c:v>
                </c:pt>
                <c:pt idx="9">
                  <c:v>4665</c:v>
                </c:pt>
                <c:pt idx="10">
                  <c:v>5171</c:v>
                </c:pt>
                <c:pt idx="11">
                  <c:v>5171</c:v>
                </c:pt>
              </c:numCache>
            </c:numRef>
          </c:val>
        </c:ser>
        <c:ser>
          <c:idx val="1"/>
          <c:order val="1"/>
          <c:tx>
            <c:strRef>
              <c:f>"CloverBar"</c:f>
              <c:strCache>
                <c:ptCount val="1"/>
                <c:pt idx="0">
                  <c:v>CloverBar</c:v>
                </c:pt>
              </c:strCache>
            </c:strRef>
          </c:tx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'[2]7x24 data'!$A$43:$A$54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'[2]7x24 data'!$I$43:$I$54</c:f>
              <c:numCache>
                <c:formatCode>General</c:formatCode>
                <c:ptCount val="12"/>
                <c:pt idx="0">
                  <c:v>613</c:v>
                </c:pt>
                <c:pt idx="1">
                  <c:v>581</c:v>
                </c:pt>
                <c:pt idx="2">
                  <c:v>569</c:v>
                </c:pt>
                <c:pt idx="3">
                  <c:v>518</c:v>
                </c:pt>
                <c:pt idx="4">
                  <c:v>544</c:v>
                </c:pt>
                <c:pt idx="5">
                  <c:v>562</c:v>
                </c:pt>
                <c:pt idx="6">
                  <c:v>581</c:v>
                </c:pt>
                <c:pt idx="7">
                  <c:v>544</c:v>
                </c:pt>
                <c:pt idx="8">
                  <c:v>556</c:v>
                </c:pt>
                <c:pt idx="9">
                  <c:v>556</c:v>
                </c:pt>
                <c:pt idx="10">
                  <c:v>594</c:v>
                </c:pt>
                <c:pt idx="11">
                  <c:v>626</c:v>
                </c:pt>
              </c:numCache>
            </c:numRef>
          </c:val>
        </c:ser>
        <c:ser>
          <c:idx val="2"/>
          <c:order val="2"/>
          <c:tx>
            <c:strRef>
              <c:f>'[2]7x24 data'!$M$6</c:f>
              <c:strCache>
                <c:ptCount val="1"/>
                <c:pt idx="0">
                  <c:v>IPP/SPP</c:v>
                </c:pt>
              </c:strCache>
            </c:strRef>
          </c:tx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'[2]7x24 data'!$A$43:$A$54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'[2]7x24 data'!$M$43:$M$54</c:f>
              <c:numCache>
                <c:formatCode>General</c:formatCode>
                <c:ptCount val="12"/>
                <c:pt idx="0">
                  <c:v>829</c:v>
                </c:pt>
                <c:pt idx="1">
                  <c:v>879</c:v>
                </c:pt>
                <c:pt idx="2">
                  <c:v>929</c:v>
                </c:pt>
                <c:pt idx="3">
                  <c:v>979</c:v>
                </c:pt>
                <c:pt idx="4">
                  <c:v>1009</c:v>
                </c:pt>
                <c:pt idx="5">
                  <c:v>1009</c:v>
                </c:pt>
                <c:pt idx="6">
                  <c:v>1086</c:v>
                </c:pt>
                <c:pt idx="7">
                  <c:v>1091</c:v>
                </c:pt>
                <c:pt idx="8">
                  <c:v>1097</c:v>
                </c:pt>
                <c:pt idx="9">
                  <c:v>1102</c:v>
                </c:pt>
                <c:pt idx="10">
                  <c:v>1246</c:v>
                </c:pt>
                <c:pt idx="11">
                  <c:v>1246</c:v>
                </c:pt>
              </c:numCache>
            </c:numRef>
          </c:val>
        </c:ser>
        <c:ser>
          <c:idx val="3"/>
          <c:order val="3"/>
          <c:tx>
            <c:strRef>
              <c:f>'[2]7x24 data'!$F$6</c:f>
              <c:strCache>
                <c:ptCount val="1"/>
                <c:pt idx="0">
                  <c:v>Other gas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'[2]7x24 data'!$A$43:$A$54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'[2]7x24 data'!$F$43:$F$54</c:f>
              <c:numCache>
                <c:formatCode>General</c:formatCode>
                <c:ptCount val="12"/>
                <c:pt idx="0">
                  <c:v>298</c:v>
                </c:pt>
                <c:pt idx="1">
                  <c:v>289</c:v>
                </c:pt>
                <c:pt idx="2">
                  <c:v>289</c:v>
                </c:pt>
                <c:pt idx="3">
                  <c:v>289</c:v>
                </c:pt>
                <c:pt idx="4">
                  <c:v>283</c:v>
                </c:pt>
                <c:pt idx="5">
                  <c:v>286</c:v>
                </c:pt>
                <c:pt idx="6">
                  <c:v>298</c:v>
                </c:pt>
                <c:pt idx="7">
                  <c:v>292</c:v>
                </c:pt>
                <c:pt idx="8">
                  <c:v>276</c:v>
                </c:pt>
                <c:pt idx="9">
                  <c:v>286</c:v>
                </c:pt>
                <c:pt idx="10">
                  <c:v>292</c:v>
                </c:pt>
                <c:pt idx="11">
                  <c:v>295</c:v>
                </c:pt>
              </c:numCache>
            </c:numRef>
          </c:val>
        </c:ser>
        <c:ser>
          <c:idx val="4"/>
          <c:order val="4"/>
          <c:tx>
            <c:strRef>
              <c:f>'[2]7x24 data'!$G$6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'[2]7x24 data'!$A$43:$A$54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'[2]7x24 data'!$G$43:$G$54</c:f>
              <c:numCache>
                <c:formatCode>General</c:formatCode>
                <c:ptCount val="12"/>
                <c:pt idx="0">
                  <c:v>194.333333333333</c:v>
                </c:pt>
                <c:pt idx="1">
                  <c:v>112.666666666667</c:v>
                </c:pt>
                <c:pt idx="2">
                  <c:v>201</c:v>
                </c:pt>
                <c:pt idx="3">
                  <c:v>160.666666666667</c:v>
                </c:pt>
                <c:pt idx="4">
                  <c:v>169</c:v>
                </c:pt>
                <c:pt idx="5">
                  <c:v>201</c:v>
                </c:pt>
                <c:pt idx="6">
                  <c:v>240</c:v>
                </c:pt>
                <c:pt idx="7">
                  <c:v>187.333333333333</c:v>
                </c:pt>
                <c:pt idx="8">
                  <c:v>135.333333333333</c:v>
                </c:pt>
                <c:pt idx="9">
                  <c:v>129.666666666667</c:v>
                </c:pt>
                <c:pt idx="10">
                  <c:v>127.333333333333</c:v>
                </c:pt>
                <c:pt idx="11">
                  <c:v>177.333333333333</c:v>
                </c:pt>
              </c:numCache>
            </c:numRef>
          </c:val>
        </c:ser>
        <c:ser>
          <c:idx val="5"/>
          <c:order val="5"/>
          <c:tx>
            <c:strRef>
              <c:f>"Imports"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'[2]7x24 data'!$A$43:$A$54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'[2]7x24 data'!$O$43:$O$54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71697404"/>
        <c:axId val="49270922"/>
      </c:barChart>
      <c:lineChart>
        <c:grouping val="stacked"/>
        <c:varyColors val="0"/>
        <c:ser>
          <c:idx val="6"/>
          <c:order val="6"/>
          <c:tx>
            <c:strRef>
              <c:f>'[2]7x24 data'!$D$6</c:f>
              <c:strCache>
                <c:ptCount val="1"/>
                <c:pt idx="0">
                  <c:v>Total Demand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'[2]7x24 data'!$A$43:$A$54</c:f>
              <c:strCache>
                <c:ptCount val="1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</c:strCache>
            </c:strRef>
          </c:cat>
          <c:val>
            <c:numRef>
              <c:f>'[2]7x24 data'!$D$43:$D$54</c:f>
              <c:numCache>
                <c:formatCode>General</c:formatCode>
                <c:ptCount val="12"/>
                <c:pt idx="0">
                  <c:v>6575.47602822581</c:v>
                </c:pt>
                <c:pt idx="1">
                  <c:v>6478.08879310345</c:v>
                </c:pt>
                <c:pt idx="2">
                  <c:v>6289.86889112903</c:v>
                </c:pt>
                <c:pt idx="3">
                  <c:v>6092.6928125</c:v>
                </c:pt>
                <c:pt idx="4">
                  <c:v>6106.43739919355</c:v>
                </c:pt>
                <c:pt idx="5">
                  <c:v>6203.580125</c:v>
                </c:pt>
                <c:pt idx="6">
                  <c:v>6357.7420766129</c:v>
                </c:pt>
                <c:pt idx="7">
                  <c:v>6321.66592741936</c:v>
                </c:pt>
                <c:pt idx="8">
                  <c:v>6219.6815625</c:v>
                </c:pt>
                <c:pt idx="9">
                  <c:v>6336.72072580645</c:v>
                </c:pt>
                <c:pt idx="10">
                  <c:v>6588.09381696428</c:v>
                </c:pt>
                <c:pt idx="11">
                  <c:v>6706.8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1697404"/>
        <c:axId val="49270922"/>
      </c:lineChart>
      <c:catAx>
        <c:axId val="716974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270922"/>
        <c:crossesAt val="0"/>
        <c:auto val="1"/>
        <c:lblAlgn val="ctr"/>
        <c:lblOffset val="100"/>
        <c:noMultiLvlLbl val="0"/>
      </c:catAx>
      <c:valAx>
        <c:axId val="49270922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69740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7791704110107"/>
          <c:y val="0.61798422901066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2000 - 5*16 Load Duration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[3]Sheet4!$D$2:$D$42</c:f>
              <c:numCache>
                <c:formatCode>General</c:formatCode>
                <c:ptCount val="41"/>
                <c:pt idx="0">
                  <c:v>5500</c:v>
                </c:pt>
                <c:pt idx="1">
                  <c:v>5550</c:v>
                </c:pt>
                <c:pt idx="2">
                  <c:v>5600</c:v>
                </c:pt>
                <c:pt idx="3">
                  <c:v>5650</c:v>
                </c:pt>
                <c:pt idx="4">
                  <c:v>5700</c:v>
                </c:pt>
                <c:pt idx="5">
                  <c:v>5750</c:v>
                </c:pt>
                <c:pt idx="6">
                  <c:v>5800</c:v>
                </c:pt>
                <c:pt idx="7">
                  <c:v>5850</c:v>
                </c:pt>
                <c:pt idx="8">
                  <c:v>5900</c:v>
                </c:pt>
                <c:pt idx="9">
                  <c:v>5950</c:v>
                </c:pt>
                <c:pt idx="10">
                  <c:v>6000</c:v>
                </c:pt>
                <c:pt idx="11">
                  <c:v>6050</c:v>
                </c:pt>
                <c:pt idx="12">
                  <c:v>6100</c:v>
                </c:pt>
                <c:pt idx="13">
                  <c:v>6150</c:v>
                </c:pt>
                <c:pt idx="14">
                  <c:v>6200</c:v>
                </c:pt>
                <c:pt idx="15">
                  <c:v>6250</c:v>
                </c:pt>
                <c:pt idx="16">
                  <c:v>6300</c:v>
                </c:pt>
                <c:pt idx="17">
                  <c:v>6350</c:v>
                </c:pt>
                <c:pt idx="18">
                  <c:v>6400</c:v>
                </c:pt>
                <c:pt idx="19">
                  <c:v>6450</c:v>
                </c:pt>
                <c:pt idx="20">
                  <c:v>6500</c:v>
                </c:pt>
                <c:pt idx="21">
                  <c:v>6550</c:v>
                </c:pt>
                <c:pt idx="22">
                  <c:v>6600</c:v>
                </c:pt>
                <c:pt idx="23">
                  <c:v>6650</c:v>
                </c:pt>
                <c:pt idx="24">
                  <c:v>6700</c:v>
                </c:pt>
                <c:pt idx="25">
                  <c:v>6750</c:v>
                </c:pt>
                <c:pt idx="26">
                  <c:v>6800</c:v>
                </c:pt>
                <c:pt idx="27">
                  <c:v>6850</c:v>
                </c:pt>
                <c:pt idx="28">
                  <c:v>6900</c:v>
                </c:pt>
                <c:pt idx="29">
                  <c:v>6950</c:v>
                </c:pt>
                <c:pt idx="30">
                  <c:v>7000</c:v>
                </c:pt>
                <c:pt idx="31">
                  <c:v>7050</c:v>
                </c:pt>
                <c:pt idx="32">
                  <c:v>7100</c:v>
                </c:pt>
                <c:pt idx="33">
                  <c:v>7150</c:v>
                </c:pt>
                <c:pt idx="34">
                  <c:v>7200</c:v>
                </c:pt>
                <c:pt idx="35">
                  <c:v>7250</c:v>
                </c:pt>
                <c:pt idx="36">
                  <c:v>7300</c:v>
                </c:pt>
                <c:pt idx="37">
                  <c:v>7350</c:v>
                </c:pt>
                <c:pt idx="38">
                  <c:v>7400</c:v>
                </c:pt>
                <c:pt idx="39">
                  <c:v>7450</c:v>
                </c:pt>
                <c:pt idx="40">
                  <c:v>7500</c:v>
                </c:pt>
              </c:numCache>
            </c:numRef>
          </c:xVal>
          <c:yVal>
            <c:numRef>
              <c:f>[3]Sheet4!$F$2:$F$42</c:f>
              <c:numCache>
                <c:formatCode>General</c:formatCode>
                <c:ptCount val="41"/>
                <c:pt idx="0">
                  <c:v>1</c:v>
                </c:pt>
                <c:pt idx="1">
                  <c:v>0.999359385009609</c:v>
                </c:pt>
                <c:pt idx="2">
                  <c:v>0.999359385009609</c:v>
                </c:pt>
                <c:pt idx="3">
                  <c:v>0.999359385009609</c:v>
                </c:pt>
                <c:pt idx="4">
                  <c:v>0.999359385009609</c:v>
                </c:pt>
                <c:pt idx="5">
                  <c:v>0.999359385009609</c:v>
                </c:pt>
                <c:pt idx="6">
                  <c:v>0.998718770019219</c:v>
                </c:pt>
                <c:pt idx="7">
                  <c:v>0.997757847533632</c:v>
                </c:pt>
                <c:pt idx="8">
                  <c:v>0.992632927610506</c:v>
                </c:pt>
                <c:pt idx="9">
                  <c:v>0.983664317745035</c:v>
                </c:pt>
                <c:pt idx="10">
                  <c:v>0.968289557975657</c:v>
                </c:pt>
                <c:pt idx="11">
                  <c:v>0.950992953235106</c:v>
                </c:pt>
                <c:pt idx="12">
                  <c:v>0.933376040999359</c:v>
                </c:pt>
                <c:pt idx="13">
                  <c:v>0.903907751441384</c:v>
                </c:pt>
                <c:pt idx="14">
                  <c:v>0.875400384368994</c:v>
                </c:pt>
                <c:pt idx="15">
                  <c:v>0.841447789878283</c:v>
                </c:pt>
                <c:pt idx="16">
                  <c:v>0.798206278026906</c:v>
                </c:pt>
                <c:pt idx="17">
                  <c:v>0.754644458680333</c:v>
                </c:pt>
                <c:pt idx="18">
                  <c:v>0.696028187059577</c:v>
                </c:pt>
                <c:pt idx="19">
                  <c:v>0.616912235746317</c:v>
                </c:pt>
                <c:pt idx="20">
                  <c:v>0.538116591928251</c:v>
                </c:pt>
                <c:pt idx="21">
                  <c:v>0.444907110826393</c:v>
                </c:pt>
                <c:pt idx="22">
                  <c:v>0.352338244714926</c:v>
                </c:pt>
                <c:pt idx="23">
                  <c:v>0.281870595771941</c:v>
                </c:pt>
                <c:pt idx="24">
                  <c:v>0.229019859064702</c:v>
                </c:pt>
                <c:pt idx="25">
                  <c:v>0.186739269698911</c:v>
                </c:pt>
                <c:pt idx="26">
                  <c:v>0.138693145419603</c:v>
                </c:pt>
                <c:pt idx="27">
                  <c:v>0.100576553491352</c:v>
                </c:pt>
                <c:pt idx="28">
                  <c:v>0.0679051889814222</c:v>
                </c:pt>
                <c:pt idx="29">
                  <c:v>0.0445227418321589</c:v>
                </c:pt>
                <c:pt idx="30">
                  <c:v>0.0307495195387572</c:v>
                </c:pt>
                <c:pt idx="31">
                  <c:v>0.0204996796925048</c:v>
                </c:pt>
                <c:pt idx="32">
                  <c:v>0.0153747597693786</c:v>
                </c:pt>
                <c:pt idx="33">
                  <c:v>0.00928891736066628</c:v>
                </c:pt>
                <c:pt idx="34">
                  <c:v>0.00608584240871235</c:v>
                </c:pt>
                <c:pt idx="35">
                  <c:v>0.00384368994234463</c:v>
                </c:pt>
                <c:pt idx="36">
                  <c:v>0.00160153747597691</c:v>
                </c:pt>
                <c:pt idx="37">
                  <c:v>0.000960922485586213</c:v>
                </c:pt>
                <c:pt idx="38">
                  <c:v>0.000960922485586213</c:v>
                </c:pt>
                <c:pt idx="39">
                  <c:v>0.000640614990390809</c:v>
                </c:pt>
                <c:pt idx="40">
                  <c:v>0</c:v>
                </c:pt>
              </c:numCache>
            </c:numRef>
          </c:yVal>
          <c:smooth val="1"/>
        </c:ser>
        <c:ser>
          <c:idx val="1"/>
          <c:order val="1"/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[3]Sheet2!$J$2:$J$3</c:f>
              <c:numCache>
                <c:formatCode>General</c:formatCode>
                <c:ptCount val="2"/>
                <c:pt idx="0">
                  <c:v>6504</c:v>
                </c:pt>
                <c:pt idx="1">
                  <c:v>6504</c:v>
                </c:pt>
              </c:numCache>
            </c:numRef>
          </c:xVal>
          <c:yVal>
            <c:numRef>
              <c:f>[3]Sheet2!$K$2:$K$3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</c:ser>
        <c:axId val="92040892"/>
        <c:axId val="54933916"/>
      </c:scatterChart>
      <c:valAx>
        <c:axId val="92040892"/>
        <c:scaling>
          <c:orientation val="minMax"/>
          <c:max val="7500"/>
          <c:min val="550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933916"/>
        <c:crossesAt val="0"/>
        <c:crossBetween val="midCat"/>
        <c:majorUnit val="100"/>
      </c:valAx>
      <c:valAx>
        <c:axId val="54933916"/>
        <c:scaling>
          <c:orientation val="minMax"/>
          <c:max val="1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040892"/>
        <c:crossesAt val="0"/>
        <c:crossBetween val="midCat"/>
        <c:majorUnit val="0.1"/>
        <c:minorUnit val="0.1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2000 - 7x8 Hourly Energy Balance</a:t>
            </a:r>
          </a:p>
        </c:rich>
      </c:tx>
      <c:layout>
        <c:manualLayout>
          <c:xMode val="edge"/>
          <c:yMode val="edge"/>
          <c:x val="0.292058837440288"/>
          <c:y val="0.016566165264064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6214822872818"/>
          <c:y val="0.0673248956331588"/>
          <c:w val="0.978148796291917"/>
          <c:h val="0.9200848187661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"Coal"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[3]Sheet1!$K$30:$M$30</c:f>
              <c:numCache>
                <c:formatCode>General</c:formatCode>
                <c:ptCount val="3"/>
                <c:pt idx="0">
                  <c:v>4608</c:v>
                </c:pt>
                <c:pt idx="2">
                  <c:v>5533</c:v>
                </c:pt>
              </c:numCache>
            </c:numRef>
          </c:val>
        </c:ser>
        <c:ser>
          <c:idx val="1"/>
          <c:order val="1"/>
          <c:tx>
            <c:strRef>
              <c:f>"Hydro"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[3]Sheet1!$K$32:$M$32</c:f>
              <c:numCache>
                <c:formatCode>General</c:formatCode>
                <c:ptCount val="3"/>
                <c:pt idx="0">
                  <c:v>62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"IPP"</c:f>
              <c:strCache>
                <c:ptCount val="1"/>
                <c:pt idx="0">
                  <c:v>IPP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[3]Sheet1!$K$33:$M$33</c:f>
              <c:numCache>
                <c:formatCode>General</c:formatCode>
                <c:ptCount val="3"/>
                <c:pt idx="0">
                  <c:v>388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"Gas"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99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[3]Sheet1!$K$31:$M$31</c:f>
              <c:numCache>
                <c:formatCode>General</c:formatCode>
                <c:ptCount val="3"/>
                <c:pt idx="0">
                  <c:v>510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"Exports"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[3]Sheet1!$K$34:$M$34</c:f>
              <c:numCache>
                <c:formatCode>General</c:formatCode>
                <c:ptCount val="3"/>
                <c:pt idx="0">
                  <c:v>35</c:v>
                </c:pt>
                <c:pt idx="2">
                  <c:v>0</c:v>
                </c:pt>
              </c:numCache>
            </c:numRef>
          </c:val>
        </c:ser>
        <c:gapWidth val="150"/>
        <c:overlap val="100"/>
        <c:axId val="94591520"/>
        <c:axId val="81321932"/>
      </c:barChart>
      <c:catAx>
        <c:axId val="94591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321932"/>
        <c:auto val="1"/>
        <c:lblAlgn val="ctr"/>
        <c:lblOffset val="100"/>
        <c:noMultiLvlLbl val="0"/>
      </c:catAx>
      <c:valAx>
        <c:axId val="81321932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591520"/>
        <c:crossesAt val="1"/>
        <c:crossBetween val="midCat"/>
        <c:majorUnit val="500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75" strike="noStrike" u="none">
                <a:solidFill>
                  <a:srgbClr val="000000"/>
                </a:solidFill>
                <a:uFillTx/>
                <a:latin typeface="Arial"/>
              </a:rPr>
              <a:t>2000 - 7*8 Load Duration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[3]Sheet3!$D$2:$D$58</c:f>
              <c:numCache>
                <c:formatCode>General</c:formatCode>
                <c:ptCount val="57"/>
                <c:pt idx="0">
                  <c:v>5000</c:v>
                </c:pt>
                <c:pt idx="1">
                  <c:v>5025</c:v>
                </c:pt>
                <c:pt idx="2">
                  <c:v>5050</c:v>
                </c:pt>
                <c:pt idx="3">
                  <c:v>5075</c:v>
                </c:pt>
                <c:pt idx="4">
                  <c:v>5100</c:v>
                </c:pt>
                <c:pt idx="5">
                  <c:v>5125</c:v>
                </c:pt>
                <c:pt idx="6">
                  <c:v>5150</c:v>
                </c:pt>
                <c:pt idx="7">
                  <c:v>5175</c:v>
                </c:pt>
                <c:pt idx="8">
                  <c:v>5200</c:v>
                </c:pt>
                <c:pt idx="9">
                  <c:v>5225</c:v>
                </c:pt>
                <c:pt idx="10">
                  <c:v>5250</c:v>
                </c:pt>
                <c:pt idx="11">
                  <c:v>5275</c:v>
                </c:pt>
                <c:pt idx="12">
                  <c:v>5300</c:v>
                </c:pt>
                <c:pt idx="13">
                  <c:v>5325</c:v>
                </c:pt>
                <c:pt idx="14">
                  <c:v>5350</c:v>
                </c:pt>
                <c:pt idx="15">
                  <c:v>5375</c:v>
                </c:pt>
                <c:pt idx="16">
                  <c:v>5400</c:v>
                </c:pt>
                <c:pt idx="17">
                  <c:v>5425</c:v>
                </c:pt>
                <c:pt idx="18">
                  <c:v>5450</c:v>
                </c:pt>
                <c:pt idx="19">
                  <c:v>5475</c:v>
                </c:pt>
                <c:pt idx="20">
                  <c:v>5500</c:v>
                </c:pt>
                <c:pt idx="21">
                  <c:v>5525</c:v>
                </c:pt>
                <c:pt idx="22">
                  <c:v>5550</c:v>
                </c:pt>
                <c:pt idx="23">
                  <c:v>5575</c:v>
                </c:pt>
                <c:pt idx="24">
                  <c:v>5600</c:v>
                </c:pt>
                <c:pt idx="25">
                  <c:v>5625</c:v>
                </c:pt>
                <c:pt idx="26">
                  <c:v>5650</c:v>
                </c:pt>
                <c:pt idx="27">
                  <c:v>5675</c:v>
                </c:pt>
                <c:pt idx="28">
                  <c:v>5700</c:v>
                </c:pt>
                <c:pt idx="29">
                  <c:v>5725</c:v>
                </c:pt>
                <c:pt idx="30">
                  <c:v>5750</c:v>
                </c:pt>
                <c:pt idx="31">
                  <c:v>5775</c:v>
                </c:pt>
                <c:pt idx="32">
                  <c:v>5800</c:v>
                </c:pt>
                <c:pt idx="33">
                  <c:v>5825</c:v>
                </c:pt>
                <c:pt idx="34">
                  <c:v>5850</c:v>
                </c:pt>
                <c:pt idx="35">
                  <c:v>5875</c:v>
                </c:pt>
                <c:pt idx="36">
                  <c:v>5900</c:v>
                </c:pt>
                <c:pt idx="37">
                  <c:v>5925</c:v>
                </c:pt>
                <c:pt idx="38">
                  <c:v>5950</c:v>
                </c:pt>
                <c:pt idx="39">
                  <c:v>5975</c:v>
                </c:pt>
                <c:pt idx="40">
                  <c:v>6000</c:v>
                </c:pt>
                <c:pt idx="41">
                  <c:v>6025</c:v>
                </c:pt>
                <c:pt idx="42">
                  <c:v>6050</c:v>
                </c:pt>
                <c:pt idx="43">
                  <c:v>6075</c:v>
                </c:pt>
                <c:pt idx="44">
                  <c:v>6100</c:v>
                </c:pt>
                <c:pt idx="45">
                  <c:v>6125</c:v>
                </c:pt>
                <c:pt idx="46">
                  <c:v>6150</c:v>
                </c:pt>
                <c:pt idx="47">
                  <c:v>6175</c:v>
                </c:pt>
                <c:pt idx="48">
                  <c:v>6200</c:v>
                </c:pt>
                <c:pt idx="49">
                  <c:v>6225</c:v>
                </c:pt>
                <c:pt idx="50">
                  <c:v>6250</c:v>
                </c:pt>
                <c:pt idx="51">
                  <c:v>6275</c:v>
                </c:pt>
                <c:pt idx="52">
                  <c:v>6300</c:v>
                </c:pt>
                <c:pt idx="53">
                  <c:v>6325</c:v>
                </c:pt>
                <c:pt idx="54">
                  <c:v>6350</c:v>
                </c:pt>
                <c:pt idx="55">
                  <c:v>6375</c:v>
                </c:pt>
                <c:pt idx="56">
                  <c:v>6400</c:v>
                </c:pt>
              </c:numCache>
            </c:numRef>
          </c:xVal>
          <c:yVal>
            <c:numRef>
              <c:f>[3]Sheet3!$F$2:$F$58</c:f>
              <c:numCache>
                <c:formatCode>General</c:formatCode>
                <c:ptCount val="57"/>
                <c:pt idx="0">
                  <c:v>1</c:v>
                </c:pt>
                <c:pt idx="1">
                  <c:v>0.999077916090364</c:v>
                </c:pt>
                <c:pt idx="2">
                  <c:v>0.998616874135546</c:v>
                </c:pt>
                <c:pt idx="3">
                  <c:v>0.998616874135546</c:v>
                </c:pt>
                <c:pt idx="4">
                  <c:v>0.996772706316275</c:v>
                </c:pt>
                <c:pt idx="5">
                  <c:v>0.99124020285846</c:v>
                </c:pt>
                <c:pt idx="6">
                  <c:v>0.98248040571692</c:v>
                </c:pt>
                <c:pt idx="7">
                  <c:v>0.971876440756109</c:v>
                </c:pt>
                <c:pt idx="8">
                  <c:v>0.951590594744122</c:v>
                </c:pt>
                <c:pt idx="9">
                  <c:v>0.920700783771323</c:v>
                </c:pt>
                <c:pt idx="10">
                  <c:v>0.889349930843707</c:v>
                </c:pt>
                <c:pt idx="11">
                  <c:v>0.850622406639004</c:v>
                </c:pt>
                <c:pt idx="12">
                  <c:v>0.809128630705394</c:v>
                </c:pt>
                <c:pt idx="13">
                  <c:v>0.771323190410327</c:v>
                </c:pt>
                <c:pt idx="14">
                  <c:v>0.72706316274781</c:v>
                </c:pt>
                <c:pt idx="15">
                  <c:v>0.689257722452743</c:v>
                </c:pt>
                <c:pt idx="16">
                  <c:v>0.644536652835408</c:v>
                </c:pt>
                <c:pt idx="17">
                  <c:v>0.608575380359613</c:v>
                </c:pt>
                <c:pt idx="18">
                  <c:v>0.566159520516367</c:v>
                </c:pt>
                <c:pt idx="19">
                  <c:v>0.517750115260489</c:v>
                </c:pt>
                <c:pt idx="20">
                  <c:v>0.483171968649147</c:v>
                </c:pt>
                <c:pt idx="21">
                  <c:v>0.439834024896266</c:v>
                </c:pt>
                <c:pt idx="22">
                  <c:v>0.405255878284924</c:v>
                </c:pt>
                <c:pt idx="23">
                  <c:v>0.374366067312125</c:v>
                </c:pt>
                <c:pt idx="24">
                  <c:v>0.344859382203781</c:v>
                </c:pt>
                <c:pt idx="25">
                  <c:v>0.321346242508068</c:v>
                </c:pt>
                <c:pt idx="26">
                  <c:v>0.298755186721992</c:v>
                </c:pt>
                <c:pt idx="27">
                  <c:v>0.272475795297372</c:v>
                </c:pt>
                <c:pt idx="28">
                  <c:v>0.250806823420931</c:v>
                </c:pt>
                <c:pt idx="29">
                  <c:v>0.227754725680037</c:v>
                </c:pt>
                <c:pt idx="30">
                  <c:v>0.202397418165053</c:v>
                </c:pt>
                <c:pt idx="31">
                  <c:v>0.18349469801752</c:v>
                </c:pt>
                <c:pt idx="32">
                  <c:v>0.164130935915168</c:v>
                </c:pt>
                <c:pt idx="33">
                  <c:v>0.142923005993545</c:v>
                </c:pt>
                <c:pt idx="34">
                  <c:v>0.125864453665284</c:v>
                </c:pt>
                <c:pt idx="35">
                  <c:v>0.110650069156293</c:v>
                </c:pt>
                <c:pt idx="36">
                  <c:v>0.0935915168280314</c:v>
                </c:pt>
                <c:pt idx="37">
                  <c:v>0.0792992162286769</c:v>
                </c:pt>
                <c:pt idx="38">
                  <c:v>0.0691562932226832</c:v>
                </c:pt>
                <c:pt idx="39">
                  <c:v>0.0585523282618718</c:v>
                </c:pt>
                <c:pt idx="40">
                  <c:v>0.0502535730751499</c:v>
                </c:pt>
                <c:pt idx="41">
                  <c:v>0.0419548178884278</c:v>
                </c:pt>
                <c:pt idx="42">
                  <c:v>0.0368833563854311</c:v>
                </c:pt>
                <c:pt idx="43">
                  <c:v>0.0299677270631628</c:v>
                </c:pt>
                <c:pt idx="44">
                  <c:v>0.0258183494698018</c:v>
                </c:pt>
                <c:pt idx="45">
                  <c:v>0.0212079299216229</c:v>
                </c:pt>
                <c:pt idx="46">
                  <c:v>0.020746887966805</c:v>
                </c:pt>
                <c:pt idx="47">
                  <c:v>0.0179806362378977</c:v>
                </c:pt>
                <c:pt idx="48">
                  <c:v>0.0152143845089903</c:v>
                </c:pt>
                <c:pt idx="49">
                  <c:v>0.0129091747349008</c:v>
                </c:pt>
                <c:pt idx="50">
                  <c:v>0.0101429230059935</c:v>
                </c:pt>
                <c:pt idx="51">
                  <c:v>0.0069156293222683</c:v>
                </c:pt>
                <c:pt idx="52">
                  <c:v>0.00368833563854309</c:v>
                </c:pt>
                <c:pt idx="53">
                  <c:v>0.00184416781927155</c:v>
                </c:pt>
                <c:pt idx="54">
                  <c:v>0.00138312586445366</c:v>
                </c:pt>
                <c:pt idx="55">
                  <c:v>0.00138312586445366</c:v>
                </c:pt>
                <c:pt idx="56">
                  <c:v>0</c:v>
                </c:pt>
              </c:numCache>
            </c:numRef>
          </c:yVal>
          <c:smooth val="1"/>
        </c:ser>
        <c:ser>
          <c:idx val="1"/>
          <c:order val="1"/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[3]Sheet1!$I$2:$I$3</c:f>
              <c:numCache>
                <c:formatCode>General</c:formatCode>
                <c:ptCount val="2"/>
                <c:pt idx="0">
                  <c:v>5533</c:v>
                </c:pt>
                <c:pt idx="1">
                  <c:v>5533</c:v>
                </c:pt>
              </c:numCache>
            </c:numRef>
          </c:xVal>
          <c:yVal>
            <c:numRef>
              <c:f>[3]Sheet1!$J$2:$J$3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</c:ser>
        <c:axId val="7205600"/>
        <c:axId val="76798205"/>
      </c:scatterChart>
      <c:valAx>
        <c:axId val="7205600"/>
        <c:scaling>
          <c:orientation val="minMax"/>
          <c:max val="6400"/>
          <c:min val="500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798205"/>
        <c:crossesAt val="0"/>
        <c:crossBetween val="midCat"/>
        <c:majorUnit val="100"/>
        <c:minorUnit val="25"/>
      </c:valAx>
      <c:valAx>
        <c:axId val="76798205"/>
        <c:scaling>
          <c:orientation val="minMax"/>
          <c:max val="1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05600"/>
        <c:crossesAt val="0"/>
        <c:crossBetween val="midCat"/>
        <c:majorUnit val="0.1"/>
        <c:minorUnit val="0.05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2000 - 5x16 Hourly Energy Balance</a:t>
            </a:r>
          </a:p>
        </c:rich>
      </c:tx>
      <c:layout>
        <c:manualLayout>
          <c:xMode val="edge"/>
          <c:yMode val="edge"/>
          <c:x val="0.284538617982311"/>
          <c:y val="0.016566165264064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6214822872818"/>
          <c:y val="0.0673248956331588"/>
          <c:w val="0.978148796291917"/>
          <c:h val="0.9200848187661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"Coal"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[3]Sheet1!$O$30:$Q$30</c:f>
              <c:numCache>
                <c:formatCode>General</c:formatCode>
                <c:ptCount val="3"/>
                <c:pt idx="0">
                  <c:v>4715</c:v>
                </c:pt>
                <c:pt idx="2">
                  <c:v>6504</c:v>
                </c:pt>
              </c:numCache>
            </c:numRef>
          </c:val>
        </c:ser>
        <c:ser>
          <c:idx val="1"/>
          <c:order val="1"/>
          <c:tx>
            <c:strRef>
              <c:f>"IPP"</c:f>
              <c:strCache>
                <c:ptCount val="1"/>
                <c:pt idx="0">
                  <c:v>IPP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[3]Sheet1!$O$33:$Q$33</c:f>
              <c:numCache>
                <c:formatCode>General</c:formatCode>
                <c:ptCount val="3"/>
                <c:pt idx="0">
                  <c:v>411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"Gas"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99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[3]Sheet1!$O$31:$Q$31</c:f>
              <c:numCache>
                <c:formatCode>General</c:formatCode>
                <c:ptCount val="3"/>
                <c:pt idx="0">
                  <c:v>789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"Exports"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[3]Sheet1!$O$34:$Q$34</c:f>
              <c:numCache>
                <c:formatCode>General</c:formatCode>
                <c:ptCount val="3"/>
                <c:pt idx="0">
                  <c:v>336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"Hydro"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[3]Sheet1!$O$32:$Q$32</c:f>
              <c:numCache>
                <c:formatCode>General</c:formatCode>
                <c:ptCount val="3"/>
                <c:pt idx="0">
                  <c:v>253</c:v>
                </c:pt>
                <c:pt idx="2">
                  <c:v>0</c:v>
                </c:pt>
              </c:numCache>
            </c:numRef>
          </c:val>
        </c:ser>
        <c:gapWidth val="150"/>
        <c:overlap val="100"/>
        <c:axId val="51045855"/>
        <c:axId val="32802015"/>
      </c:barChart>
      <c:catAx>
        <c:axId val="510458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802015"/>
        <c:auto val="1"/>
        <c:lblAlgn val="ctr"/>
        <c:lblOffset val="100"/>
        <c:noMultiLvlLbl val="0"/>
      </c:catAx>
      <c:valAx>
        <c:axId val="32802015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045855"/>
        <c:crossesAt val="1"/>
        <c:crossBetween val="midCat"/>
        <c:majorUnit val="500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269640</xdr:colOff>
      <xdr:row>8</xdr:row>
      <xdr:rowOff>59760</xdr:rowOff>
    </xdr:from>
    <xdr:to>
      <xdr:col>6</xdr:col>
      <xdr:colOff>554760</xdr:colOff>
      <xdr:row>11</xdr:row>
      <xdr:rowOff>140760</xdr:rowOff>
    </xdr:to>
    <xdr:sp>
      <xdr:nvSpPr>
        <xdr:cNvPr id="4" name="Text 1"/>
        <xdr:cNvSpPr/>
      </xdr:nvSpPr>
      <xdr:spPr>
        <a:xfrm>
          <a:off x="4333680" y="1360080"/>
          <a:ext cx="1098000" cy="568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100" strike="noStrike" u="none">
              <a:effectLst/>
              <a:uFillTx/>
              <a:latin typeface="Arial"/>
            </a:rPr>
            <a:t>Average Load 6504 MW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151200</xdr:colOff>
      <xdr:row>2</xdr:row>
      <xdr:rowOff>139680</xdr:rowOff>
    </xdr:from>
    <xdr:to>
      <xdr:col>9</xdr:col>
      <xdr:colOff>262800</xdr:colOff>
      <xdr:row>7</xdr:row>
      <xdr:rowOff>99000</xdr:rowOff>
    </xdr:to>
    <xdr:sp>
      <xdr:nvSpPr>
        <xdr:cNvPr id="6" name="AutoShape 1"/>
        <xdr:cNvSpPr/>
      </xdr:nvSpPr>
      <xdr:spPr>
        <a:xfrm>
          <a:off x="5840640" y="464760"/>
          <a:ext cx="1737360" cy="772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spAutoFit/>
        </a:bodyPr>
        <a:p>
          <a:r>
            <a:rPr b="1" lang="en-US" sz="1200" strike="noStrike" u="none">
              <a:solidFill>
                <a:srgbClr val="000000"/>
              </a:solidFill>
              <a:effectLst/>
              <a:uFillTx/>
              <a:latin typeface="Arial"/>
            </a:rPr>
            <a:t>Average Load 5533 MW</a:t>
          </a:r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2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279720</xdr:colOff>
      <xdr:row>9</xdr:row>
      <xdr:rowOff>5400</xdr:rowOff>
    </xdr:from>
    <xdr:to>
      <xdr:col>4</xdr:col>
      <xdr:colOff>496440</xdr:colOff>
      <xdr:row>12</xdr:row>
      <xdr:rowOff>6840</xdr:rowOff>
    </xdr:to>
    <xdr:sp>
      <xdr:nvSpPr>
        <xdr:cNvPr id="7" name="Text 2"/>
        <xdr:cNvSpPr/>
      </xdr:nvSpPr>
      <xdr:spPr>
        <a:xfrm>
          <a:off x="2718000" y="1468440"/>
          <a:ext cx="1029600" cy="489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IPP 388 MW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279720</xdr:colOff>
      <xdr:row>22</xdr:row>
      <xdr:rowOff>4320</xdr:rowOff>
    </xdr:from>
    <xdr:to>
      <xdr:col>4</xdr:col>
      <xdr:colOff>496440</xdr:colOff>
      <xdr:row>25</xdr:row>
      <xdr:rowOff>5400</xdr:rowOff>
    </xdr:to>
    <xdr:sp>
      <xdr:nvSpPr>
        <xdr:cNvPr id="8" name="Text 3"/>
        <xdr:cNvSpPr/>
      </xdr:nvSpPr>
      <xdr:spPr>
        <a:xfrm>
          <a:off x="2718000" y="3580560"/>
          <a:ext cx="1029600" cy="48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Coal 4608 MW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279720</xdr:colOff>
      <xdr:row>6</xdr:row>
      <xdr:rowOff>91440</xdr:rowOff>
    </xdr:from>
    <xdr:to>
      <xdr:col>4</xdr:col>
      <xdr:colOff>496440</xdr:colOff>
      <xdr:row>9</xdr:row>
      <xdr:rowOff>92520</xdr:rowOff>
    </xdr:to>
    <xdr:sp>
      <xdr:nvSpPr>
        <xdr:cNvPr id="9" name="Text 4"/>
        <xdr:cNvSpPr/>
      </xdr:nvSpPr>
      <xdr:spPr>
        <a:xfrm>
          <a:off x="2718000" y="1066680"/>
          <a:ext cx="1029600" cy="48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Gas 510 MW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279720</xdr:colOff>
      <xdr:row>4</xdr:row>
      <xdr:rowOff>18360</xdr:rowOff>
    </xdr:from>
    <xdr:to>
      <xdr:col>4</xdr:col>
      <xdr:colOff>496440</xdr:colOff>
      <xdr:row>7</xdr:row>
      <xdr:rowOff>19440</xdr:rowOff>
    </xdr:to>
    <xdr:sp>
      <xdr:nvSpPr>
        <xdr:cNvPr id="10" name="Text 5"/>
        <xdr:cNvSpPr/>
      </xdr:nvSpPr>
      <xdr:spPr>
        <a:xfrm>
          <a:off x="2718000" y="668520"/>
          <a:ext cx="1029600" cy="48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Exports 35 MW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279720</xdr:colOff>
      <xdr:row>11</xdr:row>
      <xdr:rowOff>21240</xdr:rowOff>
    </xdr:from>
    <xdr:to>
      <xdr:col>4</xdr:col>
      <xdr:colOff>496440</xdr:colOff>
      <xdr:row>14</xdr:row>
      <xdr:rowOff>22320</xdr:rowOff>
    </xdr:to>
    <xdr:sp>
      <xdr:nvSpPr>
        <xdr:cNvPr id="11" name="Text 6"/>
        <xdr:cNvSpPr/>
      </xdr:nvSpPr>
      <xdr:spPr>
        <a:xfrm>
          <a:off x="2718000" y="1809360"/>
          <a:ext cx="1029600" cy="48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Hydro 62 MW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734400</xdr:colOff>
      <xdr:row>4</xdr:row>
      <xdr:rowOff>120240</xdr:rowOff>
    </xdr:from>
    <xdr:to>
      <xdr:col>3</xdr:col>
      <xdr:colOff>279720</xdr:colOff>
      <xdr:row>5</xdr:row>
      <xdr:rowOff>59400</xdr:rowOff>
    </xdr:to>
    <xdr:sp>
      <xdr:nvSpPr>
        <xdr:cNvPr id="12" name="AutoShape 7"/>
        <xdr:cNvSpPr/>
      </xdr:nvSpPr>
      <xdr:spPr>
        <a:xfrm flipH="1">
          <a:off x="2360160" y="770400"/>
          <a:ext cx="357840" cy="1018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56880</xdr:colOff>
      <xdr:row>9</xdr:row>
      <xdr:rowOff>88200</xdr:rowOff>
    </xdr:from>
    <xdr:to>
      <xdr:col>3</xdr:col>
      <xdr:colOff>230040</xdr:colOff>
      <xdr:row>9</xdr:row>
      <xdr:rowOff>93960</xdr:rowOff>
    </xdr:to>
    <xdr:sp>
      <xdr:nvSpPr>
        <xdr:cNvPr id="13" name="AutoShape 9"/>
        <xdr:cNvSpPr/>
      </xdr:nvSpPr>
      <xdr:spPr>
        <a:xfrm flipH="1">
          <a:off x="2495160" y="1551240"/>
          <a:ext cx="173160" cy="57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56880</xdr:colOff>
      <xdr:row>10</xdr:row>
      <xdr:rowOff>61560</xdr:rowOff>
    </xdr:from>
    <xdr:to>
      <xdr:col>3</xdr:col>
      <xdr:colOff>230040</xdr:colOff>
      <xdr:row>11</xdr:row>
      <xdr:rowOff>98640</xdr:rowOff>
    </xdr:to>
    <xdr:sp>
      <xdr:nvSpPr>
        <xdr:cNvPr id="14" name="AutoShape 10"/>
        <xdr:cNvSpPr/>
      </xdr:nvSpPr>
      <xdr:spPr>
        <a:xfrm flipH="1" flipV="1">
          <a:off x="2495160" y="1687320"/>
          <a:ext cx="173160" cy="1994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56880</xdr:colOff>
      <xdr:row>20</xdr:row>
      <xdr:rowOff>91440</xdr:rowOff>
    </xdr:from>
    <xdr:to>
      <xdr:col>3</xdr:col>
      <xdr:colOff>230040</xdr:colOff>
      <xdr:row>22</xdr:row>
      <xdr:rowOff>90720</xdr:rowOff>
    </xdr:to>
    <xdr:sp>
      <xdr:nvSpPr>
        <xdr:cNvPr id="15" name="AutoShape 11"/>
        <xdr:cNvSpPr/>
      </xdr:nvSpPr>
      <xdr:spPr>
        <a:xfrm flipH="1" flipV="1">
          <a:off x="2495160" y="3342600"/>
          <a:ext cx="173160" cy="324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205200</xdr:colOff>
      <xdr:row>8</xdr:row>
      <xdr:rowOff>70560</xdr:rowOff>
    </xdr:from>
    <xdr:to>
      <xdr:col>5</xdr:col>
      <xdr:colOff>490320</xdr:colOff>
      <xdr:row>11</xdr:row>
      <xdr:rowOff>162720</xdr:rowOff>
    </xdr:to>
    <xdr:sp>
      <xdr:nvSpPr>
        <xdr:cNvPr id="17" name="Text 1"/>
        <xdr:cNvSpPr/>
      </xdr:nvSpPr>
      <xdr:spPr>
        <a:xfrm>
          <a:off x="3456360" y="1370880"/>
          <a:ext cx="1098000" cy="579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100" strike="noStrike" u="none">
              <a:effectLst/>
              <a:uFillTx/>
              <a:latin typeface="Arial"/>
            </a:rPr>
            <a:t>Average Load 5533 MW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151200</xdr:colOff>
      <xdr:row>2</xdr:row>
      <xdr:rowOff>139680</xdr:rowOff>
    </xdr:from>
    <xdr:to>
      <xdr:col>9</xdr:col>
      <xdr:colOff>262800</xdr:colOff>
      <xdr:row>7</xdr:row>
      <xdr:rowOff>99000</xdr:rowOff>
    </xdr:to>
    <xdr:sp>
      <xdr:nvSpPr>
        <xdr:cNvPr id="19" name="AutoShape 1"/>
        <xdr:cNvSpPr/>
      </xdr:nvSpPr>
      <xdr:spPr>
        <a:xfrm>
          <a:off x="5840640" y="464760"/>
          <a:ext cx="1737360" cy="772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spAutoFit/>
        </a:bodyPr>
        <a:p>
          <a:r>
            <a:rPr b="1" lang="en-US" sz="1200" strike="noStrike" u="none">
              <a:solidFill>
                <a:srgbClr val="000000"/>
              </a:solidFill>
              <a:effectLst/>
              <a:uFillTx/>
              <a:latin typeface="Arial"/>
            </a:rPr>
            <a:t>Average Load 6504 MW</a:t>
          </a:r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2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279720</xdr:colOff>
      <xdr:row>11</xdr:row>
      <xdr:rowOff>151560</xdr:rowOff>
    </xdr:from>
    <xdr:to>
      <xdr:col>4</xdr:col>
      <xdr:colOff>496440</xdr:colOff>
      <xdr:row>14</xdr:row>
      <xdr:rowOff>153000</xdr:rowOff>
    </xdr:to>
    <xdr:sp>
      <xdr:nvSpPr>
        <xdr:cNvPr id="20" name="Text 2"/>
        <xdr:cNvSpPr/>
      </xdr:nvSpPr>
      <xdr:spPr>
        <a:xfrm>
          <a:off x="2718000" y="1939680"/>
          <a:ext cx="1029600" cy="489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IPP 411 MW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279720</xdr:colOff>
      <xdr:row>22</xdr:row>
      <xdr:rowOff>4320</xdr:rowOff>
    </xdr:from>
    <xdr:to>
      <xdr:col>4</xdr:col>
      <xdr:colOff>496440</xdr:colOff>
      <xdr:row>25</xdr:row>
      <xdr:rowOff>5400</xdr:rowOff>
    </xdr:to>
    <xdr:sp>
      <xdr:nvSpPr>
        <xdr:cNvPr id="21" name="Text 3"/>
        <xdr:cNvSpPr/>
      </xdr:nvSpPr>
      <xdr:spPr>
        <a:xfrm>
          <a:off x="2718000" y="3580560"/>
          <a:ext cx="1029600" cy="48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Coal 4</a:t>
          </a:r>
          <a:r>
            <a:rPr b="1" lang="hi-IN" sz="1000" strike="noStrike" u="none">
              <a:effectLst/>
              <a:uFillTx/>
              <a:latin typeface="Arial"/>
              <a:cs typeface="Arial"/>
            </a:rPr>
            <a:t>ષ</a:t>
          </a:r>
          <a:r>
            <a:rPr b="1" lang="en-US" sz="1000" strike="noStrike" u="none">
              <a:effectLst/>
              <a:uFillTx/>
              <a:latin typeface="Arial"/>
            </a:rPr>
            <a:t>15 MW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279720</xdr:colOff>
      <xdr:row>9</xdr:row>
      <xdr:rowOff>39600</xdr:rowOff>
    </xdr:from>
    <xdr:to>
      <xdr:col>4</xdr:col>
      <xdr:colOff>496440</xdr:colOff>
      <xdr:row>12</xdr:row>
      <xdr:rowOff>40680</xdr:rowOff>
    </xdr:to>
    <xdr:sp>
      <xdr:nvSpPr>
        <xdr:cNvPr id="22" name="Text 4"/>
        <xdr:cNvSpPr/>
      </xdr:nvSpPr>
      <xdr:spPr>
        <a:xfrm>
          <a:off x="2718000" y="1502640"/>
          <a:ext cx="1029600" cy="48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Gas 789 MW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279720</xdr:colOff>
      <xdr:row>6</xdr:row>
      <xdr:rowOff>91440</xdr:rowOff>
    </xdr:from>
    <xdr:to>
      <xdr:col>4</xdr:col>
      <xdr:colOff>496440</xdr:colOff>
      <xdr:row>9</xdr:row>
      <xdr:rowOff>92520</xdr:rowOff>
    </xdr:to>
    <xdr:sp>
      <xdr:nvSpPr>
        <xdr:cNvPr id="23" name="Text 5"/>
        <xdr:cNvSpPr/>
      </xdr:nvSpPr>
      <xdr:spPr>
        <a:xfrm>
          <a:off x="2718000" y="1066680"/>
          <a:ext cx="1029600" cy="48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Imports 336 MW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336960</xdr:colOff>
      <xdr:row>4</xdr:row>
      <xdr:rowOff>18360</xdr:rowOff>
    </xdr:from>
    <xdr:to>
      <xdr:col>4</xdr:col>
      <xdr:colOff>553320</xdr:colOff>
      <xdr:row>7</xdr:row>
      <xdr:rowOff>19440</xdr:rowOff>
    </xdr:to>
    <xdr:sp>
      <xdr:nvSpPr>
        <xdr:cNvPr id="24" name="Text 6"/>
        <xdr:cNvSpPr/>
      </xdr:nvSpPr>
      <xdr:spPr>
        <a:xfrm>
          <a:off x="2775240" y="668520"/>
          <a:ext cx="1029240" cy="48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Hydro 253 MW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734400</xdr:colOff>
      <xdr:row>4</xdr:row>
      <xdr:rowOff>120240</xdr:rowOff>
    </xdr:from>
    <xdr:to>
      <xdr:col>3</xdr:col>
      <xdr:colOff>279720</xdr:colOff>
      <xdr:row>5</xdr:row>
      <xdr:rowOff>59400</xdr:rowOff>
    </xdr:to>
    <xdr:sp>
      <xdr:nvSpPr>
        <xdr:cNvPr id="25" name="AutoShape 7"/>
        <xdr:cNvSpPr/>
      </xdr:nvSpPr>
      <xdr:spPr>
        <a:xfrm flipH="1">
          <a:off x="2360160" y="770400"/>
          <a:ext cx="357840" cy="1018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56880</xdr:colOff>
      <xdr:row>9</xdr:row>
      <xdr:rowOff>141480</xdr:rowOff>
    </xdr:from>
    <xdr:to>
      <xdr:col>3</xdr:col>
      <xdr:colOff>230040</xdr:colOff>
      <xdr:row>9</xdr:row>
      <xdr:rowOff>146880</xdr:rowOff>
    </xdr:to>
    <xdr:sp>
      <xdr:nvSpPr>
        <xdr:cNvPr id="26" name="AutoShape 9"/>
        <xdr:cNvSpPr/>
      </xdr:nvSpPr>
      <xdr:spPr>
        <a:xfrm flipH="1">
          <a:off x="2495160" y="1604520"/>
          <a:ext cx="173160" cy="5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56880</xdr:colOff>
      <xdr:row>20</xdr:row>
      <xdr:rowOff>91440</xdr:rowOff>
    </xdr:from>
    <xdr:to>
      <xdr:col>3</xdr:col>
      <xdr:colOff>230040</xdr:colOff>
      <xdr:row>22</xdr:row>
      <xdr:rowOff>90720</xdr:rowOff>
    </xdr:to>
    <xdr:sp>
      <xdr:nvSpPr>
        <xdr:cNvPr id="27" name="AutoShape 11"/>
        <xdr:cNvSpPr/>
      </xdr:nvSpPr>
      <xdr:spPr>
        <a:xfrm flipH="1" flipV="1">
          <a:off x="2495160" y="3342600"/>
          <a:ext cx="173160" cy="324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Nov_00_analysi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Lavo%20Forecast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TRADING/POWER/Alberta/Fundamentals/Offpeakloadduatio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pacity"/>
      <sheetName val="Sheet2"/>
      <sheetName val="Sheet3"/>
    </sheetNames>
    <sheetDataSet>
      <sheetData sheetId="0">
        <row r="7">
          <cell r="F7">
            <v>158</v>
          </cell>
        </row>
        <row r="8">
          <cell r="F8">
            <v>158</v>
          </cell>
        </row>
        <row r="9">
          <cell r="F9">
            <v>158</v>
          </cell>
        </row>
        <row r="10">
          <cell r="F10">
            <v>158</v>
          </cell>
        </row>
        <row r="11">
          <cell r="F11">
            <v>67</v>
          </cell>
        </row>
        <row r="12">
          <cell r="F12">
            <v>71</v>
          </cell>
        </row>
        <row r="13">
          <cell r="F13">
            <v>71</v>
          </cell>
        </row>
        <row r="14">
          <cell r="F14">
            <v>26</v>
          </cell>
        </row>
        <row r="15">
          <cell r="F15">
            <v>40</v>
          </cell>
        </row>
        <row r="16">
          <cell r="F16">
            <v>21</v>
          </cell>
        </row>
        <row r="17">
          <cell r="F17">
            <v>10</v>
          </cell>
        </row>
        <row r="18">
          <cell r="F18">
            <v>8</v>
          </cell>
        </row>
        <row r="26">
          <cell r="B26">
            <v>5621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7x8 Chart"/>
      <sheetName val="5x16 Chart"/>
      <sheetName val="7x24 Chart"/>
      <sheetName val="7x24 data"/>
      <sheetName val="5x16 data"/>
      <sheetName val="7x8 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5x16"/>
      <sheetName val="Duration (5x16)"/>
      <sheetName val="7x8"/>
      <sheetName val="Duration Curve (7x8)"/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9" min="9" style="0" width="9.99"/>
    <col collapsed="false" customWidth="true" hidden="false" outlineLevel="0" max="14" min="14" style="0" width="18.85"/>
    <col collapsed="false" customWidth="true" hidden="false" outlineLevel="0" max="15" min="15" style="0" width="17.28"/>
    <col collapsed="false" customWidth="true" hidden="false" outlineLevel="0" max="17" min="17" style="0" width="23.99"/>
  </cols>
  <sheetData>
    <row r="1" customFormat="false" ht="1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2" t="s">
        <v>1</v>
      </c>
    </row>
    <row r="4" customFormat="false" ht="12.75" hidden="false" customHeight="false" outlineLevel="0" collapsed="false">
      <c r="A4" s="0" t="s">
        <v>2</v>
      </c>
      <c r="O4" s="2" t="s">
        <v>3</v>
      </c>
      <c r="P4" s="3" t="s">
        <v>4</v>
      </c>
      <c r="Q4" s="2" t="s">
        <v>5</v>
      </c>
    </row>
    <row r="5" customFormat="false" ht="12.75" hidden="false" customHeight="false" outlineLevel="0" collapsed="false"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O5" s="0" t="s">
        <v>18</v>
      </c>
      <c r="P5" s="4" t="n">
        <v>762</v>
      </c>
      <c r="Q5" s="0" t="s">
        <v>19</v>
      </c>
    </row>
    <row r="6" customFormat="false" ht="12.75" hidden="false" customHeight="false" outlineLevel="0" collapsed="false">
      <c r="A6" s="0" t="s">
        <v>20</v>
      </c>
      <c r="B6" s="4" t="n">
        <v>-279</v>
      </c>
      <c r="C6" s="4" t="n">
        <v>-279</v>
      </c>
      <c r="D6" s="4" t="n">
        <v>-279</v>
      </c>
      <c r="E6" s="4" t="n">
        <v>-279</v>
      </c>
      <c r="F6" s="4" t="n">
        <v>-279</v>
      </c>
      <c r="G6" s="4" t="n">
        <v>-279</v>
      </c>
      <c r="H6" s="4" t="n">
        <v>0</v>
      </c>
      <c r="I6" s="4" t="n">
        <v>0</v>
      </c>
      <c r="J6" s="4" t="n">
        <v>0</v>
      </c>
      <c r="K6" s="4" t="n">
        <v>0</v>
      </c>
      <c r="L6" s="4" t="n">
        <v>0</v>
      </c>
      <c r="M6" s="4" t="n">
        <v>0</v>
      </c>
      <c r="O6" s="0" t="s">
        <v>21</v>
      </c>
      <c r="P6" s="4" t="n">
        <v>558</v>
      </c>
      <c r="Q6" s="0" t="s">
        <v>22</v>
      </c>
    </row>
    <row r="7" customFormat="false" ht="12.75" hidden="false" customHeight="false" outlineLevel="0" collapsed="false">
      <c r="A7" s="0" t="s">
        <v>23</v>
      </c>
      <c r="B7" s="5" t="n">
        <f aca="false">[1]capacity!$B$26+Assumptions!B6</f>
        <v>5342</v>
      </c>
      <c r="C7" s="5" t="n">
        <f aca="false">[1]capacity!$B$26+Assumptions!C6</f>
        <v>5342</v>
      </c>
      <c r="D7" s="5" t="n">
        <f aca="false">[1]capacity!$B$26+Assumptions!D6</f>
        <v>5342</v>
      </c>
      <c r="E7" s="5" t="n">
        <f aca="false">[1]capacity!$B$26+Assumptions!E6</f>
        <v>5342</v>
      </c>
      <c r="F7" s="5" t="n">
        <f aca="false">[1]capacity!$B$26+Assumptions!F6</f>
        <v>5342</v>
      </c>
      <c r="G7" s="5" t="n">
        <f aca="false">[1]capacity!$B$26+Assumptions!G6</f>
        <v>5342</v>
      </c>
      <c r="H7" s="5" t="n">
        <f aca="false">[1]capacity!$B$26+Assumptions!H6</f>
        <v>5621</v>
      </c>
      <c r="I7" s="5" t="n">
        <f aca="false">[1]capacity!$B$26+Assumptions!I6</f>
        <v>5621</v>
      </c>
      <c r="J7" s="5" t="n">
        <f aca="false">[1]capacity!$B$26+Assumptions!J6</f>
        <v>5621</v>
      </c>
      <c r="K7" s="5" t="n">
        <f aca="false">[1]capacity!$B$26+Assumptions!K6</f>
        <v>5621</v>
      </c>
      <c r="L7" s="5" t="n">
        <f aca="false">[1]capacity!$B$26+Assumptions!L6</f>
        <v>5621</v>
      </c>
      <c r="M7" s="5" t="n">
        <f aca="false">[1]capacity!$B$26+Assumptions!M6</f>
        <v>5621</v>
      </c>
      <c r="O7" s="0" t="s">
        <v>24</v>
      </c>
      <c r="P7" s="4" t="n">
        <v>706</v>
      </c>
      <c r="Q7" s="0" t="s">
        <v>25</v>
      </c>
    </row>
    <row r="8" customFormat="false" ht="12.75" hidden="false" customHeight="false" outlineLevel="0" collapsed="false">
      <c r="A8" s="0" t="s">
        <v>26</v>
      </c>
      <c r="B8" s="6" t="n">
        <v>0.91</v>
      </c>
      <c r="C8" s="6" t="n">
        <v>0.9</v>
      </c>
      <c r="D8" s="6" t="n">
        <v>0.87</v>
      </c>
      <c r="E8" s="6" t="n">
        <v>0.85</v>
      </c>
      <c r="F8" s="6" t="n">
        <v>0.82</v>
      </c>
      <c r="G8" s="6" t="n">
        <v>0.81</v>
      </c>
      <c r="H8" s="6" t="n">
        <v>0.83</v>
      </c>
      <c r="I8" s="6" t="n">
        <v>0.82</v>
      </c>
      <c r="J8" s="6" t="n">
        <v>0.83</v>
      </c>
      <c r="K8" s="6" t="n">
        <v>0.83</v>
      </c>
      <c r="L8" s="6" t="n">
        <v>0.92</v>
      </c>
      <c r="M8" s="6" t="n">
        <v>0.92</v>
      </c>
      <c r="O8" s="0" t="s">
        <v>27</v>
      </c>
      <c r="P8" s="4" t="n">
        <v>717</v>
      </c>
      <c r="Q8" s="0" t="s">
        <v>28</v>
      </c>
    </row>
    <row r="9" customFormat="false" ht="12.75" hidden="false" customHeight="false" outlineLevel="0" collapsed="false">
      <c r="O9" s="0" t="s">
        <v>29</v>
      </c>
      <c r="P9" s="4" t="n">
        <v>547</v>
      </c>
      <c r="Q9" s="0" t="s">
        <v>19</v>
      </c>
    </row>
    <row r="10" customFormat="false" ht="12.75" hidden="false" customHeight="false" outlineLevel="0" collapsed="false">
      <c r="A10" s="0" t="s">
        <v>30</v>
      </c>
      <c r="B10" s="7" t="n">
        <f aca="false">B8*B7</f>
        <v>4861.22</v>
      </c>
      <c r="C10" s="7" t="n">
        <f aca="false">C8*C7</f>
        <v>4807.8</v>
      </c>
      <c r="D10" s="7" t="n">
        <f aca="false">D8*D7</f>
        <v>4647.54</v>
      </c>
      <c r="E10" s="7" t="n">
        <f aca="false">E8*E7</f>
        <v>4540.7</v>
      </c>
      <c r="F10" s="7" t="n">
        <f aca="false">F8*F7</f>
        <v>4380.44</v>
      </c>
      <c r="G10" s="7" t="n">
        <f aca="false">G8*G7</f>
        <v>4327.02</v>
      </c>
      <c r="H10" s="7" t="n">
        <f aca="false">H8*H7</f>
        <v>4665.43</v>
      </c>
      <c r="I10" s="7" t="n">
        <f aca="false">I8*I7</f>
        <v>4609.22</v>
      </c>
      <c r="J10" s="7" t="n">
        <f aca="false">J8*J7</f>
        <v>4665.43</v>
      </c>
      <c r="K10" s="7" t="n">
        <f aca="false">K8*K7</f>
        <v>4665.43</v>
      </c>
      <c r="L10" s="7" t="n">
        <f aca="false">L8*L7</f>
        <v>5171.32</v>
      </c>
      <c r="M10" s="7" t="n">
        <f aca="false">M8*M7</f>
        <v>5171.32</v>
      </c>
      <c r="O10" s="0" t="s">
        <v>31</v>
      </c>
      <c r="P10" s="4" t="n">
        <v>664</v>
      </c>
      <c r="Q10" s="0" t="s">
        <v>28</v>
      </c>
    </row>
    <row r="11" customFormat="false" ht="12.75" hidden="false" customHeight="false" outlineLevel="0" collapsed="false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O11" s="0" t="s">
        <v>32</v>
      </c>
      <c r="P11" s="4" t="n">
        <v>143</v>
      </c>
      <c r="Q11" s="0" t="s">
        <v>33</v>
      </c>
    </row>
    <row r="12" customFormat="false" ht="12.75" hidden="false" customHeight="false" outlineLevel="0" collapsed="false">
      <c r="D12" s="7"/>
      <c r="E12" s="7"/>
      <c r="F12" s="7"/>
      <c r="G12" s="7"/>
      <c r="H12" s="7"/>
      <c r="I12" s="7"/>
      <c r="J12" s="7"/>
      <c r="K12" s="7"/>
      <c r="L12" s="7"/>
      <c r="M12" s="7"/>
      <c r="O12" s="0" t="s">
        <v>34</v>
      </c>
      <c r="P12" s="4" t="n">
        <v>756</v>
      </c>
      <c r="Q12" s="0" t="s">
        <v>33</v>
      </c>
    </row>
    <row r="13" customFormat="false" ht="12.75" hidden="false" customHeight="false" outlineLevel="0" collapsed="false">
      <c r="D13" s="7"/>
      <c r="E13" s="7"/>
      <c r="F13" s="7"/>
      <c r="G13" s="7"/>
      <c r="H13" s="7"/>
      <c r="I13" s="7"/>
      <c r="J13" s="7"/>
      <c r="K13" s="7"/>
      <c r="L13" s="7"/>
      <c r="M13" s="7"/>
      <c r="O13" s="0" t="s">
        <v>35</v>
      </c>
      <c r="P13" s="8" t="n">
        <v>768</v>
      </c>
      <c r="Q13" s="0" t="s">
        <v>33</v>
      </c>
    </row>
    <row r="14" customFormat="false" ht="12.75" hidden="false" customHeight="false" outlineLevel="0" collapsed="false">
      <c r="D14" s="7"/>
      <c r="E14" s="7"/>
      <c r="F14" s="7"/>
      <c r="G14" s="7"/>
      <c r="H14" s="7"/>
      <c r="I14" s="7"/>
      <c r="J14" s="7"/>
      <c r="K14" s="7"/>
      <c r="L14" s="7"/>
      <c r="M14" s="7"/>
      <c r="P14" s="5" t="n">
        <f aca="false">SUM(P5:P13)</f>
        <v>5621</v>
      </c>
    </row>
    <row r="15" customFormat="false" ht="12.75" hidden="false" customHeight="false" outlineLevel="0" collapsed="false">
      <c r="B15" s="7"/>
    </row>
    <row r="16" customFormat="false" ht="12.75" hidden="false" customHeight="false" outlineLevel="0" collapsed="false">
      <c r="A16" s="2" t="s">
        <v>36</v>
      </c>
      <c r="B16" s="7"/>
    </row>
    <row r="17" customFormat="false" ht="12.75" hidden="false" customHeight="false" outlineLevel="0" collapsed="false">
      <c r="A17" s="0" t="s">
        <v>37</v>
      </c>
      <c r="O17" s="2" t="s">
        <v>38</v>
      </c>
      <c r="P17" s="3" t="s">
        <v>4</v>
      </c>
      <c r="Q17" s="2" t="s">
        <v>5</v>
      </c>
    </row>
    <row r="18" customFormat="false" ht="12.75" hidden="false" customHeight="false" outlineLevel="0" collapsed="false">
      <c r="B18" s="4" t="s">
        <v>6</v>
      </c>
      <c r="C18" s="4" t="s">
        <v>7</v>
      </c>
      <c r="D18" s="4" t="s">
        <v>8</v>
      </c>
      <c r="E18" s="4" t="s">
        <v>9</v>
      </c>
      <c r="F18" s="4" t="s">
        <v>10</v>
      </c>
      <c r="G18" s="4" t="s">
        <v>11</v>
      </c>
      <c r="H18" s="4" t="s">
        <v>12</v>
      </c>
      <c r="I18" s="4" t="s">
        <v>13</v>
      </c>
      <c r="J18" s="4" t="s">
        <v>14</v>
      </c>
      <c r="K18" s="4" t="s">
        <v>15</v>
      </c>
      <c r="L18" s="4" t="s">
        <v>16</v>
      </c>
      <c r="M18" s="4" t="s">
        <v>17</v>
      </c>
      <c r="O18" s="0" t="s">
        <v>39</v>
      </c>
      <c r="P18" s="4" t="n">
        <v>120</v>
      </c>
      <c r="Q18" s="0" t="s">
        <v>40</v>
      </c>
    </row>
    <row r="19" customFormat="false" ht="12.75" hidden="false" customHeight="false" outlineLevel="0" collapsed="false">
      <c r="A19" s="0" t="s">
        <v>41</v>
      </c>
      <c r="B19" s="4" t="n">
        <v>267</v>
      </c>
      <c r="C19" s="4" t="n">
        <v>143</v>
      </c>
      <c r="D19" s="4" t="n">
        <v>268</v>
      </c>
      <c r="E19" s="4" t="n">
        <v>215</v>
      </c>
      <c r="F19" s="4" t="n">
        <v>227</v>
      </c>
      <c r="G19" s="4" t="n">
        <v>266</v>
      </c>
      <c r="H19" s="4" t="n">
        <v>315</v>
      </c>
      <c r="I19" s="4" t="n">
        <v>246</v>
      </c>
      <c r="J19" s="4" t="n">
        <v>175</v>
      </c>
      <c r="K19" s="4" t="n">
        <v>176</v>
      </c>
      <c r="L19" s="4" t="n">
        <v>175</v>
      </c>
      <c r="M19" s="4" t="n">
        <v>250</v>
      </c>
      <c r="O19" s="0" t="s">
        <v>42</v>
      </c>
      <c r="P19" s="4" t="n">
        <v>350</v>
      </c>
      <c r="Q19" s="0" t="s">
        <v>40</v>
      </c>
    </row>
    <row r="20" customFormat="false" ht="12.75" hidden="false" customHeight="false" outlineLevel="0" collapsed="false">
      <c r="A20" s="0" t="s">
        <v>43</v>
      </c>
      <c r="B20" s="4" t="n">
        <v>49</v>
      </c>
      <c r="C20" s="4" t="n">
        <v>52</v>
      </c>
      <c r="D20" s="4" t="n">
        <v>67</v>
      </c>
      <c r="E20" s="4" t="n">
        <v>52</v>
      </c>
      <c r="F20" s="4" t="n">
        <v>53</v>
      </c>
      <c r="G20" s="4" t="n">
        <v>71</v>
      </c>
      <c r="H20" s="4" t="n">
        <v>90</v>
      </c>
      <c r="I20" s="4" t="n">
        <v>70</v>
      </c>
      <c r="J20" s="4" t="n">
        <v>56</v>
      </c>
      <c r="K20" s="4" t="n">
        <v>37</v>
      </c>
      <c r="L20" s="4" t="n">
        <v>32</v>
      </c>
      <c r="M20" s="4" t="n">
        <v>32</v>
      </c>
      <c r="O20" s="0" t="s">
        <v>44</v>
      </c>
      <c r="P20" s="8" t="n">
        <v>319</v>
      </c>
      <c r="Q20" s="0" t="s">
        <v>40</v>
      </c>
    </row>
    <row r="21" customFormat="false" ht="12.75" hidden="false" customHeight="false" outlineLevel="0" collapsed="false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P21" s="4" t="n">
        <f aca="false">SUM(P18:P20)</f>
        <v>789</v>
      </c>
    </row>
    <row r="22" customFormat="false" ht="12.75" hidden="false" customHeight="false" outlineLevel="0" collapsed="false">
      <c r="D22" s="4"/>
      <c r="E22" s="4"/>
      <c r="F22" s="4"/>
      <c r="G22" s="4"/>
      <c r="H22" s="4"/>
      <c r="I22" s="4"/>
      <c r="J22" s="4"/>
      <c r="K22" s="4"/>
      <c r="L22" s="4"/>
      <c r="M22" s="4"/>
    </row>
    <row r="23" customFormat="false" ht="12.75" hidden="false" customHeight="false" outlineLevel="0" collapsed="false">
      <c r="D23" s="4"/>
      <c r="E23" s="4"/>
      <c r="F23" s="4"/>
      <c r="G23" s="4"/>
      <c r="H23" s="4"/>
      <c r="I23" s="4"/>
      <c r="J23" s="4"/>
      <c r="K23" s="4"/>
      <c r="L23" s="4"/>
      <c r="M23" s="4"/>
    </row>
    <row r="24" customFormat="false" ht="12.75" hidden="false" customHeight="false" outlineLevel="0" collapsed="false">
      <c r="A24" s="2" t="s">
        <v>45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customFormat="false" ht="12.75" hidden="false" customHeight="false" outlineLevel="0" collapsed="false">
      <c r="B25" s="4" t="s">
        <v>6</v>
      </c>
      <c r="C25" s="4" t="s">
        <v>7</v>
      </c>
      <c r="D25" s="4" t="s">
        <v>8</v>
      </c>
      <c r="E25" s="4" t="s">
        <v>9</v>
      </c>
      <c r="F25" s="4" t="s">
        <v>10</v>
      </c>
      <c r="G25" s="4" t="s">
        <v>11</v>
      </c>
      <c r="H25" s="4" t="s">
        <v>12</v>
      </c>
      <c r="I25" s="4" t="s">
        <v>13</v>
      </c>
      <c r="J25" s="4" t="s">
        <v>14</v>
      </c>
      <c r="K25" s="4" t="s">
        <v>15</v>
      </c>
      <c r="L25" s="4" t="s">
        <v>16</v>
      </c>
      <c r="M25" s="4" t="s">
        <v>17</v>
      </c>
      <c r="O25" s="2" t="s">
        <v>46</v>
      </c>
      <c r="P25" s="3" t="s">
        <v>4</v>
      </c>
      <c r="Q25" s="10" t="s">
        <v>5</v>
      </c>
    </row>
    <row r="26" customFormat="false" ht="12.75" hidden="false" customHeight="false" outlineLevel="0" collapsed="false">
      <c r="A26" s="0" t="s">
        <v>47</v>
      </c>
      <c r="B26" s="4" t="n">
        <v>50</v>
      </c>
      <c r="C26" s="4" t="n">
        <v>50</v>
      </c>
      <c r="D26" s="4" t="n">
        <v>50</v>
      </c>
      <c r="E26" s="4" t="n">
        <v>50</v>
      </c>
      <c r="F26" s="4" t="n">
        <v>50</v>
      </c>
      <c r="G26" s="4" t="n">
        <v>50</v>
      </c>
      <c r="H26" s="4" t="n">
        <v>50</v>
      </c>
      <c r="I26" s="4" t="n">
        <v>50</v>
      </c>
      <c r="J26" s="4" t="n">
        <v>50</v>
      </c>
      <c r="K26" s="4" t="n">
        <v>50</v>
      </c>
      <c r="L26" s="4" t="n">
        <v>50</v>
      </c>
      <c r="M26" s="4" t="n">
        <v>50</v>
      </c>
      <c r="O26" s="0" t="s">
        <v>47</v>
      </c>
      <c r="P26" s="4" t="n">
        <v>80</v>
      </c>
      <c r="Q26" s="11" t="s">
        <v>48</v>
      </c>
    </row>
    <row r="27" customFormat="false" ht="12.75" hidden="false" customHeight="false" outlineLevel="0" collapsed="false">
      <c r="A27" s="0" t="s">
        <v>49</v>
      </c>
      <c r="B27" s="5" t="n">
        <v>110</v>
      </c>
      <c r="C27" s="5" t="n">
        <v>110</v>
      </c>
      <c r="D27" s="5" t="n">
        <v>110</v>
      </c>
      <c r="E27" s="5" t="n">
        <v>110</v>
      </c>
      <c r="F27" s="5" t="n">
        <v>110</v>
      </c>
      <c r="G27" s="5" t="n">
        <v>110</v>
      </c>
      <c r="H27" s="5" t="n">
        <v>110</v>
      </c>
      <c r="I27" s="5" t="n">
        <v>110</v>
      </c>
      <c r="J27" s="5" t="n">
        <v>110</v>
      </c>
      <c r="K27" s="5" t="n">
        <v>110</v>
      </c>
      <c r="L27" s="5" t="n">
        <v>110</v>
      </c>
      <c r="M27" s="5" t="n">
        <v>110</v>
      </c>
      <c r="O27" s="0" t="s">
        <v>49</v>
      </c>
      <c r="P27" s="4" t="n">
        <v>125</v>
      </c>
      <c r="Q27" s="11" t="s">
        <v>50</v>
      </c>
    </row>
    <row r="28" customFormat="false" ht="12.75" hidden="false" customHeight="false" outlineLevel="0" collapsed="false">
      <c r="A28" s="0" t="s">
        <v>51</v>
      </c>
      <c r="B28" s="5" t="n">
        <v>5</v>
      </c>
      <c r="C28" s="5" t="n">
        <v>5</v>
      </c>
      <c r="D28" s="5" t="n">
        <v>5</v>
      </c>
      <c r="E28" s="5" t="n">
        <v>5</v>
      </c>
      <c r="F28" s="5" t="n">
        <v>5</v>
      </c>
      <c r="G28" s="5" t="n">
        <v>5</v>
      </c>
      <c r="H28" s="5" t="n">
        <v>5</v>
      </c>
      <c r="I28" s="5" t="n">
        <v>5</v>
      </c>
      <c r="J28" s="5" t="n">
        <v>5</v>
      </c>
      <c r="K28" s="5" t="n">
        <v>5</v>
      </c>
      <c r="L28" s="5" t="n">
        <v>5</v>
      </c>
      <c r="M28" s="5" t="n">
        <v>5</v>
      </c>
      <c r="O28" s="0" t="s">
        <v>51</v>
      </c>
      <c r="P28" s="4" t="n">
        <v>6</v>
      </c>
      <c r="Q28" s="11" t="s">
        <v>52</v>
      </c>
    </row>
    <row r="29" customFormat="false" ht="12.75" hidden="false" customHeight="false" outlineLevel="0" collapsed="false">
      <c r="A29" s="0" t="s">
        <v>53</v>
      </c>
      <c r="B29" s="5" t="n">
        <v>22</v>
      </c>
      <c r="C29" s="5" t="n">
        <v>22</v>
      </c>
      <c r="D29" s="5" t="n">
        <v>22</v>
      </c>
      <c r="E29" s="5" t="n">
        <v>22</v>
      </c>
      <c r="F29" s="5" t="n">
        <v>22</v>
      </c>
      <c r="G29" s="5" t="n">
        <v>22</v>
      </c>
      <c r="H29" s="5" t="n">
        <v>22</v>
      </c>
      <c r="I29" s="5" t="n">
        <v>22</v>
      </c>
      <c r="J29" s="5" t="n">
        <v>22</v>
      </c>
      <c r="K29" s="5" t="n">
        <v>22</v>
      </c>
      <c r="L29" s="5" t="n">
        <v>22</v>
      </c>
      <c r="M29" s="5" t="n">
        <v>22</v>
      </c>
      <c r="O29" s="0" t="s">
        <v>53</v>
      </c>
      <c r="P29" s="4" t="n">
        <v>25</v>
      </c>
      <c r="Q29" s="11" t="s">
        <v>54</v>
      </c>
    </row>
    <row r="30" customFormat="false" ht="12.75" hidden="false" customHeight="false" outlineLevel="0" collapsed="false">
      <c r="A30" s="0" t="s">
        <v>55</v>
      </c>
      <c r="B30" s="5" t="n">
        <v>30</v>
      </c>
      <c r="C30" s="5" t="n">
        <v>30</v>
      </c>
      <c r="D30" s="5" t="n">
        <v>30</v>
      </c>
      <c r="E30" s="5" t="n">
        <v>30</v>
      </c>
      <c r="F30" s="5" t="n">
        <v>30</v>
      </c>
      <c r="G30" s="5" t="n">
        <v>30</v>
      </c>
      <c r="H30" s="5" t="n">
        <v>30</v>
      </c>
      <c r="I30" s="5" t="n">
        <v>30</v>
      </c>
      <c r="J30" s="5" t="n">
        <v>30</v>
      </c>
      <c r="K30" s="5" t="n">
        <v>30</v>
      </c>
      <c r="L30" s="5" t="n">
        <v>30</v>
      </c>
      <c r="M30" s="5" t="n">
        <v>30</v>
      </c>
      <c r="O30" s="0" t="s">
        <v>55</v>
      </c>
      <c r="P30" s="4" t="n">
        <v>47</v>
      </c>
      <c r="Q30" s="11" t="s">
        <v>56</v>
      </c>
    </row>
    <row r="31" customFormat="false" ht="12.75" hidden="false" customHeight="false" outlineLevel="0" collapsed="false">
      <c r="A31" s="0" t="s">
        <v>57</v>
      </c>
      <c r="B31" s="5" t="n">
        <v>5</v>
      </c>
      <c r="C31" s="5" t="n">
        <v>5</v>
      </c>
      <c r="D31" s="5" t="n">
        <v>5</v>
      </c>
      <c r="E31" s="5" t="n">
        <v>5</v>
      </c>
      <c r="F31" s="5" t="n">
        <v>5</v>
      </c>
      <c r="G31" s="5" t="n">
        <v>5</v>
      </c>
      <c r="H31" s="5" t="n">
        <v>5</v>
      </c>
      <c r="I31" s="5" t="n">
        <v>5</v>
      </c>
      <c r="J31" s="5" t="n">
        <v>5</v>
      </c>
      <c r="K31" s="5" t="n">
        <v>5</v>
      </c>
      <c r="L31" s="5" t="n">
        <v>5</v>
      </c>
      <c r="M31" s="5" t="n">
        <v>5</v>
      </c>
      <c r="O31" s="0" t="s">
        <v>57</v>
      </c>
      <c r="P31" s="4" t="n">
        <v>6.5</v>
      </c>
      <c r="Q31" s="11" t="s">
        <v>22</v>
      </c>
    </row>
    <row r="32" customFormat="false" ht="12.75" hidden="false" customHeight="false" outlineLevel="0" collapsed="false">
      <c r="A32" s="0" t="s">
        <v>58</v>
      </c>
      <c r="B32" s="5" t="n">
        <v>100</v>
      </c>
      <c r="C32" s="5" t="n">
        <v>150</v>
      </c>
      <c r="D32" s="5" t="n">
        <v>200</v>
      </c>
      <c r="E32" s="5" t="n">
        <v>250</v>
      </c>
      <c r="F32" s="5" t="n">
        <v>280</v>
      </c>
      <c r="G32" s="5" t="n">
        <v>280</v>
      </c>
      <c r="H32" s="5" t="n">
        <v>280</v>
      </c>
      <c r="I32" s="5" t="n">
        <v>280</v>
      </c>
      <c r="J32" s="5" t="n">
        <v>280</v>
      </c>
      <c r="K32" s="5" t="n">
        <v>280</v>
      </c>
      <c r="L32" s="5" t="n">
        <v>280</v>
      </c>
      <c r="M32" s="5" t="n">
        <v>280</v>
      </c>
      <c r="O32" s="0" t="s">
        <v>58</v>
      </c>
      <c r="P32" s="4" t="n">
        <v>300</v>
      </c>
      <c r="Q32" s="11" t="s">
        <v>59</v>
      </c>
    </row>
    <row r="33" customFormat="false" ht="12.75" hidden="false" customHeight="false" outlineLevel="0" collapsed="false">
      <c r="A33" s="0" t="s">
        <v>60</v>
      </c>
      <c r="B33" s="5" t="n">
        <v>40</v>
      </c>
      <c r="C33" s="5" t="n">
        <v>40</v>
      </c>
      <c r="D33" s="5" t="n">
        <v>40</v>
      </c>
      <c r="E33" s="5" t="n">
        <v>40</v>
      </c>
      <c r="F33" s="5" t="n">
        <v>40</v>
      </c>
      <c r="G33" s="5" t="n">
        <v>40</v>
      </c>
      <c r="H33" s="5" t="n">
        <v>40</v>
      </c>
      <c r="I33" s="5" t="n">
        <v>40</v>
      </c>
      <c r="J33" s="5" t="n">
        <v>40</v>
      </c>
      <c r="K33" s="5" t="n">
        <v>40</v>
      </c>
      <c r="L33" s="5" t="n">
        <v>40</v>
      </c>
      <c r="M33" s="5" t="n">
        <v>40</v>
      </c>
      <c r="O33" s="0" t="s">
        <v>60</v>
      </c>
      <c r="P33" s="4" t="n">
        <v>47</v>
      </c>
      <c r="Q33" s="11" t="s">
        <v>59</v>
      </c>
    </row>
    <row r="34" customFormat="false" ht="12.75" hidden="false" customHeight="false" outlineLevel="0" collapsed="false">
      <c r="A34" s="0" t="s">
        <v>61</v>
      </c>
      <c r="B34" s="5" t="n">
        <v>60</v>
      </c>
      <c r="C34" s="5" t="n">
        <v>60</v>
      </c>
      <c r="D34" s="5" t="n">
        <v>60</v>
      </c>
      <c r="E34" s="5" t="n">
        <v>60</v>
      </c>
      <c r="F34" s="5" t="n">
        <v>60</v>
      </c>
      <c r="G34" s="5" t="n">
        <v>60</v>
      </c>
      <c r="H34" s="5" t="n">
        <v>60</v>
      </c>
      <c r="I34" s="5" t="n">
        <v>60</v>
      </c>
      <c r="J34" s="5" t="n">
        <v>60</v>
      </c>
      <c r="K34" s="5" t="n">
        <v>60</v>
      </c>
      <c r="L34" s="5" t="n">
        <v>60</v>
      </c>
      <c r="M34" s="5" t="n">
        <v>60</v>
      </c>
      <c r="O34" s="0" t="s">
        <v>61</v>
      </c>
      <c r="P34" s="4" t="n">
        <v>85</v>
      </c>
      <c r="Q34" s="11" t="s">
        <v>59</v>
      </c>
    </row>
    <row r="35" customFormat="false" ht="12.75" hidden="false" customHeight="false" outlineLevel="0" collapsed="false">
      <c r="A35" s="0" t="s">
        <v>62</v>
      </c>
      <c r="B35" s="5" t="n">
        <v>35</v>
      </c>
      <c r="C35" s="5" t="n">
        <v>35</v>
      </c>
      <c r="D35" s="5" t="n">
        <v>35</v>
      </c>
      <c r="E35" s="5" t="n">
        <v>35</v>
      </c>
      <c r="F35" s="5" t="n">
        <v>35</v>
      </c>
      <c r="G35" s="5" t="n">
        <v>35</v>
      </c>
      <c r="H35" s="5" t="n">
        <v>35</v>
      </c>
      <c r="I35" s="5" t="n">
        <v>35</v>
      </c>
      <c r="J35" s="5" t="n">
        <v>35</v>
      </c>
      <c r="K35" s="5" t="n">
        <v>35</v>
      </c>
      <c r="L35" s="5" t="n">
        <v>35</v>
      </c>
      <c r="M35" s="5" t="n">
        <v>35</v>
      </c>
      <c r="O35" s="0" t="s">
        <v>62</v>
      </c>
      <c r="P35" s="4" t="n">
        <v>47</v>
      </c>
      <c r="Q35" s="11" t="s">
        <v>59</v>
      </c>
    </row>
    <row r="36" customFormat="false" ht="12.75" hidden="false" customHeight="false" outlineLevel="0" collapsed="false">
      <c r="A36" s="0" t="s">
        <v>63</v>
      </c>
      <c r="B36" s="5" t="n">
        <v>50</v>
      </c>
      <c r="C36" s="5" t="n">
        <v>50</v>
      </c>
      <c r="D36" s="5" t="n">
        <v>50</v>
      </c>
      <c r="E36" s="5" t="n">
        <v>50</v>
      </c>
      <c r="F36" s="5" t="n">
        <v>50</v>
      </c>
      <c r="G36" s="5" t="n">
        <v>50</v>
      </c>
      <c r="H36" s="5" t="n">
        <v>50</v>
      </c>
      <c r="I36" s="5" t="n">
        <v>50</v>
      </c>
      <c r="J36" s="5" t="n">
        <v>50</v>
      </c>
      <c r="K36" s="5" t="n">
        <v>50</v>
      </c>
      <c r="L36" s="5" t="n">
        <v>50</v>
      </c>
      <c r="M36" s="5" t="n">
        <v>50</v>
      </c>
      <c r="O36" s="0" t="s">
        <v>63</v>
      </c>
      <c r="P36" s="4" t="n">
        <v>82</v>
      </c>
      <c r="Q36" s="11" t="s">
        <v>63</v>
      </c>
    </row>
    <row r="37" customFormat="false" ht="12.75" hidden="false" customHeight="false" outlineLevel="0" collapsed="false">
      <c r="A37" s="0" t="s">
        <v>64</v>
      </c>
      <c r="B37" s="5" t="n">
        <v>200</v>
      </c>
      <c r="C37" s="5" t="n">
        <v>200</v>
      </c>
      <c r="D37" s="5" t="n">
        <v>200</v>
      </c>
      <c r="E37" s="5" t="n">
        <v>200</v>
      </c>
      <c r="F37" s="5" t="n">
        <v>200</v>
      </c>
      <c r="G37" s="5" t="n">
        <v>200</v>
      </c>
      <c r="H37" s="5" t="n">
        <v>200</v>
      </c>
      <c r="I37" s="5" t="n">
        <v>200</v>
      </c>
      <c r="J37" s="5" t="n">
        <v>200</v>
      </c>
      <c r="K37" s="5" t="n">
        <v>200</v>
      </c>
      <c r="L37" s="5" t="n">
        <v>200</v>
      </c>
      <c r="M37" s="5" t="n">
        <v>200</v>
      </c>
      <c r="O37" s="0" t="s">
        <v>64</v>
      </c>
      <c r="P37" s="12" t="n">
        <v>225</v>
      </c>
      <c r="Q37" s="11" t="s">
        <v>65</v>
      </c>
    </row>
    <row r="38" customFormat="false" ht="12.75" hidden="false" customHeight="false" outlineLevel="0" collapsed="false">
      <c r="A38" s="0" t="s">
        <v>66</v>
      </c>
      <c r="B38" s="5" t="n">
        <v>50</v>
      </c>
      <c r="C38" s="5" t="n">
        <v>50</v>
      </c>
      <c r="D38" s="5" t="n">
        <v>50</v>
      </c>
      <c r="E38" s="5" t="n">
        <v>50</v>
      </c>
      <c r="F38" s="5" t="n">
        <v>50</v>
      </c>
      <c r="G38" s="5" t="n">
        <v>50</v>
      </c>
      <c r="H38" s="5" t="n">
        <v>50</v>
      </c>
      <c r="I38" s="5" t="n">
        <v>50</v>
      </c>
      <c r="J38" s="5" t="n">
        <v>50</v>
      </c>
      <c r="K38" s="5" t="n">
        <v>50</v>
      </c>
      <c r="L38" s="5" t="n">
        <v>50</v>
      </c>
      <c r="M38" s="5" t="n">
        <v>50</v>
      </c>
      <c r="O38" s="0" t="s">
        <v>66</v>
      </c>
      <c r="P38" s="12" t="n">
        <v>100</v>
      </c>
      <c r="Q38" s="11" t="s">
        <v>67</v>
      </c>
    </row>
    <row r="39" customFormat="false" ht="12.75" hidden="false" customHeight="false" outlineLevel="0" collapsed="false">
      <c r="A39" s="0" t="s">
        <v>68</v>
      </c>
      <c r="B39" s="5" t="n">
        <v>6</v>
      </c>
      <c r="C39" s="5" t="n">
        <v>6</v>
      </c>
      <c r="D39" s="5" t="n">
        <v>6</v>
      </c>
      <c r="E39" s="5" t="n">
        <v>6</v>
      </c>
      <c r="F39" s="5" t="n">
        <v>6</v>
      </c>
      <c r="G39" s="5" t="n">
        <v>6</v>
      </c>
      <c r="H39" s="5" t="n">
        <v>6</v>
      </c>
      <c r="I39" s="5" t="n">
        <v>6</v>
      </c>
      <c r="J39" s="5" t="n">
        <v>6</v>
      </c>
      <c r="K39" s="5" t="n">
        <v>6</v>
      </c>
      <c r="L39" s="5" t="n">
        <v>6</v>
      </c>
      <c r="M39" s="5" t="n">
        <v>6</v>
      </c>
      <c r="O39" s="0" t="s">
        <v>68</v>
      </c>
      <c r="P39" s="12" t="n">
        <v>11</v>
      </c>
      <c r="Q39" s="11" t="s">
        <v>69</v>
      </c>
    </row>
    <row r="40" customFormat="false" ht="12.75" hidden="false" customHeight="false" outlineLevel="0" collapsed="false">
      <c r="A40" s="0" t="s">
        <v>70</v>
      </c>
      <c r="B40" s="5" t="n">
        <v>8</v>
      </c>
      <c r="C40" s="5" t="n">
        <v>8</v>
      </c>
      <c r="D40" s="5" t="n">
        <v>8</v>
      </c>
      <c r="E40" s="5" t="n">
        <v>8</v>
      </c>
      <c r="F40" s="5" t="n">
        <v>8</v>
      </c>
      <c r="G40" s="5" t="n">
        <v>8</v>
      </c>
      <c r="H40" s="5" t="n">
        <v>8</v>
      </c>
      <c r="I40" s="5" t="n">
        <v>8</v>
      </c>
      <c r="J40" s="5" t="n">
        <v>8</v>
      </c>
      <c r="K40" s="5" t="n">
        <v>8</v>
      </c>
      <c r="L40" s="5" t="n">
        <v>8</v>
      </c>
      <c r="M40" s="5" t="n">
        <v>8</v>
      </c>
      <c r="O40" s="0" t="s">
        <v>70</v>
      </c>
      <c r="P40" s="12" t="n">
        <v>11</v>
      </c>
      <c r="Q40" s="11" t="s">
        <v>69</v>
      </c>
    </row>
    <row r="41" customFormat="false" ht="12.75" hidden="false" customHeight="false" outlineLevel="0" collapsed="false">
      <c r="A41" s="0" t="s">
        <v>71</v>
      </c>
      <c r="B41" s="5" t="n">
        <v>8</v>
      </c>
      <c r="C41" s="5" t="n">
        <v>8</v>
      </c>
      <c r="D41" s="5" t="n">
        <v>8</v>
      </c>
      <c r="E41" s="5" t="n">
        <v>8</v>
      </c>
      <c r="F41" s="5" t="n">
        <v>8</v>
      </c>
      <c r="G41" s="5" t="n">
        <v>8</v>
      </c>
      <c r="H41" s="5" t="n">
        <v>8</v>
      </c>
      <c r="I41" s="5" t="n">
        <v>8</v>
      </c>
      <c r="J41" s="5" t="n">
        <v>8</v>
      </c>
      <c r="K41" s="5" t="n">
        <v>8</v>
      </c>
      <c r="L41" s="5" t="n">
        <v>8</v>
      </c>
      <c r="M41" s="5" t="n">
        <v>8</v>
      </c>
      <c r="O41" s="0" t="s">
        <v>71</v>
      </c>
      <c r="P41" s="12" t="n">
        <v>18</v>
      </c>
      <c r="Q41" s="11" t="s">
        <v>69</v>
      </c>
    </row>
    <row r="42" customFormat="false" ht="12.75" hidden="false" customHeight="false" outlineLevel="0" collapsed="false">
      <c r="A42" s="0" t="s">
        <v>72</v>
      </c>
      <c r="B42" s="4" t="n">
        <v>5</v>
      </c>
      <c r="C42" s="4" t="n">
        <v>5</v>
      </c>
      <c r="D42" s="4" t="n">
        <v>5</v>
      </c>
      <c r="E42" s="4" t="n">
        <v>5</v>
      </c>
      <c r="F42" s="4" t="n">
        <v>5</v>
      </c>
      <c r="G42" s="4" t="n">
        <v>5</v>
      </c>
      <c r="H42" s="4" t="n">
        <v>5</v>
      </c>
      <c r="I42" s="4" t="n">
        <v>5</v>
      </c>
      <c r="J42" s="4" t="n">
        <v>5</v>
      </c>
      <c r="K42" s="4" t="n">
        <v>5</v>
      </c>
      <c r="L42" s="4" t="n">
        <v>5</v>
      </c>
      <c r="M42" s="4" t="n">
        <v>5</v>
      </c>
      <c r="O42" s="0" t="s">
        <v>72</v>
      </c>
      <c r="P42" s="12" t="n">
        <v>17</v>
      </c>
      <c r="Q42" s="11" t="s">
        <v>69</v>
      </c>
    </row>
    <row r="43" customFormat="false" ht="12.75" hidden="false" customHeight="false" outlineLevel="0" collapsed="false">
      <c r="A43" s="0" t="s">
        <v>73</v>
      </c>
      <c r="B43" s="4" t="n">
        <v>5</v>
      </c>
      <c r="C43" s="4" t="n">
        <v>5</v>
      </c>
      <c r="D43" s="4" t="n">
        <v>5</v>
      </c>
      <c r="E43" s="4" t="n">
        <v>5</v>
      </c>
      <c r="F43" s="4" t="n">
        <v>5</v>
      </c>
      <c r="G43" s="4" t="n">
        <v>5</v>
      </c>
      <c r="H43" s="4" t="n">
        <v>5</v>
      </c>
      <c r="I43" s="4" t="n">
        <v>5</v>
      </c>
      <c r="J43" s="4" t="n">
        <v>5</v>
      </c>
      <c r="K43" s="4" t="n">
        <v>5</v>
      </c>
      <c r="L43" s="4" t="n">
        <v>5</v>
      </c>
      <c r="M43" s="4" t="n">
        <v>5</v>
      </c>
      <c r="O43" s="0" t="s">
        <v>73</v>
      </c>
      <c r="P43" s="12" t="n">
        <v>19</v>
      </c>
      <c r="Q43" s="11" t="s">
        <v>69</v>
      </c>
    </row>
    <row r="44" customFormat="false" ht="12.75" hidden="false" customHeight="false" outlineLevel="0" collapsed="false">
      <c r="A44" s="0" t="s">
        <v>74</v>
      </c>
      <c r="B44" s="4" t="n">
        <v>40</v>
      </c>
      <c r="C44" s="4" t="n">
        <v>40</v>
      </c>
      <c r="D44" s="4" t="n">
        <v>40</v>
      </c>
      <c r="E44" s="4" t="n">
        <v>40</v>
      </c>
      <c r="F44" s="4" t="n">
        <v>40</v>
      </c>
      <c r="G44" s="4" t="n">
        <v>40</v>
      </c>
      <c r="H44" s="4" t="n">
        <v>40</v>
      </c>
      <c r="I44" s="4" t="n">
        <v>40</v>
      </c>
      <c r="J44" s="4" t="n">
        <v>40</v>
      </c>
      <c r="K44" s="4" t="n">
        <v>40</v>
      </c>
      <c r="L44" s="4" t="n">
        <v>40</v>
      </c>
      <c r="M44" s="4" t="n">
        <v>40</v>
      </c>
      <c r="O44" s="0" t="s">
        <v>74</v>
      </c>
      <c r="P44" s="12" t="n">
        <v>75</v>
      </c>
      <c r="Q44" s="11" t="s">
        <v>69</v>
      </c>
    </row>
    <row r="45" customFormat="false" ht="12.75" hidden="false" customHeight="false" outlineLevel="0" collapsed="false">
      <c r="A45" s="0" t="s">
        <v>75</v>
      </c>
      <c r="B45" s="13" t="n">
        <v>0</v>
      </c>
      <c r="C45" s="14" t="n">
        <v>0</v>
      </c>
      <c r="D45" s="14" t="n">
        <v>0</v>
      </c>
      <c r="E45" s="14" t="n">
        <v>0</v>
      </c>
      <c r="F45" s="14" t="n">
        <v>0</v>
      </c>
      <c r="G45" s="14" t="n">
        <v>0</v>
      </c>
      <c r="H45" s="14" t="n">
        <f aca="false">103*0.75</f>
        <v>77.25</v>
      </c>
      <c r="I45" s="14" t="n">
        <f aca="false">103*0.8</f>
        <v>82.4</v>
      </c>
      <c r="J45" s="14" t="n">
        <f aca="false">103*0.85</f>
        <v>87.55</v>
      </c>
      <c r="K45" s="14" t="n">
        <f aca="false">103*0.9</f>
        <v>92.7</v>
      </c>
      <c r="L45" s="14" t="n">
        <f aca="false">103*0.9+((81+97)*0.8)</f>
        <v>235.1</v>
      </c>
      <c r="M45" s="14" t="n">
        <f aca="false">103*0.9+((81+97)*0.8)</f>
        <v>235.1</v>
      </c>
      <c r="O45" s="0" t="s">
        <v>75</v>
      </c>
      <c r="P45" s="8" t="n">
        <v>280</v>
      </c>
      <c r="Q45" s="11" t="s">
        <v>76</v>
      </c>
    </row>
    <row r="46" customFormat="false" ht="12.75" hidden="false" customHeight="false" outlineLevel="0" collapsed="false">
      <c r="A46" s="0" t="s">
        <v>77</v>
      </c>
      <c r="B46" s="5" t="n">
        <f aca="false">SUM(B26:B45)</f>
        <v>829</v>
      </c>
      <c r="C46" s="5" t="n">
        <f aca="false">SUM(C26:C45)</f>
        <v>879</v>
      </c>
      <c r="D46" s="5" t="n">
        <f aca="false">SUM(D26:D45)</f>
        <v>929</v>
      </c>
      <c r="E46" s="5" t="n">
        <f aca="false">SUM(E26:E45)</f>
        <v>979</v>
      </c>
      <c r="F46" s="5" t="n">
        <f aca="false">SUM(F26:F45)</f>
        <v>1009</v>
      </c>
      <c r="G46" s="5" t="n">
        <f aca="false">SUM(G26:G45)</f>
        <v>1009</v>
      </c>
      <c r="H46" s="5" t="n">
        <f aca="false">SUM(H26:H45)</f>
        <v>1086.25</v>
      </c>
      <c r="I46" s="5" t="n">
        <f aca="false">SUM(I26:I45)</f>
        <v>1091.4</v>
      </c>
      <c r="J46" s="5" t="n">
        <f aca="false">SUM(J26:J45)</f>
        <v>1096.55</v>
      </c>
      <c r="K46" s="5" t="n">
        <f aca="false">SUM(K26:K45)</f>
        <v>1101.7</v>
      </c>
      <c r="L46" s="5" t="n">
        <f aca="false">SUM(L26:L45)</f>
        <v>1244.1</v>
      </c>
      <c r="M46" s="5" t="n">
        <f aca="false">SUM(M26:M45)</f>
        <v>1244.1</v>
      </c>
      <c r="P46" s="15" t="n">
        <f aca="false">SUM(P26:P45)</f>
        <v>1606.5</v>
      </c>
    </row>
    <row r="47" customFormat="false" ht="12.75" hidden="false" customHeight="false" outlineLevel="0" collapsed="false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customFormat="false" ht="12.75" hidden="false" customHeight="false" outlineLevel="0" collapsed="false">
      <c r="A48" s="2" t="s">
        <v>78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O48" s="2" t="s">
        <v>79</v>
      </c>
      <c r="P48" s="3" t="s">
        <v>4</v>
      </c>
      <c r="Q48" s="2" t="s">
        <v>5</v>
      </c>
    </row>
    <row r="49" customFormat="false" ht="12.75" hidden="false" customHeight="false" outlineLevel="0" collapsed="false">
      <c r="B49" s="4" t="s">
        <v>6</v>
      </c>
      <c r="C49" s="4" t="s">
        <v>7</v>
      </c>
      <c r="D49" s="4" t="s">
        <v>8</v>
      </c>
      <c r="E49" s="4" t="s">
        <v>9</v>
      </c>
      <c r="F49" s="4" t="s">
        <v>10</v>
      </c>
      <c r="G49" s="4" t="s">
        <v>11</v>
      </c>
      <c r="H49" s="4" t="s">
        <v>12</v>
      </c>
      <c r="I49" s="4" t="s">
        <v>13</v>
      </c>
      <c r="J49" s="4" t="s">
        <v>14</v>
      </c>
      <c r="K49" s="4" t="s">
        <v>15</v>
      </c>
      <c r="L49" s="4" t="s">
        <v>16</v>
      </c>
      <c r="M49" s="4" t="s">
        <v>17</v>
      </c>
      <c r="O49" s="0" t="s">
        <v>80</v>
      </c>
      <c r="P49" s="4" t="n">
        <f aca="false">67+71+71</f>
        <v>209</v>
      </c>
      <c r="Q49" s="0" t="s">
        <v>81</v>
      </c>
      <c r="R49" s="4"/>
    </row>
    <row r="50" customFormat="false" ht="12.75" hidden="false" customHeight="false" outlineLevel="0" collapsed="false">
      <c r="A50" s="0" t="s">
        <v>82</v>
      </c>
      <c r="B50" s="16" t="n">
        <v>0.97</v>
      </c>
      <c r="C50" s="16" t="n">
        <v>0.92</v>
      </c>
      <c r="D50" s="16" t="n">
        <v>0.9</v>
      </c>
      <c r="E50" s="16" t="n">
        <v>0.82</v>
      </c>
      <c r="F50" s="16" t="n">
        <v>0.86</v>
      </c>
      <c r="G50" s="16" t="n">
        <v>0.89</v>
      </c>
      <c r="H50" s="16" t="n">
        <v>0.92</v>
      </c>
      <c r="I50" s="16" t="n">
        <v>0.86</v>
      </c>
      <c r="J50" s="16" t="n">
        <v>0.88</v>
      </c>
      <c r="K50" s="16" t="n">
        <v>0.88</v>
      </c>
      <c r="L50" s="16" t="n">
        <v>0.94</v>
      </c>
      <c r="M50" s="16" t="n">
        <v>0.99</v>
      </c>
      <c r="O50" s="0" t="s">
        <v>83</v>
      </c>
      <c r="P50" s="4" t="n">
        <f aca="false">26+40+21</f>
        <v>87</v>
      </c>
      <c r="Q50" s="0" t="s">
        <v>81</v>
      </c>
      <c r="R50" s="4"/>
    </row>
    <row r="51" customFormat="false" ht="12.75" hidden="false" customHeight="false" outlineLevel="0" collapsed="false">
      <c r="A51" s="0" t="s">
        <v>84</v>
      </c>
      <c r="B51" s="4" t="n">
        <f aca="false">SUM([1]capacity!F7:F10)</f>
        <v>632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O51" s="0" t="s">
        <v>85</v>
      </c>
      <c r="P51" s="13" t="n">
        <v>18</v>
      </c>
      <c r="Q51" s="0" t="s">
        <v>86</v>
      </c>
      <c r="R51" s="4"/>
    </row>
    <row r="52" customFormat="false" ht="12.75" hidden="false" customHeight="false" outlineLevel="0" collapsed="false">
      <c r="A52" s="0" t="s">
        <v>87</v>
      </c>
      <c r="B52" s="9" t="n">
        <f aca="false">$B$51*B50</f>
        <v>613.04</v>
      </c>
      <c r="C52" s="9" t="n">
        <f aca="false">$B$51*C50</f>
        <v>581.44</v>
      </c>
      <c r="D52" s="9" t="n">
        <f aca="false">$B$51*D50</f>
        <v>568.8</v>
      </c>
      <c r="E52" s="9" t="n">
        <f aca="false">$B$51*E50</f>
        <v>518.24</v>
      </c>
      <c r="F52" s="9" t="n">
        <f aca="false">$B$51*F50</f>
        <v>543.52</v>
      </c>
      <c r="G52" s="9" t="n">
        <f aca="false">$B$51*G50</f>
        <v>562.48</v>
      </c>
      <c r="H52" s="9" t="n">
        <f aca="false">$B$51*H50</f>
        <v>581.44</v>
      </c>
      <c r="I52" s="9" t="n">
        <f aca="false">$B$51*I50</f>
        <v>543.52</v>
      </c>
      <c r="J52" s="9" t="n">
        <f aca="false">$B$51*J50</f>
        <v>556.16</v>
      </c>
      <c r="K52" s="9" t="n">
        <f aca="false">$B$51*K50</f>
        <v>556.16</v>
      </c>
      <c r="L52" s="9" t="n">
        <f aca="false">$B$51*L50</f>
        <v>594.08</v>
      </c>
      <c r="M52" s="9" t="n">
        <f aca="false">$B$51*M50</f>
        <v>625.68</v>
      </c>
      <c r="O52" s="0" t="s">
        <v>88</v>
      </c>
      <c r="P52" s="17" t="n">
        <f aca="false">P51+P50+P49</f>
        <v>314</v>
      </c>
      <c r="R52" s="4"/>
    </row>
    <row r="53" customFormat="false" ht="12.75" hidden="false" customHeight="false" outlineLevel="0" collapsed="false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R53" s="4"/>
    </row>
    <row r="54" customFormat="false" ht="12.75" hidden="false" customHeight="false" outlineLevel="0" collapsed="false">
      <c r="A54" s="0" t="s">
        <v>89</v>
      </c>
      <c r="B54" s="16" t="n">
        <v>0.95</v>
      </c>
      <c r="C54" s="16" t="n">
        <v>0.92</v>
      </c>
      <c r="D54" s="16" t="n">
        <v>0.92</v>
      </c>
      <c r="E54" s="16" t="n">
        <v>0.92</v>
      </c>
      <c r="F54" s="16" t="n">
        <v>0.9</v>
      </c>
      <c r="G54" s="16" t="n">
        <v>0.91</v>
      </c>
      <c r="H54" s="16" t="n">
        <v>0.95</v>
      </c>
      <c r="I54" s="16" t="n">
        <v>0.93</v>
      </c>
      <c r="J54" s="16" t="n">
        <v>0.88</v>
      </c>
      <c r="K54" s="16" t="n">
        <v>0.91</v>
      </c>
      <c r="L54" s="16" t="n">
        <v>0.93</v>
      </c>
      <c r="M54" s="16" t="n">
        <v>0.94</v>
      </c>
      <c r="P54" s="18"/>
      <c r="R54" s="4"/>
    </row>
    <row r="55" customFormat="false" ht="12.75" hidden="false" customHeight="false" outlineLevel="0" collapsed="false">
      <c r="A55" s="0" t="s">
        <v>90</v>
      </c>
      <c r="B55" s="5" t="n">
        <f aca="false">SUM([1]capacity!F11:F18)</f>
        <v>314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R55" s="4"/>
    </row>
    <row r="56" customFormat="false" ht="12.75" hidden="false" customHeight="false" outlineLevel="0" collapsed="false">
      <c r="A56" s="0" t="s">
        <v>91</v>
      </c>
      <c r="B56" s="15" t="n">
        <f aca="false">$B$55*B54</f>
        <v>298.3</v>
      </c>
      <c r="C56" s="15" t="n">
        <f aca="false">$B$55*C54</f>
        <v>288.88</v>
      </c>
      <c r="D56" s="15" t="n">
        <f aca="false">$B$55*D54</f>
        <v>288.88</v>
      </c>
      <c r="E56" s="15" t="n">
        <f aca="false">$B$55*E54</f>
        <v>288.88</v>
      </c>
      <c r="F56" s="15" t="n">
        <f aca="false">$B$55*F54</f>
        <v>282.6</v>
      </c>
      <c r="G56" s="15" t="n">
        <f aca="false">$B$55*G54</f>
        <v>285.74</v>
      </c>
      <c r="H56" s="15" t="n">
        <f aca="false">$B$55*H54</f>
        <v>298.3</v>
      </c>
      <c r="I56" s="15" t="n">
        <f aca="false">$B$55*I54</f>
        <v>292.02</v>
      </c>
      <c r="J56" s="15" t="n">
        <f aca="false">$B$55*J54</f>
        <v>276.32</v>
      </c>
      <c r="K56" s="15" t="n">
        <f aca="false">$B$55*K54</f>
        <v>285.74</v>
      </c>
      <c r="L56" s="15" t="n">
        <f aca="false">$B$55*L54</f>
        <v>292.02</v>
      </c>
      <c r="M56" s="15" t="n">
        <f aca="false">$B$55*M54</f>
        <v>295.16</v>
      </c>
      <c r="R56" s="4"/>
    </row>
    <row r="57" customFormat="false" ht="12.75" hidden="false" customHeight="false" outlineLevel="0" collapsed="false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customFormat="false" ht="12.75" hidden="false" customHeight="false" outlineLevel="0" collapsed="false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customFormat="false" ht="12.75" hidden="false" customHeight="false" outlineLevel="0" collapsed="false">
      <c r="A59" s="19" t="s">
        <v>92</v>
      </c>
    </row>
    <row r="60" customFormat="false" ht="12.75" hidden="false" customHeight="false" outlineLevel="0" collapsed="false">
      <c r="A60" s="0" t="s">
        <v>93</v>
      </c>
    </row>
    <row r="61" customFormat="false" ht="12.75" hidden="false" customHeight="false" outlineLevel="0" collapsed="false">
      <c r="A61" s="0" t="s">
        <v>94</v>
      </c>
    </row>
    <row r="62" customFormat="false" ht="12.75" hidden="false" customHeight="false" outlineLevel="0" collapsed="false">
      <c r="A62" s="0" t="s">
        <v>95</v>
      </c>
    </row>
    <row r="63" customFormat="false" ht="12.75" hidden="false" customHeight="false" outlineLevel="0" collapsed="false">
      <c r="A63" s="0" t="s">
        <v>96</v>
      </c>
    </row>
    <row r="64" customFormat="false" ht="12.75" hidden="false" customHeight="false" outlineLevel="0" collapsed="false">
      <c r="A64" s="0" t="s">
        <v>97</v>
      </c>
    </row>
    <row r="65" customFormat="false" ht="12.75" hidden="false" customHeight="false" outlineLevel="0" collapsed="false">
      <c r="A65" s="0" t="s">
        <v>98</v>
      </c>
    </row>
    <row r="66" customFormat="false" ht="12.75" hidden="false" customHeight="false" outlineLevel="0" collapsed="false">
      <c r="A66" s="0" t="s">
        <v>99</v>
      </c>
    </row>
    <row r="67" customFormat="false" ht="12.75" hidden="false" customHeight="false" outlineLevel="0" collapsed="false">
      <c r="A67" s="0" t="s">
        <v>100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9" zoomScaleNormal="9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9" zoomScaleNormal="9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9" zoomScaleNormal="9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2000-11-30T16:20:52Z</dcterms:created>
  <dc:creator>sanders</dc:creator>
  <dc:description/>
  <dc:language>en-US</dc:language>
  <cp:lastModifiedBy>sanders</cp:lastModifiedBy>
  <cp:lastPrinted>2000-11-30T17:37:47Z</cp:lastPrinted>
  <cp:revision>0</cp:revision>
  <dc:subject/>
  <dc:title/>
</cp:coreProperties>
</file>