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dged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Hedged!$A$1:$Y$68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<sst xmlns="http://schemas.openxmlformats.org/spreadsheetml/2006/main" count="90" uniqueCount="65">
  <si>
    <t xml:space="preserve">HEDGED</t>
  </si>
  <si>
    <t xml:space="preserve">PHYSICAL DELIVERY of LPG - OCTOBER 2001</t>
  </si>
  <si>
    <t xml:space="preserve">EXPECTED (KT)</t>
  </si>
  <si>
    <t xml:space="preserve">ACTUAL (KT)</t>
  </si>
  <si>
    <t xml:space="preserve">Price Basis</t>
  </si>
  <si>
    <t xml:space="preserve">Expected</t>
  </si>
  <si>
    <t xml:space="preserve">PHYSICAL PURCHASES:</t>
  </si>
  <si>
    <t xml:space="preserve">OCT 2001 B/L</t>
  </si>
  <si>
    <t xml:space="preserve">PHYSICAL SALES:</t>
  </si>
  <si>
    <t xml:space="preserve">KT/DAY</t>
  </si>
  <si>
    <t xml:space="preserve">TBD</t>
  </si>
  <si>
    <t xml:space="preserve">INVENTORY (KT) ** :</t>
  </si>
  <si>
    <t xml:space="preserve">Mont Belvieu Non-TET Price ($/GAL):</t>
  </si>
  <si>
    <t xml:space="preserve">ENE-BID</t>
  </si>
  <si>
    <t xml:space="preserve">ENE-OFFER</t>
  </si>
  <si>
    <t xml:space="preserve">Oct 10-31</t>
  </si>
  <si>
    <t xml:space="preserve">n.a.</t>
  </si>
  <si>
    <t xml:space="preserve">Bill of Lading: 10/23/01</t>
  </si>
  <si>
    <t xml:space="preserve">** EcoElectrica's</t>
  </si>
  <si>
    <t xml:space="preserve">MT BELV. 3 Days Actual B/L</t>
  </si>
  <si>
    <t xml:space="preserve">Oct 22,23,24</t>
  </si>
  <si>
    <t xml:space="preserve">ProCaribe begins Borrowing when its Inventory reaches 0.671 KT</t>
  </si>
  <si>
    <t xml:space="preserve">MT BELV. OCT Swap Settle</t>
  </si>
  <si>
    <t xml:space="preserve">Oct 11-31</t>
  </si>
  <si>
    <t xml:space="preserve">1 MT  =  521 Gallons</t>
  </si>
  <si>
    <t xml:space="preserve">Price Adj. For B/L Date</t>
  </si>
  <si>
    <t xml:space="preserve">ENRON HOUSTON</t>
  </si>
  <si>
    <t xml:space="preserve">Lee Jackson</t>
  </si>
  <si>
    <t xml:space="preserve">$/U.S. Gallon</t>
  </si>
  <si>
    <t xml:space="preserve">BBL times</t>
  </si>
  <si>
    <t xml:space="preserve">SWAP</t>
  </si>
  <si>
    <t xml:space="preserve">Avg. Nov Mt Belv.</t>
  </si>
  <si>
    <t xml:space="preserve">Avg. Dec Mt Belv.</t>
  </si>
  <si>
    <t xml:space="preserve">Avg. Jan Mt Belv.</t>
  </si>
  <si>
    <t xml:space="preserve">KT LPG</t>
  </si>
  <si>
    <t xml:space="preserve">LPG</t>
  </si>
  <si>
    <t xml:space="preserve">SUPPLIER</t>
  </si>
  <si>
    <t xml:space="preserve">ENRON FUELS</t>
  </si>
  <si>
    <t xml:space="preserve">PROCARIBE</t>
  </si>
  <si>
    <t xml:space="preserve">CUSTOMERS</t>
  </si>
  <si>
    <t xml:space="preserve">Suzanne Clapp</t>
  </si>
  <si>
    <t xml:space="preserve">ACTUAL</t>
  </si>
  <si>
    <t xml:space="preserve">Cargo Purchase Pricing</t>
  </si>
  <si>
    <t xml:space="preserve">Cargo Sales</t>
  </si>
  <si>
    <t xml:space="preserve">KT</t>
  </si>
  <si>
    <t xml:space="preserve">plus</t>
  </si>
  <si>
    <t xml:space="preserve">(GALLONS)</t>
  </si>
  <si>
    <t xml:space="preserve">includes Price Adj. For B/L Date</t>
  </si>
  <si>
    <t xml:space="preserve">(KT)</t>
  </si>
  <si>
    <t xml:space="preserve">Pricing</t>
  </si>
  <si>
    <t xml:space="preserve">Avg. Oct Mt Belv. +</t>
  </si>
  <si>
    <t xml:space="preserve">Total</t>
  </si>
  <si>
    <t xml:space="preserve">Avg. Nov Mt Belv. +</t>
  </si>
  <si>
    <t xml:space="preserve">Avg. Dec Mt Belv. +</t>
  </si>
  <si>
    <t xml:space="preserve">Avg. Jan Mt Belv. +</t>
  </si>
  <si>
    <t xml:space="preserve">Avg. Oct Mt Belv. =</t>
  </si>
  <si>
    <t xml:space="preserve">Mt Belv.</t>
  </si>
  <si>
    <t xml:space="preserve">Avg. Nov Mt Belv. =</t>
  </si>
  <si>
    <t xml:space="preserve">Avg. Dec Mt Belv. =</t>
  </si>
  <si>
    <t xml:space="preserve">Avg. Jan Mt Belv. =</t>
  </si>
  <si>
    <t xml:space="preserve">Actual ProCaribe Gross Margin:</t>
  </si>
  <si>
    <t xml:space="preserve">Oct</t>
  </si>
  <si>
    <t xml:space="preserve">Nov</t>
  </si>
  <si>
    <t xml:space="preserve">Dec</t>
  </si>
  <si>
    <t xml:space="preserve">Jan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</si>
</sst>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/dd/yy"/>
    <numFmt numFmtId="166" formatCode="mmmm\ d&quot;, &quot;yyyy"/>
    <numFmt numFmtId="167" formatCode="0.000"/>
    <numFmt numFmtId="168" formatCode="[$-409]mmm\-yy"/>
    <numFmt numFmtId="169" formatCode="0.00000"/>
    <numFmt numFmtId="170" formatCode="\$#,##0.00000_);&quot;($&quot;#,##0.00000\)"/>
    <numFmt numFmtId="171" formatCode="#,##0.000"/>
    <numFmt numFmtId="172" formatCode="[$$-409]#,##0.00000"/>
    <numFmt numFmtId="173" formatCode="[$$-409]#,##0.00000_);\([$$-409]#,##0.00000\)"/>
    <numFmt numFmtId="174" formatCode="[$-409]#,##0_);\(#,##0\)"/>
    <numFmt numFmtId="175" formatCode="[$-409]m/d/yyyy"/>
    <numFmt numFmtId="176" formatCode="0.0000"/>
    <numFmt numFmtId="177" formatCode="\$#,##0.00_);&quot;($&quot;#,##0.00\)"/>
    <numFmt numFmtId="178" formatCode="0.0"/>
    <numFmt numFmtId="179" formatCode="\$#,##0.000"/>
    <numFmt numFmtId="180" formatCode="[$$-409]#,##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38</xdr:row>
      <xdr:rowOff>9720</xdr:rowOff>
    </xdr:from>
    <xdr:to>
      <xdr:col>8</xdr:col>
      <xdr:colOff>720</xdr:colOff>
      <xdr:row>38</xdr:row>
      <xdr:rowOff>9720</xdr:rowOff>
    </xdr:to>
    <xdr:sp>
      <xdr:nvSpPr>
        <xdr:cNvPr id="0" name="Line 1"/>
        <xdr:cNvSpPr/>
      </xdr:nvSpPr>
      <xdr:spPr>
        <a:xfrm>
          <a:off x="1628280" y="703908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8</xdr:col>
      <xdr:colOff>720</xdr:colOff>
      <xdr:row>41</xdr:row>
      <xdr:rowOff>0</xdr:rowOff>
    </xdr:to>
    <xdr:sp>
      <xdr:nvSpPr>
        <xdr:cNvPr id="1" name="Line 2"/>
        <xdr:cNvSpPr/>
      </xdr:nvSpPr>
      <xdr:spPr>
        <a:xfrm flipH="1">
          <a:off x="1628280" y="7515360"/>
          <a:ext cx="4126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9720</xdr:colOff>
      <xdr:row>38</xdr:row>
      <xdr:rowOff>0</xdr:rowOff>
    </xdr:from>
    <xdr:to>
      <xdr:col>20</xdr:col>
      <xdr:colOff>613800</xdr:colOff>
      <xdr:row>38</xdr:row>
      <xdr:rowOff>0</xdr:rowOff>
    </xdr:to>
    <xdr:sp>
      <xdr:nvSpPr>
        <xdr:cNvPr id="2" name="Line 3"/>
        <xdr:cNvSpPr/>
      </xdr:nvSpPr>
      <xdr:spPr>
        <a:xfrm>
          <a:off x="15080040" y="7029360"/>
          <a:ext cx="2817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40</xdr:row>
      <xdr:rowOff>152280</xdr:rowOff>
    </xdr:from>
    <xdr:to>
      <xdr:col>20</xdr:col>
      <xdr:colOff>613800</xdr:colOff>
      <xdr:row>40</xdr:row>
      <xdr:rowOff>152280</xdr:rowOff>
    </xdr:to>
    <xdr:sp>
      <xdr:nvSpPr>
        <xdr:cNvPr id="3" name="Line 4"/>
        <xdr:cNvSpPr/>
      </xdr:nvSpPr>
      <xdr:spPr>
        <a:xfrm flipH="1">
          <a:off x="15070320" y="7505640"/>
          <a:ext cx="282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10080</xdr:colOff>
      <xdr:row>38</xdr:row>
      <xdr:rowOff>0</xdr:rowOff>
    </xdr:from>
    <xdr:to>
      <xdr:col>15</xdr:col>
      <xdr:colOff>1080</xdr:colOff>
      <xdr:row>38</xdr:row>
      <xdr:rowOff>0</xdr:rowOff>
    </xdr:to>
    <xdr:sp>
      <xdr:nvSpPr>
        <xdr:cNvPr id="4" name="Line 9"/>
        <xdr:cNvSpPr/>
      </xdr:nvSpPr>
      <xdr:spPr>
        <a:xfrm>
          <a:off x="8672040" y="7029360"/>
          <a:ext cx="3844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40</xdr:row>
      <xdr:rowOff>152280</xdr:rowOff>
    </xdr:from>
    <xdr:to>
      <xdr:col>15</xdr:col>
      <xdr:colOff>1080</xdr:colOff>
      <xdr:row>40</xdr:row>
      <xdr:rowOff>152280</xdr:rowOff>
    </xdr:to>
    <xdr:sp>
      <xdr:nvSpPr>
        <xdr:cNvPr id="5" name="Line 10"/>
        <xdr:cNvSpPr/>
      </xdr:nvSpPr>
      <xdr:spPr>
        <a:xfrm flipH="1">
          <a:off x="8661960" y="7505640"/>
          <a:ext cx="3854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26</xdr:row>
      <xdr:rowOff>162000</xdr:rowOff>
    </xdr:from>
    <xdr:to>
      <xdr:col>10</xdr:col>
      <xdr:colOff>720</xdr:colOff>
      <xdr:row>36</xdr:row>
      <xdr:rowOff>171360</xdr:rowOff>
    </xdr:to>
    <xdr:sp>
      <xdr:nvSpPr>
        <xdr:cNvPr id="6" name="Line 12"/>
        <xdr:cNvSpPr/>
      </xdr:nvSpPr>
      <xdr:spPr>
        <a:xfrm flipV="1">
          <a:off x="7796520" y="5229360"/>
          <a:ext cx="720" cy="1638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1080</xdr:colOff>
      <xdr:row>37</xdr:row>
      <xdr:rowOff>9720</xdr:rowOff>
    </xdr:to>
    <xdr:sp>
      <xdr:nvSpPr>
        <xdr:cNvPr id="7" name="Line 13"/>
        <xdr:cNvSpPr/>
      </xdr:nvSpPr>
      <xdr:spPr>
        <a:xfrm>
          <a:off x="6820560" y="5238720"/>
          <a:ext cx="1080" cy="163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10440</xdr:colOff>
      <xdr:row>42</xdr:row>
      <xdr:rowOff>0</xdr:rowOff>
    </xdr:from>
    <xdr:to>
      <xdr:col>9</xdr:col>
      <xdr:colOff>11520</xdr:colOff>
      <xdr:row>60</xdr:row>
      <xdr:rowOff>142560</xdr:rowOff>
    </xdr:to>
    <xdr:sp>
      <xdr:nvSpPr>
        <xdr:cNvPr id="8" name="Line 14"/>
        <xdr:cNvSpPr/>
      </xdr:nvSpPr>
      <xdr:spPr>
        <a:xfrm>
          <a:off x="6831000" y="7686720"/>
          <a:ext cx="1080" cy="3095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41</xdr:row>
      <xdr:rowOff>123840</xdr:rowOff>
    </xdr:from>
    <xdr:to>
      <xdr:col>10</xdr:col>
      <xdr:colOff>720</xdr:colOff>
      <xdr:row>60</xdr:row>
      <xdr:rowOff>171360</xdr:rowOff>
    </xdr:to>
    <xdr:sp>
      <xdr:nvSpPr>
        <xdr:cNvPr id="9" name="Line 16"/>
        <xdr:cNvSpPr/>
      </xdr:nvSpPr>
      <xdr:spPr>
        <a:xfrm flipV="1">
          <a:off x="7796520" y="7639200"/>
          <a:ext cx="720" cy="3171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42"/>
    <col collapsed="false" customWidth="true" hidden="false" outlineLevel="0" max="3" min="3" style="0" width="10.28"/>
    <col collapsed="false" customWidth="true" hidden="false" outlineLevel="0" max="4" min="4" style="0" width="6.7"/>
    <col collapsed="false" customWidth="true" hidden="false" outlineLevel="0" max="5" min="5" style="0" width="12.7"/>
    <col collapsed="false" customWidth="true" hidden="false" outlineLevel="0" max="6" min="6" style="0" width="14.56"/>
    <col collapsed="false" customWidth="true" hidden="false" outlineLevel="0" max="7" min="7" style="0" width="16.99"/>
    <col collapsed="false" customWidth="true" hidden="false" outlineLevel="0" max="8" min="8" style="0" width="14.28"/>
    <col collapsed="false" customWidth="true" hidden="false" outlineLevel="0" max="9" min="9" style="0" width="15.13"/>
    <col collapsed="false" customWidth="true" hidden="false" outlineLevel="0" max="10" min="10" style="0" width="13.85"/>
    <col collapsed="false" customWidth="true" hidden="false" outlineLevel="0" max="11" min="11" style="0" width="12.28"/>
    <col collapsed="false" customWidth="true" hidden="false" outlineLevel="0" max="12" min="12" style="0" width="14.7"/>
    <col collapsed="false" customWidth="true" hidden="false" outlineLevel="0" max="13" min="13" style="0" width="10.41"/>
    <col collapsed="false" customWidth="true" hidden="false" outlineLevel="0" max="14" min="14" style="0" width="16.56"/>
    <col collapsed="false" customWidth="true" hidden="false" outlineLevel="0" max="15" min="15" style="0" width="12.99"/>
    <col collapsed="false" customWidth="true" hidden="false" outlineLevel="0" max="16" min="16" style="0" width="11.99"/>
    <col collapsed="false" customWidth="true" hidden="false" outlineLevel="0" max="17" min="17" style="0" width="12.7"/>
    <col collapsed="false" customWidth="true" hidden="false" outlineLevel="0" max="18" min="18" style="0" width="11.56"/>
    <col collapsed="false" customWidth="true" hidden="false" outlineLevel="0" max="19" min="19" style="0" width="10.85"/>
    <col collapsed="false" customWidth="true" hidden="false" outlineLevel="0" max="20" min="20" style="0" width="20.56"/>
    <col collapsed="false" customWidth="true" hidden="false" outlineLevel="0" max="21" min="21" style="0" width="8.85"/>
    <col collapsed="false" customWidth="true" hidden="false" outlineLevel="0" max="22" min="22" style="0" width="4.99"/>
    <col collapsed="false" customWidth="true" hidden="false" outlineLevel="0" max="23" min="23" style="0" width="12.85"/>
    <col collapsed="false" customWidth="true" hidden="false" outlineLevel="0" max="24" min="24" style="0" width="3.85"/>
    <col collapsed="false" customWidth="true" hidden="false" outlineLevel="0" max="25" min="25" style="0" width="2.99"/>
  </cols>
  <sheetData>
    <row r="1" customFormat="false" ht="23.25" hidden="false" customHeight="false" outlineLevel="0" collapsed="false">
      <c r="K1" s="1" t="s">
        <v>0</v>
      </c>
    </row>
    <row r="2" customFormat="false" ht="18" hidden="false" customHeight="false" outlineLevel="0" collapsed="false">
      <c r="K2" s="2" t="s">
        <v>1</v>
      </c>
    </row>
    <row r="3" customFormat="false" ht="15.75" hidden="false" customHeight="false" outlineLevel="0" collapsed="false">
      <c r="K3" s="3" t="n">
        <v>37187</v>
      </c>
    </row>
    <row r="4" customFormat="false" ht="12.75" hidden="false" customHeight="false" outlineLevel="0" collapsed="false">
      <c r="J4" s="4"/>
    </row>
    <row r="5" customFormat="false" ht="12.75" hidden="false" customHeight="false" outlineLevel="0" collapsed="false">
      <c r="G5" s="5" t="s">
        <v>2</v>
      </c>
      <c r="H5" s="5" t="s">
        <v>3</v>
      </c>
      <c r="I5" s="5" t="s">
        <v>4</v>
      </c>
      <c r="P5" s="6" t="s">
        <v>5</v>
      </c>
    </row>
    <row r="6" customFormat="false" ht="15.75" hidden="false" customHeight="false" outlineLevel="0" collapsed="false">
      <c r="D6" s="7" t="s">
        <v>6</v>
      </c>
      <c r="G6" s="8" t="n">
        <v>8.5</v>
      </c>
      <c r="H6" s="8" t="n">
        <v>8.52</v>
      </c>
      <c r="I6" s="9" t="s">
        <v>7</v>
      </c>
      <c r="N6" s="7" t="s">
        <v>8</v>
      </c>
      <c r="P6" s="10" t="n">
        <v>0.104</v>
      </c>
      <c r="Q6" s="5" t="s">
        <v>9</v>
      </c>
    </row>
    <row r="7" customFormat="false" ht="15.75" hidden="false" customHeight="false" outlineLevel="0" collapsed="false">
      <c r="D7" s="7"/>
      <c r="H7" s="5" t="s">
        <v>10</v>
      </c>
      <c r="N7" s="7"/>
    </row>
    <row r="8" customFormat="false" ht="15.75" hidden="false" customHeight="false" outlineLevel="0" collapsed="false">
      <c r="C8" s="7"/>
      <c r="P8" s="11"/>
      <c r="Q8" s="7"/>
      <c r="R8" s="12"/>
    </row>
    <row r="9" customFormat="false" ht="15.75" hidden="false" customHeight="false" outlineLevel="0" collapsed="false">
      <c r="C9" s="7"/>
      <c r="D9" s="7" t="s">
        <v>11</v>
      </c>
      <c r="N9" s="7" t="s">
        <v>12</v>
      </c>
      <c r="P9" s="11"/>
      <c r="Q9" s="7"/>
      <c r="R9" s="12"/>
    </row>
    <row r="10" customFormat="false" ht="15.75" hidden="false" customHeight="false" outlineLevel="0" collapsed="false">
      <c r="C10" s="7"/>
      <c r="E10" s="13" t="n">
        <v>37164</v>
      </c>
      <c r="F10" s="14" t="n">
        <f aca="false">5901739/521.7/1000</f>
        <v>11.3125148552808</v>
      </c>
      <c r="G10" s="15"/>
      <c r="O10" s="16" t="s">
        <v>13</v>
      </c>
      <c r="P10" s="16" t="s">
        <v>14</v>
      </c>
      <c r="R10" s="12"/>
    </row>
    <row r="11" customFormat="false" ht="15.75" hidden="false" customHeight="false" outlineLevel="0" collapsed="false">
      <c r="C11" s="7"/>
      <c r="E11" s="13" t="n">
        <v>37195</v>
      </c>
      <c r="F11" s="14" t="n">
        <f aca="false">F10-31*P6+G6</f>
        <v>16.5885148552808</v>
      </c>
      <c r="G11" s="15"/>
      <c r="N11" s="17" t="s">
        <v>15</v>
      </c>
      <c r="O11" s="18" t="s">
        <v>16</v>
      </c>
      <c r="P11" s="19" t="n">
        <v>0.405</v>
      </c>
      <c r="R11" s="12"/>
    </row>
    <row r="12" customFormat="false" ht="15.75" hidden="false" customHeight="false" outlineLevel="0" collapsed="false">
      <c r="C12" s="7"/>
      <c r="E12" s="13" t="n">
        <v>37225</v>
      </c>
      <c r="F12" s="14" t="n">
        <f aca="false">F11-S46</f>
        <v>13.4685148552808</v>
      </c>
      <c r="G12" s="15"/>
      <c r="N12" s="20" t="n">
        <v>37196</v>
      </c>
      <c r="O12" s="19" t="n">
        <v>0.40625</v>
      </c>
      <c r="P12" s="18" t="s">
        <v>16</v>
      </c>
      <c r="R12" s="12"/>
    </row>
    <row r="13" customFormat="false" ht="15.75" hidden="false" customHeight="false" outlineLevel="0" collapsed="false">
      <c r="C13" s="7"/>
      <c r="E13" s="13" t="n">
        <v>37256</v>
      </c>
      <c r="F13" s="14" t="n">
        <f aca="false">F12-S47</f>
        <v>10.2445148552808</v>
      </c>
      <c r="G13" s="15"/>
      <c r="N13" s="20" t="n">
        <v>37226</v>
      </c>
      <c r="O13" s="19" t="n">
        <v>0.40625</v>
      </c>
      <c r="P13" s="18" t="s">
        <v>16</v>
      </c>
      <c r="R13" s="12"/>
    </row>
    <row r="14" customFormat="false" ht="15.75" hidden="false" customHeight="false" outlineLevel="0" collapsed="false">
      <c r="C14" s="7"/>
      <c r="G14" s="15"/>
      <c r="N14" s="20" t="n">
        <v>37257</v>
      </c>
      <c r="O14" s="19" t="n">
        <v>0.40625</v>
      </c>
      <c r="P14" s="18" t="s">
        <v>16</v>
      </c>
      <c r="Q14" s="7"/>
      <c r="R14" s="12"/>
    </row>
    <row r="15" customFormat="false" ht="15.75" hidden="false" customHeight="false" outlineLevel="0" collapsed="false">
      <c r="C15" s="7"/>
      <c r="E15" s="13"/>
      <c r="F15" s="15"/>
      <c r="G15" s="15"/>
      <c r="R15" s="12"/>
    </row>
    <row r="16" customFormat="false" ht="15.75" hidden="false" customHeight="false" outlineLevel="0" collapsed="false">
      <c r="C16" s="7"/>
      <c r="G16" s="15"/>
      <c r="N16" s="21" t="s">
        <v>17</v>
      </c>
      <c r="Q16" s="7"/>
      <c r="R16" s="12"/>
    </row>
    <row r="17" customFormat="false" ht="15.75" hidden="false" customHeight="false" outlineLevel="0" collapsed="false">
      <c r="C17" s="7"/>
      <c r="D17" s="7" t="s">
        <v>18</v>
      </c>
      <c r="E17" s="13"/>
      <c r="F17" s="14" t="n">
        <f aca="false">4815771/521.7/1000</f>
        <v>9.23092006900517</v>
      </c>
      <c r="G17" s="15"/>
      <c r="N17" s="22" t="s">
        <v>19</v>
      </c>
      <c r="O17" s="23"/>
      <c r="P17" s="19" t="n">
        <v>0.38</v>
      </c>
      <c r="Q17" s="24" t="s">
        <v>20</v>
      </c>
      <c r="R17" s="25" t="s">
        <v>10</v>
      </c>
    </row>
    <row r="18" customFormat="false" ht="15.75" hidden="false" customHeight="false" outlineLevel="0" collapsed="false">
      <c r="C18" s="7"/>
      <c r="D18" s="7" t="s">
        <v>21</v>
      </c>
      <c r="G18" s="15"/>
      <c r="Q18" s="7"/>
      <c r="R18" s="12"/>
    </row>
    <row r="19" customFormat="false" ht="15.75" hidden="false" customHeight="false" outlineLevel="0" collapsed="false">
      <c r="C19" s="7"/>
      <c r="G19" s="15"/>
      <c r="N19" s="22" t="s">
        <v>22</v>
      </c>
      <c r="O19" s="23"/>
      <c r="P19" s="19" t="n">
        <v>0.3825</v>
      </c>
      <c r="Q19" s="24" t="s">
        <v>23</v>
      </c>
      <c r="R19" s="25" t="s">
        <v>10</v>
      </c>
    </row>
    <row r="20" customFormat="false" ht="15.75" hidden="false" customHeight="false" outlineLevel="0" collapsed="false">
      <c r="C20" s="7"/>
      <c r="Q20" s="7"/>
      <c r="R20" s="12"/>
    </row>
    <row r="21" customFormat="false" ht="15.75" hidden="false" customHeight="false" outlineLevel="0" collapsed="false">
      <c r="C21" s="7"/>
      <c r="D21" s="26" t="s">
        <v>24</v>
      </c>
      <c r="N21" s="22" t="s">
        <v>25</v>
      </c>
      <c r="O21" s="23"/>
      <c r="P21" s="27" t="n">
        <f aca="false">P17-P19</f>
        <v>-0.0025</v>
      </c>
      <c r="Q21" s="7"/>
      <c r="R21" s="12"/>
    </row>
    <row r="23" customFormat="false" ht="13.5" hidden="false" customHeight="false" outlineLevel="0" collapsed="false"/>
    <row r="24" customFormat="false" ht="12.75" hidden="false" customHeight="false" outlineLevel="0" collapsed="false">
      <c r="I24" s="28"/>
      <c r="J24" s="29"/>
      <c r="K24" s="30"/>
    </row>
    <row r="25" customFormat="false" ht="12.75" hidden="false" customHeight="false" outlineLevel="0" collapsed="false">
      <c r="I25" s="31"/>
      <c r="J25" s="32" t="s">
        <v>26</v>
      </c>
      <c r="K25" s="33"/>
    </row>
    <row r="26" customFormat="false" ht="12.75" hidden="false" customHeight="false" outlineLevel="0" collapsed="false">
      <c r="I26" s="31"/>
      <c r="J26" s="32" t="s">
        <v>27</v>
      </c>
      <c r="K26" s="33"/>
    </row>
    <row r="27" customFormat="false" ht="13.5" hidden="false" customHeight="false" outlineLevel="0" collapsed="false">
      <c r="I27" s="34"/>
      <c r="J27" s="35"/>
      <c r="K27" s="36"/>
    </row>
    <row r="31" customFormat="false" ht="12.75" hidden="false" customHeight="false" outlineLevel="0" collapsed="false">
      <c r="F31" s="37"/>
      <c r="I31" s="37" t="s">
        <v>28</v>
      </c>
      <c r="K31" s="38"/>
      <c r="L31" s="5"/>
      <c r="M31" s="39"/>
    </row>
    <row r="32" customFormat="false" ht="12.75" hidden="false" customHeight="false" outlineLevel="0" collapsed="false">
      <c r="F32" s="40"/>
      <c r="G32" s="40" t="n">
        <f aca="false">ROUND(S46*521*1000/42,0)</f>
        <v>38703</v>
      </c>
      <c r="H32" s="5" t="s">
        <v>29</v>
      </c>
      <c r="I32" s="16" t="n">
        <f aca="false">O12</f>
        <v>0.40625</v>
      </c>
      <c r="J32" s="32" t="s">
        <v>30</v>
      </c>
      <c r="K32" s="40" t="n">
        <f aca="false">G32</f>
        <v>38703</v>
      </c>
      <c r="L32" s="5" t="s">
        <v>29</v>
      </c>
      <c r="M32" s="39" t="s">
        <v>31</v>
      </c>
    </row>
    <row r="33" customFormat="false" ht="12.75" hidden="false" customHeight="false" outlineLevel="0" collapsed="false">
      <c r="F33" s="40"/>
      <c r="G33" s="40" t="n">
        <f aca="false">ROUND(S47*521*1000/42,0)</f>
        <v>39993</v>
      </c>
      <c r="H33" s="5" t="s">
        <v>29</v>
      </c>
      <c r="I33" s="16" t="n">
        <f aca="false">O13</f>
        <v>0.40625</v>
      </c>
      <c r="J33" s="41" t="n">
        <v>37175</v>
      </c>
      <c r="K33" s="40" t="n">
        <f aca="false">G33</f>
        <v>39993</v>
      </c>
      <c r="L33" s="5" t="s">
        <v>29</v>
      </c>
      <c r="M33" s="39" t="s">
        <v>32</v>
      </c>
    </row>
    <row r="34" customFormat="false" ht="12.75" hidden="false" customHeight="false" outlineLevel="0" collapsed="false">
      <c r="F34" s="42"/>
      <c r="G34" s="42" t="n">
        <f aca="false">ROUND(S48*521*1000/42,0)</f>
        <v>4250</v>
      </c>
      <c r="H34" s="5" t="s">
        <v>29</v>
      </c>
      <c r="I34" s="16" t="n">
        <f aca="false">O14</f>
        <v>0.40625</v>
      </c>
      <c r="K34" s="42" t="n">
        <f aca="false">G34</f>
        <v>4250</v>
      </c>
      <c r="L34" s="5" t="s">
        <v>29</v>
      </c>
      <c r="M34" s="39" t="s">
        <v>33</v>
      </c>
      <c r="R34" s="12"/>
    </row>
    <row r="35" customFormat="false" ht="12.75" hidden="false" customHeight="false" outlineLevel="0" collapsed="false">
      <c r="F35" s="40"/>
      <c r="G35" s="40" t="n">
        <f aca="false">SUM(G32:G34)</f>
        <v>82946</v>
      </c>
      <c r="K35" s="40" t="n">
        <f aca="false">SUM(K32:K34)</f>
        <v>82946</v>
      </c>
      <c r="R35" s="12"/>
    </row>
    <row r="37" customFormat="false" ht="13.5" hidden="false" customHeight="false" outlineLevel="0" collapsed="false">
      <c r="G37" s="32"/>
      <c r="T37" s="43"/>
    </row>
    <row r="38" customFormat="false" ht="12.75" hidden="false" customHeight="false" outlineLevel="0" collapsed="false">
      <c r="B38" s="28"/>
      <c r="C38" s="29"/>
      <c r="D38" s="30"/>
      <c r="E38" s="44"/>
      <c r="F38" s="45" t="n">
        <f aca="false">H6</f>
        <v>8.52</v>
      </c>
      <c r="G38" s="12" t="s">
        <v>34</v>
      </c>
      <c r="H38" s="32"/>
      <c r="I38" s="28"/>
      <c r="J38" s="29"/>
      <c r="K38" s="30"/>
      <c r="L38" s="44"/>
      <c r="M38" s="45" t="n">
        <f aca="false">H6</f>
        <v>8.52</v>
      </c>
      <c r="N38" s="12" t="s">
        <v>34</v>
      </c>
      <c r="P38" s="28"/>
      <c r="Q38" s="29"/>
      <c r="R38" s="30"/>
      <c r="T38" s="32" t="s">
        <v>35</v>
      </c>
      <c r="V38" s="28"/>
      <c r="W38" s="29"/>
      <c r="X38" s="30"/>
    </row>
    <row r="39" customFormat="false" ht="12.75" hidden="false" customHeight="false" outlineLevel="0" collapsed="false">
      <c r="B39" s="31"/>
      <c r="C39" s="32" t="s">
        <v>35</v>
      </c>
      <c r="D39" s="33"/>
      <c r="E39" s="44"/>
      <c r="F39" s="44"/>
      <c r="G39" s="46"/>
      <c r="H39" s="44"/>
      <c r="I39" s="31"/>
      <c r="J39" s="32"/>
      <c r="K39" s="33"/>
      <c r="L39" s="44"/>
      <c r="M39" s="44"/>
      <c r="N39" s="44"/>
      <c r="P39" s="31"/>
      <c r="Q39" s="32"/>
      <c r="R39" s="33"/>
      <c r="V39" s="31"/>
      <c r="W39" s="32"/>
      <c r="X39" s="33"/>
    </row>
    <row r="40" customFormat="false" ht="12.75" hidden="false" customHeight="false" outlineLevel="0" collapsed="false">
      <c r="B40" s="31"/>
      <c r="C40" s="32" t="s">
        <v>36</v>
      </c>
      <c r="D40" s="33"/>
      <c r="E40" s="44"/>
      <c r="G40" s="12"/>
      <c r="H40" s="32"/>
      <c r="I40" s="31"/>
      <c r="J40" s="32" t="s">
        <v>37</v>
      </c>
      <c r="K40" s="33"/>
      <c r="L40" s="44"/>
      <c r="M40" s="44"/>
      <c r="N40" s="32"/>
      <c r="P40" s="47"/>
      <c r="Q40" s="32" t="s">
        <v>38</v>
      </c>
      <c r="R40" s="33"/>
      <c r="T40" s="32"/>
      <c r="V40" s="31"/>
      <c r="W40" s="32" t="s">
        <v>39</v>
      </c>
      <c r="X40" s="33"/>
    </row>
    <row r="41" customFormat="false" ht="12.75" hidden="false" customHeight="false" outlineLevel="0" collapsed="false">
      <c r="B41" s="31"/>
      <c r="C41" s="44"/>
      <c r="D41" s="33"/>
      <c r="E41" s="44"/>
      <c r="F41" s="44"/>
      <c r="G41" s="44"/>
      <c r="H41" s="44"/>
      <c r="I41" s="31"/>
      <c r="J41" s="32" t="s">
        <v>40</v>
      </c>
      <c r="K41" s="33"/>
      <c r="L41" s="44"/>
      <c r="M41" s="44"/>
      <c r="N41" s="44"/>
      <c r="P41" s="47"/>
      <c r="Q41" s="5"/>
      <c r="R41" s="33"/>
      <c r="V41" s="31"/>
      <c r="W41" s="44"/>
      <c r="X41" s="33"/>
    </row>
    <row r="42" customFormat="false" ht="13.5" hidden="false" customHeight="false" outlineLevel="0" collapsed="false">
      <c r="B42" s="34"/>
      <c r="C42" s="35"/>
      <c r="D42" s="36"/>
      <c r="E42" s="44"/>
      <c r="F42" s="48"/>
      <c r="G42" s="48"/>
      <c r="H42" s="26"/>
      <c r="I42" s="34"/>
      <c r="J42" s="35"/>
      <c r="K42" s="36"/>
      <c r="L42" s="44"/>
      <c r="M42" s="44"/>
      <c r="N42" s="49"/>
      <c r="P42" s="50"/>
      <c r="Q42" s="51"/>
      <c r="R42" s="36"/>
      <c r="T42" s="49"/>
      <c r="V42" s="34"/>
      <c r="W42" s="35"/>
      <c r="X42" s="36"/>
    </row>
    <row r="43" customFormat="false" ht="12.75" hidden="false" customHeight="false" outlineLevel="0" collapsed="false">
      <c r="F43" s="16"/>
      <c r="G43" s="5" t="str">
        <f aca="false">Q17</f>
        <v>Oct 22,23,24</v>
      </c>
      <c r="H43" s="26"/>
      <c r="I43" s="16"/>
      <c r="J43" s="16"/>
      <c r="K43" s="16"/>
      <c r="L43" s="5" t="s">
        <v>41</v>
      </c>
      <c r="M43" s="39" t="s">
        <v>42</v>
      </c>
      <c r="N43" s="32"/>
      <c r="S43" s="5"/>
      <c r="T43" s="5" t="s">
        <v>43</v>
      </c>
    </row>
    <row r="44" customFormat="false" ht="12.75" hidden="false" customHeight="false" outlineLevel="0" collapsed="false">
      <c r="D44" s="45" t="n">
        <f aca="false">H6</f>
        <v>8.52</v>
      </c>
      <c r="E44" s="5" t="s">
        <v>44</v>
      </c>
      <c r="F44" s="52" t="str">
        <f aca="false">I6</f>
        <v>OCT 2001 B/L</v>
      </c>
      <c r="G44" s="53" t="n">
        <f aca="false">P17</f>
        <v>0.38</v>
      </c>
      <c r="H44" s="26" t="s">
        <v>45</v>
      </c>
      <c r="I44" s="5"/>
      <c r="J44" s="5"/>
      <c r="K44" s="5"/>
      <c r="L44" s="5" t="s">
        <v>46</v>
      </c>
      <c r="M44" s="39" t="s">
        <v>47</v>
      </c>
      <c r="S44" s="5" t="s">
        <v>48</v>
      </c>
      <c r="T44" s="5" t="s">
        <v>49</v>
      </c>
    </row>
    <row r="45" customFormat="false" ht="12.75" hidden="false" customHeight="false" outlineLevel="0" collapsed="false">
      <c r="G45" s="54" t="n">
        <v>0.07</v>
      </c>
      <c r="I45" s="5"/>
      <c r="J45" s="5"/>
      <c r="K45" s="5"/>
      <c r="L45" s="40" t="n">
        <f aca="false">L49-SUM(L46:L48)</f>
        <v>955188</v>
      </c>
      <c r="M45" s="19" t="n">
        <f aca="false">G46</f>
        <v>0.45</v>
      </c>
      <c r="N45" s="39"/>
      <c r="O45" s="5"/>
      <c r="P45" s="25"/>
      <c r="S45" s="55" t="n">
        <f aca="false">0.671-(F11-G6-F17)</f>
        <v>1.81340521372436</v>
      </c>
      <c r="T45" s="39" t="s">
        <v>50</v>
      </c>
      <c r="U45" s="56" t="n">
        <v>0.12</v>
      </c>
    </row>
    <row r="46" customFormat="false" ht="12.75" hidden="false" customHeight="false" outlineLevel="0" collapsed="false">
      <c r="G46" s="25" t="n">
        <f aca="false">G44+G45</f>
        <v>0.45</v>
      </c>
      <c r="H46" s="26" t="s">
        <v>51</v>
      </c>
      <c r="I46" s="5"/>
      <c r="J46" s="5"/>
      <c r="K46" s="5"/>
      <c r="L46" s="40" t="n">
        <f aca="false">G32*42</f>
        <v>1625526</v>
      </c>
      <c r="M46" s="39" t="s">
        <v>52</v>
      </c>
      <c r="N46" s="39"/>
      <c r="O46" s="19" t="n">
        <f aca="false">I$53+P$21+G$45-I32</f>
        <v>0.06625</v>
      </c>
      <c r="P46" s="25"/>
      <c r="S46" s="55" t="n">
        <f aca="false">30*P$6</f>
        <v>3.12</v>
      </c>
      <c r="T46" s="39" t="s">
        <v>52</v>
      </c>
      <c r="U46" s="56" t="n">
        <v>0.12</v>
      </c>
    </row>
    <row r="47" customFormat="false" ht="12.75" hidden="false" customHeight="false" outlineLevel="0" collapsed="false">
      <c r="I47" s="5"/>
      <c r="K47" s="5"/>
      <c r="L47" s="40" t="n">
        <f aca="false">G33*42</f>
        <v>1679706</v>
      </c>
      <c r="M47" s="39" t="s">
        <v>53</v>
      </c>
      <c r="O47" s="19" t="n">
        <f aca="false">I$53+P$21+G$45-I33</f>
        <v>0.06625</v>
      </c>
      <c r="P47" s="25"/>
      <c r="S47" s="55" t="n">
        <f aca="false">31*P$6</f>
        <v>3.224</v>
      </c>
      <c r="T47" s="39" t="s">
        <v>53</v>
      </c>
      <c r="U47" s="56" t="n">
        <v>0.12</v>
      </c>
    </row>
    <row r="48" customFormat="false" ht="12.75" hidden="false" customHeight="false" outlineLevel="0" collapsed="false">
      <c r="L48" s="42" t="n">
        <f aca="false">G34*42</f>
        <v>178500</v>
      </c>
      <c r="M48" s="39" t="s">
        <v>54</v>
      </c>
      <c r="O48" s="19" t="n">
        <f aca="false">I$53+P$21+G$45-I34</f>
        <v>0.06625</v>
      </c>
      <c r="P48" s="25"/>
      <c r="S48" s="57" t="n">
        <f aca="false">S49-S45-S46-S47</f>
        <v>0.342594786275639</v>
      </c>
      <c r="T48" s="39" t="s">
        <v>54</v>
      </c>
      <c r="U48" s="56" t="n">
        <v>0.12</v>
      </c>
    </row>
    <row r="49" customFormat="false" ht="12.75" hidden="false" customHeight="false" outlineLevel="0" collapsed="false">
      <c r="L49" s="40" t="n">
        <f aca="false">H6*1000*521</f>
        <v>4438920</v>
      </c>
      <c r="R49" s="26"/>
      <c r="S49" s="38" t="n">
        <f aca="false">G6</f>
        <v>8.5</v>
      </c>
    </row>
    <row r="50" customFormat="false" ht="12.75" hidden="false" customHeight="false" outlineLevel="0" collapsed="false">
      <c r="J50" s="32" t="s">
        <v>30</v>
      </c>
      <c r="P50" s="6"/>
    </row>
    <row r="51" customFormat="false" ht="12.75" hidden="false" customHeight="false" outlineLevel="0" collapsed="false">
      <c r="J51" s="41" t="n">
        <v>37175</v>
      </c>
    </row>
    <row r="52" customFormat="false" ht="12.75" hidden="false" customHeight="false" outlineLevel="0" collapsed="false">
      <c r="F52" s="37"/>
      <c r="I52" s="37" t="s">
        <v>28</v>
      </c>
      <c r="S52" s="6" t="s">
        <v>55</v>
      </c>
      <c r="T52" s="18" t="n">
        <v>0.3825</v>
      </c>
      <c r="U52" s="25" t="s">
        <v>10</v>
      </c>
    </row>
    <row r="53" customFormat="false" ht="12.75" hidden="false" customHeight="false" outlineLevel="0" collapsed="false">
      <c r="F53" s="40"/>
      <c r="G53" s="58" t="n">
        <f aca="false">G35</f>
        <v>82946</v>
      </c>
      <c r="H53" s="5" t="s">
        <v>29</v>
      </c>
      <c r="I53" s="16" t="n">
        <f aca="false">P11</f>
        <v>0.405</v>
      </c>
      <c r="K53" s="40" t="n">
        <f aca="false">G53</f>
        <v>82946</v>
      </c>
      <c r="L53" s="5" t="s">
        <v>29</v>
      </c>
      <c r="M53" s="39" t="s">
        <v>56</v>
      </c>
      <c r="N53" s="39" t="str">
        <f aca="false">Q19</f>
        <v>Oct 11-31</v>
      </c>
      <c r="S53" s="6" t="s">
        <v>57</v>
      </c>
      <c r="T53" s="18" t="s">
        <v>10</v>
      </c>
    </row>
    <row r="54" customFormat="false" ht="12.75" hidden="false" customHeight="false" outlineLevel="0" collapsed="false">
      <c r="S54" s="6" t="s">
        <v>58</v>
      </c>
      <c r="T54" s="18" t="s">
        <v>10</v>
      </c>
    </row>
    <row r="55" customFormat="false" ht="12.75" hidden="false" customHeight="false" outlineLevel="0" collapsed="false">
      <c r="S55" s="6" t="s">
        <v>59</v>
      </c>
      <c r="T55" s="18" t="s">
        <v>10</v>
      </c>
    </row>
    <row r="58" customFormat="false" ht="15.75" hidden="false" customHeight="false" outlineLevel="0" collapsed="false">
      <c r="M58" s="7" t="s">
        <v>60</v>
      </c>
    </row>
    <row r="59" customFormat="false" ht="12.75" hidden="false" customHeight="false" outlineLevel="0" collapsed="false">
      <c r="C59" s="26"/>
      <c r="D59" s="16"/>
      <c r="E59" s="26"/>
      <c r="F59" s="59"/>
      <c r="G59" s="59"/>
      <c r="M59" s="5" t="s">
        <v>61</v>
      </c>
      <c r="N59" s="27" t="n">
        <f aca="false">T52+U45-M45</f>
        <v>0.0524999999999999</v>
      </c>
      <c r="O59" s="5"/>
      <c r="T59" s="26"/>
    </row>
    <row r="60" customFormat="false" ht="12.75" hidden="false" customHeight="false" outlineLevel="0" collapsed="false">
      <c r="M60" s="5" t="s">
        <v>62</v>
      </c>
      <c r="N60" s="27" t="n">
        <f aca="false">U46-O46</f>
        <v>0.05375</v>
      </c>
      <c r="O60" s="5"/>
      <c r="T60" s="26"/>
    </row>
    <row r="61" customFormat="false" ht="13.5" hidden="false" customHeight="false" outlineLevel="0" collapsed="false">
      <c r="C61" s="39"/>
      <c r="M61" s="5" t="s">
        <v>63</v>
      </c>
      <c r="N61" s="27" t="n">
        <f aca="false">U47-O47</f>
        <v>0.05375</v>
      </c>
      <c r="O61" s="5"/>
      <c r="T61" s="26"/>
    </row>
    <row r="62" customFormat="false" ht="12.75" hidden="false" customHeight="false" outlineLevel="0" collapsed="false">
      <c r="I62" s="28"/>
      <c r="J62" s="29"/>
      <c r="K62" s="30"/>
      <c r="M62" s="5" t="s">
        <v>64</v>
      </c>
      <c r="N62" s="27" t="n">
        <f aca="false">U48-O48</f>
        <v>0.05375</v>
      </c>
      <c r="O62" s="5"/>
    </row>
    <row r="63" customFormat="false" ht="12.75" hidden="false" customHeight="false" outlineLevel="0" collapsed="false">
      <c r="I63" s="31"/>
      <c r="J63" s="32" t="s">
        <v>26</v>
      </c>
      <c r="K63" s="33"/>
      <c r="M63" s="5"/>
      <c r="N63" s="38"/>
      <c r="O63" s="5"/>
      <c r="P63" s="27"/>
    </row>
    <row r="64" customFormat="false" ht="12.75" hidden="false" customHeight="false" outlineLevel="0" collapsed="false">
      <c r="I64" s="31"/>
      <c r="J64" s="32" t="s">
        <v>27</v>
      </c>
      <c r="K64" s="33"/>
    </row>
    <row r="65" customFormat="false" ht="13.5" hidden="false" customHeight="false" outlineLevel="0" collapsed="false">
      <c r="I65" s="34"/>
      <c r="J65" s="35"/>
      <c r="K65" s="36"/>
    </row>
    <row r="69" customFormat="false" ht="12.75" hidden="false" customHeight="false" outlineLevel="0" collapsed="false">
      <c r="M69" s="39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1999-08-24T22:17:23Z</dcterms:created>
  <dc:creator>EI</dc:creator>
  <dc:description/>
  <dc:language>en-US</dc:language>
  <cp:lastModifiedBy>pybarbo</cp:lastModifiedBy>
  <cp:lastPrinted>2001-10-09T20:18:12Z</cp:lastPrinted>
  <dcterms:modified xsi:type="dcterms:W3CDTF">2001-10-11T13:29:09Z</dcterms:modified>
  <cp:revision>0</cp:revision>
  <dc:subject/>
  <dc:title/>
</cp:coreProperties>
</file>