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al" sheetId="1" state="visible" r:id="rId3"/>
    <sheet name="Large Industrials" sheetId="2" state="visible" r:id="rId4"/>
    <sheet name="98Oct13 RFB Profile" sheetId="3" state="visible" r:id="rId5"/>
    <sheet name="Utility Statistics" sheetId="4" state="visible" r:id="rId6"/>
  </sheets>
  <definedNames>
    <definedName function="false" hidden="false" localSheetId="0" name="_xlnm.Print_Area" vbProcedure="false">Historical!$A$22:$J$37</definedName>
    <definedName function="false" hidden="false" localSheetId="3" name="_xlnm.Print_Area" vbProcedure="false">'Utility Statistics'!$A$1:$N$59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<sst xmlns="http://schemas.openxmlformats.org/spreadsheetml/2006/main" count="179" uniqueCount="117">
  <si>
    <t xml:space="preserve">City of Long Beach Natural Gas Usage - MMBtu</t>
  </si>
  <si>
    <t xml:space="preserve">Total Usage</t>
  </si>
  <si>
    <t xml:space="preserve">Local Production</t>
  </si>
  <si>
    <t xml:space="preserve">Imported on SoCalGas</t>
  </si>
  <si>
    <t xml:space="preserve">Month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</si>
  <si>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</si>
  <si>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</si>
  <si>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</si>
  <si>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</si>
  <si>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</si>
  <si>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</si>
  <si>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</si>
  <si>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</si>
  <si>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</si>
  <si>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</si>
  <si>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</si>
  <si>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</si>
  <si>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Total:</t>
  </si>
  <si>
    <t xml:space="preserve">City of Long Beach:  Average Daily Import Quantity (MMBtu)</t>
  </si>
  <si>
    <t xml:space="preserve">City of Long Beach</t>
  </si>
  <si>
    <t xml:space="preserve">Large Industrial Gas Loads</t>
  </si>
  <si>
    <t xml:space="preserve">1997 Usage</t>
  </si>
  <si>
    <t xml:space="preserve">GP</t>
  </si>
  <si>
    <t xml:space="preserve">NuWay</t>
  </si>
  <si>
    <t xml:space="preserve">TABC</t>
  </si>
  <si>
    <t xml:space="preserve">Boeing</t>
  </si>
  <si>
    <t xml:space="preserve">National</t>
  </si>
  <si>
    <t xml:space="preserve">Edgington</t>
  </si>
  <si>
    <t xml:space="preserve">Total</t>
  </si>
  <si>
    <t xml:space="preserve">Gypsum</t>
  </si>
  <si>
    <t xml:space="preserve">MMBtu</t>
  </si>
  <si>
    <t xml:space="preserve">Large</t>
  </si>
  <si>
    <t xml:space="preserve">City</t>
  </si>
  <si>
    <t xml:space="preserve">Industrial</t>
  </si>
  <si>
    <t xml:space="preserve">January</t>
  </si>
  <si>
    <t xml:space="preserve">February</t>
  </si>
  <si>
    <t xml:space="preserve">March</t>
  </si>
  <si>
    <t xml:space="preserve">April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</si>
  <si>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</si>
  <si>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</si>
  <si>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</si>
  <si>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</si>
  <si>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</si>
  <si>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</si>
  <si>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</si>
  <si>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TOTAL:</t>
  </si>
  <si>
    <t xml:space="preserve">October 13, 1998</t>
  </si>
  <si>
    <t xml:space="preserve">RFB Load Profile</t>
  </si>
  <si>
    <t xml:space="preserve">Quantity</t>
  </si>
  <si>
    <t xml:space="preserve">MMBtu/d</t>
  </si>
  <si>
    <t xml:space="preserve">Historical Long Beach  Natural Gas Statistics</t>
  </si>
  <si>
    <t xml:space="preserve">Fiscal</t>
  </si>
  <si>
    <t xml:space="preserve">Number</t>
  </si>
  <si>
    <t xml:space="preserve">Revenues ($000)</t>
  </si>
  <si>
    <t xml:space="preserve">Consumption - MMcf</t>
  </si>
  <si>
    <t xml:space="preserve">Rates - $/Mcf</t>
  </si>
  <si>
    <t xml:space="preserve">Year</t>
  </si>
  <si>
    <t xml:space="preserve">of</t>
  </si>
  <si>
    <t xml:space="preserve">Res.</t>
  </si>
  <si>
    <t xml:space="preserve">Comm./</t>
  </si>
  <si>
    <t xml:space="preserve">Others</t>
  </si>
  <si>
    <t xml:space="preserve">Residential</t>
  </si>
  <si>
    <t xml:space="preserve">Commercial</t>
  </si>
  <si>
    <t xml:space="preserve">Customers</t>
  </si>
  <si>
    <t xml:space="preserve">Ind.</t>
  </si>
  <si>
    <t xml:space="preserve">&amp; Industrial</t>
  </si>
  <si>
    <t xml:space="preserve">*Since August 1994, Edison is no longer a Utility Customer</t>
  </si>
  <si>
    <t xml:space="preserve">Long Beach Gas Fund Revenue Bond Coverage</t>
  </si>
  <si>
    <t xml:space="preserve">Operating</t>
  </si>
  <si>
    <t xml:space="preserve">Net</t>
  </si>
  <si>
    <t xml:space="preserve">Non-</t>
  </si>
  <si>
    <t xml:space="preserve">Debt Service Requirements</t>
  </si>
  <si>
    <t xml:space="preserve">Times</t>
  </si>
  <si>
    <t xml:space="preserve">Revenue</t>
  </si>
  <si>
    <t xml:space="preserve">Expenses</t>
  </si>
  <si>
    <t xml:space="preserve">Revenue -</t>
  </si>
  <si>
    <t xml:space="preserve">Principal</t>
  </si>
  <si>
    <t xml:space="preserve">Interest</t>
  </si>
  <si>
    <t xml:space="preserve">Coverage</t>
  </si>
  <si>
    <t xml:space="preserve">Income</t>
  </si>
  <si>
    <t xml:space="preserve">Funds</t>
  </si>
  <si>
    <t xml:space="preserve">Available</t>
  </si>
  <si>
    <t xml:space="preserve">for Debt</t>
  </si>
  <si>
    <t xml:space="preserve">Service</t>
  </si>
  <si>
    <t xml:space="preserve">1996 Segment Information</t>
  </si>
  <si>
    <t xml:space="preserve">Outstanding Revenue Bonds</t>
  </si>
  <si>
    <t xml:space="preserve">Gas Revenue Fund</t>
  </si>
  <si>
    <t xml:space="preserve">Enterprise Funds</t>
  </si>
  <si>
    <t xml:space="preserve">Item</t>
  </si>
  <si>
    <t xml:space="preserve">Amount</t>
  </si>
  <si>
    <t xml:space="preserve">Date</t>
  </si>
  <si>
    <t xml:space="preserve">Final</t>
  </si>
  <si>
    <t xml:space="preserve">Authorized</t>
  </si>
  <si>
    <t xml:space="preserve">Outstanding</t>
  </si>
  <si>
    <t xml:space="preserve">Operating Revenues</t>
  </si>
  <si>
    <t xml:space="preserve">Issued</t>
  </si>
  <si>
    <t xml:space="preserve">Maturity</t>
  </si>
  <si>
    <t xml:space="preserve">Rates</t>
  </si>
  <si>
    <t xml:space="preserve">&amp; Issued</t>
  </si>
  <si>
    <t xml:space="preserve">@ Sep 30/96</t>
  </si>
  <si>
    <t xml:space="preserve">Depreciation Expense</t>
  </si>
  <si>
    <t xml:space="preserve">Gas Utility 1993</t>
  </si>
  <si>
    <t xml:space="preserve">2.6 - 5.125%</t>
  </si>
  <si>
    <t xml:space="preserve">Operating Income</t>
  </si>
  <si>
    <t xml:space="preserve">Non-Operating Income</t>
  </si>
  <si>
    <t xml:space="preserve">Operating Transfer Out</t>
  </si>
  <si>
    <t xml:space="preserve">Net Income (Loss)</t>
  </si>
  <si>
    <t xml:space="preserve">Current Capital Contributions</t>
  </si>
  <si>
    <t xml:space="preserve">Property, Plant &amp; Equipment:</t>
  </si>
  <si>
    <t xml:space="preserve">Additions</t>
  </si>
  <si>
    <t xml:space="preserve">Deletions</t>
  </si>
  <si>
    <t xml:space="preserve">Net Working Capital</t>
  </si>
  <si>
    <t xml:space="preserve">Total Assets</t>
  </si>
  <si>
    <t xml:space="preserve">Bonds &amp; Other Long Term</t>
  </si>
  <si>
    <t xml:space="preserve">Liabilities Payable from</t>
  </si>
  <si>
    <t xml:space="preserve">Total Fund Equity</t>
  </si>
  <si>
    <t xml:space="preserve">(Accumulated Deficit)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</si>
</sst>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\(#,##0\)"/>
    <numFmt numFmtId="166" formatCode="\$#,##0_);&quot;($&quot;#,##0\)"/>
    <numFmt numFmtId="167" formatCode="#,##0"/>
    <numFmt numFmtId="168" formatCode="\$#,##0.00_);&quot;($&quot;#,##0.00\)"/>
    <numFmt numFmtId="169" formatCode="#,##0.0"/>
    <numFmt numFmtId="170" formatCode="[$-409]d\-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20"/>
      <name val="Arial"/>
      <family val="0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22"/>
      <name val="Arial"/>
      <family val="2"/>
    </font>
    <font>
      <b val="true"/>
      <sz val="16"/>
      <name val="Arial"/>
      <family val="2"/>
    </font>
    <font>
      <b val="true"/>
      <sz val="18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10" min="2" style="1" width="11.7"/>
    <col collapsed="false" customWidth="false" hidden="false" outlineLevel="0" max="257" min="11" style="1" width="9.14"/>
  </cols>
  <sheetData>
    <row r="3" customFormat="false" ht="13.5" hidden="false" customHeight="false" outlineLevel="0" collapsed="false"/>
    <row r="4" customFormat="false" ht="27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</row>
    <row r="5" customFormat="false" ht="13.5" hidden="false" customHeight="false" outlineLevel="0" collapsed="false">
      <c r="B5" s="3" t="s">
        <v>1</v>
      </c>
      <c r="C5" s="3"/>
      <c r="D5" s="3"/>
      <c r="E5" s="3" t="s">
        <v>2</v>
      </c>
      <c r="F5" s="3"/>
      <c r="G5" s="3"/>
      <c r="H5" s="3" t="s">
        <v>3</v>
      </c>
      <c r="I5" s="3"/>
      <c r="J5" s="3"/>
    </row>
    <row r="6" customFormat="false" ht="13.5" hidden="false" customHeight="false" outlineLevel="0" collapsed="false">
      <c r="A6" s="3" t="s">
        <v>4</v>
      </c>
      <c r="B6" s="4" t="n">
        <v>1995</v>
      </c>
      <c r="C6" s="5" t="n">
        <v>1996</v>
      </c>
      <c r="D6" s="6" t="n">
        <v>1997</v>
      </c>
      <c r="E6" s="4" t="n">
        <v>1995</v>
      </c>
      <c r="F6" s="5" t="n">
        <v>1996</v>
      </c>
      <c r="G6" s="6" t="n">
        <v>1997</v>
      </c>
      <c r="H6" s="4" t="n">
        <v>1995</v>
      </c>
      <c r="I6" s="5" t="n">
        <v>1996</v>
      </c>
      <c r="J6" s="6" t="n">
        <v>1997</v>
      </c>
    </row>
    <row r="7" customFormat="false" ht="12.75" hidden="false" customHeight="false" outlineLevel="0" collapsed="false">
      <c r="A7" s="7" t="s">
        <v>5</v>
      </c>
      <c r="B7" s="8" t="n">
        <v>1334388</v>
      </c>
      <c r="C7" s="9" t="n">
        <v>1301020</v>
      </c>
      <c r="D7" s="10" t="n">
        <v>1307829</v>
      </c>
      <c r="E7" s="8" t="n">
        <v>333308</v>
      </c>
      <c r="F7" s="9" t="n">
        <v>364215</v>
      </c>
      <c r="G7" s="10" t="n">
        <v>331394</v>
      </c>
      <c r="H7" s="8" t="n">
        <f aca="false">+B7-E7</f>
        <v>1001080</v>
      </c>
      <c r="I7" s="9" t="n">
        <f aca="false">+C7-F7</f>
        <v>936805</v>
      </c>
      <c r="J7" s="10" t="n">
        <f aca="false">+D7-G7</f>
        <v>976435</v>
      </c>
    </row>
    <row r="8" customFormat="false" ht="12.75" hidden="false" customHeight="false" outlineLevel="0" collapsed="false">
      <c r="A8" s="7" t="s">
        <v>6</v>
      </c>
      <c r="B8" s="8" t="n">
        <v>1170272</v>
      </c>
      <c r="C8" s="9" t="n">
        <v>1319516</v>
      </c>
      <c r="D8" s="10" t="n">
        <v>1185047</v>
      </c>
      <c r="E8" s="8" t="n">
        <v>309658</v>
      </c>
      <c r="F8" s="9" t="n">
        <v>337632</v>
      </c>
      <c r="G8" s="10" t="n">
        <v>297855</v>
      </c>
      <c r="H8" s="8" t="n">
        <f aca="false">+B8-E8</f>
        <v>860614</v>
      </c>
      <c r="I8" s="9" t="n">
        <f aca="false">+C8-F8</f>
        <v>981884</v>
      </c>
      <c r="J8" s="10" t="n">
        <f aca="false">+D8-G8</f>
        <v>887192</v>
      </c>
    </row>
    <row r="9" customFormat="false" ht="12.75" hidden="false" customHeight="false" outlineLevel="0" collapsed="false">
      <c r="A9" s="7" t="s">
        <v>7</v>
      </c>
      <c r="B9" s="8" t="n">
        <v>1134624</v>
      </c>
      <c r="C9" s="9" t="n">
        <v>1156183</v>
      </c>
      <c r="D9" s="10" t="n">
        <v>1032982</v>
      </c>
      <c r="E9" s="8" t="n">
        <v>352152</v>
      </c>
      <c r="F9" s="9" t="n">
        <v>352797</v>
      </c>
      <c r="G9" s="10" t="n">
        <v>342667</v>
      </c>
      <c r="H9" s="8" t="n">
        <f aca="false">+B9-E9</f>
        <v>782472</v>
      </c>
      <c r="I9" s="9" t="n">
        <f aca="false">+C9-F9</f>
        <v>803386</v>
      </c>
      <c r="J9" s="10" t="n">
        <f aca="false">+D9-G9</f>
        <v>690315</v>
      </c>
    </row>
    <row r="10" customFormat="false" ht="12.75" hidden="false" customHeight="false" outlineLevel="0" collapsed="false">
      <c r="A10" s="7" t="s">
        <v>8</v>
      </c>
      <c r="B10" s="8" t="n">
        <v>1009324</v>
      </c>
      <c r="C10" s="9" t="n">
        <v>965769</v>
      </c>
      <c r="D10" s="10" t="n">
        <v>848218</v>
      </c>
      <c r="E10" s="8" t="n">
        <v>326977</v>
      </c>
      <c r="F10" s="9" t="n">
        <v>345155</v>
      </c>
      <c r="G10" s="10" t="n">
        <v>335991</v>
      </c>
      <c r="H10" s="8" t="n">
        <f aca="false">+B10-E10</f>
        <v>682347</v>
      </c>
      <c r="I10" s="9" t="n">
        <f aca="false">+C10-F10</f>
        <v>620614</v>
      </c>
      <c r="J10" s="10" t="n">
        <f aca="false">+D10-G10</f>
        <v>512227</v>
      </c>
    </row>
    <row r="11" customFormat="false" ht="12.75" hidden="false" customHeight="false" outlineLevel="0" collapsed="false">
      <c r="A11" s="7" t="s">
        <v>9</v>
      </c>
      <c r="B11" s="8" t="n">
        <v>1014827</v>
      </c>
      <c r="C11" s="9" t="n">
        <v>796038</v>
      </c>
      <c r="D11" s="10" t="n">
        <v>775698</v>
      </c>
      <c r="E11" s="8" t="n">
        <v>366993</v>
      </c>
      <c r="F11" s="9" t="n">
        <v>358329</v>
      </c>
      <c r="G11" s="10" t="n">
        <v>353026</v>
      </c>
      <c r="H11" s="8" t="n">
        <f aca="false">+B11-E11</f>
        <v>647834</v>
      </c>
      <c r="I11" s="9" t="n">
        <f aca="false">+C11-F11</f>
        <v>437709</v>
      </c>
      <c r="J11" s="10" t="n">
        <f aca="false">+D11-G11</f>
        <v>422672</v>
      </c>
    </row>
    <row r="12" customFormat="false" ht="12.75" hidden="false" customHeight="false" outlineLevel="0" collapsed="false">
      <c r="A12" s="7" t="s">
        <v>10</v>
      </c>
      <c r="B12" s="8" t="n">
        <v>780724</v>
      </c>
      <c r="C12" s="9" t="n">
        <v>782606</v>
      </c>
      <c r="D12" s="10" t="n">
        <v>780829</v>
      </c>
      <c r="E12" s="8" t="n">
        <v>340971</v>
      </c>
      <c r="F12" s="9" t="n">
        <v>343584</v>
      </c>
      <c r="G12" s="10" t="n">
        <v>329960</v>
      </c>
      <c r="H12" s="8" t="n">
        <f aca="false">+B12-E12</f>
        <v>439753</v>
      </c>
      <c r="I12" s="9" t="n">
        <f aca="false">+C12-F12</f>
        <v>439022</v>
      </c>
      <c r="J12" s="10" t="n">
        <f aca="false">+D12-G12</f>
        <v>450869</v>
      </c>
    </row>
    <row r="13" customFormat="false" ht="12.75" hidden="false" customHeight="false" outlineLevel="0" collapsed="false">
      <c r="A13" s="7" t="s">
        <v>11</v>
      </c>
      <c r="B13" s="8" t="n">
        <v>779424</v>
      </c>
      <c r="C13" s="9" t="n">
        <v>777128</v>
      </c>
      <c r="D13" s="10" t="n">
        <v>743132</v>
      </c>
      <c r="E13" s="8" t="n">
        <v>386081</v>
      </c>
      <c r="F13" s="9" t="n">
        <v>365141</v>
      </c>
      <c r="G13" s="10" t="n">
        <v>326067</v>
      </c>
      <c r="H13" s="8" t="n">
        <f aca="false">+B13-E13</f>
        <v>393343</v>
      </c>
      <c r="I13" s="9" t="n">
        <f aca="false">+C13-F13</f>
        <v>411987</v>
      </c>
      <c r="J13" s="10" t="n">
        <f aca="false">+D13-G13</f>
        <v>417065</v>
      </c>
    </row>
    <row r="14" customFormat="false" ht="12.75" hidden="false" customHeight="false" outlineLevel="0" collapsed="false">
      <c r="A14" s="7" t="s">
        <v>12</v>
      </c>
      <c r="B14" s="8" t="n">
        <v>672121</v>
      </c>
      <c r="C14" s="9" t="n">
        <v>709201</v>
      </c>
      <c r="D14" s="10" t="n">
        <v>726459</v>
      </c>
      <c r="E14" s="8" t="n">
        <v>381136</v>
      </c>
      <c r="F14" s="9" t="n">
        <v>352842</v>
      </c>
      <c r="G14" s="10" t="n">
        <v>334837</v>
      </c>
      <c r="H14" s="8" t="n">
        <f aca="false">+B14-E14</f>
        <v>290985</v>
      </c>
      <c r="I14" s="9" t="n">
        <f aca="false">+C14-F14</f>
        <v>356359</v>
      </c>
      <c r="J14" s="10" t="n">
        <f aca="false">+D14-G14</f>
        <v>391622</v>
      </c>
    </row>
    <row r="15" customFormat="false" ht="12.75" hidden="false" customHeight="false" outlineLevel="0" collapsed="false">
      <c r="A15" s="7" t="s">
        <v>13</v>
      </c>
      <c r="B15" s="8" t="n">
        <v>737196</v>
      </c>
      <c r="C15" s="9" t="n">
        <v>778813</v>
      </c>
      <c r="D15" s="10" t="n">
        <v>736943</v>
      </c>
      <c r="E15" s="8" t="n">
        <v>357143</v>
      </c>
      <c r="F15" s="9" t="n">
        <v>337908</v>
      </c>
      <c r="G15" s="10" t="n">
        <v>311103</v>
      </c>
      <c r="H15" s="8" t="n">
        <f aca="false">+B15-E15</f>
        <v>380053</v>
      </c>
      <c r="I15" s="9" t="n">
        <f aca="false">+C15-F15</f>
        <v>440905</v>
      </c>
      <c r="J15" s="10" t="n">
        <f aca="false">+D15-G15</f>
        <v>425840</v>
      </c>
    </row>
    <row r="16" customFormat="false" ht="12.75" hidden="false" customHeight="false" outlineLevel="0" collapsed="false">
      <c r="A16" s="7" t="s">
        <v>14</v>
      </c>
      <c r="B16" s="8" t="n">
        <v>842793</v>
      </c>
      <c r="C16" s="9" t="n">
        <v>914829</v>
      </c>
      <c r="D16" s="10" t="n">
        <v>784503</v>
      </c>
      <c r="E16" s="8" t="n">
        <v>360580</v>
      </c>
      <c r="F16" s="9" t="n">
        <v>350504</v>
      </c>
      <c r="G16" s="10" t="n">
        <v>314499</v>
      </c>
      <c r="H16" s="8" t="n">
        <f aca="false">+B16-E16</f>
        <v>482213</v>
      </c>
      <c r="I16" s="9" t="n">
        <f aca="false">+C16-F16</f>
        <v>564325</v>
      </c>
      <c r="J16" s="10" t="n">
        <f aca="false">+D16-G16</f>
        <v>470004</v>
      </c>
    </row>
    <row r="17" customFormat="false" ht="12.75" hidden="false" customHeight="false" outlineLevel="0" collapsed="false">
      <c r="A17" s="7" t="s">
        <v>15</v>
      </c>
      <c r="B17" s="8" t="n">
        <v>993222</v>
      </c>
      <c r="C17" s="9" t="n">
        <v>1161945</v>
      </c>
      <c r="D17" s="10" t="n">
        <v>1151552</v>
      </c>
      <c r="E17" s="8" t="n">
        <v>349909</v>
      </c>
      <c r="F17" s="9" t="n">
        <v>332482</v>
      </c>
      <c r="G17" s="10" t="n">
        <v>321868</v>
      </c>
      <c r="H17" s="8" t="n">
        <f aca="false">+B17-E17</f>
        <v>643313</v>
      </c>
      <c r="I17" s="9" t="n">
        <f aca="false">+C17-F17</f>
        <v>829463</v>
      </c>
      <c r="J17" s="10" t="n">
        <f aca="false">+D17-G17</f>
        <v>829684</v>
      </c>
    </row>
    <row r="18" customFormat="false" ht="13.5" hidden="false" customHeight="false" outlineLevel="0" collapsed="false">
      <c r="A18" s="11" t="s">
        <v>16</v>
      </c>
      <c r="B18" s="12" t="n">
        <v>1307251</v>
      </c>
      <c r="C18" s="13" t="n">
        <v>1470010</v>
      </c>
      <c r="D18" s="14" t="n">
        <v>1557230</v>
      </c>
      <c r="E18" s="12" t="n">
        <v>351349</v>
      </c>
      <c r="F18" s="13" t="n">
        <v>342602</v>
      </c>
      <c r="G18" s="14" t="n">
        <v>332822</v>
      </c>
      <c r="H18" s="12" t="n">
        <f aca="false">+B18-E18</f>
        <v>955902</v>
      </c>
      <c r="I18" s="13" t="n">
        <f aca="false">+C18-F18</f>
        <v>1127408</v>
      </c>
      <c r="J18" s="14" t="n">
        <f aca="false">+D18-G18</f>
        <v>1224408</v>
      </c>
    </row>
    <row r="19" customFormat="false" ht="13.5" hidden="false" customHeight="false" outlineLevel="0" collapsed="false">
      <c r="A19" s="4" t="s">
        <v>17</v>
      </c>
      <c r="B19" s="15" t="n">
        <f aca="false">SUM(B7:B18)</f>
        <v>11776166</v>
      </c>
      <c r="C19" s="16" t="n">
        <f aca="false">SUM(C7:C18)</f>
        <v>12133058</v>
      </c>
      <c r="D19" s="17" t="n">
        <f aca="false">SUM(D7:D18)</f>
        <v>11630422</v>
      </c>
      <c r="E19" s="15" t="n">
        <f aca="false">SUM(E7:E18)</f>
        <v>4216257</v>
      </c>
      <c r="F19" s="16" t="n">
        <f aca="false">SUM(F7:F18)</f>
        <v>4183191</v>
      </c>
      <c r="G19" s="17" t="n">
        <f aca="false">SUM(G7:G18)</f>
        <v>3932089</v>
      </c>
      <c r="H19" s="15" t="n">
        <f aca="false">SUM(H7:H18)</f>
        <v>7559909</v>
      </c>
      <c r="I19" s="16" t="n">
        <f aca="false">SUM(I7:I18)</f>
        <v>7949867</v>
      </c>
      <c r="J19" s="17" t="n">
        <f aca="false">SUM(J7:J18)</f>
        <v>7698333</v>
      </c>
    </row>
    <row r="21" customFormat="false" ht="13.5" hidden="false" customHeight="false" outlineLevel="0" collapsed="false"/>
    <row r="22" customFormat="false" ht="27" hidden="false" customHeight="false" outlineLevel="0" collapsed="false">
      <c r="A22" s="18" t="s">
        <v>18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13.5" hidden="false" customHeight="false" outlineLevel="0" collapsed="false">
      <c r="A23" s="20"/>
      <c r="B23" s="20" t="s">
        <v>1</v>
      </c>
      <c r="C23" s="20"/>
      <c r="D23" s="20"/>
      <c r="E23" s="20" t="s">
        <v>2</v>
      </c>
      <c r="F23" s="20"/>
      <c r="G23" s="20"/>
      <c r="H23" s="20" t="s">
        <v>3</v>
      </c>
      <c r="I23" s="20"/>
      <c r="J23" s="20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13.5" hidden="false" customHeight="false" outlineLevel="0" collapsed="false">
      <c r="A24" s="20" t="s">
        <v>4</v>
      </c>
      <c r="B24" s="21" t="n">
        <v>1995</v>
      </c>
      <c r="C24" s="20" t="n">
        <v>1996</v>
      </c>
      <c r="D24" s="22" t="n">
        <v>1997</v>
      </c>
      <c r="E24" s="21" t="n">
        <v>1995</v>
      </c>
      <c r="F24" s="20" t="n">
        <v>1996</v>
      </c>
      <c r="G24" s="22" t="n">
        <v>1997</v>
      </c>
      <c r="H24" s="21" t="n">
        <v>1995</v>
      </c>
      <c r="I24" s="20" t="n">
        <v>1996</v>
      </c>
      <c r="J24" s="22" t="n">
        <v>1997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12.75" hidden="false" customHeight="false" outlineLevel="0" collapsed="false">
      <c r="A25" s="23" t="s">
        <v>5</v>
      </c>
      <c r="B25" s="8" t="n">
        <f aca="false">+B7/31</f>
        <v>43044.7741935484</v>
      </c>
      <c r="C25" s="24" t="n">
        <f aca="false">+C7/31</f>
        <v>41968.3870967742</v>
      </c>
      <c r="D25" s="8" t="n">
        <f aca="false">+D7/31</f>
        <v>42188.0322580645</v>
      </c>
      <c r="E25" s="8" t="n">
        <f aca="false">+E7/31</f>
        <v>10751.8709677419</v>
      </c>
      <c r="F25" s="25" t="n">
        <f aca="false">+F7/31</f>
        <v>11748.8709677419</v>
      </c>
      <c r="G25" s="8" t="n">
        <f aca="false">+G7/31</f>
        <v>10690.1290322581</v>
      </c>
      <c r="H25" s="8" t="n">
        <f aca="false">+B25-E25</f>
        <v>32292.9032258065</v>
      </c>
      <c r="I25" s="24" t="n">
        <f aca="false">+C25-F25</f>
        <v>30219.5161290323</v>
      </c>
      <c r="J25" s="10" t="n">
        <f aca="false">+D25-G25</f>
        <v>31497.9032258065</v>
      </c>
    </row>
    <row r="26" customFormat="false" ht="12.75" hidden="false" customHeight="false" outlineLevel="0" collapsed="false">
      <c r="A26" s="23" t="s">
        <v>6</v>
      </c>
      <c r="B26" s="8" t="n">
        <f aca="false">+B8/28</f>
        <v>41795.4285714286</v>
      </c>
      <c r="C26" s="24" t="n">
        <f aca="false">+C8/28</f>
        <v>47125.5714285714</v>
      </c>
      <c r="D26" s="8" t="n">
        <f aca="false">+D8/28</f>
        <v>42323.1071428571</v>
      </c>
      <c r="E26" s="8" t="n">
        <f aca="false">+E8/28</f>
        <v>11059.2142857143</v>
      </c>
      <c r="F26" s="24" t="n">
        <f aca="false">+F8/28</f>
        <v>12058.2857142857</v>
      </c>
      <c r="G26" s="8" t="n">
        <f aca="false">+G8/28</f>
        <v>10637.6785714286</v>
      </c>
      <c r="H26" s="8" t="n">
        <f aca="false">+B26-E26</f>
        <v>30736.2142857143</v>
      </c>
      <c r="I26" s="24" t="n">
        <f aca="false">+C26-F26</f>
        <v>35067.2857142857</v>
      </c>
      <c r="J26" s="10" t="n">
        <f aca="false">+D26-G26</f>
        <v>31685.4285714286</v>
      </c>
    </row>
    <row r="27" customFormat="false" ht="12.75" hidden="false" customHeight="false" outlineLevel="0" collapsed="false">
      <c r="A27" s="23" t="s">
        <v>7</v>
      </c>
      <c r="B27" s="8" t="n">
        <f aca="false">+B9/31</f>
        <v>36600.7741935484</v>
      </c>
      <c r="C27" s="24" t="n">
        <f aca="false">+C9/31</f>
        <v>37296.2258064516</v>
      </c>
      <c r="D27" s="8" t="n">
        <f aca="false">+D9/31</f>
        <v>33322</v>
      </c>
      <c r="E27" s="8" t="n">
        <f aca="false">+E9/31</f>
        <v>11359.7419354839</v>
      </c>
      <c r="F27" s="24" t="n">
        <f aca="false">+F9/31</f>
        <v>11380.5483870968</v>
      </c>
      <c r="G27" s="8" t="n">
        <f aca="false">+G9/31</f>
        <v>11053.7741935484</v>
      </c>
      <c r="H27" s="8" t="n">
        <f aca="false">+B27-E27</f>
        <v>25241.0322580645</v>
      </c>
      <c r="I27" s="24" t="n">
        <f aca="false">+C27-F27</f>
        <v>25915.6774193548</v>
      </c>
      <c r="J27" s="10" t="n">
        <f aca="false">+D27-G27</f>
        <v>22268.2258064516</v>
      </c>
    </row>
    <row r="28" customFormat="false" ht="12.75" hidden="false" customHeight="false" outlineLevel="0" collapsed="false">
      <c r="A28" s="23" t="s">
        <v>8</v>
      </c>
      <c r="B28" s="8" t="n">
        <f aca="false">+B10/30</f>
        <v>33644.1333333333</v>
      </c>
      <c r="C28" s="24" t="n">
        <f aca="false">+C10/30</f>
        <v>32192.3</v>
      </c>
      <c r="D28" s="8" t="n">
        <f aca="false">+D10/30</f>
        <v>28273.9333333333</v>
      </c>
      <c r="E28" s="8" t="n">
        <f aca="false">+E10/30</f>
        <v>10899.2333333333</v>
      </c>
      <c r="F28" s="24" t="n">
        <f aca="false">+F10/30</f>
        <v>11505.1666666667</v>
      </c>
      <c r="G28" s="8" t="n">
        <f aca="false">+G10/30</f>
        <v>11199.7</v>
      </c>
      <c r="H28" s="8" t="n">
        <f aca="false">+B28-E28</f>
        <v>22744.9</v>
      </c>
      <c r="I28" s="24" t="n">
        <f aca="false">+C28-F28</f>
        <v>20687.1333333333</v>
      </c>
      <c r="J28" s="10" t="n">
        <f aca="false">+D28-G28</f>
        <v>17074.2333333333</v>
      </c>
    </row>
    <row r="29" customFormat="false" ht="12.75" hidden="false" customHeight="false" outlineLevel="0" collapsed="false">
      <c r="A29" s="23" t="s">
        <v>9</v>
      </c>
      <c r="B29" s="8" t="n">
        <f aca="false">+B11/31</f>
        <v>32736.3548387097</v>
      </c>
      <c r="C29" s="24" t="n">
        <f aca="false">+C11/31</f>
        <v>25678.6451612903</v>
      </c>
      <c r="D29" s="8" t="n">
        <f aca="false">+D11/31</f>
        <v>25022.5161290323</v>
      </c>
      <c r="E29" s="8" t="n">
        <f aca="false">+E11/31</f>
        <v>11838.4838709677</v>
      </c>
      <c r="F29" s="24" t="n">
        <f aca="false">+F11/31</f>
        <v>11559</v>
      </c>
      <c r="G29" s="8" t="n">
        <f aca="false">+G11/31</f>
        <v>11387.935483871</v>
      </c>
      <c r="H29" s="8" t="n">
        <f aca="false">+B29-E29</f>
        <v>20897.8709677419</v>
      </c>
      <c r="I29" s="24" t="n">
        <f aca="false">+C29-F29</f>
        <v>14119.6451612903</v>
      </c>
      <c r="J29" s="10" t="n">
        <f aca="false">+D29-G29</f>
        <v>13634.5806451613</v>
      </c>
    </row>
    <row r="30" customFormat="false" ht="12.75" hidden="false" customHeight="false" outlineLevel="0" collapsed="false">
      <c r="A30" s="23" t="s">
        <v>10</v>
      </c>
      <c r="B30" s="8" t="n">
        <f aca="false">+B12/30</f>
        <v>26024.1333333333</v>
      </c>
      <c r="C30" s="24" t="n">
        <f aca="false">+C12/30</f>
        <v>26086.8666666667</v>
      </c>
      <c r="D30" s="8" t="n">
        <f aca="false">+D12/30</f>
        <v>26027.6333333333</v>
      </c>
      <c r="E30" s="8" t="n">
        <f aca="false">+E12/30</f>
        <v>11365.7</v>
      </c>
      <c r="F30" s="24" t="n">
        <f aca="false">+F12/30</f>
        <v>11452.8</v>
      </c>
      <c r="G30" s="8" t="n">
        <f aca="false">+G12/30</f>
        <v>10998.6666666667</v>
      </c>
      <c r="H30" s="8" t="n">
        <f aca="false">+B30-E30</f>
        <v>14658.4333333333</v>
      </c>
      <c r="I30" s="24" t="n">
        <f aca="false">+C30-F30</f>
        <v>14634.0666666667</v>
      </c>
      <c r="J30" s="10" t="n">
        <f aca="false">+D30-G30</f>
        <v>15028.9666666667</v>
      </c>
    </row>
    <row r="31" customFormat="false" ht="12.75" hidden="false" customHeight="false" outlineLevel="0" collapsed="false">
      <c r="A31" s="23" t="s">
        <v>11</v>
      </c>
      <c r="B31" s="8" t="n">
        <f aca="false">+B13/31</f>
        <v>25142.7096774194</v>
      </c>
      <c r="C31" s="24" t="n">
        <f aca="false">+C13/31</f>
        <v>25068.6451612903</v>
      </c>
      <c r="D31" s="8" t="n">
        <f aca="false">+D13/31</f>
        <v>23972</v>
      </c>
      <c r="E31" s="8" t="n">
        <f aca="false">+E13/31</f>
        <v>12454.2258064516</v>
      </c>
      <c r="F31" s="24" t="n">
        <f aca="false">+F13/31</f>
        <v>11778.7419354839</v>
      </c>
      <c r="G31" s="8" t="n">
        <f aca="false">+G13/31</f>
        <v>10518.2903225806</v>
      </c>
      <c r="H31" s="8" t="n">
        <f aca="false">+B31-E31</f>
        <v>12688.4838709677</v>
      </c>
      <c r="I31" s="24" t="n">
        <f aca="false">+C31-F31</f>
        <v>13289.9032258065</v>
      </c>
      <c r="J31" s="10" t="n">
        <f aca="false">+D31-G31</f>
        <v>13453.7096774194</v>
      </c>
    </row>
    <row r="32" customFormat="false" ht="12.75" hidden="false" customHeight="false" outlineLevel="0" collapsed="false">
      <c r="A32" s="23" t="s">
        <v>12</v>
      </c>
      <c r="B32" s="8" t="n">
        <f aca="false">+B14/31</f>
        <v>21681.3225806452</v>
      </c>
      <c r="C32" s="24" t="n">
        <f aca="false">+C14/31</f>
        <v>22877.4516129032</v>
      </c>
      <c r="D32" s="8" t="n">
        <f aca="false">+D14/31</f>
        <v>23434.1612903226</v>
      </c>
      <c r="E32" s="8" t="n">
        <f aca="false">+E14/31</f>
        <v>12294.7096774194</v>
      </c>
      <c r="F32" s="24" t="n">
        <f aca="false">+F14/31</f>
        <v>11382</v>
      </c>
      <c r="G32" s="8" t="n">
        <f aca="false">+G14/31</f>
        <v>10801.1935483871</v>
      </c>
      <c r="H32" s="8" t="n">
        <f aca="false">+B32-E32</f>
        <v>9386.61290322581</v>
      </c>
      <c r="I32" s="24" t="n">
        <f aca="false">+C32-F32</f>
        <v>11495.4516129032</v>
      </c>
      <c r="J32" s="10" t="n">
        <f aca="false">+D32-G32</f>
        <v>12632.9677419355</v>
      </c>
    </row>
    <row r="33" customFormat="false" ht="12.75" hidden="false" customHeight="false" outlineLevel="0" collapsed="false">
      <c r="A33" s="23" t="s">
        <v>13</v>
      </c>
      <c r="B33" s="8" t="n">
        <f aca="false">+B15/30</f>
        <v>24573.2</v>
      </c>
      <c r="C33" s="24" t="n">
        <f aca="false">+C15/30</f>
        <v>25960.4333333333</v>
      </c>
      <c r="D33" s="8" t="n">
        <f aca="false">+D15/30</f>
        <v>24564.7666666667</v>
      </c>
      <c r="E33" s="8" t="n">
        <f aca="false">+E15/30</f>
        <v>11904.7666666667</v>
      </c>
      <c r="F33" s="24" t="n">
        <f aca="false">+F15/30</f>
        <v>11263.6</v>
      </c>
      <c r="G33" s="8" t="n">
        <f aca="false">+G15/30</f>
        <v>10370.1</v>
      </c>
      <c r="H33" s="8" t="n">
        <f aca="false">+B33-E33</f>
        <v>12668.4333333333</v>
      </c>
      <c r="I33" s="24" t="n">
        <f aca="false">+C33-F33</f>
        <v>14696.8333333333</v>
      </c>
      <c r="J33" s="10" t="n">
        <f aca="false">+D33-G33</f>
        <v>14194.6666666667</v>
      </c>
    </row>
    <row r="34" customFormat="false" ht="12.75" hidden="false" customHeight="false" outlineLevel="0" collapsed="false">
      <c r="A34" s="23" t="s">
        <v>14</v>
      </c>
      <c r="B34" s="8" t="n">
        <f aca="false">+B16/31</f>
        <v>27186.8709677419</v>
      </c>
      <c r="C34" s="24" t="n">
        <f aca="false">+C16/31</f>
        <v>29510.6129032258</v>
      </c>
      <c r="D34" s="8" t="n">
        <f aca="false">+D16/31</f>
        <v>25306.5483870968</v>
      </c>
      <c r="E34" s="8" t="n">
        <f aca="false">+E16/31</f>
        <v>11631.6129032258</v>
      </c>
      <c r="F34" s="24" t="n">
        <f aca="false">+F16/31</f>
        <v>11306.5806451613</v>
      </c>
      <c r="G34" s="8" t="n">
        <f aca="false">+G16/31</f>
        <v>10145.1290322581</v>
      </c>
      <c r="H34" s="8" t="n">
        <f aca="false">+B34-E34</f>
        <v>15555.2580645161</v>
      </c>
      <c r="I34" s="24" t="n">
        <f aca="false">+C34-F34</f>
        <v>18204.0322580645</v>
      </c>
      <c r="J34" s="10" t="n">
        <f aca="false">+D34-G34</f>
        <v>15161.4193548387</v>
      </c>
    </row>
    <row r="35" customFormat="false" ht="12.75" hidden="false" customHeight="false" outlineLevel="0" collapsed="false">
      <c r="A35" s="23" t="s">
        <v>15</v>
      </c>
      <c r="B35" s="8" t="n">
        <f aca="false">+B17/30</f>
        <v>33107.4</v>
      </c>
      <c r="C35" s="24" t="n">
        <f aca="false">+C17/30</f>
        <v>38731.5</v>
      </c>
      <c r="D35" s="8" t="n">
        <f aca="false">+D17/30</f>
        <v>38385.0666666667</v>
      </c>
      <c r="E35" s="8" t="n">
        <f aca="false">+E17/30</f>
        <v>11663.6333333333</v>
      </c>
      <c r="F35" s="24" t="n">
        <f aca="false">+F17/30</f>
        <v>11082.7333333333</v>
      </c>
      <c r="G35" s="8" t="n">
        <f aca="false">+G17/30</f>
        <v>10728.9333333333</v>
      </c>
      <c r="H35" s="8" t="n">
        <f aca="false">+B35-E35</f>
        <v>21443.7666666667</v>
      </c>
      <c r="I35" s="24" t="n">
        <f aca="false">+C35-F35</f>
        <v>27648.7666666667</v>
      </c>
      <c r="J35" s="10" t="n">
        <f aca="false">+D35-G35</f>
        <v>27656.1333333333</v>
      </c>
    </row>
    <row r="36" customFormat="false" ht="13.5" hidden="false" customHeight="false" outlineLevel="0" collapsed="false">
      <c r="A36" s="26" t="s">
        <v>16</v>
      </c>
      <c r="B36" s="12" t="n">
        <f aca="false">+B18/31</f>
        <v>42169.3870967742</v>
      </c>
      <c r="C36" s="27" t="n">
        <f aca="false">+C18/31</f>
        <v>47419.6774193548</v>
      </c>
      <c r="D36" s="12" t="n">
        <f aca="false">+D18/31</f>
        <v>50233.2258064516</v>
      </c>
      <c r="E36" s="12" t="n">
        <f aca="false">+E18/31</f>
        <v>11333.8387096774</v>
      </c>
      <c r="F36" s="27" t="n">
        <f aca="false">+F18/31</f>
        <v>11051.6774193548</v>
      </c>
      <c r="G36" s="12" t="n">
        <f aca="false">+G18/31</f>
        <v>10736.1935483871</v>
      </c>
      <c r="H36" s="12" t="n">
        <f aca="false">+B36-E36</f>
        <v>30835.5483870968</v>
      </c>
      <c r="I36" s="27" t="n">
        <f aca="false">+C36-F36</f>
        <v>36368</v>
      </c>
      <c r="J36" s="14" t="n">
        <f aca="false">+D36-G36</f>
        <v>39497.0322580645</v>
      </c>
    </row>
    <row r="37" customFormat="false" ht="13.5" hidden="false" customHeight="false" outlineLevel="0" collapsed="false">
      <c r="A37" s="21" t="s">
        <v>17</v>
      </c>
      <c r="B37" s="15" t="n">
        <f aca="false">AVERAGE(B25:B36)</f>
        <v>32308.8740655402</v>
      </c>
      <c r="C37" s="15" t="n">
        <f aca="false">AVERAGE(C25:C36)</f>
        <v>33326.3597158218</v>
      </c>
      <c r="D37" s="15" t="n">
        <f aca="false">AVERAGE(D25:D36)</f>
        <v>31921.0825844854</v>
      </c>
      <c r="E37" s="15" t="n">
        <f aca="false">AVERAGE(E25:E36)</f>
        <v>11546.4192908346</v>
      </c>
      <c r="F37" s="15" t="n">
        <f aca="false">AVERAGE(F25:F36)</f>
        <v>11464.1670890937</v>
      </c>
      <c r="G37" s="15" t="n">
        <f aca="false">AVERAGE(G25:G36)</f>
        <v>10772.3103110599</v>
      </c>
      <c r="H37" s="15" t="n">
        <f aca="false">AVERAGE(H25:H36)</f>
        <v>20762.4547747056</v>
      </c>
      <c r="I37" s="15" t="n">
        <f aca="false">AVERAGE(I25:I36)</f>
        <v>21862.1926267281</v>
      </c>
      <c r="J37" s="15" t="n">
        <f aca="false">AVERAGE(J25:J36)</f>
        <v>21148.7722734255</v>
      </c>
    </row>
  </sheetData>
  <mergeCells count="8">
    <mergeCell ref="B4:J4"/>
    <mergeCell ref="B5:D5"/>
    <mergeCell ref="E5:G5"/>
    <mergeCell ref="H5:J5"/>
    <mergeCell ref="A22:J22"/>
    <mergeCell ref="B23:D23"/>
    <mergeCell ref="E23:G23"/>
    <mergeCell ref="H23:J23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" activeCellId="0" sqref="K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56"/>
    <col collapsed="false" customWidth="false" hidden="false" outlineLevel="0" max="6" min="2" style="28" width="9.14"/>
    <col collapsed="false" customWidth="true" hidden="false" outlineLevel="0" max="7" min="7" style="28" width="10.85"/>
    <col collapsed="false" customWidth="true" hidden="false" outlineLevel="0" max="8" min="8" style="1" width="11.99"/>
    <col collapsed="false" customWidth="true" hidden="false" outlineLevel="0" max="9" min="9" style="28" width="10.85"/>
    <col collapsed="false" customWidth="false" hidden="false" outlineLevel="0" max="11" min="10" style="28" width="9.14"/>
    <col collapsed="false" customWidth="false" hidden="false" outlineLevel="0" max="257" min="12" style="1" width="9.14"/>
  </cols>
  <sheetData>
    <row r="1" customFormat="false" ht="26.25" hidden="false" customHeight="false" outlineLevel="0" collapsed="false">
      <c r="A1" s="29" t="s">
        <v>19</v>
      </c>
      <c r="B1" s="29"/>
      <c r="C1" s="29"/>
      <c r="D1" s="29"/>
      <c r="E1" s="29"/>
      <c r="F1" s="29"/>
      <c r="G1" s="29"/>
      <c r="H1" s="29"/>
      <c r="I1" s="29"/>
    </row>
    <row r="2" customFormat="false" ht="26.25" hidden="false" customHeight="false" outlineLevel="0" collapsed="false">
      <c r="A2" s="29" t="s">
        <v>20</v>
      </c>
      <c r="B2" s="29"/>
      <c r="C2" s="29"/>
      <c r="D2" s="29"/>
      <c r="E2" s="29"/>
      <c r="F2" s="29"/>
      <c r="G2" s="29"/>
      <c r="H2" s="29"/>
      <c r="I2" s="29"/>
    </row>
    <row r="3" customFormat="false" ht="26.25" hidden="false" customHeight="false" outlineLevel="0" collapsed="false">
      <c r="A3" s="29" t="s">
        <v>21</v>
      </c>
      <c r="B3" s="29"/>
      <c r="C3" s="29"/>
      <c r="D3" s="29"/>
      <c r="E3" s="29"/>
      <c r="F3" s="29"/>
      <c r="G3" s="29"/>
      <c r="H3" s="29"/>
      <c r="I3" s="29"/>
    </row>
    <row r="4" customFormat="false" ht="13.5" hidden="false" customHeight="false" outlineLevel="0" collapsed="false"/>
    <row r="5" customFormat="false" ht="12.75" hidden="false" customHeight="false" outlineLevel="0" collapsed="false">
      <c r="A5" s="30" t="s">
        <v>4</v>
      </c>
      <c r="B5" s="31" t="s">
        <v>22</v>
      </c>
      <c r="C5" s="31" t="s">
        <v>23</v>
      </c>
      <c r="D5" s="31" t="s">
        <v>24</v>
      </c>
      <c r="E5" s="31" t="s">
        <v>25</v>
      </c>
      <c r="F5" s="31" t="s">
        <v>26</v>
      </c>
      <c r="G5" s="32" t="s">
        <v>27</v>
      </c>
      <c r="H5" s="30" t="s">
        <v>28</v>
      </c>
      <c r="I5" s="33" t="s">
        <v>28</v>
      </c>
      <c r="J5" s="34"/>
      <c r="K5" s="34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2.75" hidden="false" customHeight="false" outlineLevel="0" collapsed="false">
      <c r="A6" s="23"/>
      <c r="B6" s="35" t="s">
        <v>29</v>
      </c>
      <c r="C6" s="35" t="s">
        <v>30</v>
      </c>
      <c r="D6" s="35" t="s">
        <v>30</v>
      </c>
      <c r="E6" s="35" t="s">
        <v>30</v>
      </c>
      <c r="F6" s="35" t="s">
        <v>29</v>
      </c>
      <c r="G6" s="36" t="s">
        <v>30</v>
      </c>
      <c r="H6" s="23" t="s">
        <v>31</v>
      </c>
      <c r="I6" s="37" t="s">
        <v>32</v>
      </c>
      <c r="J6" s="34"/>
      <c r="K6" s="34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3.5" hidden="false" customHeight="false" outlineLevel="0" collapsed="false">
      <c r="A7" s="26"/>
      <c r="B7" s="38" t="s">
        <v>30</v>
      </c>
      <c r="C7" s="38"/>
      <c r="D7" s="38"/>
      <c r="E7" s="38"/>
      <c r="F7" s="38" t="s">
        <v>30</v>
      </c>
      <c r="G7" s="39"/>
      <c r="H7" s="26" t="s">
        <v>33</v>
      </c>
      <c r="I7" s="40"/>
      <c r="J7" s="34"/>
      <c r="K7" s="34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2.75" hidden="false" customHeight="false" outlineLevel="0" collapsed="false">
      <c r="A8" s="7" t="s">
        <v>34</v>
      </c>
      <c r="B8" s="28" t="n">
        <v>45245.4</v>
      </c>
      <c r="C8" s="28" t="n">
        <v>6658.9</v>
      </c>
      <c r="D8" s="28" t="n">
        <v>13005.5</v>
      </c>
      <c r="E8" s="28" t="n">
        <v>66687</v>
      </c>
      <c r="F8" s="28" t="n">
        <v>40547.6</v>
      </c>
      <c r="G8" s="28" t="n">
        <v>51291.1</v>
      </c>
      <c r="H8" s="25" t="n">
        <f aca="false">SUM(B8:G8)</f>
        <v>223435.5</v>
      </c>
      <c r="I8" s="25" t="e">
        <f aca="false">+#REF!*31</f>
        <v>#REF!</v>
      </c>
    </row>
    <row r="9" customFormat="false" ht="12.75" hidden="false" customHeight="false" outlineLevel="0" collapsed="false">
      <c r="A9" s="7" t="s">
        <v>35</v>
      </c>
      <c r="B9" s="28" t="n">
        <v>42461.3</v>
      </c>
      <c r="C9" s="28" t="n">
        <v>6022.4</v>
      </c>
      <c r="D9" s="28" t="n">
        <v>11485.5</v>
      </c>
      <c r="E9" s="28" t="n">
        <v>57023.4</v>
      </c>
      <c r="F9" s="28" t="n">
        <v>32764</v>
      </c>
      <c r="G9" s="28" t="n">
        <v>62013</v>
      </c>
      <c r="H9" s="24" t="n">
        <f aca="false">SUM(B9:G9)</f>
        <v>211769.6</v>
      </c>
      <c r="I9" s="24" t="e">
        <f aca="false">+#REF!*28</f>
        <v>#REF!</v>
      </c>
    </row>
    <row r="10" customFormat="false" ht="12.75" hidden="false" customHeight="false" outlineLevel="0" collapsed="false">
      <c r="A10" s="7" t="s">
        <v>36</v>
      </c>
      <c r="B10" s="28" t="n">
        <v>51107.3</v>
      </c>
      <c r="C10" s="28" t="n">
        <v>6177.6</v>
      </c>
      <c r="D10" s="28" t="n">
        <v>10773.1</v>
      </c>
      <c r="E10" s="28" t="n">
        <v>52937</v>
      </c>
      <c r="F10" s="28" t="n">
        <v>45296.2</v>
      </c>
      <c r="G10" s="28" t="n">
        <v>69874.1</v>
      </c>
      <c r="H10" s="24" t="n">
        <f aca="false">SUM(B10:G10)</f>
        <v>236165.3</v>
      </c>
      <c r="I10" s="24" t="e">
        <f aca="false">+#REF!*31</f>
        <v>#REF!</v>
      </c>
    </row>
    <row r="11" customFormat="false" ht="12.75" hidden="false" customHeight="false" outlineLevel="0" collapsed="false">
      <c r="A11" s="7" t="s">
        <v>37</v>
      </c>
      <c r="B11" s="28" t="n">
        <v>56731.9</v>
      </c>
      <c r="C11" s="28" t="n">
        <v>6508.3</v>
      </c>
      <c r="D11" s="28" t="n">
        <v>10593.4</v>
      </c>
      <c r="E11" s="28" t="n">
        <v>46442.1</v>
      </c>
      <c r="F11" s="28" t="n">
        <v>45195.3</v>
      </c>
      <c r="G11" s="28" t="n">
        <v>66001.8</v>
      </c>
      <c r="H11" s="24" t="n">
        <f aca="false">SUM(B11:G11)</f>
        <v>231472.8</v>
      </c>
      <c r="I11" s="24" t="e">
        <f aca="false">+#REF!*30</f>
        <v>#REF!</v>
      </c>
    </row>
    <row r="12" customFormat="false" ht="12.75" hidden="false" customHeight="false" outlineLevel="0" collapsed="false">
      <c r="A12" s="7" t="s">
        <v>9</v>
      </c>
      <c r="B12" s="28" t="n">
        <v>54939.7</v>
      </c>
      <c r="C12" s="28" t="n">
        <v>6179.8</v>
      </c>
      <c r="D12" s="28" t="n">
        <v>8392.6</v>
      </c>
      <c r="E12" s="28" t="n">
        <v>30005.1</v>
      </c>
      <c r="F12" s="28" t="n">
        <v>52730.3</v>
      </c>
      <c r="G12" s="28" t="n">
        <v>71795.6</v>
      </c>
      <c r="H12" s="24" t="n">
        <f aca="false">SUM(B12:G12)</f>
        <v>224043.1</v>
      </c>
      <c r="I12" s="24" t="e">
        <f aca="false">+#REF!*31</f>
        <v>#REF!</v>
      </c>
    </row>
    <row r="13" customFormat="false" ht="12.75" hidden="false" customHeight="false" outlineLevel="0" collapsed="false">
      <c r="A13" s="7" t="s">
        <v>38</v>
      </c>
      <c r="B13" s="28" t="n">
        <v>52838.5</v>
      </c>
      <c r="C13" s="28" t="n">
        <v>6382.2</v>
      </c>
      <c r="D13" s="28" t="n">
        <v>8917.7</v>
      </c>
      <c r="E13" s="28" t="n">
        <v>27015</v>
      </c>
      <c r="F13" s="28" t="n">
        <v>41647.6</v>
      </c>
      <c r="G13" s="28" t="n">
        <v>79377.8</v>
      </c>
      <c r="H13" s="24" t="n">
        <f aca="false">SUM(B13:G13)</f>
        <v>216178.8</v>
      </c>
      <c r="I13" s="24" t="e">
        <f aca="false">+#REF!*30</f>
        <v>#REF!</v>
      </c>
    </row>
    <row r="14" customFormat="false" ht="12.75" hidden="false" customHeight="false" outlineLevel="0" collapsed="false">
      <c r="A14" s="7" t="s">
        <v>39</v>
      </c>
      <c r="B14" s="28" t="n">
        <v>57485.9</v>
      </c>
      <c r="C14" s="28" t="n">
        <v>6451.2</v>
      </c>
      <c r="D14" s="28" t="n">
        <v>9859.8</v>
      </c>
      <c r="E14" s="28" t="n">
        <v>26069.8</v>
      </c>
      <c r="F14" s="28" t="n">
        <v>58675.5</v>
      </c>
      <c r="G14" s="28" t="n">
        <v>81843.2</v>
      </c>
      <c r="H14" s="24" t="n">
        <f aca="false">SUM(B14:G14)</f>
        <v>240385.4</v>
      </c>
      <c r="I14" s="24" t="e">
        <f aca="false">+#REF!*31</f>
        <v>#REF!</v>
      </c>
    </row>
    <row r="15" customFormat="false" ht="12.75" hidden="false" customHeight="false" outlineLevel="0" collapsed="false">
      <c r="A15" s="7" t="s">
        <v>40</v>
      </c>
      <c r="B15" s="28" t="n">
        <v>49365.6</v>
      </c>
      <c r="C15" s="28" t="n">
        <v>6294.6</v>
      </c>
      <c r="D15" s="28" t="n">
        <v>8725.8</v>
      </c>
      <c r="E15" s="28" t="n">
        <v>24177.2</v>
      </c>
      <c r="F15" s="28" t="n">
        <v>55990.5</v>
      </c>
      <c r="G15" s="28" t="n">
        <v>70979.6</v>
      </c>
      <c r="H15" s="24" t="n">
        <f aca="false">SUM(B15:G15)</f>
        <v>215533.3</v>
      </c>
      <c r="I15" s="24" t="e">
        <f aca="false">+#REF!*31</f>
        <v>#REF!</v>
      </c>
    </row>
    <row r="16" customFormat="false" ht="12.75" hidden="false" customHeight="false" outlineLevel="0" collapsed="false">
      <c r="A16" s="7" t="s">
        <v>41</v>
      </c>
      <c r="B16" s="28" t="n">
        <v>60614.6</v>
      </c>
      <c r="C16" s="28" t="n">
        <v>6285.6</v>
      </c>
      <c r="D16" s="28" t="n">
        <v>9260.2</v>
      </c>
      <c r="E16" s="28" t="n">
        <v>25933.5</v>
      </c>
      <c r="F16" s="28" t="n">
        <v>49018.7</v>
      </c>
      <c r="G16" s="28" t="n">
        <v>83682.6</v>
      </c>
      <c r="H16" s="24" t="n">
        <f aca="false">SUM(B16:G16)</f>
        <v>234795.2</v>
      </c>
      <c r="I16" s="24" t="e">
        <f aca="false">+#REF!*30</f>
        <v>#REF!</v>
      </c>
    </row>
    <row r="17" customFormat="false" ht="12.75" hidden="false" customHeight="false" outlineLevel="0" collapsed="false">
      <c r="A17" s="7" t="s">
        <v>42</v>
      </c>
      <c r="B17" s="28" t="n">
        <v>68343.1</v>
      </c>
      <c r="C17" s="28" t="n">
        <v>7034.7</v>
      </c>
      <c r="D17" s="28" t="n">
        <v>12389.9</v>
      </c>
      <c r="E17" s="28" t="n">
        <v>33189.3</v>
      </c>
      <c r="F17" s="28" t="n">
        <v>61237.4</v>
      </c>
      <c r="G17" s="28" t="n">
        <v>87636.5</v>
      </c>
      <c r="H17" s="24" t="n">
        <f aca="false">SUM(B17:G17)</f>
        <v>269830.9</v>
      </c>
      <c r="I17" s="24" t="e">
        <f aca="false">+#REF!*31</f>
        <v>#REF!</v>
      </c>
    </row>
    <row r="18" customFormat="false" ht="12.75" hidden="false" customHeight="false" outlineLevel="0" collapsed="false">
      <c r="A18" s="7" t="s">
        <v>43</v>
      </c>
      <c r="B18" s="28" t="n">
        <v>52097.6</v>
      </c>
      <c r="C18" s="28" t="n">
        <v>5718.9</v>
      </c>
      <c r="D18" s="28" t="n">
        <v>10349.6</v>
      </c>
      <c r="E18" s="28" t="n">
        <v>38411</v>
      </c>
      <c r="F18" s="28" t="n">
        <v>59181.1</v>
      </c>
      <c r="G18" s="28" t="n">
        <v>72060.2</v>
      </c>
      <c r="H18" s="24" t="n">
        <f aca="false">SUM(B18:G18)</f>
        <v>237818.4</v>
      </c>
      <c r="I18" s="24" t="e">
        <f aca="false">+#REF!*30</f>
        <v>#REF!</v>
      </c>
    </row>
    <row r="19" customFormat="false" ht="13.5" hidden="false" customHeight="false" outlineLevel="0" collapsed="false">
      <c r="A19" s="11" t="s">
        <v>44</v>
      </c>
      <c r="B19" s="28" t="n">
        <v>53851</v>
      </c>
      <c r="C19" s="28" t="n">
        <v>8453.5</v>
      </c>
      <c r="D19" s="28" t="n">
        <v>10834.3</v>
      </c>
      <c r="E19" s="28" t="n">
        <v>67349.5</v>
      </c>
      <c r="F19" s="28" t="n">
        <v>56978.2</v>
      </c>
      <c r="G19" s="28" t="n">
        <v>101509</v>
      </c>
      <c r="H19" s="24" t="n">
        <f aca="false">SUM(B19:G19)</f>
        <v>298975.5</v>
      </c>
      <c r="I19" s="27" t="e">
        <f aca="false">+#REF!*31</f>
        <v>#REF!</v>
      </c>
    </row>
    <row r="20" customFormat="false" ht="13.5" hidden="false" customHeight="false" outlineLevel="0" collapsed="false">
      <c r="A20" s="20" t="s">
        <v>45</v>
      </c>
      <c r="B20" s="16" t="n">
        <f aca="false">SUM(B8:B19)</f>
        <v>645081.9</v>
      </c>
      <c r="C20" s="16" t="n">
        <f aca="false">SUM(C8:C19)</f>
        <v>78167.7</v>
      </c>
      <c r="D20" s="16" t="n">
        <f aca="false">SUM(D8:D19)</f>
        <v>124587.4</v>
      </c>
      <c r="E20" s="16" t="n">
        <f aca="false">SUM(E8:E19)</f>
        <v>495239.9</v>
      </c>
      <c r="F20" s="16" t="n">
        <f aca="false">SUM(F8:F19)</f>
        <v>599262.4</v>
      </c>
      <c r="G20" s="16" t="n">
        <f aca="false">SUM(G8:G19)</f>
        <v>898064.5</v>
      </c>
      <c r="H20" s="41" t="n">
        <f aca="false">SUM(B20:G20)</f>
        <v>2840403.8</v>
      </c>
      <c r="I20" s="41" t="e">
        <f aca="false">SUM(I8:I19)</f>
        <v>#REF!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3" min="1" style="1" width="11.13"/>
    <col collapsed="false" customWidth="false" hidden="false" outlineLevel="0" max="257" min="4" style="1" width="9.14"/>
  </cols>
  <sheetData>
    <row r="1" customFormat="false" ht="18" hidden="false" customHeight="false" outlineLevel="0" collapsed="false">
      <c r="A1" s="42" t="s">
        <v>19</v>
      </c>
      <c r="B1" s="42"/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</row>
    <row r="2" customFormat="false" ht="18" hidden="false" customHeight="false" outlineLevel="0" collapsed="false">
      <c r="A2" s="42" t="s">
        <v>46</v>
      </c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</row>
    <row r="3" customFormat="false" ht="18" hidden="false" customHeight="false" outlineLevel="0" collapsed="false">
      <c r="A3" s="42" t="s">
        <v>47</v>
      </c>
      <c r="B3" s="42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</row>
    <row r="4" customFormat="false" ht="13.5" hidden="false" customHeight="false" outlineLevel="0" collapsed="false"/>
    <row r="5" customFormat="false" ht="12.75" hidden="false" customHeight="false" outlineLevel="0" collapsed="false">
      <c r="A5" s="44" t="s">
        <v>4</v>
      </c>
      <c r="B5" s="45" t="s">
        <v>48</v>
      </c>
      <c r="C5" s="46" t="s">
        <v>48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</row>
    <row r="6" customFormat="false" ht="13.5" hidden="false" customHeight="false" outlineLevel="0" collapsed="false">
      <c r="A6" s="48"/>
      <c r="B6" s="49" t="s">
        <v>49</v>
      </c>
      <c r="C6" s="50" t="s">
        <v>30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</row>
    <row r="7" customFormat="false" ht="12.75" hidden="false" customHeight="false" outlineLevel="0" collapsed="false">
      <c r="A7" s="51" t="s">
        <v>34</v>
      </c>
      <c r="B7" s="24" t="n">
        <v>17000</v>
      </c>
      <c r="C7" s="10" t="n">
        <f aca="false">31*B7</f>
        <v>527000</v>
      </c>
    </row>
    <row r="8" customFormat="false" ht="12.75" hidden="false" customHeight="false" outlineLevel="0" collapsed="false">
      <c r="A8" s="51" t="s">
        <v>35</v>
      </c>
      <c r="B8" s="24" t="n">
        <v>18000</v>
      </c>
      <c r="C8" s="10" t="n">
        <f aca="false">28*B8</f>
        <v>504000</v>
      </c>
    </row>
    <row r="9" customFormat="false" ht="12.75" hidden="false" customHeight="false" outlineLevel="0" collapsed="false">
      <c r="A9" s="51" t="s">
        <v>36</v>
      </c>
      <c r="B9" s="24" t="n">
        <v>12000</v>
      </c>
      <c r="C9" s="10" t="n">
        <f aca="false">31*B9</f>
        <v>372000</v>
      </c>
    </row>
    <row r="10" customFormat="false" ht="12.75" hidden="false" customHeight="false" outlineLevel="0" collapsed="false">
      <c r="A10" s="51" t="s">
        <v>37</v>
      </c>
      <c r="B10" s="24" t="n">
        <v>7000</v>
      </c>
      <c r="C10" s="10" t="n">
        <f aca="false">30*B10</f>
        <v>210000</v>
      </c>
    </row>
    <row r="11" customFormat="false" ht="12.75" hidden="false" customHeight="false" outlineLevel="0" collapsed="false">
      <c r="A11" s="51" t="s">
        <v>9</v>
      </c>
      <c r="B11" s="24" t="n">
        <v>5000</v>
      </c>
      <c r="C11" s="10" t="n">
        <f aca="false">31*B11</f>
        <v>155000</v>
      </c>
    </row>
    <row r="12" customFormat="false" ht="12.75" hidden="false" customHeight="false" outlineLevel="0" collapsed="false">
      <c r="A12" s="51" t="s">
        <v>38</v>
      </c>
      <c r="B12" s="24" t="n">
        <v>0</v>
      </c>
      <c r="C12" s="10" t="n">
        <f aca="false">31*B12</f>
        <v>0</v>
      </c>
    </row>
    <row r="13" customFormat="false" ht="12.75" hidden="false" customHeight="false" outlineLevel="0" collapsed="false">
      <c r="A13" s="51" t="s">
        <v>39</v>
      </c>
      <c r="B13" s="24" t="n">
        <v>0</v>
      </c>
      <c r="C13" s="10" t="n">
        <f aca="false">31*B13</f>
        <v>0</v>
      </c>
    </row>
    <row r="14" customFormat="false" ht="12.75" hidden="false" customHeight="false" outlineLevel="0" collapsed="false">
      <c r="A14" s="51" t="s">
        <v>40</v>
      </c>
      <c r="B14" s="24" t="n">
        <v>0</v>
      </c>
      <c r="C14" s="10" t="n">
        <f aca="false">31*B14</f>
        <v>0</v>
      </c>
    </row>
    <row r="15" customFormat="false" ht="12.75" hidden="false" customHeight="false" outlineLevel="0" collapsed="false">
      <c r="A15" s="51" t="s">
        <v>41</v>
      </c>
      <c r="B15" s="24" t="n">
        <v>0</v>
      </c>
      <c r="C15" s="10" t="n">
        <f aca="false">31*B15</f>
        <v>0</v>
      </c>
    </row>
    <row r="16" customFormat="false" ht="12.75" hidden="false" customHeight="false" outlineLevel="0" collapsed="false">
      <c r="A16" s="51" t="s">
        <v>42</v>
      </c>
      <c r="B16" s="24" t="n">
        <v>5000</v>
      </c>
      <c r="C16" s="10" t="n">
        <f aca="false">31*B16</f>
        <v>155000</v>
      </c>
    </row>
    <row r="17" customFormat="false" ht="12.75" hidden="false" customHeight="false" outlineLevel="0" collapsed="false">
      <c r="A17" s="51" t="s">
        <v>43</v>
      </c>
      <c r="B17" s="24" t="n">
        <v>12000</v>
      </c>
      <c r="C17" s="10" t="n">
        <f aca="false">30*B17</f>
        <v>360000</v>
      </c>
    </row>
    <row r="18" customFormat="false" ht="13.5" hidden="false" customHeight="false" outlineLevel="0" collapsed="false">
      <c r="A18" s="51" t="s">
        <v>44</v>
      </c>
      <c r="B18" s="24" t="n">
        <v>20000</v>
      </c>
      <c r="C18" s="10" t="n">
        <f aca="false">31*B18</f>
        <v>620000</v>
      </c>
    </row>
    <row r="19" customFormat="false" ht="13.5" hidden="false" customHeight="false" outlineLevel="0" collapsed="false">
      <c r="A19" s="4" t="s">
        <v>45</v>
      </c>
      <c r="B19" s="41"/>
      <c r="C19" s="17" t="n">
        <f aca="false">SUM(C7:C18)</f>
        <v>2903000</v>
      </c>
    </row>
    <row r="20" customFormat="false" ht="12.75" hidden="false" customHeight="false" outlineLevel="0" collapsed="false">
      <c r="B20" s="28"/>
      <c r="C20" s="28" t="n">
        <f aca="false">+C19*0.04*3</f>
        <v>348360</v>
      </c>
    </row>
    <row r="21" customFormat="false" ht="12.75" hidden="false" customHeight="false" outlineLevel="0" collapsed="false">
      <c r="B21" s="28"/>
      <c r="C21" s="28"/>
    </row>
    <row r="22" customFormat="false" ht="12.75" hidden="false" customHeight="false" outlineLevel="0" collapsed="false">
      <c r="B22" s="28"/>
      <c r="C22" s="28"/>
    </row>
    <row r="23" customFormat="false" ht="12.75" hidden="false" customHeight="false" outlineLevel="0" collapsed="false">
      <c r="B23" s="28"/>
      <c r="C23" s="28"/>
    </row>
    <row r="24" customFormat="false" ht="12.75" hidden="false" customHeight="false" outlineLevel="0" collapsed="false">
      <c r="B24" s="28"/>
      <c r="C24" s="28"/>
    </row>
  </sheetData>
  <mergeCells count="3">
    <mergeCell ref="A1:C1"/>
    <mergeCell ref="A2:C2"/>
    <mergeCell ref="A3:C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28" width="10.85"/>
    <col collapsed="false" customWidth="true" hidden="false" outlineLevel="0" max="3" min="3" style="52" width="10.85"/>
    <col collapsed="false" customWidth="true" hidden="false" outlineLevel="0" max="4" min="4" style="52" width="11.42"/>
    <col collapsed="false" customWidth="true" hidden="false" outlineLevel="0" max="5" min="5" style="52" width="10.71"/>
    <col collapsed="false" customWidth="true" hidden="false" outlineLevel="0" max="6" min="6" style="52" width="9.99"/>
    <col collapsed="false" customWidth="true" hidden="false" outlineLevel="0" max="7" min="7" style="53" width="9.56"/>
    <col collapsed="false" customWidth="false" hidden="false" outlineLevel="0" max="8" min="8" style="53" width="9.14"/>
    <col collapsed="false" customWidth="true" hidden="false" outlineLevel="0" max="9" min="9" style="53" width="8.41"/>
    <col collapsed="false" customWidth="true" hidden="false" outlineLevel="0" max="10" min="10" style="53" width="12.42"/>
    <col collapsed="false" customWidth="true" hidden="false" outlineLevel="0" max="11" min="11" style="54" width="11.42"/>
    <col collapsed="false" customWidth="true" hidden="false" outlineLevel="0" max="12" min="12" style="54" width="12.85"/>
    <col collapsed="false" customWidth="false" hidden="false" outlineLevel="0" max="14" min="13" style="54" width="9.14"/>
    <col collapsed="false" customWidth="false" hidden="false" outlineLevel="0" max="257" min="15" style="1" width="9.14"/>
  </cols>
  <sheetData>
    <row r="1" customFormat="false" ht="27.75" hidden="false" customHeight="false" outlineLevel="0" collapsed="false">
      <c r="A1" s="55" t="s">
        <v>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customFormat="false" ht="13.5" hidden="false" customHeight="false" outlineLevel="0" collapsed="false"/>
    <row r="3" customFormat="false" ht="13.5" hidden="false" customHeight="false" outlineLevel="0" collapsed="false">
      <c r="A3" s="56" t="s">
        <v>51</v>
      </c>
      <c r="B3" s="33" t="s">
        <v>52</v>
      </c>
      <c r="C3" s="57" t="s">
        <v>53</v>
      </c>
      <c r="D3" s="57"/>
      <c r="E3" s="57"/>
      <c r="F3" s="57"/>
      <c r="G3" s="58" t="s">
        <v>54</v>
      </c>
      <c r="H3" s="58"/>
      <c r="I3" s="58"/>
      <c r="J3" s="58"/>
      <c r="K3" s="59" t="s">
        <v>55</v>
      </c>
      <c r="L3" s="59"/>
      <c r="M3" s="59"/>
      <c r="N3" s="5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2.75" hidden="false" customHeight="false" outlineLevel="0" collapsed="false">
      <c r="A4" s="60" t="s">
        <v>56</v>
      </c>
      <c r="B4" s="37" t="s">
        <v>57</v>
      </c>
      <c r="C4" s="61" t="s">
        <v>58</v>
      </c>
      <c r="D4" s="62" t="s">
        <v>59</v>
      </c>
      <c r="E4" s="62" t="s">
        <v>60</v>
      </c>
      <c r="F4" s="63" t="s">
        <v>28</v>
      </c>
      <c r="G4" s="61" t="s">
        <v>58</v>
      </c>
      <c r="H4" s="62" t="s">
        <v>59</v>
      </c>
      <c r="I4" s="62" t="s">
        <v>60</v>
      </c>
      <c r="J4" s="63" t="s">
        <v>28</v>
      </c>
      <c r="K4" s="64" t="s">
        <v>61</v>
      </c>
      <c r="L4" s="65" t="s">
        <v>62</v>
      </c>
      <c r="M4" s="65" t="s">
        <v>60</v>
      </c>
      <c r="N4" s="66" t="s">
        <v>28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3.5" hidden="false" customHeight="false" outlineLevel="0" collapsed="false">
      <c r="A5" s="67"/>
      <c r="B5" s="40" t="s">
        <v>63</v>
      </c>
      <c r="C5" s="68"/>
      <c r="D5" s="69" t="s">
        <v>64</v>
      </c>
      <c r="E5" s="69"/>
      <c r="F5" s="70"/>
      <c r="G5" s="68"/>
      <c r="H5" s="69" t="s">
        <v>64</v>
      </c>
      <c r="I5" s="69"/>
      <c r="J5" s="70"/>
      <c r="K5" s="71"/>
      <c r="L5" s="72" t="s">
        <v>65</v>
      </c>
      <c r="M5" s="72"/>
      <c r="N5" s="73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2.75" hidden="false" customHeight="false" outlineLevel="0" collapsed="false">
      <c r="A6" s="74" t="n">
        <v>1987</v>
      </c>
      <c r="B6" s="25" t="n">
        <v>133000</v>
      </c>
      <c r="C6" s="75" t="n">
        <v>33010</v>
      </c>
      <c r="D6" s="75" t="n">
        <v>18561</v>
      </c>
      <c r="E6" s="75" t="n">
        <v>38926</v>
      </c>
      <c r="F6" s="75" t="n">
        <f aca="false">SUM(C6:E6)</f>
        <v>90497</v>
      </c>
      <c r="G6" s="76" t="n">
        <v>6911.379</v>
      </c>
      <c r="H6" s="77" t="n">
        <v>3889.883</v>
      </c>
      <c r="I6" s="77" t="n">
        <v>15830.08</v>
      </c>
      <c r="J6" s="78" t="n">
        <f aca="false">SUM(G6:I6)</f>
        <v>26631.342</v>
      </c>
      <c r="K6" s="79" t="n">
        <f aca="false">+C6/G6</f>
        <v>4.77618142486471</v>
      </c>
      <c r="L6" s="80" t="n">
        <f aca="false">+D6/H6</f>
        <v>4.77160881188457</v>
      </c>
      <c r="M6" s="80" t="n">
        <f aca="false">+E6/I6</f>
        <v>2.45898946815177</v>
      </c>
      <c r="N6" s="81" t="n">
        <f aca="false">+F6/J6</f>
        <v>3.39813892968668</v>
      </c>
    </row>
    <row r="7" customFormat="false" ht="12.75" hidden="false" customHeight="false" outlineLevel="0" collapsed="false">
      <c r="A7" s="51" t="n">
        <v>1988</v>
      </c>
      <c r="B7" s="24" t="n">
        <v>135000</v>
      </c>
      <c r="C7" s="82" t="n">
        <v>37142</v>
      </c>
      <c r="D7" s="82" t="n">
        <v>34138</v>
      </c>
      <c r="E7" s="82" t="n">
        <v>44332</v>
      </c>
      <c r="F7" s="82" t="n">
        <f aca="false">SUM(C7:E7)</f>
        <v>115612</v>
      </c>
      <c r="G7" s="83" t="n">
        <v>6911.16</v>
      </c>
      <c r="H7" s="84" t="n">
        <v>7953.649</v>
      </c>
      <c r="I7" s="84" t="n">
        <v>17487.873</v>
      </c>
      <c r="J7" s="85" t="n">
        <f aca="false">SUM(G7:I7)</f>
        <v>32352.682</v>
      </c>
      <c r="K7" s="86" t="n">
        <f aca="false">+C7/G7</f>
        <v>5.37420635609652</v>
      </c>
      <c r="L7" s="87" t="n">
        <f aca="false">+D7/H7</f>
        <v>4.29211799514915</v>
      </c>
      <c r="M7" s="87" t="n">
        <f aca="false">+E7/I7</f>
        <v>2.53501383501584</v>
      </c>
      <c r="N7" s="88" t="n">
        <f aca="false">+F7/J7</f>
        <v>3.57349044508891</v>
      </c>
    </row>
    <row r="8" customFormat="false" ht="12.75" hidden="false" customHeight="false" outlineLevel="0" collapsed="false">
      <c r="A8" s="51" t="n">
        <v>1989</v>
      </c>
      <c r="B8" s="24" t="n">
        <v>138000</v>
      </c>
      <c r="C8" s="82" t="n">
        <v>38220</v>
      </c>
      <c r="D8" s="82" t="n">
        <v>35155</v>
      </c>
      <c r="E8" s="82" t="n">
        <v>45751</v>
      </c>
      <c r="F8" s="82" t="n">
        <f aca="false">SUM(C8:E8)</f>
        <v>119126</v>
      </c>
      <c r="G8" s="83" t="n">
        <v>7102.619</v>
      </c>
      <c r="H8" s="84" t="n">
        <v>7958.906</v>
      </c>
      <c r="I8" s="84" t="n">
        <v>14388.471</v>
      </c>
      <c r="J8" s="85" t="n">
        <f aca="false">SUM(G8:I8)</f>
        <v>29449.996</v>
      </c>
      <c r="K8" s="86" t="n">
        <f aca="false">+C8/G8</f>
        <v>5.38111364272813</v>
      </c>
      <c r="L8" s="87" t="n">
        <f aca="false">+D8/H8</f>
        <v>4.41706435532723</v>
      </c>
      <c r="M8" s="87" t="n">
        <f aca="false">+E8/I8</f>
        <v>3.17969852390848</v>
      </c>
      <c r="N8" s="88" t="n">
        <f aca="false">+F8/J8</f>
        <v>4.04502601630235</v>
      </c>
    </row>
    <row r="9" customFormat="false" ht="12.75" hidden="false" customHeight="false" outlineLevel="0" collapsed="false">
      <c r="A9" s="51" t="n">
        <v>1990</v>
      </c>
      <c r="B9" s="24" t="n">
        <v>135000</v>
      </c>
      <c r="C9" s="82" t="n">
        <v>35938</v>
      </c>
      <c r="D9" s="82" t="n">
        <v>36341</v>
      </c>
      <c r="E9" s="82" t="n">
        <v>50429</v>
      </c>
      <c r="F9" s="82" t="n">
        <f aca="false">SUM(C9:E9)</f>
        <v>122708</v>
      </c>
      <c r="G9" s="83" t="n">
        <v>6611.598</v>
      </c>
      <c r="H9" s="84" t="n">
        <v>7545.236</v>
      </c>
      <c r="I9" s="84" t="n">
        <v>15626.887</v>
      </c>
      <c r="J9" s="85" t="n">
        <f aca="false">SUM(G9:I9)</f>
        <v>29783.721</v>
      </c>
      <c r="K9" s="86" t="n">
        <f aca="false">+C9/G9</f>
        <v>5.43559968407033</v>
      </c>
      <c r="L9" s="87" t="n">
        <f aca="false">+D9/H9</f>
        <v>4.81641661042809</v>
      </c>
      <c r="M9" s="87" t="n">
        <f aca="false">+E9/I9</f>
        <v>3.22706627366026</v>
      </c>
      <c r="N9" s="88" t="n">
        <f aca="false">+F9/J9</f>
        <v>4.1199687574296</v>
      </c>
    </row>
    <row r="10" customFormat="false" ht="12.75" hidden="false" customHeight="false" outlineLevel="0" collapsed="false">
      <c r="A10" s="51" t="n">
        <v>1991</v>
      </c>
      <c r="B10" s="24" t="n">
        <v>139000</v>
      </c>
      <c r="C10" s="82" t="n">
        <v>36797</v>
      </c>
      <c r="D10" s="82" t="n">
        <v>21901</v>
      </c>
      <c r="E10" s="82" t="n">
        <v>55365</v>
      </c>
      <c r="F10" s="82" t="n">
        <f aca="false">SUM(C10:E10)</f>
        <v>114063</v>
      </c>
      <c r="G10" s="83" t="n">
        <v>6494.028</v>
      </c>
      <c r="H10" s="84" t="n">
        <v>3546.661</v>
      </c>
      <c r="I10" s="84" t="n">
        <v>17356.7</v>
      </c>
      <c r="J10" s="85" t="n">
        <f aca="false">SUM(G10:I10)</f>
        <v>27397.389</v>
      </c>
      <c r="K10" s="86" t="n">
        <f aca="false">+C10/G10</f>
        <v>5.66628292948537</v>
      </c>
      <c r="L10" s="87" t="n">
        <f aca="false">+D10/H10</f>
        <v>6.17510385119976</v>
      </c>
      <c r="M10" s="87" t="n">
        <f aca="false">+E10/I10</f>
        <v>3.18983447314294</v>
      </c>
      <c r="N10" s="88" t="n">
        <f aca="false">+F10/J10</f>
        <v>4.16327993882921</v>
      </c>
    </row>
    <row r="11" customFormat="false" ht="12.75" hidden="false" customHeight="false" outlineLevel="0" collapsed="false">
      <c r="A11" s="51" t="n">
        <v>1992</v>
      </c>
      <c r="B11" s="24" t="n">
        <v>142000</v>
      </c>
      <c r="C11" s="82" t="n">
        <v>36095</v>
      </c>
      <c r="D11" s="82" t="n">
        <v>26129</v>
      </c>
      <c r="E11" s="82" t="n">
        <v>13128</v>
      </c>
      <c r="F11" s="82" t="n">
        <f aca="false">SUM(C11:E11)</f>
        <v>75352</v>
      </c>
      <c r="G11" s="83" t="n">
        <v>5974.858</v>
      </c>
      <c r="H11" s="84" t="n">
        <v>5982.431</v>
      </c>
      <c r="I11" s="84" t="n">
        <v>14418.128</v>
      </c>
      <c r="J11" s="85" t="n">
        <f aca="false">SUM(G11:I11)</f>
        <v>26375.417</v>
      </c>
      <c r="K11" s="86" t="n">
        <f aca="false">+C11/G11</f>
        <v>6.04114775614751</v>
      </c>
      <c r="L11" s="87" t="n">
        <f aca="false">+D11/H11</f>
        <v>4.3676224598328</v>
      </c>
      <c r="M11" s="87" t="n">
        <f aca="false">+E11/I11</f>
        <v>0.91052042262352</v>
      </c>
      <c r="N11" s="88" t="n">
        <f aca="false">+F11/J11</f>
        <v>2.85690269844833</v>
      </c>
    </row>
    <row r="12" customFormat="false" ht="12.75" hidden="false" customHeight="false" outlineLevel="0" collapsed="false">
      <c r="A12" s="51" t="n">
        <v>1993</v>
      </c>
      <c r="B12" s="24" t="n">
        <v>140000</v>
      </c>
      <c r="C12" s="82" t="n">
        <v>37280</v>
      </c>
      <c r="D12" s="82" t="n">
        <v>22363</v>
      </c>
      <c r="E12" s="82" t="n">
        <v>12286</v>
      </c>
      <c r="F12" s="82" t="n">
        <f aca="false">SUM(C12:E12)</f>
        <v>71929</v>
      </c>
      <c r="G12" s="83" t="n">
        <v>6138.204</v>
      </c>
      <c r="H12" s="84" t="n">
        <v>5692.137</v>
      </c>
      <c r="I12" s="84" t="n">
        <v>17905.625</v>
      </c>
      <c r="J12" s="85" t="n">
        <f aca="false">SUM(G12:I12)</f>
        <v>29735.966</v>
      </c>
      <c r="K12" s="86" t="n">
        <f aca="false">+C12/G12</f>
        <v>6.07343776779006</v>
      </c>
      <c r="L12" s="87" t="n">
        <f aca="false">+D12/H12</f>
        <v>3.92875294463222</v>
      </c>
      <c r="M12" s="87" t="n">
        <f aca="false">+E12/I12</f>
        <v>0.686153094348843</v>
      </c>
      <c r="N12" s="88" t="n">
        <f aca="false">+F12/J12</f>
        <v>2.41892259360264</v>
      </c>
    </row>
    <row r="13" customFormat="false" ht="12.75" hidden="false" customHeight="false" outlineLevel="0" collapsed="false">
      <c r="A13" s="51" t="n">
        <v>1994</v>
      </c>
      <c r="B13" s="24" t="n">
        <v>139000</v>
      </c>
      <c r="C13" s="82" t="n">
        <v>38687</v>
      </c>
      <c r="D13" s="82" t="n">
        <v>23731</v>
      </c>
      <c r="E13" s="82" t="n">
        <v>7765</v>
      </c>
      <c r="F13" s="82" t="n">
        <f aca="false">SUM(C13:E13)</f>
        <v>70183</v>
      </c>
      <c r="G13" s="83" t="n">
        <v>6055.87</v>
      </c>
      <c r="H13" s="84" t="n">
        <v>6099.135</v>
      </c>
      <c r="I13" s="84" t="n">
        <v>18017.439</v>
      </c>
      <c r="J13" s="85" t="n">
        <f aca="false">SUM(G13:I13)</f>
        <v>30172.444</v>
      </c>
      <c r="K13" s="86" t="n">
        <f aca="false">+C13/G13</f>
        <v>6.38834717389904</v>
      </c>
      <c r="L13" s="87" t="n">
        <f aca="false">+D13/H13</f>
        <v>3.8908796083379</v>
      </c>
      <c r="M13" s="87" t="n">
        <f aca="false">+E13/I13</f>
        <v>0.430971349479801</v>
      </c>
      <c r="N13" s="88" t="n">
        <f aca="false">+F13/J13</f>
        <v>2.32606281413597</v>
      </c>
    </row>
    <row r="14" customFormat="false" ht="12.75" hidden="false" customHeight="false" outlineLevel="0" collapsed="false">
      <c r="A14" s="51" t="n">
        <v>1995</v>
      </c>
      <c r="B14" s="24" t="n">
        <v>138000</v>
      </c>
      <c r="C14" s="82" t="n">
        <v>42522</v>
      </c>
      <c r="D14" s="82" t="n">
        <v>22468</v>
      </c>
      <c r="E14" s="82" t="n">
        <v>831</v>
      </c>
      <c r="F14" s="82" t="n">
        <f aca="false">SUM(C14:E14)</f>
        <v>65821</v>
      </c>
      <c r="G14" s="83" t="n">
        <v>6183.632</v>
      </c>
      <c r="H14" s="84" t="n">
        <v>6082.775</v>
      </c>
      <c r="I14" s="84" t="n">
        <v>1783.41</v>
      </c>
      <c r="J14" s="85" t="n">
        <f aca="false">SUM(G14:I14)</f>
        <v>14049.817</v>
      </c>
      <c r="K14" s="86" t="n">
        <f aca="false">+C14/G14</f>
        <v>6.87654116545099</v>
      </c>
      <c r="L14" s="87" t="n">
        <f aca="false">+D14/H14</f>
        <v>3.69370887465014</v>
      </c>
      <c r="M14" s="87" t="n">
        <f aca="false">+E14/I14</f>
        <v>0.465961276431107</v>
      </c>
      <c r="N14" s="88" t="n">
        <f aca="false">+F14/J14</f>
        <v>4.6848297027641</v>
      </c>
    </row>
    <row r="15" customFormat="false" ht="13.5" hidden="false" customHeight="false" outlineLevel="0" collapsed="false">
      <c r="A15" s="89" t="n">
        <v>1996</v>
      </c>
      <c r="B15" s="27" t="n">
        <v>138000</v>
      </c>
      <c r="C15" s="90" t="n">
        <v>48249</v>
      </c>
      <c r="D15" s="90" t="n">
        <v>24720</v>
      </c>
      <c r="E15" s="90" t="n">
        <v>30</v>
      </c>
      <c r="F15" s="90" t="n">
        <f aca="false">SUM(C15:E15)</f>
        <v>72999</v>
      </c>
      <c r="G15" s="91" t="n">
        <v>6403.666</v>
      </c>
      <c r="H15" s="92" t="n">
        <v>7040.942</v>
      </c>
      <c r="I15" s="92" t="n">
        <v>8.323</v>
      </c>
      <c r="J15" s="93" t="n">
        <f aca="false">SUM(G15:I15)</f>
        <v>13452.931</v>
      </c>
      <c r="K15" s="94" t="n">
        <f aca="false">+C15/G15</f>
        <v>7.53459034246945</v>
      </c>
      <c r="L15" s="95" t="n">
        <f aca="false">+D15/H15</f>
        <v>3.51089385482795</v>
      </c>
      <c r="M15" s="95" t="n">
        <f aca="false">+E15/I15</f>
        <v>3.60446954223237</v>
      </c>
      <c r="N15" s="96" t="n">
        <f aca="false">+F15/J15</f>
        <v>5.42625246498328</v>
      </c>
    </row>
    <row r="16" customFormat="false" ht="12.75" hidden="false" customHeight="false" outlineLevel="0" collapsed="false">
      <c r="G16" s="53" t="n">
        <f aca="false">AVERAGE(G6:G15)</f>
        <v>6478.7014</v>
      </c>
      <c r="H16" s="53" t="n">
        <f aca="false">AVERAGE(H6:H15)</f>
        <v>6179.1755</v>
      </c>
    </row>
    <row r="17" customFormat="false" ht="12.75" hidden="false" customHeight="false" outlineLevel="0" collapsed="false">
      <c r="A17" s="97" t="s">
        <v>66</v>
      </c>
      <c r="B17" s="98"/>
    </row>
    <row r="18" customFormat="false" ht="12.75" hidden="false" customHeight="false" outlineLevel="0" collapsed="false">
      <c r="A18" s="97"/>
      <c r="B18" s="98"/>
    </row>
    <row r="19" customFormat="false" ht="26.25" hidden="false" customHeight="false" outlineLevel="0" collapsed="false">
      <c r="A19" s="29" t="s">
        <v>67</v>
      </c>
      <c r="B19" s="29"/>
      <c r="C19" s="29"/>
      <c r="D19" s="29"/>
      <c r="E19" s="29"/>
      <c r="F19" s="29"/>
      <c r="G19" s="29"/>
      <c r="H19" s="29"/>
      <c r="I19" s="29"/>
      <c r="J19" s="29"/>
    </row>
    <row r="20" customFormat="false" ht="13.5" hidden="false" customHeight="false" outlineLevel="0" collapsed="false">
      <c r="D20" s="0"/>
      <c r="E20" s="0"/>
    </row>
    <row r="21" customFormat="false" ht="13.5" hidden="false" customHeight="false" outlineLevel="0" collapsed="false">
      <c r="A21" s="30" t="s">
        <v>51</v>
      </c>
      <c r="B21" s="31" t="s">
        <v>68</v>
      </c>
      <c r="C21" s="33" t="s">
        <v>68</v>
      </c>
      <c r="D21" s="62" t="s">
        <v>69</v>
      </c>
      <c r="E21" s="99" t="s">
        <v>70</v>
      </c>
      <c r="F21" s="62" t="s">
        <v>69</v>
      </c>
      <c r="G21" s="58" t="s">
        <v>71</v>
      </c>
      <c r="H21" s="58"/>
      <c r="I21" s="58"/>
      <c r="J21" s="100" t="s">
        <v>72</v>
      </c>
      <c r="K21" s="101"/>
      <c r="L21" s="101"/>
      <c r="M21" s="101"/>
      <c r="N21" s="101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12.75" hidden="false" customHeight="false" outlineLevel="0" collapsed="false">
      <c r="A22" s="23" t="s">
        <v>56</v>
      </c>
      <c r="B22" s="35" t="s">
        <v>73</v>
      </c>
      <c r="C22" s="102" t="s">
        <v>74</v>
      </c>
      <c r="D22" s="35" t="s">
        <v>68</v>
      </c>
      <c r="E22" s="37" t="s">
        <v>68</v>
      </c>
      <c r="F22" s="103" t="s">
        <v>75</v>
      </c>
      <c r="G22" s="100" t="s">
        <v>76</v>
      </c>
      <c r="H22" s="104" t="s">
        <v>77</v>
      </c>
      <c r="I22" s="100" t="s">
        <v>28</v>
      </c>
      <c r="J22" s="105" t="s">
        <v>78</v>
      </c>
      <c r="K22" s="101"/>
      <c r="L22" s="101"/>
      <c r="M22" s="101"/>
      <c r="N22" s="101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12.75" hidden="false" customHeight="false" outlineLevel="0" collapsed="false">
      <c r="A23" s="23"/>
      <c r="B23" s="35"/>
      <c r="C23" s="102"/>
      <c r="D23" s="103" t="s">
        <v>79</v>
      </c>
      <c r="E23" s="102" t="s">
        <v>79</v>
      </c>
      <c r="F23" s="103" t="s">
        <v>80</v>
      </c>
      <c r="G23" s="105"/>
      <c r="H23" s="104"/>
      <c r="I23" s="105"/>
      <c r="J23" s="105"/>
      <c r="K23" s="101"/>
      <c r="L23" s="101"/>
      <c r="M23" s="101"/>
      <c r="N23" s="101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12.75" hidden="false" customHeight="false" outlineLevel="0" collapsed="false">
      <c r="A24" s="23"/>
      <c r="B24" s="35"/>
      <c r="C24" s="102"/>
      <c r="D24" s="103"/>
      <c r="E24" s="102"/>
      <c r="F24" s="103" t="s">
        <v>81</v>
      </c>
      <c r="G24" s="105"/>
      <c r="H24" s="104"/>
      <c r="I24" s="105"/>
      <c r="J24" s="105"/>
      <c r="K24" s="101"/>
      <c r="L24" s="101"/>
      <c r="M24" s="101"/>
      <c r="N24" s="101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12.75" hidden="false" customHeight="false" outlineLevel="0" collapsed="false">
      <c r="A25" s="23"/>
      <c r="B25" s="35"/>
      <c r="C25" s="102"/>
      <c r="D25" s="103"/>
      <c r="E25" s="102"/>
      <c r="F25" s="103" t="s">
        <v>82</v>
      </c>
      <c r="G25" s="105"/>
      <c r="H25" s="104"/>
      <c r="I25" s="105"/>
      <c r="J25" s="105"/>
      <c r="K25" s="101"/>
      <c r="L25" s="101"/>
      <c r="M25" s="101"/>
      <c r="N25" s="10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6"/>
      <c r="B26" s="38"/>
      <c r="C26" s="106"/>
      <c r="D26" s="69"/>
      <c r="E26" s="106"/>
      <c r="F26" s="69" t="s">
        <v>83</v>
      </c>
      <c r="G26" s="107"/>
      <c r="H26" s="108"/>
      <c r="I26" s="107"/>
      <c r="J26" s="107"/>
      <c r="K26" s="101"/>
      <c r="L26" s="101"/>
      <c r="M26" s="101"/>
      <c r="N26" s="101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09" t="n">
        <v>1987</v>
      </c>
      <c r="B27" s="110" t="n">
        <v>90140</v>
      </c>
      <c r="C27" s="111" t="n">
        <v>87068</v>
      </c>
      <c r="D27" s="75" t="n">
        <f aca="false">+B27-C27</f>
        <v>3072</v>
      </c>
      <c r="E27" s="111" t="n">
        <v>1509</v>
      </c>
      <c r="F27" s="75" t="n">
        <f aca="false">+D27+E27</f>
        <v>4581</v>
      </c>
      <c r="G27" s="110" t="n">
        <v>125</v>
      </c>
      <c r="H27" s="111" t="n">
        <v>87</v>
      </c>
      <c r="I27" s="112" t="n">
        <f aca="false">+G27+H27</f>
        <v>212</v>
      </c>
      <c r="J27" s="113" t="n">
        <f aca="false">+F27/I27</f>
        <v>21.6084905660377</v>
      </c>
    </row>
    <row r="28" customFormat="false" ht="12.75" hidden="false" customHeight="false" outlineLevel="0" collapsed="false">
      <c r="A28" s="7" t="n">
        <v>1988</v>
      </c>
      <c r="B28" s="114" t="n">
        <v>115870</v>
      </c>
      <c r="C28" s="115" t="n">
        <v>97718</v>
      </c>
      <c r="D28" s="82" t="n">
        <f aca="false">+B28-C28</f>
        <v>18152</v>
      </c>
      <c r="E28" s="115" t="n">
        <v>2190</v>
      </c>
      <c r="F28" s="82" t="n">
        <f aca="false">+D28+E28</f>
        <v>20342</v>
      </c>
      <c r="G28" s="114" t="n">
        <v>135</v>
      </c>
      <c r="H28" s="115" t="n">
        <v>79</v>
      </c>
      <c r="I28" s="116" t="n">
        <f aca="false">+G28+H28</f>
        <v>214</v>
      </c>
      <c r="J28" s="117" t="n">
        <f aca="false">+F28/I28</f>
        <v>95.0560747663551</v>
      </c>
    </row>
    <row r="29" customFormat="false" ht="12.75" hidden="false" customHeight="false" outlineLevel="0" collapsed="false">
      <c r="A29" s="7" t="n">
        <v>1989</v>
      </c>
      <c r="B29" s="114" t="n">
        <v>119004</v>
      </c>
      <c r="C29" s="115" t="n">
        <v>105559</v>
      </c>
      <c r="D29" s="82" t="n">
        <f aca="false">+B29-C29</f>
        <v>13445</v>
      </c>
      <c r="E29" s="115" t="n">
        <v>2517</v>
      </c>
      <c r="F29" s="82" t="n">
        <f aca="false">+D29+E29</f>
        <v>15962</v>
      </c>
      <c r="G29" s="114" t="n">
        <v>145</v>
      </c>
      <c r="H29" s="115" t="n">
        <v>71</v>
      </c>
      <c r="I29" s="116" t="n">
        <f aca="false">+G29+H29</f>
        <v>216</v>
      </c>
      <c r="J29" s="117" t="n">
        <f aca="false">+F29/I29</f>
        <v>73.8981481481482</v>
      </c>
    </row>
    <row r="30" customFormat="false" ht="12.75" hidden="false" customHeight="false" outlineLevel="0" collapsed="false">
      <c r="A30" s="7" t="n">
        <v>1990</v>
      </c>
      <c r="B30" s="114" t="n">
        <v>127220</v>
      </c>
      <c r="C30" s="115" t="n">
        <v>113635</v>
      </c>
      <c r="D30" s="82" t="n">
        <f aca="false">+B30-C30</f>
        <v>13585</v>
      </c>
      <c r="E30" s="115" t="n">
        <v>2847</v>
      </c>
      <c r="F30" s="82" t="n">
        <f aca="false">+D30+E30</f>
        <v>16432</v>
      </c>
      <c r="G30" s="114" t="n">
        <v>155</v>
      </c>
      <c r="H30" s="115" t="n">
        <v>62</v>
      </c>
      <c r="I30" s="116" t="n">
        <f aca="false">+G30+H30</f>
        <v>217</v>
      </c>
      <c r="J30" s="117" t="n">
        <f aca="false">+F30/I30</f>
        <v>75.7235023041475</v>
      </c>
    </row>
    <row r="31" customFormat="false" ht="12.75" hidden="false" customHeight="false" outlineLevel="0" collapsed="false">
      <c r="A31" s="7" t="n">
        <v>1991</v>
      </c>
      <c r="B31" s="114" t="n">
        <v>120047</v>
      </c>
      <c r="C31" s="115" t="n">
        <v>100617</v>
      </c>
      <c r="D31" s="82" t="n">
        <f aca="false">+B31-C31</f>
        <v>19430</v>
      </c>
      <c r="E31" s="115" t="n">
        <v>3420</v>
      </c>
      <c r="F31" s="82" t="n">
        <f aca="false">+D31+E31</f>
        <v>22850</v>
      </c>
      <c r="G31" s="114" t="n">
        <v>165</v>
      </c>
      <c r="H31" s="115" t="n">
        <v>53</v>
      </c>
      <c r="I31" s="116" t="n">
        <f aca="false">+G31+H31</f>
        <v>218</v>
      </c>
      <c r="J31" s="117" t="n">
        <f aca="false">+F31/I31</f>
        <v>104.816513761468</v>
      </c>
    </row>
    <row r="32" customFormat="false" ht="12.75" hidden="false" customHeight="false" outlineLevel="0" collapsed="false">
      <c r="A32" s="7" t="n">
        <v>1992</v>
      </c>
      <c r="B32" s="114" t="n">
        <v>75598</v>
      </c>
      <c r="C32" s="115" t="n">
        <v>52892</v>
      </c>
      <c r="D32" s="82" t="n">
        <f aca="false">+B32-C32</f>
        <v>22706</v>
      </c>
      <c r="E32" s="115" t="n">
        <v>2084</v>
      </c>
      <c r="F32" s="82" t="n">
        <f aca="false">+D32+E32</f>
        <v>24790</v>
      </c>
      <c r="G32" s="114" t="n">
        <v>175</v>
      </c>
      <c r="H32" s="115" t="n">
        <v>42</v>
      </c>
      <c r="I32" s="116" t="n">
        <f aca="false">+G32+H32</f>
        <v>217</v>
      </c>
      <c r="J32" s="117" t="n">
        <f aca="false">+F32/I32</f>
        <v>114.239631336406</v>
      </c>
    </row>
    <row r="33" customFormat="false" ht="12.75" hidden="false" customHeight="false" outlineLevel="0" collapsed="false">
      <c r="A33" s="7" t="n">
        <v>1993</v>
      </c>
      <c r="B33" s="114" t="n">
        <v>72369</v>
      </c>
      <c r="C33" s="115" t="n">
        <v>53782</v>
      </c>
      <c r="D33" s="82" t="n">
        <f aca="false">+B33-C33</f>
        <v>18587</v>
      </c>
      <c r="E33" s="115" t="n">
        <v>1604</v>
      </c>
      <c r="F33" s="82" t="n">
        <f aca="false">+D33+E33</f>
        <v>20191</v>
      </c>
      <c r="G33" s="114" t="n">
        <v>185</v>
      </c>
      <c r="H33" s="115" t="n">
        <v>31</v>
      </c>
      <c r="I33" s="116" t="n">
        <f aca="false">+G33+H33</f>
        <v>216</v>
      </c>
      <c r="J33" s="117" t="n">
        <f aca="false">+F33/I33</f>
        <v>93.4768518518519</v>
      </c>
    </row>
    <row r="34" customFormat="false" ht="12.75" hidden="false" customHeight="false" outlineLevel="0" collapsed="false">
      <c r="A34" s="7" t="n">
        <v>1994</v>
      </c>
      <c r="B34" s="114" t="n">
        <v>74824</v>
      </c>
      <c r="C34" s="115" t="n">
        <v>53580</v>
      </c>
      <c r="D34" s="82" t="n">
        <f aca="false">+B34-C34</f>
        <v>21244</v>
      </c>
      <c r="E34" s="115" t="n">
        <v>1676</v>
      </c>
      <c r="F34" s="82" t="n">
        <f aca="false">+D34+E34</f>
        <v>22920</v>
      </c>
      <c r="G34" s="114" t="n">
        <v>415</v>
      </c>
      <c r="H34" s="115" t="n">
        <v>333</v>
      </c>
      <c r="I34" s="116" t="n">
        <f aca="false">+G34+H34</f>
        <v>748</v>
      </c>
      <c r="J34" s="117" t="n">
        <f aca="false">+F34/I34</f>
        <v>30.6417112299465</v>
      </c>
    </row>
    <row r="35" customFormat="false" ht="12.75" hidden="false" customHeight="false" outlineLevel="0" collapsed="false">
      <c r="A35" s="7" t="n">
        <v>1995</v>
      </c>
      <c r="B35" s="114" t="n">
        <v>70941</v>
      </c>
      <c r="C35" s="115" t="n">
        <v>41233</v>
      </c>
      <c r="D35" s="82" t="n">
        <f aca="false">+B35-C35</f>
        <v>29708</v>
      </c>
      <c r="E35" s="115" t="n">
        <v>3910</v>
      </c>
      <c r="F35" s="82" t="n">
        <f aca="false">+D35+E35</f>
        <v>33618</v>
      </c>
      <c r="G35" s="114" t="n">
        <v>450</v>
      </c>
      <c r="H35" s="115" t="n">
        <v>609</v>
      </c>
      <c r="I35" s="116" t="n">
        <f aca="false">+G35+H35</f>
        <v>1059</v>
      </c>
      <c r="J35" s="117" t="n">
        <f aca="false">+F35/I35</f>
        <v>31.7450424929178</v>
      </c>
    </row>
    <row r="36" customFormat="false" ht="13.5" hidden="false" customHeight="false" outlineLevel="0" collapsed="false">
      <c r="A36" s="11" t="n">
        <v>1996</v>
      </c>
      <c r="B36" s="118" t="n">
        <v>80526</v>
      </c>
      <c r="C36" s="119" t="n">
        <v>45736</v>
      </c>
      <c r="D36" s="90" t="n">
        <f aca="false">+B36-C36</f>
        <v>34790</v>
      </c>
      <c r="E36" s="119" t="n">
        <v>2208</v>
      </c>
      <c r="F36" s="90" t="n">
        <f aca="false">+D36+E36</f>
        <v>36998</v>
      </c>
      <c r="G36" s="118" t="n">
        <v>465</v>
      </c>
      <c r="H36" s="119" t="n">
        <v>596</v>
      </c>
      <c r="I36" s="120" t="n">
        <f aca="false">+G36+H36</f>
        <v>1061</v>
      </c>
      <c r="J36" s="121" t="n">
        <f aca="false">+F36/I36</f>
        <v>34.870876531574</v>
      </c>
    </row>
    <row r="39" customFormat="false" ht="23.25" hidden="false" customHeight="false" outlineLevel="0" collapsed="false">
      <c r="A39" s="122" t="s">
        <v>84</v>
      </c>
      <c r="B39" s="122"/>
      <c r="C39" s="122"/>
      <c r="D39" s="122"/>
      <c r="F39" s="123" t="s">
        <v>85</v>
      </c>
      <c r="G39" s="123"/>
      <c r="H39" s="123"/>
      <c r="I39" s="123"/>
      <c r="J39" s="123"/>
      <c r="K39" s="123"/>
      <c r="L39" s="123"/>
    </row>
    <row r="40" customFormat="false" ht="23.25" hidden="false" customHeight="false" outlineLevel="0" collapsed="false">
      <c r="A40" s="122" t="s">
        <v>86</v>
      </c>
      <c r="B40" s="122"/>
      <c r="C40" s="122"/>
      <c r="D40" s="122"/>
      <c r="F40" s="123" t="s">
        <v>87</v>
      </c>
      <c r="G40" s="123"/>
      <c r="H40" s="123"/>
      <c r="I40" s="123"/>
      <c r="J40" s="123"/>
      <c r="K40" s="123"/>
      <c r="L40" s="123"/>
    </row>
    <row r="41" customFormat="false" ht="13.5" hidden="false" customHeight="false" outlineLevel="0" collapsed="false"/>
    <row r="42" customFormat="false" ht="13.5" hidden="false" customHeight="false" outlineLevel="0" collapsed="false">
      <c r="A42" s="20" t="s">
        <v>88</v>
      </c>
      <c r="B42" s="20"/>
      <c r="C42" s="20"/>
      <c r="D42" s="124" t="s">
        <v>89</v>
      </c>
      <c r="E42" s="125"/>
      <c r="F42" s="99" t="s">
        <v>88</v>
      </c>
      <c r="G42" s="99"/>
      <c r="H42" s="100" t="s">
        <v>90</v>
      </c>
      <c r="I42" s="100" t="s">
        <v>91</v>
      </c>
      <c r="J42" s="100" t="s">
        <v>77</v>
      </c>
      <c r="K42" s="126" t="s">
        <v>92</v>
      </c>
      <c r="L42" s="126" t="s">
        <v>93</v>
      </c>
      <c r="M42" s="101"/>
      <c r="N42" s="101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3.5" hidden="false" customHeight="false" outlineLevel="0" collapsed="false">
      <c r="A43" s="30" t="s">
        <v>94</v>
      </c>
      <c r="B43" s="30"/>
      <c r="C43" s="30"/>
      <c r="D43" s="111" t="n">
        <v>80526</v>
      </c>
      <c r="F43" s="68"/>
      <c r="G43" s="127"/>
      <c r="H43" s="107" t="s">
        <v>95</v>
      </c>
      <c r="I43" s="107" t="s">
        <v>96</v>
      </c>
      <c r="J43" s="107" t="s">
        <v>97</v>
      </c>
      <c r="K43" s="128" t="s">
        <v>98</v>
      </c>
      <c r="L43" s="128" t="s">
        <v>99</v>
      </c>
    </row>
    <row r="44" customFormat="false" ht="13.5" hidden="false" customHeight="false" outlineLevel="0" collapsed="false">
      <c r="A44" s="23" t="s">
        <v>100</v>
      </c>
      <c r="B44" s="23"/>
      <c r="C44" s="23"/>
      <c r="D44" s="115" t="n">
        <v>3063</v>
      </c>
      <c r="F44" s="68" t="s">
        <v>101</v>
      </c>
      <c r="G44" s="68"/>
      <c r="H44" s="129" t="n">
        <v>34274</v>
      </c>
      <c r="I44" s="130" t="n">
        <v>41579</v>
      </c>
      <c r="J44" s="131" t="s">
        <v>102</v>
      </c>
      <c r="K44" s="90" t="n">
        <v>13490</v>
      </c>
      <c r="L44" s="119" t="n">
        <v>12575</v>
      </c>
    </row>
    <row r="45" customFormat="false" ht="12.75" hidden="false" customHeight="false" outlineLevel="0" collapsed="false">
      <c r="A45" s="23" t="s">
        <v>103</v>
      </c>
      <c r="B45" s="23"/>
      <c r="C45" s="23"/>
      <c r="D45" s="115" t="n">
        <v>31727</v>
      </c>
    </row>
    <row r="46" customFormat="false" ht="12.75" hidden="false" customHeight="false" outlineLevel="0" collapsed="false">
      <c r="A46" s="23" t="s">
        <v>104</v>
      </c>
      <c r="B46" s="23"/>
      <c r="C46" s="23"/>
      <c r="D46" s="115" t="n">
        <v>1447</v>
      </c>
    </row>
    <row r="47" customFormat="false" ht="12.75" hidden="false" customHeight="false" outlineLevel="0" collapsed="false">
      <c r="A47" s="23" t="s">
        <v>105</v>
      </c>
      <c r="B47" s="23"/>
      <c r="C47" s="23"/>
      <c r="D47" s="115" t="n">
        <v>-34000</v>
      </c>
    </row>
    <row r="48" customFormat="false" ht="12.75" hidden="false" customHeight="false" outlineLevel="0" collapsed="false">
      <c r="A48" s="23" t="s">
        <v>106</v>
      </c>
      <c r="B48" s="23"/>
      <c r="C48" s="23"/>
      <c r="D48" s="115" t="n">
        <v>-826</v>
      </c>
    </row>
    <row r="49" customFormat="false" ht="12.75" hidden="false" customHeight="false" outlineLevel="0" collapsed="false">
      <c r="A49" s="23" t="s">
        <v>107</v>
      </c>
      <c r="B49" s="23"/>
      <c r="C49" s="23"/>
      <c r="D49" s="115" t="n">
        <v>411</v>
      </c>
    </row>
    <row r="50" customFormat="false" ht="12.75" hidden="false" customHeight="false" outlineLevel="0" collapsed="false">
      <c r="A50" s="23" t="s">
        <v>108</v>
      </c>
      <c r="B50" s="23"/>
      <c r="C50" s="23"/>
      <c r="D50" s="115"/>
    </row>
    <row r="51" customFormat="false" ht="12.75" hidden="false" customHeight="false" outlineLevel="0" collapsed="false">
      <c r="A51" s="7" t="s">
        <v>109</v>
      </c>
      <c r="B51" s="7"/>
      <c r="C51" s="7"/>
      <c r="D51" s="115" t="n">
        <v>-5273</v>
      </c>
    </row>
    <row r="52" customFormat="false" ht="12.75" hidden="false" customHeight="false" outlineLevel="0" collapsed="false">
      <c r="A52" s="7" t="s">
        <v>110</v>
      </c>
      <c r="B52" s="7"/>
      <c r="C52" s="7"/>
      <c r="D52" s="115" t="n">
        <v>-51</v>
      </c>
    </row>
    <row r="53" customFormat="false" ht="12.75" hidden="false" customHeight="false" outlineLevel="0" collapsed="false">
      <c r="A53" s="23" t="s">
        <v>111</v>
      </c>
      <c r="B53" s="23"/>
      <c r="C53" s="23"/>
      <c r="D53" s="115" t="n">
        <v>31971</v>
      </c>
    </row>
    <row r="54" customFormat="false" ht="12.75" hidden="false" customHeight="false" outlineLevel="0" collapsed="false">
      <c r="A54" s="23" t="s">
        <v>112</v>
      </c>
      <c r="B54" s="23"/>
      <c r="C54" s="23"/>
      <c r="D54" s="115" t="n">
        <v>96852</v>
      </c>
    </row>
    <row r="55" customFormat="false" ht="12.75" hidden="false" customHeight="false" outlineLevel="0" collapsed="false">
      <c r="A55" s="23" t="s">
        <v>113</v>
      </c>
      <c r="B55" s="23"/>
      <c r="C55" s="23"/>
      <c r="D55" s="115"/>
    </row>
    <row r="56" customFormat="false" ht="12.75" hidden="false" customHeight="false" outlineLevel="0" collapsed="false">
      <c r="A56" s="23" t="s">
        <v>114</v>
      </c>
      <c r="B56" s="23"/>
      <c r="C56" s="23"/>
      <c r="D56" s="115"/>
    </row>
    <row r="57" customFormat="false" ht="12.75" hidden="false" customHeight="false" outlineLevel="0" collapsed="false">
      <c r="A57" s="23" t="s">
        <v>94</v>
      </c>
      <c r="B57" s="23"/>
      <c r="C57" s="23"/>
      <c r="D57" s="115" t="n">
        <v>15558</v>
      </c>
    </row>
    <row r="58" customFormat="false" ht="12.75" hidden="false" customHeight="false" outlineLevel="0" collapsed="false">
      <c r="A58" s="23" t="s">
        <v>115</v>
      </c>
      <c r="B58" s="23"/>
      <c r="C58" s="23"/>
      <c r="D58" s="115"/>
    </row>
    <row r="59" customFormat="false" ht="13.5" hidden="false" customHeight="false" outlineLevel="0" collapsed="false">
      <c r="A59" s="26" t="s">
        <v>116</v>
      </c>
      <c r="B59" s="26"/>
      <c r="C59" s="26"/>
      <c r="D59" s="119" t="n">
        <v>81294</v>
      </c>
    </row>
  </sheetData>
  <mergeCells count="30">
    <mergeCell ref="A1:N1"/>
    <mergeCell ref="C3:F3"/>
    <mergeCell ref="G3:J3"/>
    <mergeCell ref="K3:N3"/>
    <mergeCell ref="A19:J19"/>
    <mergeCell ref="G21:I21"/>
    <mergeCell ref="A39:D39"/>
    <mergeCell ref="F39:L39"/>
    <mergeCell ref="A40:D40"/>
    <mergeCell ref="F40:L40"/>
    <mergeCell ref="A42:C42"/>
    <mergeCell ref="F42:G42"/>
    <mergeCell ref="A43:C43"/>
    <mergeCell ref="A44:C44"/>
    <mergeCell ref="F44:G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Laird Dyer</cp:lastModifiedBy>
  <cp:lastPrinted>1998-05-05T20:25:24Z</cp:lastPrinted>
  <cp:revision>0</cp:revision>
  <dc:subject/>
  <dc:title/>
</cp:coreProperties>
</file>