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yoff Table" sheetId="1" state="visible" r:id="rId3"/>
    <sheet name="Inputs" sheetId="2" state="visible" r:id="rId4"/>
    <sheet name="Sheet3" sheetId="3" state="visible" r:id="rId5"/>
  </sheets>
  <definedNames>
    <definedName function="false" hidden="false" localSheetId="0" name="_xlnm.Print_Area" vbProcedure="false">'Payoff Table'!$D$4:$N$105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<sst xmlns="http://schemas.openxmlformats.org/spreadsheetml/2006/main" count="22" uniqueCount="21">
  <si>
    <t xml:space="preserve">Cumulative</t>
  </si>
  <si>
    <t xml:space="preserve">Range</t>
  </si>
  <si>
    <t xml:space="preserve">Return</t>
  </si>
  <si>
    <t xml:space="preserve">Probability</t>
  </si>
  <si>
    <t xml:space="preserve">ENE Price</t>
  </si>
  <si>
    <t xml:space="preserve">LJM Payout</t>
  </si>
  <si>
    <t xml:space="preserve">Deviation</t>
  </si>
  <si>
    <t xml:space="preserve">&lt;&lt; End Point Correction</t>
  </si>
  <si>
    <t xml:space="preserve">Mean</t>
  </si>
  <si>
    <t xml:space="preserve">Stdn Dev</t>
  </si>
  <si>
    <t xml:space="preserve">Inputs</t>
  </si>
  <si>
    <t xml:space="preserve">ENE Stock Price</t>
  </si>
  <si>
    <t xml:space="preserve">Drift</t>
  </si>
  <si>
    <t xml:space="preserve">Riskfree Rate</t>
  </si>
  <si>
    <t xml:space="preserve">Volatility</t>
  </si>
  <si>
    <t xml:space="preserve">Today</t>
  </si>
  <si>
    <t xml:space="preserve">Maturity</t>
  </si>
  <si>
    <t xml:space="preserve">Period</t>
  </si>
  <si>
    <t xml:space="preserve">Dividend Yield</t>
  </si>
  <si>
    <t xml:space="preserve">Periodic Rate of return</t>
  </si>
  <si>
    <t xml:space="preserve">Periodic Volatility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</si>
</sst>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%"/>
    <numFmt numFmtId="166" formatCode="_(\$* #,##0.00_);_(\$* \(#,##0.00\);_(\$* \-??_);_(@_)"/>
    <numFmt numFmtId="167" formatCode="_(* #,##0_);_(* \(#,##0\);_(* \-??_);_(@_)"/>
    <numFmt numFmtId="168" formatCode="_(* #,##0.00_);_(* \(#,##0.00\);_(* \-??_);_(@_)"/>
    <numFmt numFmtId="169" formatCode="_(\$* #,##0_);_(\$* \(#,##0\);_(\$* \-??_);_(@_)"/>
    <numFmt numFmtId="170" formatCode="#,##0.00"/>
    <numFmt numFmtId="171" formatCode="\$#,##0.00"/>
    <numFmt numFmtId="172" formatCode="0%"/>
    <numFmt numFmtId="173" formatCode="[$-409]m/d/yyyy"/>
    <numFmt numFmtId="174" formatCode="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b val="true"/>
      <sz val="20.75"/>
      <color rgb="FF000000"/>
      <name val="Arial"/>
      <family val="2"/>
    </font>
    <font>
      <sz val="11.25"/>
      <color rgb="FF000000"/>
      <name val="Arial"/>
      <family val="2"/>
    </font>
    <font>
      <sz val="15.75"/>
      <color rgb="FF000000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75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layout>
        <c:manualLayout>
          <c:xMode val="edge"/>
          <c:yMode val="edge"/>
          <c:x val="0.286072576220707"/>
          <c:y val="0.04153337309548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3182851320636"/>
          <c:y val="0.138101176598167"/>
          <c:w val="0.967160435770828"/>
          <c:h val="0.847096459361275"/>
        </c:manualLayout>
      </c:layout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'Payoff Table'!$D$6:$D$105</c:f>
              <c:strCache>
                <c:ptCount val="100"/>
                <c:pt idx="0">
                  <c:v> $1 </c:v>
                </c:pt>
                <c:pt idx="1">
                  <c:v> $2 </c:v>
                </c:pt>
                <c:pt idx="2">
                  <c:v> $3 </c:v>
                </c:pt>
                <c:pt idx="3">
                  <c:v> $4 </c:v>
                </c:pt>
                <c:pt idx="4">
                  <c:v> $5 </c:v>
                </c:pt>
                <c:pt idx="5">
                  <c:v> $6 </c:v>
                </c:pt>
                <c:pt idx="6">
                  <c:v> $7 </c:v>
                </c:pt>
                <c:pt idx="7">
                  <c:v> $8 </c:v>
                </c:pt>
                <c:pt idx="8">
                  <c:v> $9 </c:v>
                </c:pt>
                <c:pt idx="9">
                  <c:v> $10 </c:v>
                </c:pt>
                <c:pt idx="10">
                  <c:v> $11 </c:v>
                </c:pt>
                <c:pt idx="11">
                  <c:v> $12 </c:v>
                </c:pt>
                <c:pt idx="12">
                  <c:v> $13 </c:v>
                </c:pt>
                <c:pt idx="13">
                  <c:v> $14 </c:v>
                </c:pt>
                <c:pt idx="14">
                  <c:v> $15 </c:v>
                </c:pt>
                <c:pt idx="15">
                  <c:v> $16 </c:v>
                </c:pt>
                <c:pt idx="16">
                  <c:v> $17 </c:v>
                </c:pt>
                <c:pt idx="17">
                  <c:v> $18 </c:v>
                </c:pt>
                <c:pt idx="18">
                  <c:v> $19 </c:v>
                </c:pt>
                <c:pt idx="19">
                  <c:v> $20 </c:v>
                </c:pt>
                <c:pt idx="20">
                  <c:v> $21 </c:v>
                </c:pt>
                <c:pt idx="21">
                  <c:v> $22 </c:v>
                </c:pt>
                <c:pt idx="22">
                  <c:v> $23 </c:v>
                </c:pt>
                <c:pt idx="23">
                  <c:v> $24 </c:v>
                </c:pt>
                <c:pt idx="24">
                  <c:v> $25 </c:v>
                </c:pt>
                <c:pt idx="25">
                  <c:v> $26 </c:v>
                </c:pt>
                <c:pt idx="26">
                  <c:v> $27 </c:v>
                </c:pt>
                <c:pt idx="27">
                  <c:v> $28 </c:v>
                </c:pt>
                <c:pt idx="28">
                  <c:v> $29 </c:v>
                </c:pt>
                <c:pt idx="29">
                  <c:v> $30 </c:v>
                </c:pt>
                <c:pt idx="30">
                  <c:v> $31 </c:v>
                </c:pt>
                <c:pt idx="31">
                  <c:v> $32 </c:v>
                </c:pt>
                <c:pt idx="32">
                  <c:v> $33 </c:v>
                </c:pt>
                <c:pt idx="33">
                  <c:v> $34 </c:v>
                </c:pt>
                <c:pt idx="34">
                  <c:v> $35 </c:v>
                </c:pt>
                <c:pt idx="35">
                  <c:v> $36 </c:v>
                </c:pt>
                <c:pt idx="36">
                  <c:v> $37 </c:v>
                </c:pt>
                <c:pt idx="37">
                  <c:v> $38 </c:v>
                </c:pt>
                <c:pt idx="38">
                  <c:v> $39 </c:v>
                </c:pt>
                <c:pt idx="39">
                  <c:v> $40 </c:v>
                </c:pt>
                <c:pt idx="40">
                  <c:v> $41 </c:v>
                </c:pt>
                <c:pt idx="41">
                  <c:v> $42 </c:v>
                </c:pt>
                <c:pt idx="42">
                  <c:v> $43 </c:v>
                </c:pt>
                <c:pt idx="43">
                  <c:v> $44 </c:v>
                </c:pt>
                <c:pt idx="44">
                  <c:v> $45 </c:v>
                </c:pt>
                <c:pt idx="45">
                  <c:v> $46 </c:v>
                </c:pt>
                <c:pt idx="46">
                  <c:v> $47 </c:v>
                </c:pt>
                <c:pt idx="47">
                  <c:v> $48 </c:v>
                </c:pt>
                <c:pt idx="48">
                  <c:v> $49 </c:v>
                </c:pt>
                <c:pt idx="49">
                  <c:v> $50 </c:v>
                </c:pt>
                <c:pt idx="50">
                  <c:v> $51 </c:v>
                </c:pt>
                <c:pt idx="51">
                  <c:v> $52 </c:v>
                </c:pt>
                <c:pt idx="52">
                  <c:v> $53 </c:v>
                </c:pt>
                <c:pt idx="53">
                  <c:v> $54 </c:v>
                </c:pt>
                <c:pt idx="54">
                  <c:v> $55 </c:v>
                </c:pt>
                <c:pt idx="55">
                  <c:v> $56 </c:v>
                </c:pt>
                <c:pt idx="56">
                  <c:v> $57 </c:v>
                </c:pt>
                <c:pt idx="57">
                  <c:v> $58 </c:v>
                </c:pt>
                <c:pt idx="58">
                  <c:v> $59 </c:v>
                </c:pt>
                <c:pt idx="59">
                  <c:v> $60 </c:v>
                </c:pt>
                <c:pt idx="60">
                  <c:v> $61 </c:v>
                </c:pt>
                <c:pt idx="61">
                  <c:v> $62 </c:v>
                </c:pt>
                <c:pt idx="62">
                  <c:v> $63 </c:v>
                </c:pt>
                <c:pt idx="63">
                  <c:v> $64 </c:v>
                </c:pt>
                <c:pt idx="64">
                  <c:v> $65 </c:v>
                </c:pt>
                <c:pt idx="65">
                  <c:v> $66 </c:v>
                </c:pt>
                <c:pt idx="66">
                  <c:v> $67 </c:v>
                </c:pt>
                <c:pt idx="67">
                  <c:v> $68 </c:v>
                </c:pt>
                <c:pt idx="68">
                  <c:v> $69 </c:v>
                </c:pt>
                <c:pt idx="69">
                  <c:v> $70 </c:v>
                </c:pt>
                <c:pt idx="70">
                  <c:v> $71 </c:v>
                </c:pt>
                <c:pt idx="71">
                  <c:v> $72 </c:v>
                </c:pt>
                <c:pt idx="72">
                  <c:v> $73 </c:v>
                </c:pt>
                <c:pt idx="73">
                  <c:v> $74 </c:v>
                </c:pt>
                <c:pt idx="74">
                  <c:v> $75 </c:v>
                </c:pt>
                <c:pt idx="75">
                  <c:v> $76 </c:v>
                </c:pt>
                <c:pt idx="76">
                  <c:v> $77 </c:v>
                </c:pt>
                <c:pt idx="77">
                  <c:v> $78 </c:v>
                </c:pt>
                <c:pt idx="78">
                  <c:v> $79 </c:v>
                </c:pt>
                <c:pt idx="79">
                  <c:v> $80 </c:v>
                </c:pt>
                <c:pt idx="80">
                  <c:v> $81 </c:v>
                </c:pt>
                <c:pt idx="81">
                  <c:v> $82 </c:v>
                </c:pt>
                <c:pt idx="82">
                  <c:v> $83 </c:v>
                </c:pt>
                <c:pt idx="83">
                  <c:v> $84 </c:v>
                </c:pt>
                <c:pt idx="84">
                  <c:v> $85 </c:v>
                </c:pt>
                <c:pt idx="85">
                  <c:v> $86 </c:v>
                </c:pt>
                <c:pt idx="86">
                  <c:v> $87 </c:v>
                </c:pt>
                <c:pt idx="87">
                  <c:v> $88 </c:v>
                </c:pt>
                <c:pt idx="88">
                  <c:v> $89 </c:v>
                </c:pt>
                <c:pt idx="89">
                  <c:v> $90 </c:v>
                </c:pt>
                <c:pt idx="90">
                  <c:v> $91 </c:v>
                </c:pt>
                <c:pt idx="91">
                  <c:v> $92 </c:v>
                </c:pt>
                <c:pt idx="92">
                  <c:v> $93 </c:v>
                </c:pt>
                <c:pt idx="93">
                  <c:v> $94 </c:v>
                </c:pt>
                <c:pt idx="94">
                  <c:v> $95 </c:v>
                </c:pt>
                <c:pt idx="95">
                  <c:v> $96 </c:v>
                </c:pt>
                <c:pt idx="96">
                  <c:v> $97 </c:v>
                </c:pt>
                <c:pt idx="97">
                  <c:v> $98 </c:v>
                </c:pt>
                <c:pt idx="98">
                  <c:v> $99 </c:v>
                </c:pt>
                <c:pt idx="99">
                  <c:v> $100 </c:v>
                </c:pt>
              </c:strCache>
            </c:strRef>
          </c:cat>
          <c:val>
            <c:numRef>
              <c:f>'Payoff Table'!$E$6:$E$105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3809592.17800018</c:v>
                </c:pt>
                <c:pt idx="22">
                  <c:v>9170092.17800018</c:v>
                </c:pt>
                <c:pt idx="23">
                  <c:v>14530592.1780002</c:v>
                </c:pt>
                <c:pt idx="24">
                  <c:v>19891092.1780002</c:v>
                </c:pt>
                <c:pt idx="25">
                  <c:v>25251592.1780002</c:v>
                </c:pt>
                <c:pt idx="26">
                  <c:v>30000000</c:v>
                </c:pt>
                <c:pt idx="27">
                  <c:v>30000000</c:v>
                </c:pt>
                <c:pt idx="28">
                  <c:v>30000000</c:v>
                </c:pt>
                <c:pt idx="29">
                  <c:v>30000000</c:v>
                </c:pt>
                <c:pt idx="30">
                  <c:v>30000000</c:v>
                </c:pt>
                <c:pt idx="31">
                  <c:v>30000000</c:v>
                </c:pt>
                <c:pt idx="32">
                  <c:v>30000000</c:v>
                </c:pt>
                <c:pt idx="33">
                  <c:v>30000000</c:v>
                </c:pt>
                <c:pt idx="34">
                  <c:v>30000000</c:v>
                </c:pt>
                <c:pt idx="35">
                  <c:v>30000000</c:v>
                </c:pt>
                <c:pt idx="36">
                  <c:v>30000000</c:v>
                </c:pt>
                <c:pt idx="37">
                  <c:v>30000000</c:v>
                </c:pt>
                <c:pt idx="38">
                  <c:v>30000000</c:v>
                </c:pt>
                <c:pt idx="39">
                  <c:v>30000000</c:v>
                </c:pt>
                <c:pt idx="40">
                  <c:v>30000000</c:v>
                </c:pt>
                <c:pt idx="41">
                  <c:v>30000000</c:v>
                </c:pt>
                <c:pt idx="42">
                  <c:v>30000000</c:v>
                </c:pt>
                <c:pt idx="43">
                  <c:v>30000000</c:v>
                </c:pt>
                <c:pt idx="44">
                  <c:v>30000000</c:v>
                </c:pt>
                <c:pt idx="45">
                  <c:v>30000000</c:v>
                </c:pt>
                <c:pt idx="46">
                  <c:v>30000000</c:v>
                </c:pt>
                <c:pt idx="47">
                  <c:v>30000000</c:v>
                </c:pt>
                <c:pt idx="48">
                  <c:v>30000000</c:v>
                </c:pt>
                <c:pt idx="49">
                  <c:v>30000000</c:v>
                </c:pt>
                <c:pt idx="50">
                  <c:v>30000000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12358913.2456514</c:v>
                </c:pt>
                <c:pt idx="56">
                  <c:v>31686224.6575342</c:v>
                </c:pt>
                <c:pt idx="57">
                  <c:v>31686224.6575342</c:v>
                </c:pt>
                <c:pt idx="58">
                  <c:v>31686224.6575342</c:v>
                </c:pt>
                <c:pt idx="59">
                  <c:v>31686224.6575342</c:v>
                </c:pt>
                <c:pt idx="60">
                  <c:v>31686224.6575342</c:v>
                </c:pt>
                <c:pt idx="61">
                  <c:v>31686224.6575342</c:v>
                </c:pt>
                <c:pt idx="62">
                  <c:v>31686224.6575342</c:v>
                </c:pt>
                <c:pt idx="63">
                  <c:v>31686224.6575342</c:v>
                </c:pt>
                <c:pt idx="64">
                  <c:v>31686224.6575342</c:v>
                </c:pt>
                <c:pt idx="65">
                  <c:v>31686224.6575342</c:v>
                </c:pt>
                <c:pt idx="66">
                  <c:v>31686224.6575342</c:v>
                </c:pt>
                <c:pt idx="67">
                  <c:v>31686224.6575342</c:v>
                </c:pt>
                <c:pt idx="68">
                  <c:v>31686224.6575342</c:v>
                </c:pt>
                <c:pt idx="69">
                  <c:v>31686224.6575342</c:v>
                </c:pt>
                <c:pt idx="70">
                  <c:v>31686224.6575342</c:v>
                </c:pt>
                <c:pt idx="71">
                  <c:v>31686224.6575342</c:v>
                </c:pt>
                <c:pt idx="72">
                  <c:v>31686224.6575342</c:v>
                </c:pt>
                <c:pt idx="73">
                  <c:v>31686224.6575342</c:v>
                </c:pt>
                <c:pt idx="74">
                  <c:v>31686224.6575342</c:v>
                </c:pt>
                <c:pt idx="75">
                  <c:v>31686224.6575342</c:v>
                </c:pt>
                <c:pt idx="76">
                  <c:v>31686224.6575342</c:v>
                </c:pt>
                <c:pt idx="77">
                  <c:v>31686224.6575342</c:v>
                </c:pt>
                <c:pt idx="78">
                  <c:v>31686224.6575342</c:v>
                </c:pt>
                <c:pt idx="79">
                  <c:v>31686224.6575342</c:v>
                </c:pt>
                <c:pt idx="80">
                  <c:v>31686224.6575342</c:v>
                </c:pt>
                <c:pt idx="81">
                  <c:v>31686224.6575342</c:v>
                </c:pt>
                <c:pt idx="82">
                  <c:v>31686224.6575342</c:v>
                </c:pt>
                <c:pt idx="83">
                  <c:v>31686224.6575342</c:v>
                </c:pt>
                <c:pt idx="84">
                  <c:v>31686224.6575342</c:v>
                </c:pt>
                <c:pt idx="85">
                  <c:v>36599435.4755344</c:v>
                </c:pt>
                <c:pt idx="86">
                  <c:v>47006087.4755344</c:v>
                </c:pt>
                <c:pt idx="87">
                  <c:v>57412739.4755344</c:v>
                </c:pt>
                <c:pt idx="88">
                  <c:v>61686224.6575342</c:v>
                </c:pt>
                <c:pt idx="89">
                  <c:v>61686224.6575342</c:v>
                </c:pt>
                <c:pt idx="90">
                  <c:v>61686224.6575342</c:v>
                </c:pt>
                <c:pt idx="91">
                  <c:v>61686224.6575342</c:v>
                </c:pt>
                <c:pt idx="92">
                  <c:v>61686224.6575342</c:v>
                </c:pt>
                <c:pt idx="93">
                  <c:v>61686224.6575342</c:v>
                </c:pt>
                <c:pt idx="94">
                  <c:v>61686224.6575342</c:v>
                </c:pt>
                <c:pt idx="95">
                  <c:v>61686224.6575342</c:v>
                </c:pt>
                <c:pt idx="96">
                  <c:v>61686224.6575342</c:v>
                </c:pt>
                <c:pt idx="97">
                  <c:v>61686224.6575342</c:v>
                </c:pt>
                <c:pt idx="98">
                  <c:v>61686224.6575342</c:v>
                </c:pt>
                <c:pt idx="99">
                  <c:v>61686224.6575342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982660"/>
        <c:axId val="17963456"/>
      </c:lineChart>
      <c:catAx>
        <c:axId val="259826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63456"/>
        <c:crossesAt val="0"/>
        <c:auto val="1"/>
        <c:lblAlgn val="ctr"/>
        <c:lblOffset val="100"/>
        <c:noMultiLvlLbl val="0"/>
      </c:catAx>
      <c:valAx>
        <c:axId val="179634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98266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372240</xdr:colOff>
      <xdr:row>6</xdr:row>
      <xdr:rowOff>104760</xdr:rowOff>
    </xdr:from>
    <xdr:to>
      <xdr:col>23</xdr:col>
      <xdr:colOff>543960</xdr:colOff>
      <xdr:row>39</xdr:row>
      <xdr:rowOff>143280</xdr:rowOff>
    </xdr:to>
    <xdr:graphicFrame>
      <xdr:nvGraphicFramePr>
        <xdr:cNvPr id="0" name="Chart 1"/>
        <xdr:cNvGraphicFramePr/>
      </xdr:nvGraphicFramePr>
      <xdr:xfrm>
        <a:off x="7928640" y="1305000"/>
        <a:ext cx="9186120" cy="6639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G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12.85"/>
    <col collapsed="false" customWidth="true" hidden="false" outlineLevel="0" max="3" min="3" style="1" width="11.42"/>
    <col collapsed="false" customWidth="true" hidden="false" outlineLevel="0" max="4" min="4" style="1" width="12.99"/>
    <col collapsed="false" customWidth="true" hidden="false" outlineLevel="0" max="5" min="5" style="1" width="14.99"/>
    <col collapsed="false" customWidth="true" hidden="false" outlineLevel="0" max="6" min="6" style="1" width="14.28"/>
    <col collapsed="false" customWidth="false" hidden="false" outlineLevel="0" max="257" min="7" style="1" width="9.14"/>
  </cols>
  <sheetData>
    <row r="3" customFormat="false" ht="15.75" hidden="false" customHeight="false" outlineLevel="0" collapsed="false">
      <c r="B3" s="1" t="s">
        <v>0</v>
      </c>
      <c r="C3" s="1" t="s">
        <v>1</v>
      </c>
    </row>
    <row r="4" customFormat="false" ht="15.75" hidden="false" customHeight="false" outlineLevel="0" collapsed="false">
      <c r="A4" s="2" t="s">
        <v>2</v>
      </c>
      <c r="B4" s="2" t="s">
        <v>3</v>
      </c>
      <c r="C4" s="2" t="s">
        <v>3</v>
      </c>
      <c r="D4" s="1" t="s">
        <v>4</v>
      </c>
      <c r="E4" s="3" t="s">
        <v>5</v>
      </c>
      <c r="F4" s="1" t="s">
        <v>6</v>
      </c>
    </row>
    <row r="5" customFormat="false" ht="15.75" hidden="false" customHeight="false" outlineLevel="0" collapsed="false">
      <c r="A5" s="4" t="n">
        <f aca="false">LN(D5/Inputs!$B$2)</f>
        <v>-72.4949515508215</v>
      </c>
      <c r="B5" s="5" t="e">
        <f aca="false">NORMSDIST((A5-Inputs!$B$11)/Inputs!$B$12)</f>
        <v>#VALUE!</v>
      </c>
      <c r="C5" s="6"/>
      <c r="D5" s="7" t="n">
        <v>1E-030</v>
      </c>
      <c r="E5" s="8" t="n">
        <v>4</v>
      </c>
      <c r="F5" s="9" t="e">
        <f aca="false">E5-$E$108</f>
        <v>#VALUE!</v>
      </c>
    </row>
    <row r="6" customFormat="false" ht="15.75" hidden="false" customHeight="false" outlineLevel="0" collapsed="false">
      <c r="A6" s="4" t="n">
        <f aca="false">LN(D6/Inputs!$B$2)</f>
        <v>-3.41739876100016</v>
      </c>
      <c r="B6" s="5" t="e">
        <f aca="false">NORMSDIST((A6-Inputs!$B$11)/Inputs!$B$12)</f>
        <v>#VALUE!</v>
      </c>
      <c r="C6" s="10" t="e">
        <f aca="false">B6-B5</f>
        <v>#VALUE!</v>
      </c>
      <c r="D6" s="11" t="n">
        <v>1</v>
      </c>
      <c r="E6" s="9" t="n">
        <v>0</v>
      </c>
      <c r="F6" s="9" t="e">
        <f aca="false">E6-$E$108</f>
        <v>#VALUE!</v>
      </c>
    </row>
    <row r="7" customFormat="false" ht="15.75" hidden="false" customHeight="false" outlineLevel="0" collapsed="false">
      <c r="A7" s="4" t="n">
        <f aca="false">LN(D7/Inputs!$B$2)</f>
        <v>-2.72425158044022</v>
      </c>
      <c r="B7" s="5" t="e">
        <f aca="false">NORMSDIST((A7-Inputs!$B$11)/Inputs!$B$12)</f>
        <v>#VALUE!</v>
      </c>
      <c r="C7" s="10" t="e">
        <f aca="false">B7-B6</f>
        <v>#VALUE!</v>
      </c>
      <c r="D7" s="11" t="n">
        <v>2</v>
      </c>
      <c r="E7" s="9" t="n">
        <v>0</v>
      </c>
      <c r="F7" s="9" t="e">
        <f aca="false">E7-$E$108</f>
        <v>#VALUE!</v>
      </c>
    </row>
    <row r="8" customFormat="false" ht="15.75" hidden="false" customHeight="false" outlineLevel="0" collapsed="false">
      <c r="A8" s="4" t="n">
        <f aca="false">LN(D8/Inputs!$B$2)</f>
        <v>-2.31878647233205</v>
      </c>
      <c r="B8" s="5" t="e">
        <f aca="false">NORMSDIST((A8-Inputs!$B$11)/Inputs!$B$12)</f>
        <v>#VALUE!</v>
      </c>
      <c r="C8" s="10" t="e">
        <f aca="false">B8-B7</f>
        <v>#VALUE!</v>
      </c>
      <c r="D8" s="11" t="n">
        <v>3</v>
      </c>
      <c r="E8" s="9" t="n">
        <v>0</v>
      </c>
      <c r="F8" s="9" t="e">
        <f aca="false">E8-$E$108</f>
        <v>#VALUE!</v>
      </c>
    </row>
    <row r="9" customFormat="false" ht="15.75" hidden="false" customHeight="false" outlineLevel="0" collapsed="false">
      <c r="A9" s="4" t="n">
        <f aca="false">LN(D9/Inputs!$B$2)</f>
        <v>-2.03110439988027</v>
      </c>
      <c r="B9" s="5" t="e">
        <f aca="false">NORMSDIST((A9-Inputs!$B$11)/Inputs!$B$12)</f>
        <v>#VALUE!</v>
      </c>
      <c r="C9" s="10" t="e">
        <f aca="false">B9-B8</f>
        <v>#VALUE!</v>
      </c>
      <c r="D9" s="11" t="n">
        <v>4</v>
      </c>
      <c r="E9" s="9" t="n">
        <v>0</v>
      </c>
      <c r="F9" s="9" t="e">
        <f aca="false">E9-$E$108</f>
        <v>#VALUE!</v>
      </c>
    </row>
    <row r="10" customFormat="false" ht="15.75" hidden="false" customHeight="false" outlineLevel="0" collapsed="false">
      <c r="A10" s="4" t="n">
        <f aca="false">LN(D10/Inputs!$B$2)</f>
        <v>-1.80796084856606</v>
      </c>
      <c r="B10" s="5" t="e">
        <f aca="false">NORMSDIST((A10-Inputs!$B$11)/Inputs!$B$12)</f>
        <v>#VALUE!</v>
      </c>
      <c r="C10" s="10" t="e">
        <f aca="false">B10-B9</f>
        <v>#VALUE!</v>
      </c>
      <c r="D10" s="11" t="n">
        <v>5</v>
      </c>
      <c r="E10" s="9" t="n">
        <v>0</v>
      </c>
      <c r="F10" s="9" t="e">
        <f aca="false">E10-$E$108</f>
        <v>#VALUE!</v>
      </c>
    </row>
    <row r="11" customFormat="false" ht="15.75" hidden="false" customHeight="false" outlineLevel="0" collapsed="false">
      <c r="A11" s="4" t="n">
        <f aca="false">LN(D11/Inputs!$B$2)</f>
        <v>-1.62563929177211</v>
      </c>
      <c r="B11" s="5" t="e">
        <f aca="false">NORMSDIST((A11-Inputs!$B$11)/Inputs!$B$12)</f>
        <v>#VALUE!</v>
      </c>
      <c r="C11" s="10" t="e">
        <f aca="false">B11-B10</f>
        <v>#VALUE!</v>
      </c>
      <c r="D11" s="11" t="n">
        <v>6</v>
      </c>
      <c r="E11" s="9" t="n">
        <v>0</v>
      </c>
      <c r="F11" s="9" t="e">
        <f aca="false">E11-$E$108</f>
        <v>#VALUE!</v>
      </c>
    </row>
    <row r="12" customFormat="false" ht="15.75" hidden="false" customHeight="false" outlineLevel="0" collapsed="false">
      <c r="A12" s="4" t="n">
        <f aca="false">LN(D12/Inputs!$B$2)</f>
        <v>-1.47148861194485</v>
      </c>
      <c r="B12" s="5" t="e">
        <f aca="false">NORMSDIST((A12-Inputs!$B$11)/Inputs!$B$12)</f>
        <v>#VALUE!</v>
      </c>
      <c r="C12" s="10" t="e">
        <f aca="false">B12-B11</f>
        <v>#VALUE!</v>
      </c>
      <c r="D12" s="11" t="n">
        <v>7</v>
      </c>
      <c r="E12" s="9" t="n">
        <v>0</v>
      </c>
      <c r="F12" s="9" t="e">
        <f aca="false">E12-$E$108</f>
        <v>#VALUE!</v>
      </c>
    </row>
    <row r="13" customFormat="false" ht="15.75" hidden="false" customHeight="false" outlineLevel="0" collapsed="false">
      <c r="A13" s="4" t="n">
        <f aca="false">LN(D13/Inputs!$B$2)</f>
        <v>-1.33795721932033</v>
      </c>
      <c r="B13" s="5" t="e">
        <f aca="false">NORMSDIST((A13-Inputs!$B$11)/Inputs!$B$12)</f>
        <v>#VALUE!</v>
      </c>
      <c r="C13" s="10" t="e">
        <f aca="false">B13-B12</f>
        <v>#VALUE!</v>
      </c>
      <c r="D13" s="11" t="n">
        <v>8</v>
      </c>
      <c r="E13" s="9" t="n">
        <v>0</v>
      </c>
      <c r="F13" s="9" t="e">
        <f aca="false">E13-$E$108</f>
        <v>#VALUE!</v>
      </c>
    </row>
    <row r="14" customFormat="false" ht="15.75" hidden="false" customHeight="false" outlineLevel="0" collapsed="false">
      <c r="A14" s="4" t="n">
        <f aca="false">LN(D14/Inputs!$B$2)</f>
        <v>-1.22017418366394</v>
      </c>
      <c r="B14" s="5" t="e">
        <f aca="false">NORMSDIST((A14-Inputs!$B$11)/Inputs!$B$12)</f>
        <v>#VALUE!</v>
      </c>
      <c r="C14" s="10" t="e">
        <f aca="false">B14-B13</f>
        <v>#VALUE!</v>
      </c>
      <c r="D14" s="11" t="n">
        <v>9</v>
      </c>
      <c r="E14" s="9" t="n">
        <v>0</v>
      </c>
      <c r="F14" s="9" t="e">
        <f aca="false">E14-$E$108</f>
        <v>#VALUE!</v>
      </c>
    </row>
    <row r="15" customFormat="false" ht="15.75" hidden="false" customHeight="false" outlineLevel="0" collapsed="false">
      <c r="A15" s="4" t="n">
        <f aca="false">LN(D15/Inputs!$B$2)</f>
        <v>-1.11481366800612</v>
      </c>
      <c r="B15" s="5" t="e">
        <f aca="false">NORMSDIST((A15-Inputs!$B$11)/Inputs!$B$12)</f>
        <v>#VALUE!</v>
      </c>
      <c r="C15" s="10" t="e">
        <f aca="false">B15-B14</f>
        <v>#VALUE!</v>
      </c>
      <c r="D15" s="11" t="n">
        <v>10</v>
      </c>
      <c r="E15" s="9" t="n">
        <v>0</v>
      </c>
      <c r="F15" s="9" t="e">
        <f aca="false">E15-$E$108</f>
        <v>#VALUE!</v>
      </c>
    </row>
    <row r="16" customFormat="false" ht="15.75" hidden="false" customHeight="false" outlineLevel="0" collapsed="false">
      <c r="A16" s="4" t="n">
        <f aca="false">LN(D16/Inputs!$B$2)</f>
        <v>-1.01950348820179</v>
      </c>
      <c r="B16" s="5" t="e">
        <f aca="false">NORMSDIST((A16-Inputs!$B$11)/Inputs!$B$12)</f>
        <v>#VALUE!</v>
      </c>
      <c r="C16" s="10" t="e">
        <f aca="false">B16-B15</f>
        <v>#VALUE!</v>
      </c>
      <c r="D16" s="11" t="n">
        <v>11</v>
      </c>
      <c r="E16" s="9" t="n">
        <v>0</v>
      </c>
      <c r="F16" s="9" t="e">
        <f aca="false">E16-$E$108</f>
        <v>#VALUE!</v>
      </c>
    </row>
    <row r="17" customFormat="false" ht="15.75" hidden="false" customHeight="false" outlineLevel="0" collapsed="false">
      <c r="A17" s="4" t="n">
        <f aca="false">LN(D17/Inputs!$B$2)</f>
        <v>-0.932492111212163</v>
      </c>
      <c r="B17" s="5" t="e">
        <f aca="false">NORMSDIST((A17-Inputs!$B$11)/Inputs!$B$12)</f>
        <v>#VALUE!</v>
      </c>
      <c r="C17" s="10" t="e">
        <f aca="false">B17-B16</f>
        <v>#VALUE!</v>
      </c>
      <c r="D17" s="11" t="n">
        <v>12</v>
      </c>
      <c r="E17" s="9" t="n">
        <v>0</v>
      </c>
      <c r="F17" s="9" t="e">
        <f aca="false">E17-$E$108</f>
        <v>#VALUE!</v>
      </c>
    </row>
    <row r="18" customFormat="false" ht="15.75" hidden="false" customHeight="false" outlineLevel="0" collapsed="false">
      <c r="A18" s="4" t="n">
        <f aca="false">LN(D18/Inputs!$B$2)</f>
        <v>-0.852449403538627</v>
      </c>
      <c r="B18" s="5" t="e">
        <f aca="false">NORMSDIST((A18-Inputs!$B$11)/Inputs!$B$12)</f>
        <v>#VALUE!</v>
      </c>
      <c r="C18" s="10" t="e">
        <f aca="false">B18-B17</f>
        <v>#VALUE!</v>
      </c>
      <c r="D18" s="11" t="n">
        <v>13</v>
      </c>
      <c r="E18" s="9" t="n">
        <v>0</v>
      </c>
      <c r="F18" s="9" t="e">
        <f aca="false">E18-$E$108</f>
        <v>#VALUE!</v>
      </c>
    </row>
    <row r="19" customFormat="false" ht="15.75" hidden="false" customHeight="false" outlineLevel="0" collapsed="false">
      <c r="A19" s="4" t="n">
        <f aca="false">LN(D19/Inputs!$B$2)</f>
        <v>-0.778341431384905</v>
      </c>
      <c r="B19" s="5" t="e">
        <f aca="false">NORMSDIST((A19-Inputs!$B$11)/Inputs!$B$12)</f>
        <v>#VALUE!</v>
      </c>
      <c r="C19" s="10" t="e">
        <f aca="false">B19-B18</f>
        <v>#VALUE!</v>
      </c>
      <c r="D19" s="11" t="n">
        <v>14</v>
      </c>
      <c r="E19" s="9" t="n">
        <v>0</v>
      </c>
      <c r="F19" s="9" t="e">
        <f aca="false">E19-$E$108</f>
        <v>#VALUE!</v>
      </c>
    </row>
    <row r="20" customFormat="false" ht="15.75" hidden="false" customHeight="false" outlineLevel="0" collapsed="false">
      <c r="A20" s="4" t="n">
        <f aca="false">LN(D20/Inputs!$B$2)</f>
        <v>-0.709348559897953</v>
      </c>
      <c r="B20" s="5" t="e">
        <f aca="false">NORMSDIST((A20-Inputs!$B$11)/Inputs!$B$12)</f>
        <v>#VALUE!</v>
      </c>
      <c r="C20" s="10" t="e">
        <f aca="false">B20-B19</f>
        <v>#VALUE!</v>
      </c>
      <c r="D20" s="11" t="n">
        <v>15</v>
      </c>
      <c r="E20" s="9" t="n">
        <v>0</v>
      </c>
      <c r="F20" s="9" t="e">
        <f aca="false">E20-$E$108</f>
        <v>#VALUE!</v>
      </c>
    </row>
    <row r="21" customFormat="false" ht="15.75" hidden="false" customHeight="false" outlineLevel="0" collapsed="false">
      <c r="A21" s="4" t="n">
        <f aca="false">LN(D21/Inputs!$B$2)</f>
        <v>-0.644810038760382</v>
      </c>
      <c r="B21" s="5" t="e">
        <f aca="false">NORMSDIST((A21-Inputs!$B$11)/Inputs!$B$12)</f>
        <v>#VALUE!</v>
      </c>
      <c r="C21" s="10" t="e">
        <f aca="false">B21-B20</f>
        <v>#VALUE!</v>
      </c>
      <c r="D21" s="11" t="n">
        <v>16</v>
      </c>
      <c r="E21" s="9" t="n">
        <v>0</v>
      </c>
      <c r="F21" s="9" t="e">
        <f aca="false">E21-$E$108</f>
        <v>#VALUE!</v>
      </c>
    </row>
    <row r="22" customFormat="false" ht="15.75" hidden="false" customHeight="false" outlineLevel="0" collapsed="false">
      <c r="A22" s="4" t="n">
        <f aca="false">LN(D22/Inputs!$B$2)</f>
        <v>-0.584185416943947</v>
      </c>
      <c r="B22" s="5" t="e">
        <f aca="false">NORMSDIST((A22-Inputs!$B$11)/Inputs!$B$12)</f>
        <v>#VALUE!</v>
      </c>
      <c r="C22" s="10" t="e">
        <f aca="false">B22-B21</f>
        <v>#VALUE!</v>
      </c>
      <c r="D22" s="11" t="n">
        <v>17</v>
      </c>
      <c r="E22" s="9" t="n">
        <v>0</v>
      </c>
      <c r="F22" s="9" t="e">
        <f aca="false">E22-$E$108</f>
        <v>#VALUE!</v>
      </c>
    </row>
    <row r="23" customFormat="false" ht="15.75" hidden="false" customHeight="false" outlineLevel="0" collapsed="false">
      <c r="A23" s="4" t="n">
        <f aca="false">LN(D23/Inputs!$B$2)</f>
        <v>-0.527027003103999</v>
      </c>
      <c r="B23" s="5" t="e">
        <f aca="false">NORMSDIST((A23-Inputs!$B$11)/Inputs!$B$12)</f>
        <v>#VALUE!</v>
      </c>
      <c r="C23" s="10" t="e">
        <f aca="false">B23-B22</f>
        <v>#VALUE!</v>
      </c>
      <c r="D23" s="11" t="n">
        <v>18</v>
      </c>
      <c r="E23" s="9" t="n">
        <v>0</v>
      </c>
      <c r="F23" s="9" t="e">
        <f aca="false">E23-$E$108</f>
        <v>#VALUE!</v>
      </c>
    </row>
    <row r="24" customFormat="false" ht="15.75" hidden="false" customHeight="false" outlineLevel="0" collapsed="false">
      <c r="A24" s="4" t="n">
        <f aca="false">LN(D24/Inputs!$B$2)</f>
        <v>-0.472959781833723</v>
      </c>
      <c r="B24" s="5" t="e">
        <f aca="false">NORMSDIST((A24-Inputs!$B$11)/Inputs!$B$12)</f>
        <v>#VALUE!</v>
      </c>
      <c r="C24" s="10" t="e">
        <f aca="false">B24-B23</f>
        <v>#VALUE!</v>
      </c>
      <c r="D24" s="11" t="n">
        <v>19</v>
      </c>
      <c r="E24" s="9" t="n">
        <v>0</v>
      </c>
      <c r="F24" s="9" t="e">
        <f aca="false">E24-$E$108</f>
        <v>#VALUE!</v>
      </c>
    </row>
    <row r="25" customFormat="false" ht="15.75" hidden="false" customHeight="false" outlineLevel="0" collapsed="false">
      <c r="A25" s="4" t="n">
        <f aca="false">LN(D25/Inputs!$B$2)</f>
        <v>-0.421666487446172</v>
      </c>
      <c r="B25" s="5" t="e">
        <f aca="false">NORMSDIST((A25-Inputs!$B$11)/Inputs!$B$12)</f>
        <v>#VALUE!</v>
      </c>
      <c r="C25" s="10" t="e">
        <f aca="false">B25-B24</f>
        <v>#VALUE!</v>
      </c>
      <c r="D25" s="11" t="n">
        <v>20</v>
      </c>
      <c r="E25" s="9" t="n">
        <v>0</v>
      </c>
      <c r="F25" s="9" t="e">
        <f aca="false">E25-$E$108</f>
        <v>#VALUE!</v>
      </c>
    </row>
    <row r="26" customFormat="false" ht="15.75" hidden="false" customHeight="false" outlineLevel="0" collapsed="false">
      <c r="A26" s="4" t="n">
        <f aca="false">LN(D26/Inputs!$B$2)</f>
        <v>-0.37287632327674</v>
      </c>
      <c r="B26" s="5" t="e">
        <f aca="false">NORMSDIST((A26-Inputs!$B$11)/Inputs!$B$12)</f>
        <v>#VALUE!</v>
      </c>
      <c r="C26" s="10" t="e">
        <f aca="false">B26-B25</f>
        <v>#VALUE!</v>
      </c>
      <c r="D26" s="11" t="n">
        <v>21</v>
      </c>
      <c r="E26" s="9" t="n">
        <v>0</v>
      </c>
      <c r="F26" s="9" t="e">
        <f aca="false">E26-$E$108</f>
        <v>#VALUE!</v>
      </c>
    </row>
    <row r="27" customFormat="false" ht="15.75" hidden="false" customHeight="false" outlineLevel="0" collapsed="false">
      <c r="A27" s="4" t="n">
        <f aca="false">LN(D27/Inputs!$B$2)</f>
        <v>-0.326356307641848</v>
      </c>
      <c r="B27" s="5" t="e">
        <f aca="false">NORMSDIST((A27-Inputs!$B$11)/Inputs!$B$12)</f>
        <v>#VALUE!</v>
      </c>
      <c r="C27" s="10" t="e">
        <f aca="false">B27-B26</f>
        <v>#VALUE!</v>
      </c>
      <c r="D27" s="11" t="n">
        <v>22</v>
      </c>
      <c r="E27" s="9" t="n">
        <v>3809592.17800018</v>
      </c>
      <c r="F27" s="9" t="e">
        <f aca="false">E27-$E$108</f>
        <v>#VALUE!</v>
      </c>
    </row>
    <row r="28" customFormat="false" ht="15.75" hidden="false" customHeight="false" outlineLevel="0" collapsed="false">
      <c r="A28" s="4" t="n">
        <f aca="false">LN(D28/Inputs!$B$2)</f>
        <v>-0.281904545071014</v>
      </c>
      <c r="B28" s="5" t="e">
        <f aca="false">NORMSDIST((A28-Inputs!$B$11)/Inputs!$B$12)</f>
        <v>#VALUE!</v>
      </c>
      <c r="C28" s="10" t="e">
        <f aca="false">B28-B27</f>
        <v>#VALUE!</v>
      </c>
      <c r="D28" s="11" t="n">
        <v>23</v>
      </c>
      <c r="E28" s="9" t="n">
        <v>9170092.17800018</v>
      </c>
      <c r="F28" s="9" t="e">
        <f aca="false">E28-$E$108</f>
        <v>#VALUE!</v>
      </c>
    </row>
    <row r="29" customFormat="false" ht="15.75" hidden="false" customHeight="false" outlineLevel="0" collapsed="false">
      <c r="A29" s="4" t="n">
        <f aca="false">LN(D29/Inputs!$B$2)</f>
        <v>-0.239344930652218</v>
      </c>
      <c r="B29" s="5" t="e">
        <f aca="false">NORMSDIST((A29-Inputs!$B$11)/Inputs!$B$12)</f>
        <v>#VALUE!</v>
      </c>
      <c r="C29" s="10" t="e">
        <f aca="false">B29-B28</f>
        <v>#VALUE!</v>
      </c>
      <c r="D29" s="11" t="n">
        <v>24</v>
      </c>
      <c r="E29" s="9" t="n">
        <v>14530592.1780002</v>
      </c>
      <c r="F29" s="9" t="e">
        <f aca="false">E29-$E$108</f>
        <v>#VALUE!</v>
      </c>
    </row>
    <row r="30" customFormat="false" ht="15.75" hidden="false" customHeight="false" outlineLevel="0" collapsed="false">
      <c r="A30" s="4" t="n">
        <f aca="false">LN(D30/Inputs!$B$2)</f>
        <v>-0.198522936131963</v>
      </c>
      <c r="B30" s="5" t="e">
        <f aca="false">NORMSDIST((A30-Inputs!$B$11)/Inputs!$B$12)</f>
        <v>#VALUE!</v>
      </c>
      <c r="C30" s="10" t="e">
        <f aca="false">B30-B29</f>
        <v>#VALUE!</v>
      </c>
      <c r="D30" s="11" t="n">
        <v>25</v>
      </c>
      <c r="E30" s="9" t="n">
        <v>19891092.1780002</v>
      </c>
      <c r="F30" s="9" t="e">
        <f aca="false">E30-$E$108</f>
        <v>#VALUE!</v>
      </c>
    </row>
    <row r="31" customFormat="false" ht="15.75" hidden="false" customHeight="false" outlineLevel="0" collapsed="false">
      <c r="A31" s="4" t="n">
        <f aca="false">LN(D31/Inputs!$B$2)</f>
        <v>-0.159302222978681</v>
      </c>
      <c r="B31" s="5" t="e">
        <f aca="false">NORMSDIST((A31-Inputs!$B$11)/Inputs!$B$12)</f>
        <v>#VALUE!</v>
      </c>
      <c r="C31" s="10" t="e">
        <f aca="false">B31-B30</f>
        <v>#VALUE!</v>
      </c>
      <c r="D31" s="11" t="n">
        <v>26</v>
      </c>
      <c r="E31" s="9" t="n">
        <v>25251592.1780002</v>
      </c>
      <c r="F31" s="9" t="e">
        <f aca="false">E31-$E$108</f>
        <v>#VALUE!</v>
      </c>
    </row>
    <row r="32" customFormat="false" ht="15.75" hidden="false" customHeight="false" outlineLevel="0" collapsed="false">
      <c r="A32" s="4" t="n">
        <f aca="false">LN(D32/Inputs!$B$2)</f>
        <v>-0.121561894995834</v>
      </c>
      <c r="B32" s="5" t="e">
        <f aca="false">NORMSDIST((A32-Inputs!$B$11)/Inputs!$B$12)</f>
        <v>#VALUE!</v>
      </c>
      <c r="C32" s="10" t="e">
        <f aca="false">B32-B31</f>
        <v>#VALUE!</v>
      </c>
      <c r="D32" s="11" t="n">
        <v>27</v>
      </c>
      <c r="E32" s="9" t="n">
        <v>30000000</v>
      </c>
      <c r="F32" s="9" t="e">
        <f aca="false">E32-$E$108</f>
        <v>#VALUE!</v>
      </c>
    </row>
    <row r="33" customFormat="false" ht="15.75" hidden="false" customHeight="false" outlineLevel="0" collapsed="false">
      <c r="A33" s="4" t="n">
        <f aca="false">LN(D33/Inputs!$B$2)</f>
        <v>-0.0851942508249595</v>
      </c>
      <c r="B33" s="5" t="e">
        <f aca="false">NORMSDIST((A33-Inputs!$B$11)/Inputs!$B$12)</f>
        <v>#VALUE!</v>
      </c>
      <c r="C33" s="10" t="e">
        <f aca="false">B33-B32</f>
        <v>#VALUE!</v>
      </c>
      <c r="D33" s="11" t="n">
        <v>28</v>
      </c>
      <c r="E33" s="9" t="n">
        <v>30000000</v>
      </c>
      <c r="F33" s="9" t="e">
        <f aca="false">E33-$E$108</f>
        <v>#VALUE!</v>
      </c>
    </row>
    <row r="34" customFormat="false" ht="15.75" hidden="false" customHeight="false" outlineLevel="0" collapsed="false">
      <c r="A34" s="4" t="n">
        <f aca="false">LN(D34/Inputs!$B$2)</f>
        <v>-0.0501029310136894</v>
      </c>
      <c r="B34" s="5" t="e">
        <f aca="false">NORMSDIST((A34-Inputs!$B$11)/Inputs!$B$12)</f>
        <v>#VALUE!</v>
      </c>
      <c r="C34" s="10" t="e">
        <f aca="false">B34-B33</f>
        <v>#VALUE!</v>
      </c>
      <c r="D34" s="11" t="n">
        <v>29</v>
      </c>
      <c r="E34" s="9" t="n">
        <v>30000000</v>
      </c>
      <c r="F34" s="9" t="e">
        <f aca="false">E34-$E$108</f>
        <v>#VALUE!</v>
      </c>
    </row>
    <row r="35" customFormat="false" ht="15.75" hidden="false" customHeight="false" outlineLevel="0" collapsed="false">
      <c r="A35" s="4" t="n">
        <f aca="false">LN(D35/Inputs!$B$2)</f>
        <v>-0.0162013793380079</v>
      </c>
      <c r="B35" s="5" t="e">
        <f aca="false">NORMSDIST((A35-Inputs!$B$11)/Inputs!$B$12)</f>
        <v>#VALUE!</v>
      </c>
      <c r="C35" s="10" t="e">
        <f aca="false">B35-B34</f>
        <v>#VALUE!</v>
      </c>
      <c r="D35" s="11" t="n">
        <v>30</v>
      </c>
      <c r="E35" s="9" t="n">
        <v>30000000</v>
      </c>
      <c r="F35" s="9" t="e">
        <f aca="false">E35-$E$108</f>
        <v>#VALUE!</v>
      </c>
    </row>
    <row r="36" customFormat="false" ht="15.75" hidden="false" customHeight="false" outlineLevel="0" collapsed="false">
      <c r="A36" s="4" t="n">
        <f aca="false">LN(D36/Inputs!$B$2)</f>
        <v>0.0165884434849829</v>
      </c>
      <c r="B36" s="5" t="e">
        <f aca="false">NORMSDIST((A36-Inputs!$B$11)/Inputs!$B$12)</f>
        <v>#VALUE!</v>
      </c>
      <c r="C36" s="10" t="e">
        <f aca="false">B36-B35</f>
        <v>#VALUE!</v>
      </c>
      <c r="D36" s="11" t="n">
        <v>31</v>
      </c>
      <c r="E36" s="9" t="n">
        <v>30000000</v>
      </c>
      <c r="F36" s="9" t="e">
        <f aca="false">E36-$E$108</f>
        <v>#VALUE!</v>
      </c>
    </row>
    <row r="37" customFormat="false" ht="15.75" hidden="false" customHeight="false" outlineLevel="0" collapsed="false">
      <c r="A37" s="4" t="n">
        <f aca="false">LN(D37/Inputs!$B$2)</f>
        <v>0.0483371417995633</v>
      </c>
      <c r="B37" s="5" t="e">
        <f aca="false">NORMSDIST((A37-Inputs!$B$11)/Inputs!$B$12)</f>
        <v>#VALUE!</v>
      </c>
      <c r="C37" s="10" t="e">
        <f aca="false">B37-B36</f>
        <v>#VALUE!</v>
      </c>
      <c r="D37" s="11" t="n">
        <v>32</v>
      </c>
      <c r="E37" s="9" t="n">
        <v>30000000</v>
      </c>
      <c r="F37" s="9" t="e">
        <f aca="false">E37-$E$108</f>
        <v>#VALUE!</v>
      </c>
    </row>
    <row r="38" customFormat="false" ht="15.75" hidden="false" customHeight="false" outlineLevel="0" collapsed="false">
      <c r="A38" s="4" t="n">
        <f aca="false">LN(D38/Inputs!$B$2)</f>
        <v>0.0791088004663169</v>
      </c>
      <c r="B38" s="5" t="e">
        <f aca="false">NORMSDIST((A38-Inputs!$B$11)/Inputs!$B$12)</f>
        <v>#VALUE!</v>
      </c>
      <c r="C38" s="10" t="e">
        <f aca="false">B38-B37</f>
        <v>#VALUE!</v>
      </c>
      <c r="D38" s="11" t="n">
        <v>33</v>
      </c>
      <c r="E38" s="9" t="n">
        <v>30000000</v>
      </c>
      <c r="F38" s="9" t="e">
        <f aca="false">E38-$E$108</f>
        <v>#VALUE!</v>
      </c>
    </row>
    <row r="39" customFormat="false" ht="15.75" hidden="false" customHeight="false" outlineLevel="0" collapsed="false">
      <c r="A39" s="4" t="n">
        <f aca="false">LN(D39/Inputs!$B$2)</f>
        <v>0.108961763615998</v>
      </c>
      <c r="B39" s="5" t="e">
        <f aca="false">NORMSDIST((A39-Inputs!$B$11)/Inputs!$B$12)</f>
        <v>#VALUE!</v>
      </c>
      <c r="C39" s="10" t="e">
        <f aca="false">B39-B38</f>
        <v>#VALUE!</v>
      </c>
      <c r="D39" s="11" t="n">
        <v>34</v>
      </c>
      <c r="E39" s="9" t="n">
        <v>30000000</v>
      </c>
      <c r="F39" s="9" t="e">
        <f aca="false">E39-$E$108</f>
        <v>#VALUE!</v>
      </c>
    </row>
    <row r="40" customFormat="false" ht="15.75" hidden="false" customHeight="false" outlineLevel="0" collapsed="false">
      <c r="A40" s="4" t="n">
        <f aca="false">LN(D40/Inputs!$B$2)</f>
        <v>0.13794930048925</v>
      </c>
      <c r="B40" s="5" t="e">
        <f aca="false">NORMSDIST((A40-Inputs!$B$11)/Inputs!$B$12)</f>
        <v>#VALUE!</v>
      </c>
      <c r="C40" s="10" t="e">
        <f aca="false">B40-B39</f>
        <v>#VALUE!</v>
      </c>
      <c r="D40" s="11" t="n">
        <v>35</v>
      </c>
      <c r="E40" s="9" t="n">
        <v>30000000</v>
      </c>
      <c r="F40" s="9" t="e">
        <f aca="false">E40-$E$108</f>
        <v>#VALUE!</v>
      </c>
    </row>
    <row r="41" customFormat="false" ht="15.75" hidden="false" customHeight="false" outlineLevel="0" collapsed="false">
      <c r="A41" s="4" t="n">
        <f aca="false">LN(D41/Inputs!$B$2)</f>
        <v>0.166120177455947</v>
      </c>
      <c r="B41" s="5" t="e">
        <f aca="false">NORMSDIST((A41-Inputs!$B$11)/Inputs!$B$12)</f>
        <v>#VALUE!</v>
      </c>
      <c r="C41" s="10" t="e">
        <f aca="false">B41-B40</f>
        <v>#VALUE!</v>
      </c>
      <c r="D41" s="11" t="n">
        <v>36</v>
      </c>
      <c r="E41" s="9" t="n">
        <v>30000000</v>
      </c>
      <c r="F41" s="9" t="e">
        <f aca="false">E41-$E$108</f>
        <v>#VALUE!</v>
      </c>
    </row>
    <row r="42" customFormat="false" ht="15.75" hidden="false" customHeight="false" outlineLevel="0" collapsed="false">
      <c r="A42" s="4" t="n">
        <f aca="false">LN(D42/Inputs!$B$2)</f>
        <v>0.193519151644061</v>
      </c>
      <c r="B42" s="5" t="e">
        <f aca="false">NORMSDIST((A42-Inputs!$B$11)/Inputs!$B$12)</f>
        <v>#VALUE!</v>
      </c>
      <c r="C42" s="10" t="e">
        <f aca="false">B42-B41</f>
        <v>#VALUE!</v>
      </c>
      <c r="D42" s="11" t="n">
        <v>37</v>
      </c>
      <c r="E42" s="9" t="n">
        <v>30000000</v>
      </c>
      <c r="F42" s="9" t="e">
        <f aca="false">E42-$E$108</f>
        <v>#VALUE!</v>
      </c>
    </row>
    <row r="43" customFormat="false" ht="15.75" hidden="false" customHeight="false" outlineLevel="0" collapsed="false">
      <c r="A43" s="4" t="n">
        <f aca="false">LN(D43/Inputs!$B$2)</f>
        <v>0.220187398726222</v>
      </c>
      <c r="B43" s="5" t="e">
        <f aca="false">NORMSDIST((A43-Inputs!$B$11)/Inputs!$B$12)</f>
        <v>#VALUE!</v>
      </c>
      <c r="C43" s="10" t="e">
        <f aca="false">B43-B42</f>
        <v>#VALUE!</v>
      </c>
      <c r="D43" s="11" t="n">
        <v>38</v>
      </c>
      <c r="E43" s="9" t="n">
        <v>30000000</v>
      </c>
      <c r="F43" s="9" t="e">
        <f aca="false">E43-$E$108</f>
        <v>#VALUE!</v>
      </c>
    </row>
    <row r="44" customFormat="false" ht="15.75" hidden="false" customHeight="false" outlineLevel="0" collapsed="false">
      <c r="A44" s="4" t="n">
        <f aca="false">LN(D44/Inputs!$B$2)</f>
        <v>0.246162885129483</v>
      </c>
      <c r="B44" s="5" t="e">
        <f aca="false">NORMSDIST((A44-Inputs!$B$11)/Inputs!$B$12)</f>
        <v>#VALUE!</v>
      </c>
      <c r="C44" s="10" t="e">
        <f aca="false">B44-B43</f>
        <v>#VALUE!</v>
      </c>
      <c r="D44" s="11" t="n">
        <v>39</v>
      </c>
      <c r="E44" s="9" t="n">
        <v>30000000</v>
      </c>
      <c r="F44" s="9" t="e">
        <f aca="false">E44-$E$108</f>
        <v>#VALUE!</v>
      </c>
    </row>
    <row r="45" customFormat="false" ht="15.75" hidden="false" customHeight="false" outlineLevel="0" collapsed="false">
      <c r="A45" s="4" t="n">
        <f aca="false">LN(D45/Inputs!$B$2)</f>
        <v>0.271480693113773</v>
      </c>
      <c r="B45" s="5" t="e">
        <f aca="false">NORMSDIST((A45-Inputs!$B$11)/Inputs!$B$12)</f>
        <v>#VALUE!</v>
      </c>
      <c r="C45" s="10" t="e">
        <f aca="false">B45-B44</f>
        <v>#VALUE!</v>
      </c>
      <c r="D45" s="11" t="n">
        <v>40</v>
      </c>
      <c r="E45" s="9" t="n">
        <v>30000000</v>
      </c>
      <c r="F45" s="9" t="e">
        <f aca="false">E45-$E$108</f>
        <v>#VALUE!</v>
      </c>
    </row>
    <row r="46" customFormat="false" ht="15.75" hidden="false" customHeight="false" outlineLevel="0" collapsed="false">
      <c r="A46" s="4" t="n">
        <f aca="false">LN(D46/Inputs!$B$2)</f>
        <v>0.296173305704144</v>
      </c>
      <c r="B46" s="5" t="e">
        <f aca="false">NORMSDIST((A46-Inputs!$B$11)/Inputs!$B$12)</f>
        <v>#VALUE!</v>
      </c>
      <c r="C46" s="10" t="e">
        <f aca="false">B46-B45</f>
        <v>#VALUE!</v>
      </c>
      <c r="D46" s="11" t="n">
        <v>41</v>
      </c>
      <c r="E46" s="9" t="n">
        <v>30000000</v>
      </c>
      <c r="F46" s="9" t="e">
        <f aca="false">E46-$E$108</f>
        <v>#VALUE!</v>
      </c>
    </row>
    <row r="47" customFormat="false" ht="15.75" hidden="false" customHeight="false" outlineLevel="0" collapsed="false">
      <c r="A47" s="4" t="n">
        <f aca="false">LN(D47/Inputs!$B$2)</f>
        <v>0.320270857283205</v>
      </c>
      <c r="B47" s="5" t="e">
        <f aca="false">NORMSDIST((A47-Inputs!$B$11)/Inputs!$B$12)</f>
        <v>#VALUE!</v>
      </c>
      <c r="C47" s="10" t="e">
        <f aca="false">B47-B46</f>
        <v>#VALUE!</v>
      </c>
      <c r="D47" s="11" t="n">
        <v>42</v>
      </c>
      <c r="E47" s="9" t="n">
        <v>30000000</v>
      </c>
      <c r="F47" s="9" t="e">
        <f aca="false">E47-$E$108</f>
        <v>#VALUE!</v>
      </c>
    </row>
    <row r="48" customFormat="false" ht="15.75" hidden="false" customHeight="false" outlineLevel="0" collapsed="false">
      <c r="A48" s="4" t="n">
        <f aca="false">LN(D48/Inputs!$B$2)</f>
        <v>0.343801354693399</v>
      </c>
      <c r="B48" s="5" t="e">
        <f aca="false">NORMSDIST((A48-Inputs!$B$11)/Inputs!$B$12)</f>
        <v>#VALUE!</v>
      </c>
      <c r="C48" s="10" t="e">
        <f aca="false">B48-B47</f>
        <v>#VALUE!</v>
      </c>
      <c r="D48" s="11" t="n">
        <v>43</v>
      </c>
      <c r="E48" s="9" t="n">
        <v>30000000</v>
      </c>
      <c r="F48" s="9" t="e">
        <f aca="false">E48-$E$108</f>
        <v>#VALUE!</v>
      </c>
    </row>
    <row r="49" customFormat="false" ht="15.75" hidden="false" customHeight="false" outlineLevel="0" collapsed="false">
      <c r="A49" s="4" t="n">
        <f aca="false">LN(D49/Inputs!$B$2)</f>
        <v>0.366790872918098</v>
      </c>
      <c r="B49" s="5" t="e">
        <f aca="false">NORMSDIST((A49-Inputs!$B$11)/Inputs!$B$12)</f>
        <v>#VALUE!</v>
      </c>
      <c r="C49" s="10" t="e">
        <f aca="false">B49-B48</f>
        <v>#VALUE!</v>
      </c>
      <c r="D49" s="11" t="n">
        <v>44</v>
      </c>
      <c r="E49" s="9" t="n">
        <v>30000000</v>
      </c>
      <c r="F49" s="9" t="e">
        <f aca="false">E49-$E$108</f>
        <v>#VALUE!</v>
      </c>
    </row>
    <row r="50" customFormat="false" ht="15.75" hidden="false" customHeight="false" outlineLevel="0" collapsed="false">
      <c r="A50" s="4" t="n">
        <f aca="false">LN(D50/Inputs!$B$2)</f>
        <v>0.389263728770156</v>
      </c>
      <c r="B50" s="5" t="e">
        <f aca="false">NORMSDIST((A50-Inputs!$B$11)/Inputs!$B$12)</f>
        <v>#VALUE!</v>
      </c>
      <c r="C50" s="10" t="e">
        <f aca="false">B50-B49</f>
        <v>#VALUE!</v>
      </c>
      <c r="D50" s="11" t="n">
        <v>45</v>
      </c>
      <c r="E50" s="9" t="n">
        <v>30000000</v>
      </c>
      <c r="F50" s="9" t="e">
        <f aca="false">E50-$E$108</f>
        <v>#VALUE!</v>
      </c>
    </row>
    <row r="51" customFormat="false" ht="15.75" hidden="false" customHeight="false" outlineLevel="0" collapsed="false">
      <c r="A51" s="4" t="n">
        <f aca="false">LN(D51/Inputs!$B$2)</f>
        <v>0.411242635488932</v>
      </c>
      <c r="B51" s="5" t="e">
        <f aca="false">NORMSDIST((A51-Inputs!$B$11)/Inputs!$B$12)</f>
        <v>#VALUE!</v>
      </c>
      <c r="C51" s="10" t="e">
        <f aca="false">B51-B50</f>
        <v>#VALUE!</v>
      </c>
      <c r="D51" s="11" t="n">
        <v>46</v>
      </c>
      <c r="E51" s="9" t="n">
        <v>30000000</v>
      </c>
      <c r="F51" s="9" t="e">
        <f aca="false">E51-$E$108</f>
        <v>#VALUE!</v>
      </c>
    </row>
    <row r="52" customFormat="false" ht="15.75" hidden="false" customHeight="false" outlineLevel="0" collapsed="false">
      <c r="A52" s="4" t="n">
        <f aca="false">LN(D52/Inputs!$B$2)</f>
        <v>0.432748840709895</v>
      </c>
      <c r="B52" s="5" t="e">
        <f aca="false">NORMSDIST((A52-Inputs!$B$11)/Inputs!$B$12)</f>
        <v>#VALUE!</v>
      </c>
      <c r="C52" s="10" t="e">
        <f aca="false">B52-B51</f>
        <v>#VALUE!</v>
      </c>
      <c r="D52" s="11" t="n">
        <v>47</v>
      </c>
      <c r="E52" s="9" t="n">
        <v>30000000</v>
      </c>
      <c r="F52" s="9" t="e">
        <f aca="false">E52-$E$108</f>
        <v>#VALUE!</v>
      </c>
    </row>
    <row r="53" customFormat="false" ht="15.75" hidden="false" customHeight="false" outlineLevel="0" collapsed="false">
      <c r="A53" s="4" t="n">
        <f aca="false">LN(D53/Inputs!$B$2)</f>
        <v>0.453802249907728</v>
      </c>
      <c r="B53" s="5" t="e">
        <f aca="false">NORMSDIST((A53-Inputs!$B$11)/Inputs!$B$12)</f>
        <v>#VALUE!</v>
      </c>
      <c r="C53" s="10" t="e">
        <f aca="false">B53-B52</f>
        <v>#VALUE!</v>
      </c>
      <c r="D53" s="11" t="n">
        <v>48</v>
      </c>
      <c r="E53" s="9" t="n">
        <v>30000000</v>
      </c>
      <c r="F53" s="9" t="e">
        <f aca="false">E53-$E$108</f>
        <v>#VALUE!</v>
      </c>
    </row>
    <row r="54" customFormat="false" ht="15.75" hidden="false" customHeight="false" outlineLevel="0" collapsed="false">
      <c r="A54" s="4" t="n">
        <f aca="false">LN(D54/Inputs!$B$2)</f>
        <v>0.474421537110463</v>
      </c>
      <c r="B54" s="5" t="e">
        <f aca="false">NORMSDIST((A54-Inputs!$B$11)/Inputs!$B$12)</f>
        <v>#VALUE!</v>
      </c>
      <c r="C54" s="10" t="e">
        <f aca="false">B54-B53</f>
        <v>#VALUE!</v>
      </c>
      <c r="D54" s="11" t="n">
        <v>49</v>
      </c>
      <c r="E54" s="9" t="n">
        <v>30000000</v>
      </c>
      <c r="F54" s="9" t="e">
        <f aca="false">E54-$E$108</f>
        <v>#VALUE!</v>
      </c>
    </row>
    <row r="55" customFormat="false" ht="15.75" hidden="false" customHeight="false" outlineLevel="0" collapsed="false">
      <c r="A55" s="4" t="n">
        <f aca="false">LN(D55/Inputs!$B$2)</f>
        <v>0.494624244427983</v>
      </c>
      <c r="B55" s="5" t="e">
        <f aca="false">NORMSDIST((A55-Inputs!$B$11)/Inputs!$B$12)</f>
        <v>#VALUE!</v>
      </c>
      <c r="C55" s="10" t="e">
        <f aca="false">B55-B54</f>
        <v>#VALUE!</v>
      </c>
      <c r="D55" s="11" t="n">
        <v>50</v>
      </c>
      <c r="E55" s="9" t="n">
        <v>30000000</v>
      </c>
      <c r="F55" s="9" t="e">
        <f aca="false">E55-$E$108</f>
        <v>#VALUE!</v>
      </c>
    </row>
    <row r="56" customFormat="false" ht="15.75" hidden="false" customHeight="false" outlineLevel="0" collapsed="false">
      <c r="A56" s="4" t="n">
        <f aca="false">LN(D56/Inputs!$B$2)</f>
        <v>0.514426871724162</v>
      </c>
      <c r="B56" s="5" t="e">
        <f aca="false">NORMSDIST((A56-Inputs!$B$11)/Inputs!$B$12)</f>
        <v>#VALUE!</v>
      </c>
      <c r="C56" s="10" t="e">
        <f aca="false">B56-B55</f>
        <v>#VALUE!</v>
      </c>
      <c r="D56" s="11" t="n">
        <v>51</v>
      </c>
      <c r="E56" s="9" t="n">
        <v>30000000</v>
      </c>
      <c r="F56" s="9" t="e">
        <f aca="false">E56-$E$108</f>
        <v>#VALUE!</v>
      </c>
    </row>
    <row r="57" customFormat="false" ht="15.75" hidden="false" customHeight="false" outlineLevel="0" collapsed="false">
      <c r="A57" s="4" t="n">
        <f aca="false">LN(D57/Inputs!$B$2)</f>
        <v>0.533844957581264</v>
      </c>
      <c r="B57" s="5" t="e">
        <f aca="false">NORMSDIST((A57-Inputs!$B$11)/Inputs!$B$12)</f>
        <v>#VALUE!</v>
      </c>
      <c r="C57" s="10" t="e">
        <f aca="false">B57-B56</f>
        <v>#VALUE!</v>
      </c>
      <c r="D57" s="11" t="n">
        <v>52</v>
      </c>
      <c r="E57" s="9" t="n">
        <v>0</v>
      </c>
      <c r="F57" s="9" t="e">
        <f aca="false">E57-$E$108</f>
        <v>#VALUE!</v>
      </c>
    </row>
    <row r="58" customFormat="false" ht="15.75" hidden="false" customHeight="false" outlineLevel="0" collapsed="false">
      <c r="A58" s="4" t="n">
        <f aca="false">LN(D58/Inputs!$B$2)</f>
        <v>0.552893152551959</v>
      </c>
      <c r="B58" s="5" t="e">
        <f aca="false">NORMSDIST((A58-Inputs!$B$11)/Inputs!$B$12)</f>
        <v>#VALUE!</v>
      </c>
      <c r="C58" s="10" t="e">
        <f aca="false">B58-B57</f>
        <v>#VALUE!</v>
      </c>
      <c r="D58" s="11" t="n">
        <v>53</v>
      </c>
      <c r="E58" s="9" t="n">
        <v>0</v>
      </c>
      <c r="F58" s="9" t="e">
        <f aca="false">E58-$E$108</f>
        <v>#VALUE!</v>
      </c>
    </row>
    <row r="59" customFormat="false" ht="15.75" hidden="false" customHeight="false" outlineLevel="0" collapsed="false">
      <c r="A59" s="4" t="n">
        <f aca="false">LN(D59/Inputs!$B$2)</f>
        <v>0.571585285564111</v>
      </c>
      <c r="B59" s="5" t="e">
        <f aca="false">NORMSDIST((A59-Inputs!$B$11)/Inputs!$B$12)</f>
        <v>#VALUE!</v>
      </c>
      <c r="C59" s="10" t="e">
        <f aca="false">B59-B58</f>
        <v>#VALUE!</v>
      </c>
      <c r="D59" s="11" t="n">
        <v>54</v>
      </c>
      <c r="E59" s="9" t="n">
        <v>0</v>
      </c>
      <c r="F59" s="9" t="e">
        <f aca="false">E59-$E$108</f>
        <v>#VALUE!</v>
      </c>
    </row>
    <row r="60" customFormat="false" ht="15.75" hidden="false" customHeight="false" outlineLevel="0" collapsed="false">
      <c r="A60" s="4" t="n">
        <f aca="false">LN(D60/Inputs!$B$2)</f>
        <v>0.589934424232308</v>
      </c>
      <c r="B60" s="5" t="e">
        <f aca="false">NORMSDIST((A60-Inputs!$B$11)/Inputs!$B$12)</f>
        <v>#VALUE!</v>
      </c>
      <c r="C60" s="10" t="e">
        <f aca="false">B60-B59</f>
        <v>#VALUE!</v>
      </c>
      <c r="D60" s="11" t="n">
        <v>55</v>
      </c>
      <c r="E60" s="9" t="n">
        <v>0</v>
      </c>
      <c r="F60" s="9" t="e">
        <f aca="false">E60-$E$108</f>
        <v>#VALUE!</v>
      </c>
    </row>
    <row r="61" customFormat="false" ht="15.75" hidden="false" customHeight="false" outlineLevel="0" collapsed="false">
      <c r="A61" s="4" t="n">
        <f aca="false">LN(D61/Inputs!$B$2)</f>
        <v>0.607952929734986</v>
      </c>
      <c r="B61" s="5" t="e">
        <f aca="false">NORMSDIST((A61-Inputs!$B$11)/Inputs!$B$12)</f>
        <v>#VALUE!</v>
      </c>
      <c r="C61" s="10" t="e">
        <f aca="false">B61-B60</f>
        <v>#VALUE!</v>
      </c>
      <c r="D61" s="11" t="n">
        <v>56</v>
      </c>
      <c r="E61" s="9" t="n">
        <v>12358913.2456514</v>
      </c>
      <c r="F61" s="9" t="e">
        <f aca="false">E61-$E$108</f>
        <v>#VALUE!</v>
      </c>
    </row>
    <row r="62" customFormat="false" ht="15.75" hidden="false" customHeight="false" outlineLevel="0" collapsed="false">
      <c r="A62" s="4" t="n">
        <f aca="false">LN(D62/Inputs!$B$2)</f>
        <v>0.625652506834387</v>
      </c>
      <c r="B62" s="5" t="e">
        <f aca="false">NORMSDIST((A62-Inputs!$B$11)/Inputs!$B$12)</f>
        <v>#VALUE!</v>
      </c>
      <c r="C62" s="10" t="e">
        <f aca="false">B62-B61</f>
        <v>#VALUE!</v>
      </c>
      <c r="D62" s="11" t="n">
        <v>57</v>
      </c>
      <c r="E62" s="9" t="n">
        <v>31686224.6575342</v>
      </c>
      <c r="F62" s="9" t="e">
        <f aca="false">E62-$E$108</f>
        <v>#VALUE!</v>
      </c>
    </row>
    <row r="63" customFormat="false" ht="15.75" hidden="false" customHeight="false" outlineLevel="0" collapsed="false">
      <c r="A63" s="4" t="n">
        <f aca="false">LN(D63/Inputs!$B$2)</f>
        <v>0.643044249546256</v>
      </c>
      <c r="B63" s="5" t="e">
        <f aca="false">NORMSDIST((A63-Inputs!$B$11)/Inputs!$B$12)</f>
        <v>#VALUE!</v>
      </c>
      <c r="C63" s="10" t="e">
        <f aca="false">B63-B62</f>
        <v>#VALUE!</v>
      </c>
      <c r="D63" s="11" t="n">
        <v>58</v>
      </c>
      <c r="E63" s="9" t="n">
        <v>31686224.6575342</v>
      </c>
      <c r="F63" s="9" t="e">
        <f aca="false">E63-$E$108</f>
        <v>#VALUE!</v>
      </c>
    </row>
    <row r="64" customFormat="false" ht="15.75" hidden="false" customHeight="false" outlineLevel="0" collapsed="false">
      <c r="A64" s="4" t="n">
        <f aca="false">LN(D64/Inputs!$B$2)</f>
        <v>0.660138682905556</v>
      </c>
      <c r="B64" s="5" t="e">
        <f aca="false">NORMSDIST((A64-Inputs!$B$11)/Inputs!$B$12)</f>
        <v>#VALUE!</v>
      </c>
      <c r="C64" s="10" t="e">
        <f aca="false">B64-B63</f>
        <v>#VALUE!</v>
      </c>
      <c r="D64" s="11" t="n">
        <v>59</v>
      </c>
      <c r="E64" s="9" t="n">
        <v>31686224.6575342</v>
      </c>
      <c r="F64" s="9" t="e">
        <f aca="false">E64-$E$108</f>
        <v>#VALUE!</v>
      </c>
    </row>
    <row r="65" customFormat="false" ht="15.75" hidden="false" customHeight="false" outlineLevel="0" collapsed="false">
      <c r="A65" s="4" t="n">
        <f aca="false">LN(D65/Inputs!$B$2)</f>
        <v>0.676945801221937</v>
      </c>
      <c r="B65" s="5" t="e">
        <f aca="false">NORMSDIST((A65-Inputs!$B$11)/Inputs!$B$12)</f>
        <v>#VALUE!</v>
      </c>
      <c r="C65" s="10" t="e">
        <f aca="false">B65-B64</f>
        <v>#VALUE!</v>
      </c>
      <c r="D65" s="11" t="n">
        <v>60</v>
      </c>
      <c r="E65" s="9" t="n">
        <v>31686224.6575342</v>
      </c>
      <c r="F65" s="9" t="e">
        <f aca="false">E65-$E$108</f>
        <v>#VALUE!</v>
      </c>
    </row>
    <row r="66" customFormat="false" ht="15.75" hidden="false" customHeight="false" outlineLevel="0" collapsed="false">
      <c r="A66" s="4" t="n">
        <f aca="false">LN(D66/Inputs!$B$2)</f>
        <v>0.693475103173148</v>
      </c>
      <c r="B66" s="5" t="e">
        <f aca="false">NORMSDIST((A66-Inputs!$B$11)/Inputs!$B$12)</f>
        <v>#VALUE!</v>
      </c>
      <c r="C66" s="10" t="e">
        <f aca="false">B66-B65</f>
        <v>#VALUE!</v>
      </c>
      <c r="D66" s="11" t="n">
        <v>61</v>
      </c>
      <c r="E66" s="9" t="n">
        <v>31686224.6575342</v>
      </c>
      <c r="F66" s="9" t="e">
        <f aca="false">E66-$E$108</f>
        <v>#VALUE!</v>
      </c>
    </row>
    <row r="67" customFormat="false" ht="15.75" hidden="false" customHeight="false" outlineLevel="0" collapsed="false">
      <c r="A67" s="4" t="n">
        <f aca="false">LN(D67/Inputs!$B$2)</f>
        <v>0.709735624044928</v>
      </c>
      <c r="B67" s="5" t="e">
        <f aca="false">NORMSDIST((A67-Inputs!$B$11)/Inputs!$B$12)</f>
        <v>#VALUE!</v>
      </c>
      <c r="C67" s="10" t="e">
        <f aca="false">B67-B66</f>
        <v>#VALUE!</v>
      </c>
      <c r="D67" s="11" t="n">
        <v>62</v>
      </c>
      <c r="E67" s="9" t="n">
        <v>31686224.6575342</v>
      </c>
      <c r="F67" s="9" t="e">
        <f aca="false">E67-$E$108</f>
        <v>#VALUE!</v>
      </c>
    </row>
    <row r="68" customFormat="false" ht="15.75" hidden="false" customHeight="false" outlineLevel="0" collapsed="false">
      <c r="A68" s="4" t="n">
        <f aca="false">LN(D68/Inputs!$B$2)</f>
        <v>0.725735965391369</v>
      </c>
      <c r="B68" s="5" t="e">
        <f aca="false">NORMSDIST((A68-Inputs!$B$11)/Inputs!$B$12)</f>
        <v>#VALUE!</v>
      </c>
      <c r="C68" s="10" t="e">
        <f aca="false">B68-B67</f>
        <v>#VALUE!</v>
      </c>
      <c r="D68" s="11" t="n">
        <v>63</v>
      </c>
      <c r="E68" s="9" t="n">
        <v>31686224.6575342</v>
      </c>
      <c r="F68" s="9" t="e">
        <f aca="false">E68-$E$108</f>
        <v>#VALUE!</v>
      </c>
    </row>
    <row r="69" customFormat="false" ht="15.75" hidden="false" customHeight="false" outlineLevel="0" collapsed="false">
      <c r="A69" s="4" t="n">
        <f aca="false">LN(D69/Inputs!$B$2)</f>
        <v>0.741484322359509</v>
      </c>
      <c r="B69" s="5" t="e">
        <f aca="false">NORMSDIST((A69-Inputs!$B$11)/Inputs!$B$12)</f>
        <v>#VALUE!</v>
      </c>
      <c r="C69" s="10" t="e">
        <f aca="false">B69-B68</f>
        <v>#VALUE!</v>
      </c>
      <c r="D69" s="11" t="n">
        <v>64</v>
      </c>
      <c r="E69" s="9" t="n">
        <v>31686224.6575342</v>
      </c>
      <c r="F69" s="9" t="e">
        <f aca="false">E69-$E$108</f>
        <v>#VALUE!</v>
      </c>
    </row>
    <row r="70" customFormat="false" ht="15.75" hidden="false" customHeight="false" outlineLevel="0" collapsed="false">
      <c r="A70" s="4" t="n">
        <f aca="false">LN(D70/Inputs!$B$2)</f>
        <v>0.756988508895474</v>
      </c>
      <c r="B70" s="5" t="e">
        <f aca="false">NORMSDIST((A70-Inputs!$B$11)/Inputs!$B$12)</f>
        <v>#VALUE!</v>
      </c>
      <c r="C70" s="10" t="e">
        <f aca="false">B70-B69</f>
        <v>#VALUE!</v>
      </c>
      <c r="D70" s="11" t="n">
        <v>65</v>
      </c>
      <c r="E70" s="9" t="n">
        <v>31686224.6575342</v>
      </c>
      <c r="F70" s="9" t="e">
        <f aca="false">E70-$E$108</f>
        <v>#VALUE!</v>
      </c>
    </row>
    <row r="71" customFormat="false" ht="15.75" hidden="false" customHeight="false" outlineLevel="0" collapsed="false">
      <c r="A71" s="4" t="n">
        <f aca="false">LN(D71/Inputs!$B$2)</f>
        <v>0.772255981026262</v>
      </c>
      <c r="B71" s="5" t="e">
        <f aca="false">NORMSDIST((A71-Inputs!$B$11)/Inputs!$B$12)</f>
        <v>#VALUE!</v>
      </c>
      <c r="C71" s="10" t="e">
        <f aca="false">B71-B70</f>
        <v>#VALUE!</v>
      </c>
      <c r="D71" s="11" t="n">
        <v>66</v>
      </c>
      <c r="E71" s="9" t="n">
        <v>31686224.6575342</v>
      </c>
      <c r="F71" s="9" t="e">
        <f aca="false">E71-$E$108</f>
        <v>#VALUE!</v>
      </c>
    </row>
    <row r="72" customFormat="false" ht="15.75" hidden="false" customHeight="false" outlineLevel="0" collapsed="false">
      <c r="A72" s="4" t="n">
        <f aca="false">LN(D72/Inputs!$B$2)</f>
        <v>0.787293858390803</v>
      </c>
      <c r="B72" s="5" t="e">
        <f aca="false">NORMSDIST((A72-Inputs!$B$11)/Inputs!$B$12)</f>
        <v>#VALUE!</v>
      </c>
      <c r="C72" s="10" t="e">
        <f aca="false">B72-B71</f>
        <v>#VALUE!</v>
      </c>
      <c r="D72" s="11" t="n">
        <v>67</v>
      </c>
      <c r="E72" s="9" t="n">
        <v>31686224.6575342</v>
      </c>
      <c r="F72" s="9" t="e">
        <f aca="false">E72-$E$108</f>
        <v>#VALUE!</v>
      </c>
    </row>
    <row r="73" customFormat="false" ht="15.75" hidden="false" customHeight="false" outlineLevel="0" collapsed="false">
      <c r="A73" s="4" t="n">
        <f aca="false">LN(D73/Inputs!$B$2)</f>
        <v>0.802108944175943</v>
      </c>
      <c r="B73" s="5" t="e">
        <f aca="false">NORMSDIST((A73-Inputs!$B$11)/Inputs!$B$12)</f>
        <v>#VALUE!</v>
      </c>
      <c r="C73" s="10" t="e">
        <f aca="false">B73-B72</f>
        <v>#VALUE!</v>
      </c>
      <c r="D73" s="11" t="n">
        <v>68</v>
      </c>
      <c r="E73" s="9" t="n">
        <v>31686224.6575342</v>
      </c>
      <c r="F73" s="9" t="e">
        <f aca="false">E73-$E$108</f>
        <v>#VALUE!</v>
      </c>
    </row>
    <row r="74" customFormat="false" ht="15.75" hidden="false" customHeight="false" outlineLevel="0" collapsed="false">
      <c r="A74" s="4" t="n">
        <f aca="false">LN(D74/Inputs!$B$2)</f>
        <v>0.816707743597096</v>
      </c>
      <c r="B74" s="5" t="e">
        <f aca="false">NORMSDIST((A74-Inputs!$B$11)/Inputs!$B$12)</f>
        <v>#VALUE!</v>
      </c>
      <c r="C74" s="10" t="e">
        <f aca="false">B74-B73</f>
        <v>#VALUE!</v>
      </c>
      <c r="D74" s="11" t="n">
        <v>69</v>
      </c>
      <c r="E74" s="9" t="n">
        <v>31686224.6575342</v>
      </c>
      <c r="F74" s="9" t="e">
        <f aca="false">E74-$E$108</f>
        <v>#VALUE!</v>
      </c>
    </row>
    <row r="75" customFormat="false" ht="15.75" hidden="false" customHeight="false" outlineLevel="0" collapsed="false">
      <c r="A75" s="4" t="n">
        <f aca="false">LN(D75/Inputs!$B$2)</f>
        <v>0.831096481049196</v>
      </c>
      <c r="B75" s="5" t="e">
        <f aca="false">NORMSDIST((A75-Inputs!$B$11)/Inputs!$B$12)</f>
        <v>#VALUE!</v>
      </c>
      <c r="C75" s="10" t="e">
        <f aca="false">B75-B74</f>
        <v>#VALUE!</v>
      </c>
      <c r="D75" s="11" t="n">
        <v>70</v>
      </c>
      <c r="E75" s="9" t="n">
        <v>31686224.6575342</v>
      </c>
      <c r="F75" s="9" t="e">
        <f aca="false">E75-$E$108</f>
        <v>#VALUE!</v>
      </c>
    </row>
    <row r="76" customFormat="false" ht="15.75" hidden="false" customHeight="false" outlineLevel="0" collapsed="false">
      <c r="A76" s="4" t="n">
        <f aca="false">LN(D76/Inputs!$B$2)</f>
        <v>0.845281116041152</v>
      </c>
      <c r="B76" s="5" t="e">
        <f aca="false">NORMSDIST((A76-Inputs!$B$11)/Inputs!$B$12)</f>
        <v>#VALUE!</v>
      </c>
      <c r="C76" s="10" t="e">
        <f aca="false">B76-B75</f>
        <v>#VALUE!</v>
      </c>
      <c r="D76" s="11" t="n">
        <v>71</v>
      </c>
      <c r="E76" s="9" t="n">
        <v>31686224.6575342</v>
      </c>
      <c r="F76" s="9" t="e">
        <f aca="false">E76-$E$108</f>
        <v>#VALUE!</v>
      </c>
    </row>
    <row r="77" customFormat="false" ht="15.75" hidden="false" customHeight="false" outlineLevel="0" collapsed="false">
      <c r="A77" s="4" t="n">
        <f aca="false">LN(D77/Inputs!$B$2)</f>
        <v>0.859267358015892</v>
      </c>
      <c r="B77" s="5" t="e">
        <f aca="false">NORMSDIST((A77-Inputs!$B$11)/Inputs!$B$12)</f>
        <v>#VALUE!</v>
      </c>
      <c r="C77" s="10" t="e">
        <f aca="false">B77-B76</f>
        <v>#VALUE!</v>
      </c>
      <c r="D77" s="11" t="n">
        <v>72</v>
      </c>
      <c r="E77" s="9" t="n">
        <v>31686224.6575342</v>
      </c>
      <c r="F77" s="9" t="e">
        <f aca="false">E77-$E$108</f>
        <v>#VALUE!</v>
      </c>
    </row>
    <row r="78" customFormat="false" ht="15.75" hidden="false" customHeight="false" outlineLevel="0" collapsed="false">
      <c r="A78" s="4" t="n">
        <f aca="false">LN(D78/Inputs!$B$2)</f>
        <v>0.873060680148228</v>
      </c>
      <c r="B78" s="5" t="e">
        <f aca="false">NORMSDIST((A78-Inputs!$B$11)/Inputs!$B$12)</f>
        <v>#VALUE!</v>
      </c>
      <c r="C78" s="10" t="e">
        <f aca="false">B78-B77</f>
        <v>#VALUE!</v>
      </c>
      <c r="D78" s="11" t="n">
        <v>73</v>
      </c>
      <c r="E78" s="9" t="n">
        <v>31686224.6575342</v>
      </c>
      <c r="F78" s="9" t="e">
        <f aca="false">E78-$E$108</f>
        <v>#VALUE!</v>
      </c>
    </row>
    <row r="79" customFormat="false" ht="15.75" hidden="false" customHeight="false" outlineLevel="0" collapsed="false">
      <c r="A79" s="4" t="n">
        <f aca="false">LN(D79/Inputs!$B$2)</f>
        <v>0.886666332204007</v>
      </c>
      <c r="B79" s="5" t="e">
        <f aca="false">NORMSDIST((A79-Inputs!$B$11)/Inputs!$B$12)</f>
        <v>#VALUE!</v>
      </c>
      <c r="C79" s="10" t="e">
        <f aca="false">B79-B78</f>
        <v>#VALUE!</v>
      </c>
      <c r="D79" s="11" t="n">
        <v>74</v>
      </c>
      <c r="E79" s="9" t="n">
        <v>31686224.6575342</v>
      </c>
      <c r="F79" s="9" t="e">
        <f aca="false">E79-$E$108</f>
        <v>#VALUE!</v>
      </c>
    </row>
    <row r="80" customFormat="false" ht="15.75" hidden="false" customHeight="false" outlineLevel="0" collapsed="false">
      <c r="A80" s="4" t="n">
        <f aca="false">LN(D80/Inputs!$B$2)</f>
        <v>0.900089352536147</v>
      </c>
      <c r="B80" s="5" t="e">
        <f aca="false">NORMSDIST((A80-Inputs!$B$11)/Inputs!$B$12)</f>
        <v>#VALUE!</v>
      </c>
      <c r="C80" s="10" t="e">
        <f aca="false">B80-B79</f>
        <v>#VALUE!</v>
      </c>
      <c r="D80" s="11" t="n">
        <v>75</v>
      </c>
      <c r="E80" s="9" t="n">
        <v>31686224.6575342</v>
      </c>
      <c r="F80" s="9" t="e">
        <f aca="false">E80-$E$108</f>
        <v>#VALUE!</v>
      </c>
    </row>
    <row r="81" customFormat="false" ht="15.75" hidden="false" customHeight="false" outlineLevel="0" collapsed="false">
      <c r="A81" s="4" t="n">
        <f aca="false">LN(D81/Inputs!$B$2)</f>
        <v>0.913334579286168</v>
      </c>
      <c r="B81" s="5" t="e">
        <f aca="false">NORMSDIST((A81-Inputs!$B$11)/Inputs!$B$12)</f>
        <v>#VALUE!</v>
      </c>
      <c r="C81" s="10" t="e">
        <f aca="false">B81-B80</f>
        <v>#VALUE!</v>
      </c>
      <c r="D81" s="11" t="n">
        <v>76</v>
      </c>
      <c r="E81" s="9" t="n">
        <v>31686224.6575342</v>
      </c>
      <c r="F81" s="9" t="e">
        <f aca="false">E81-$E$108</f>
        <v>#VALUE!</v>
      </c>
    </row>
    <row r="82" customFormat="false" ht="15.75" hidden="false" customHeight="false" outlineLevel="0" collapsed="false">
      <c r="A82" s="4" t="n">
        <f aca="false">LN(D82/Inputs!$B$2)</f>
        <v>0.926406660853521</v>
      </c>
      <c r="B82" s="5" t="e">
        <f aca="false">NORMSDIST((A82-Inputs!$B$11)/Inputs!$B$12)</f>
        <v>#VALUE!</v>
      </c>
      <c r="C82" s="10" t="e">
        <f aca="false">B82-B81</f>
        <v>#VALUE!</v>
      </c>
      <c r="D82" s="11" t="n">
        <v>77</v>
      </c>
      <c r="E82" s="9" t="n">
        <v>31686224.6575342</v>
      </c>
      <c r="F82" s="9" t="e">
        <f aca="false">E82-$E$108</f>
        <v>#VALUE!</v>
      </c>
    </row>
    <row r="83" customFormat="false" ht="15.75" hidden="false" customHeight="false" outlineLevel="0" collapsed="false">
      <c r="A83" s="4" t="n">
        <f aca="false">LN(D83/Inputs!$B$2)</f>
        <v>0.939310065689428</v>
      </c>
      <c r="B83" s="5" t="e">
        <f aca="false">NORMSDIST((A83-Inputs!$B$11)/Inputs!$B$12)</f>
        <v>#VALUE!</v>
      </c>
      <c r="C83" s="10" t="e">
        <f aca="false">B83-B82</f>
        <v>#VALUE!</v>
      </c>
      <c r="D83" s="11" t="n">
        <v>78</v>
      </c>
      <c r="E83" s="9" t="n">
        <v>31686224.6575342</v>
      </c>
      <c r="F83" s="9" t="e">
        <f aca="false">E83-$E$108</f>
        <v>#VALUE!</v>
      </c>
    </row>
    <row r="84" customFormat="false" ht="15.75" hidden="false" customHeight="false" outlineLevel="0" collapsed="false">
      <c r="A84" s="4" t="n">
        <f aca="false">LN(D84/Inputs!$B$2)</f>
        <v>0.952049091466858</v>
      </c>
      <c r="B84" s="5" t="e">
        <f aca="false">NORMSDIST((A84-Inputs!$B$11)/Inputs!$B$12)</f>
        <v>#VALUE!</v>
      </c>
      <c r="C84" s="10" t="e">
        <f aca="false">B84-B83</f>
        <v>#VALUE!</v>
      </c>
      <c r="D84" s="11" t="n">
        <v>79</v>
      </c>
      <c r="E84" s="9" t="n">
        <v>31686224.6575342</v>
      </c>
      <c r="F84" s="9" t="e">
        <f aca="false">E84-$E$108</f>
        <v>#VALUE!</v>
      </c>
    </row>
    <row r="85" customFormat="false" ht="15.75" hidden="false" customHeight="false" outlineLevel="0" collapsed="false">
      <c r="A85" s="4" t="n">
        <f aca="false">LN(D85/Inputs!$B$2)</f>
        <v>0.964627873673718</v>
      </c>
      <c r="B85" s="5" t="e">
        <f aca="false">NORMSDIST((A85-Inputs!$B$11)/Inputs!$B$12)</f>
        <v>#VALUE!</v>
      </c>
      <c r="C85" s="10" t="e">
        <f aca="false">B85-B84</f>
        <v>#VALUE!</v>
      </c>
      <c r="D85" s="11" t="n">
        <v>80</v>
      </c>
      <c r="E85" s="9" t="n">
        <v>31686224.6575342</v>
      </c>
      <c r="F85" s="9" t="e">
        <f aca="false">E85-$E$108</f>
        <v>#VALUE!</v>
      </c>
    </row>
    <row r="86" customFormat="false" ht="15.75" hidden="false" customHeight="false" outlineLevel="0" collapsed="false">
      <c r="A86" s="4" t="n">
        <f aca="false">LN(D86/Inputs!$B$2)</f>
        <v>0.977050393672275</v>
      </c>
      <c r="B86" s="5" t="e">
        <f aca="false">NORMSDIST((A86-Inputs!$B$11)/Inputs!$B$12)</f>
        <v>#VALUE!</v>
      </c>
      <c r="C86" s="10" t="e">
        <f aca="false">B86-B85</f>
        <v>#VALUE!</v>
      </c>
      <c r="D86" s="11" t="n">
        <v>81</v>
      </c>
      <c r="E86" s="9" t="n">
        <v>31686224.6575342</v>
      </c>
      <c r="F86" s="9" t="e">
        <f aca="false">E86-$E$108</f>
        <v>#VALUE!</v>
      </c>
    </row>
    <row r="87" customFormat="false" ht="15.75" hidden="false" customHeight="false" outlineLevel="0" collapsed="false">
      <c r="A87" s="4" t="n">
        <f aca="false">LN(D87/Inputs!$B$2)</f>
        <v>0.98932048626409</v>
      </c>
      <c r="B87" s="5" t="e">
        <f aca="false">NORMSDIST((A87-Inputs!$B$11)/Inputs!$B$12)</f>
        <v>#VALUE!</v>
      </c>
      <c r="C87" s="10" t="e">
        <f aca="false">B87-B86</f>
        <v>#VALUE!</v>
      </c>
      <c r="D87" s="11" t="n">
        <v>82</v>
      </c>
      <c r="E87" s="9" t="n">
        <v>31686224.6575342</v>
      </c>
      <c r="F87" s="9" t="e">
        <f aca="false">E87-$E$108</f>
        <v>#VALUE!</v>
      </c>
    </row>
    <row r="88" customFormat="false" ht="15.75" hidden="false" customHeight="false" outlineLevel="0" collapsed="false">
      <c r="A88" s="4" t="n">
        <f aca="false">LN(D88/Inputs!$B$2)</f>
        <v>1.00144184679643</v>
      </c>
      <c r="B88" s="5" t="e">
        <f aca="false">NORMSDIST((A88-Inputs!$B$11)/Inputs!$B$12)</f>
        <v>#VALUE!</v>
      </c>
      <c r="C88" s="10" t="e">
        <f aca="false">B88-B87</f>
        <v>#VALUE!</v>
      </c>
      <c r="D88" s="11" t="n">
        <v>83</v>
      </c>
      <c r="E88" s="9" t="n">
        <v>31686224.6575342</v>
      </c>
      <c r="F88" s="9" t="e">
        <f aca="false">E88-$E$108</f>
        <v>#VALUE!</v>
      </c>
    </row>
    <row r="89" customFormat="false" ht="15.75" hidden="false" customHeight="false" outlineLevel="0" collapsed="false">
      <c r="A89" s="4" t="n">
        <f aca="false">LN(D89/Inputs!$B$2)</f>
        <v>1.01341803784315</v>
      </c>
      <c r="B89" s="5" t="e">
        <f aca="false">NORMSDIST((A89-Inputs!$B$11)/Inputs!$B$12)</f>
        <v>#VALUE!</v>
      </c>
      <c r="C89" s="10" t="e">
        <f aca="false">B89-B88</f>
        <v>#VALUE!</v>
      </c>
      <c r="D89" s="11" t="n">
        <v>84</v>
      </c>
      <c r="E89" s="9" t="n">
        <v>31686224.6575342</v>
      </c>
      <c r="F89" s="9" t="e">
        <f aca="false">E89-$E$108</f>
        <v>#VALUE!</v>
      </c>
    </row>
    <row r="90" customFormat="false" ht="15.75" hidden="false" customHeight="false" outlineLevel="0" collapsed="false">
      <c r="A90" s="4" t="n">
        <f aca="false">LN(D90/Inputs!$B$2)</f>
        <v>1.02525249549015</v>
      </c>
      <c r="B90" s="5" t="e">
        <f aca="false">NORMSDIST((A90-Inputs!$B$11)/Inputs!$B$12)</f>
        <v>#VALUE!</v>
      </c>
      <c r="C90" s="10" t="e">
        <f aca="false">B90-B89</f>
        <v>#VALUE!</v>
      </c>
      <c r="D90" s="11" t="n">
        <v>85</v>
      </c>
      <c r="E90" s="9" t="n">
        <v>31686224.6575342</v>
      </c>
      <c r="F90" s="9" t="e">
        <f aca="false">E90-$E$108</f>
        <v>#VALUE!</v>
      </c>
    </row>
    <row r="91" customFormat="false" ht="15.75" hidden="false" customHeight="false" outlineLevel="0" collapsed="false">
      <c r="A91" s="4" t="n">
        <f aca="false">LN(D91/Inputs!$B$2)</f>
        <v>1.03694853525334</v>
      </c>
      <c r="B91" s="5" t="e">
        <f aca="false">NORMSDIST((A91-Inputs!$B$11)/Inputs!$B$12)</f>
        <v>#VALUE!</v>
      </c>
      <c r="C91" s="10" t="e">
        <f aca="false">B91-B90</f>
        <v>#VALUE!</v>
      </c>
      <c r="D91" s="11" t="n">
        <v>86</v>
      </c>
      <c r="E91" s="9" t="n">
        <v>36599435.4755344</v>
      </c>
      <c r="F91" s="9" t="e">
        <f aca="false">E91-$E$108</f>
        <v>#VALUE!</v>
      </c>
    </row>
    <row r="92" customFormat="false" ht="15.75" hidden="false" customHeight="false" outlineLevel="0" collapsed="false">
      <c r="A92" s="4" t="n">
        <f aca="false">LN(D92/Inputs!$B$2)</f>
        <v>1.04850935765442</v>
      </c>
      <c r="B92" s="5" t="e">
        <f aca="false">NORMSDIST((A92-Inputs!$B$11)/Inputs!$B$12)</f>
        <v>#VALUE!</v>
      </c>
      <c r="C92" s="10" t="e">
        <f aca="false">B92-B91</f>
        <v>#VALUE!</v>
      </c>
      <c r="D92" s="11" t="n">
        <v>87</v>
      </c>
      <c r="E92" s="9" t="n">
        <v>47006087.4755344</v>
      </c>
      <c r="F92" s="9" t="e">
        <f aca="false">E92-$E$108</f>
        <v>#VALUE!</v>
      </c>
    </row>
    <row r="93" customFormat="false" ht="15.75" hidden="false" customHeight="false" outlineLevel="0" collapsed="false">
      <c r="A93" s="4" t="n">
        <f aca="false">LN(D93/Inputs!$B$2)</f>
        <v>1.05993805347804</v>
      </c>
      <c r="B93" s="5" t="e">
        <f aca="false">NORMSDIST((A93-Inputs!$B$11)/Inputs!$B$12)</f>
        <v>#VALUE!</v>
      </c>
      <c r="C93" s="10" t="e">
        <f aca="false">B93-B92</f>
        <v>#VALUE!</v>
      </c>
      <c r="D93" s="11" t="n">
        <v>88</v>
      </c>
      <c r="E93" s="9" t="n">
        <v>57412739.4755344</v>
      </c>
      <c r="F93" s="9" t="e">
        <f aca="false">E93-$E$108</f>
        <v>#VALUE!</v>
      </c>
    </row>
    <row r="94" customFormat="false" ht="15.75" hidden="false" customHeight="false" outlineLevel="0" collapsed="false">
      <c r="A94" s="4" t="n">
        <f aca="false">LN(D94/Inputs!$B$2)</f>
        <v>1.07123760873198</v>
      </c>
      <c r="B94" s="5" t="e">
        <f aca="false">NORMSDIST((A94-Inputs!$B$11)/Inputs!$B$12)</f>
        <v>#VALUE!</v>
      </c>
      <c r="C94" s="10" t="e">
        <f aca="false">B94-B93</f>
        <v>#VALUE!</v>
      </c>
      <c r="D94" s="11" t="n">
        <v>89</v>
      </c>
      <c r="E94" s="9" t="n">
        <v>61686224.6575342</v>
      </c>
      <c r="F94" s="9" t="e">
        <f aca="false">E94-$E$108</f>
        <v>#VALUE!</v>
      </c>
    </row>
    <row r="95" customFormat="false" ht="15.75" hidden="false" customHeight="false" outlineLevel="0" collapsed="false">
      <c r="A95" s="4" t="n">
        <f aca="false">LN(D95/Inputs!$B$2)</f>
        <v>1.0824109093301</v>
      </c>
      <c r="B95" s="5" t="e">
        <f aca="false">NORMSDIST((A95-Inputs!$B$11)/Inputs!$B$12)</f>
        <v>#VALUE!</v>
      </c>
      <c r="C95" s="10" t="e">
        <f aca="false">B95-B94</f>
        <v>#VALUE!</v>
      </c>
      <c r="D95" s="11" t="n">
        <v>90</v>
      </c>
      <c r="E95" s="9" t="n">
        <v>61686224.6575342</v>
      </c>
      <c r="F95" s="9" t="e">
        <f aca="false">E95-$E$108</f>
        <v>#VALUE!</v>
      </c>
    </row>
    <row r="96" customFormat="false" ht="15.75" hidden="false" customHeight="false" outlineLevel="0" collapsed="false">
      <c r="A96" s="4" t="n">
        <f aca="false">LN(D96/Inputs!$B$2)</f>
        <v>1.09346074551669</v>
      </c>
      <c r="B96" s="5" t="e">
        <f aca="false">NORMSDIST((A96-Inputs!$B$11)/Inputs!$B$12)</f>
        <v>#VALUE!</v>
      </c>
      <c r="C96" s="10" t="e">
        <f aca="false">B96-B95</f>
        <v>#VALUE!</v>
      </c>
      <c r="D96" s="11" t="n">
        <v>91</v>
      </c>
      <c r="E96" s="9" t="n">
        <v>61686224.6575342</v>
      </c>
      <c r="F96" s="9" t="e">
        <f aca="false">E96-$E$108</f>
        <v>#VALUE!</v>
      </c>
    </row>
    <row r="97" customFormat="false" ht="15.75" hidden="false" customHeight="false" outlineLevel="0" collapsed="false">
      <c r="A97" s="4" t="n">
        <f aca="false">LN(D97/Inputs!$B$2)</f>
        <v>1.10438981604888</v>
      </c>
      <c r="B97" s="5" t="e">
        <f aca="false">NORMSDIST((A97-Inputs!$B$11)/Inputs!$B$12)</f>
        <v>#VALUE!</v>
      </c>
      <c r="C97" s="10" t="e">
        <f aca="false">B97-B96</f>
        <v>#VALUE!</v>
      </c>
      <c r="D97" s="11" t="n">
        <v>92</v>
      </c>
      <c r="E97" s="9" t="n">
        <v>61686224.6575342</v>
      </c>
      <c r="F97" s="9" t="e">
        <f aca="false">E97-$E$108</f>
        <v>#VALUE!</v>
      </c>
    </row>
    <row r="98" customFormat="false" ht="15.75" hidden="false" customHeight="false" outlineLevel="0" collapsed="false">
      <c r="A98" s="4" t="n">
        <f aca="false">LN(D98/Inputs!$B$2)</f>
        <v>1.11520073215309</v>
      </c>
      <c r="B98" s="5" t="e">
        <f aca="false">NORMSDIST((A98-Inputs!$B$11)/Inputs!$B$12)</f>
        <v>#VALUE!</v>
      </c>
      <c r="C98" s="10" t="e">
        <f aca="false">B98-B97</f>
        <v>#VALUE!</v>
      </c>
      <c r="D98" s="11" t="n">
        <v>93</v>
      </c>
      <c r="E98" s="9" t="n">
        <v>61686224.6575342</v>
      </c>
      <c r="F98" s="9" t="e">
        <f aca="false">E98-$E$108</f>
        <v>#VALUE!</v>
      </c>
    </row>
    <row r="99" customFormat="false" ht="15.75" hidden="false" customHeight="false" outlineLevel="0" collapsed="false">
      <c r="A99" s="4" t="n">
        <f aca="false">LN(D99/Inputs!$B$2)</f>
        <v>1.12589602126984</v>
      </c>
      <c r="B99" s="5" t="e">
        <f aca="false">NORMSDIST((A99-Inputs!$B$11)/Inputs!$B$12)</f>
        <v>#VALUE!</v>
      </c>
      <c r="C99" s="10" t="e">
        <f aca="false">B99-B98</f>
        <v>#VALUE!</v>
      </c>
      <c r="D99" s="11" t="n">
        <v>94</v>
      </c>
      <c r="E99" s="9" t="n">
        <v>61686224.6575342</v>
      </c>
      <c r="F99" s="9" t="e">
        <f aca="false">E99-$E$108</f>
        <v>#VALUE!</v>
      </c>
    </row>
    <row r="100" customFormat="false" ht="15.75" hidden="false" customHeight="false" outlineLevel="0" collapsed="false">
      <c r="A100" s="4" t="n">
        <f aca="false">LN(D100/Inputs!$B$2)</f>
        <v>1.13647813060038</v>
      </c>
      <c r="B100" s="5" t="e">
        <f aca="false">NORMSDIST((A100-Inputs!$B$11)/Inputs!$B$12)</f>
        <v>#VALUE!</v>
      </c>
      <c r="C100" s="10" t="e">
        <f aca="false">B100-B99</f>
        <v>#VALUE!</v>
      </c>
      <c r="D100" s="11" t="n">
        <v>95</v>
      </c>
      <c r="E100" s="9" t="n">
        <v>61686224.6575342</v>
      </c>
      <c r="F100" s="9" t="e">
        <f aca="false">E100-$E$108</f>
        <v>#VALUE!</v>
      </c>
    </row>
    <row r="101" customFormat="false" ht="15.75" hidden="false" customHeight="false" outlineLevel="0" collapsed="false">
      <c r="A101" s="4" t="n">
        <f aca="false">LN(D101/Inputs!$B$2)</f>
        <v>1.14694943046767</v>
      </c>
      <c r="B101" s="5" t="e">
        <f aca="false">NORMSDIST((A101-Inputs!$B$11)/Inputs!$B$12)</f>
        <v>#VALUE!</v>
      </c>
      <c r="C101" s="10" t="e">
        <f aca="false">B101-B100</f>
        <v>#VALUE!</v>
      </c>
      <c r="D101" s="11" t="n">
        <v>96</v>
      </c>
      <c r="E101" s="9" t="n">
        <v>61686224.6575342</v>
      </c>
      <c r="F101" s="9" t="e">
        <f aca="false">E101-$E$108</f>
        <v>#VALUE!</v>
      </c>
    </row>
    <row r="102" customFormat="false" ht="15.75" hidden="false" customHeight="false" outlineLevel="0" collapsed="false">
      <c r="A102" s="4" t="n">
        <f aca="false">LN(D102/Inputs!$B$2)</f>
        <v>1.15731221750322</v>
      </c>
      <c r="B102" s="5" t="e">
        <f aca="false">NORMSDIST((A102-Inputs!$B$11)/Inputs!$B$12)</f>
        <v>#VALUE!</v>
      </c>
      <c r="C102" s="10" t="e">
        <f aca="false">B102-B101</f>
        <v>#VALUE!</v>
      </c>
      <c r="D102" s="11" t="n">
        <v>97</v>
      </c>
      <c r="E102" s="9" t="n">
        <v>61686224.6575342</v>
      </c>
      <c r="F102" s="9" t="e">
        <f aca="false">E102-$E$108</f>
        <v>#VALUE!</v>
      </c>
    </row>
    <row r="103" customFormat="false" ht="15.75" hidden="false" customHeight="false" outlineLevel="0" collapsed="false">
      <c r="A103" s="4" t="n">
        <f aca="false">LN(D103/Inputs!$B$2)</f>
        <v>1.16756871767041</v>
      </c>
      <c r="B103" s="5" t="e">
        <f aca="false">NORMSDIST((A103-Inputs!$B$11)/Inputs!$B$12)</f>
        <v>#VALUE!</v>
      </c>
      <c r="C103" s="10" t="e">
        <f aca="false">B103-B102</f>
        <v>#VALUE!</v>
      </c>
      <c r="D103" s="11" t="n">
        <v>98</v>
      </c>
      <c r="E103" s="9" t="n">
        <v>61686224.6575342</v>
      </c>
      <c r="F103" s="9" t="e">
        <f aca="false">E103-$E$108</f>
        <v>#VALUE!</v>
      </c>
    </row>
    <row r="104" customFormat="false" ht="15.75" hidden="false" customHeight="false" outlineLevel="0" collapsed="false">
      <c r="A104" s="4" t="n">
        <f aca="false">LN(D104/Inputs!$B$2)</f>
        <v>1.17772108913443</v>
      </c>
      <c r="B104" s="5" t="e">
        <f aca="false">NORMSDIST((A104-Inputs!$B$11)/Inputs!$B$12)</f>
        <v>#VALUE!</v>
      </c>
      <c r="C104" s="10" t="e">
        <f aca="false">B104-B103</f>
        <v>#VALUE!</v>
      </c>
      <c r="D104" s="11" t="n">
        <v>99</v>
      </c>
      <c r="E104" s="9" t="n">
        <v>61686224.6575342</v>
      </c>
      <c r="F104" s="9" t="e">
        <f aca="false">E104-$E$108</f>
        <v>#VALUE!</v>
      </c>
    </row>
    <row r="105" customFormat="false" ht="15.75" hidden="false" customHeight="false" outlineLevel="0" collapsed="false">
      <c r="A105" s="4" t="n">
        <f aca="false">LN(D105/Inputs!$B$2)</f>
        <v>1.18777142498793</v>
      </c>
      <c r="B105" s="5" t="e">
        <f aca="false">NORMSDIST((A105-Inputs!$B$11)/Inputs!$B$12)</f>
        <v>#VALUE!</v>
      </c>
      <c r="C105" s="10" t="e">
        <f aca="false">B105-B104</f>
        <v>#VALUE!</v>
      </c>
      <c r="D105" s="11" t="n">
        <v>100</v>
      </c>
      <c r="E105" s="9" t="n">
        <v>61686224.6575342</v>
      </c>
      <c r="F105" s="9" t="e">
        <f aca="false">E105-$E$108</f>
        <v>#VALUE!</v>
      </c>
    </row>
    <row r="106" customFormat="false" ht="15.75" hidden="false" customHeight="false" outlineLevel="0" collapsed="false">
      <c r="B106" s="12" t="e">
        <f aca="false">1-B105</f>
        <v>#VALUE!</v>
      </c>
      <c r="C106" s="12" t="e">
        <f aca="false">B106</f>
        <v>#VALUE!</v>
      </c>
      <c r="E106" s="9" t="n">
        <v>61686224.6575342</v>
      </c>
      <c r="F106" s="9" t="e">
        <f aca="false">E106-$E$108</f>
        <v>#VALUE!</v>
      </c>
      <c r="G106" s="13" t="s">
        <v>7</v>
      </c>
    </row>
    <row r="108" customFormat="false" ht="15.75" hidden="false" customHeight="false" outlineLevel="0" collapsed="false">
      <c r="C108" s="12" t="e">
        <f aca="false">SUM(C5:C106)</f>
        <v>#VALUE!</v>
      </c>
      <c r="E108" s="9" t="e">
        <f aca="false">SUMPRODUCT(E6:E106,C6:C106)</f>
        <v>#VALUE!</v>
      </c>
      <c r="F108" s="9" t="e">
        <f aca="false">SQRT(SUMPRODUCT(F5:F106,F5:F106,C5:C106))</f>
        <v>#VALUE!</v>
      </c>
    </row>
    <row r="109" customFormat="false" ht="15.75" hidden="false" customHeight="false" outlineLevel="0" collapsed="false">
      <c r="E109" s="1" t="s">
        <v>8</v>
      </c>
      <c r="F109" s="1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0" width="10.56"/>
  </cols>
  <sheetData>
    <row r="1" customFormat="false" ht="12.75" hidden="false" customHeight="false" outlineLevel="0" collapsed="false">
      <c r="A1" s="14" t="s">
        <v>10</v>
      </c>
      <c r="D1" s="15"/>
      <c r="F1" s="16"/>
    </row>
    <row r="2" customFormat="false" ht="12.75" hidden="false" customHeight="false" outlineLevel="0" collapsed="false">
      <c r="A2" s="0" t="s">
        <v>11</v>
      </c>
      <c r="B2" s="17" t="n">
        <v>30.49</v>
      </c>
    </row>
    <row r="3" customFormat="false" ht="12.75" hidden="false" customHeight="false" outlineLevel="0" collapsed="false">
      <c r="A3" s="0" t="s">
        <v>12</v>
      </c>
      <c r="B3" s="18" t="n">
        <f aca="false">(9.73%-4%)+B4</f>
        <v>0.0923</v>
      </c>
    </row>
    <row r="4" customFormat="false" ht="12.75" hidden="false" customHeight="false" outlineLevel="0" collapsed="false">
      <c r="A4" s="0" t="s">
        <v>13</v>
      </c>
      <c r="B4" s="18" t="n">
        <v>0.035</v>
      </c>
    </row>
    <row r="5" customFormat="false" ht="12.75" hidden="false" customHeight="false" outlineLevel="0" collapsed="false">
      <c r="A5" s="0" t="s">
        <v>14</v>
      </c>
      <c r="B5" s="19" t="n">
        <v>0.46</v>
      </c>
    </row>
    <row r="6" customFormat="false" ht="12.75" hidden="false" customHeight="false" outlineLevel="0" collapsed="false">
      <c r="A6" s="0" t="s">
        <v>15</v>
      </c>
      <c r="B6" s="20" t="n">
        <f aca="true">TODAY()</f>
        <v>45926</v>
      </c>
    </row>
    <row r="7" customFormat="false" ht="12.75" hidden="false" customHeight="false" outlineLevel="0" collapsed="false">
      <c r="A7" s="0" t="s">
        <v>16</v>
      </c>
      <c r="B7" s="20" t="n">
        <v>38442</v>
      </c>
    </row>
    <row r="8" customFormat="false" ht="12.75" hidden="false" customHeight="false" outlineLevel="0" collapsed="false">
      <c r="A8" s="0" t="s">
        <v>17</v>
      </c>
      <c r="B8" s="21" t="n">
        <f aca="false">(B7-B6)/365.25</f>
        <v>-20.4900752908966</v>
      </c>
    </row>
    <row r="9" customFormat="false" ht="12.75" hidden="false" customHeight="false" outlineLevel="0" collapsed="false">
      <c r="A9" s="0" t="s">
        <v>18</v>
      </c>
      <c r="B9" s="18" t="n">
        <v>0.0065</v>
      </c>
    </row>
    <row r="11" customFormat="false" ht="12.75" hidden="false" customHeight="false" outlineLevel="0" collapsed="false">
      <c r="A11" s="0" t="s">
        <v>19</v>
      </c>
      <c r="B11" s="22" t="n">
        <f aca="false">(B3-B9-B5^2/2)*B8</f>
        <v>0.409801505817933</v>
      </c>
    </row>
    <row r="12" customFormat="false" ht="12.75" hidden="false" customHeight="false" outlineLevel="0" collapsed="false">
      <c r="A12" s="0" t="s">
        <v>20</v>
      </c>
      <c r="B12" s="22" t="e">
        <f aca="false">B5*SQRT(B8)</f>
        <v>#VALUE!</v>
      </c>
    </row>
    <row r="15" customFormat="false" ht="12.75" hidden="false" customHeight="false" outlineLevel="0" collapsed="false">
      <c r="A15" s="14"/>
    </row>
    <row r="16" customFormat="false" ht="12.75" hidden="false" customHeight="false" outlineLevel="0" collapsed="false">
      <c r="A16" s="23"/>
      <c r="B16" s="23"/>
      <c r="C16" s="23"/>
      <c r="D16" s="23"/>
      <c r="E16" s="23"/>
      <c r="F16" s="23"/>
    </row>
    <row r="18" customFormat="false" ht="12.75" hidden="false" customHeight="false" outlineLevel="0" collapsed="false">
      <c r="A18" s="16"/>
      <c r="B18" s="16"/>
      <c r="C18" s="22"/>
      <c r="D18" s="22"/>
      <c r="E18" s="22"/>
      <c r="F18" s="22"/>
      <c r="H18" s="22"/>
      <c r="J18" s="22"/>
    </row>
  </sheetData>
  <mergeCells count="3">
    <mergeCell ref="A16:B16"/>
    <mergeCell ref="C16:D16"/>
    <mergeCell ref="E16:F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2001-09-20T14:59:52Z</dcterms:created>
  <dc:creator>Travis Winfrey</dc:creator>
  <dc:description/>
  <dc:language>en-US</dc:language>
  <cp:lastModifiedBy>rbharati</cp:lastModifiedBy>
  <cp:lastPrinted>2001-09-20T15:20:56Z</cp:lastPrinted>
  <dcterms:modified xsi:type="dcterms:W3CDTF">2001-09-20T16:34:16Z</dcterms:modified>
  <cp:revision>0</cp:revision>
  <dc:subject/>
  <dc:title/>
</cp:coreProperties>
</file>