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<sst xmlns="http://schemas.openxmlformats.org/spreadsheetml/2006/main" count="46" uniqueCount="35">
  <si>
    <t xml:space="preserve">SUNDANCE B PPA ECONOMICS ASSUMING SALE @ C$300MM</t>
  </si>
  <si>
    <t xml:space="preserve">Power Price Bid</t>
  </si>
  <si>
    <t xml:space="preserve">Equivalent Bid</t>
  </si>
  <si>
    <t xml:space="preserve">P&amp;L over MTM Value</t>
  </si>
  <si>
    <t xml:space="preserve">USD/MWhr @ Libor</t>
  </si>
  <si>
    <t xml:space="preserve">CAD 000's</t>
  </si>
  <si>
    <t xml:space="preserve">USD 000's</t>
  </si>
  <si>
    <t xml:space="preserve">Net P&amp;L if PPA Sold @ C$300 MM</t>
  </si>
  <si>
    <t xml:space="preserve">CAD</t>
  </si>
  <si>
    <t xml:space="preserve">USD</t>
  </si>
  <si>
    <t xml:space="preserve">MTM Value as of Nov 15/01 (Jan 02 Start)</t>
  </si>
  <si>
    <t xml:space="preserve">Remaining Schedule C Prudency </t>
  </si>
  <si>
    <t xml:space="preserve">Estimated Liquidations for Rest of Year</t>
  </si>
  <si>
    <t xml:space="preserve">Bid</t>
  </si>
  <si>
    <t xml:space="preserve">Net P&amp;L</t>
  </si>
  <si>
    <t xml:space="preserve">Summary of LTD Cash Position</t>
  </si>
  <si>
    <t xml:space="preserve">Initial Bid</t>
  </si>
  <si>
    <t xml:space="preserve">Interest Payments</t>
  </si>
  <si>
    <t xml:space="preserve">Payments to TAU</t>
  </si>
  <si>
    <t xml:space="preserve">Payments to ESBI</t>
  </si>
  <si>
    <t xml:space="preserve">Pool Revenue</t>
  </si>
  <si>
    <t xml:space="preserve">Liquidated Gas Hedges</t>
  </si>
  <si>
    <t xml:space="preserve">Liquidated Power Hedges</t>
  </si>
  <si>
    <t xml:space="preserve">Net Cash Position</t>
  </si>
  <si>
    <t xml:space="preserve">Total Value Created by Alberta Power</t>
  </si>
  <si>
    <t xml:space="preserve">DPR YTD</t>
  </si>
  <si>
    <t xml:space="preserve">Total  </t>
  </si>
  <si>
    <t xml:space="preserve">MTM Value of Gas Hedges Liquidated @ Mids</t>
  </si>
  <si>
    <t xml:space="preserve">Upfront Bid</t>
  </si>
  <si>
    <t xml:space="preserve">MTM Value as of Nov 15/01</t>
  </si>
  <si>
    <t xml:space="preserve">YTD Liq</t>
  </si>
  <si>
    <t xml:space="preserve">MTM Value of Power Hedges Liquidated @ Mids</t>
  </si>
  <si>
    <t xml:space="preserve">Total</t>
  </si>
  <si>
    <t xml:space="preserve">Release of Credit Obligations</t>
  </si>
  <si>
    <t xml:space="preserve">LC posted with TAU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</si>
</sst>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\$* #,##0.00_);_(\$* \(#,##0.00\);_(\$* \-??_);_(@_)"/>
    <numFmt numFmtId="167" formatCode="_(* #,##0_);_(* \(#,##0\);_(* \-??_);_(@_)"/>
    <numFmt numFmtId="168" formatCode="_(* #,##0.00_);_(* \(#,##0.00\);_(* \-??_);_(@_)"/>
    <numFmt numFmtId="169" formatCode="_(* #,##0.0000_);_(* \(#,##0.000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9" fontId="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85"/>
    <col collapsed="false" customWidth="true" hidden="false" outlineLevel="0" max="2" min="2" style="0" width="20.13"/>
    <col collapsed="false" customWidth="true" hidden="false" outlineLevel="0" max="3" min="3" style="0" width="13.14"/>
    <col collapsed="false" customWidth="true" hidden="false" outlineLevel="0" max="4" min="4" style="0" width="11.85"/>
    <col collapsed="false" customWidth="true" hidden="false" outlineLevel="0" max="6" min="5" style="0" width="11.56"/>
    <col collapsed="false" customWidth="true" hidden="true" outlineLevel="0" max="7" min="7" style="0" width="11.28"/>
    <col collapsed="false" customWidth="true" hidden="true" outlineLevel="0" max="8" min="8" style="0" width="11.56"/>
  </cols>
  <sheetData>
    <row r="1" customFormat="false" ht="30.75" hidden="false" customHeight="true" outlineLevel="0" collapsed="false">
      <c r="A1" s="1" t="s">
        <v>0</v>
      </c>
      <c r="B1" s="1"/>
      <c r="C1" s="1"/>
      <c r="D1" s="1"/>
      <c r="E1" s="1"/>
    </row>
    <row r="2" customFormat="false" ht="12.75" hidden="false" customHeight="false" outlineLevel="0" collapsed="false">
      <c r="A2" s="2"/>
      <c r="B2" s="2"/>
    </row>
    <row r="4" customFormat="false" ht="25.5" hidden="false" customHeight="false" outlineLevel="0" collapsed="false">
      <c r="A4" s="3" t="s">
        <v>1</v>
      </c>
      <c r="B4" s="4" t="s">
        <v>2</v>
      </c>
      <c r="C4" s="4" t="s">
        <v>2</v>
      </c>
      <c r="D4" s="4" t="s">
        <v>3</v>
      </c>
      <c r="E4" s="4" t="s">
        <v>3</v>
      </c>
    </row>
    <row r="5" customFormat="false" ht="12.75" hidden="false" customHeight="false" outlineLevel="0" collapsed="false">
      <c r="A5" s="5" t="s">
        <v>4</v>
      </c>
      <c r="B5" s="6" t="s">
        <v>5</v>
      </c>
      <c r="C5" s="6" t="s">
        <v>6</v>
      </c>
      <c r="D5" s="6" t="s">
        <v>5</v>
      </c>
      <c r="E5" s="6" t="s">
        <v>6</v>
      </c>
    </row>
    <row r="6" customFormat="false" ht="18.75" hidden="false" customHeight="true" outlineLevel="0" collapsed="false">
      <c r="A6" s="7" t="n">
        <v>23.68</v>
      </c>
      <c r="B6" s="8" t="n">
        <v>300000</v>
      </c>
      <c r="C6" s="8" t="n">
        <f aca="false">B6/1.57</f>
        <v>191082.802547771</v>
      </c>
      <c r="D6" s="9" t="n">
        <f aca="false">B6-$C$33</f>
        <v>-11814</v>
      </c>
      <c r="E6" s="10" t="n">
        <f aca="false">C6-$D$33</f>
        <v>-7688.1974522293</v>
      </c>
      <c r="F6" s="11"/>
      <c r="H6" s="11"/>
    </row>
    <row r="7" customFormat="false" ht="18.75" hidden="false" customHeight="true" outlineLevel="0" collapsed="false">
      <c r="A7" s="7"/>
      <c r="B7" s="8"/>
      <c r="C7" s="8"/>
      <c r="D7" s="9"/>
      <c r="E7" s="10"/>
      <c r="F7" s="11"/>
      <c r="H7" s="11"/>
    </row>
    <row r="8" customFormat="false" ht="18.75" hidden="false" customHeight="true" outlineLevel="0" collapsed="false">
      <c r="A8" s="5" t="s">
        <v>7</v>
      </c>
      <c r="B8" s="5"/>
      <c r="C8" s="6" t="s">
        <v>8</v>
      </c>
      <c r="D8" s="6" t="s">
        <v>9</v>
      </c>
      <c r="F8" s="11"/>
      <c r="H8" s="11"/>
    </row>
    <row r="10" customFormat="false" ht="12.75" hidden="false" customHeight="false" outlineLevel="0" collapsed="false">
      <c r="A10" s="12" t="s">
        <v>10</v>
      </c>
      <c r="C10" s="13" t="n">
        <f aca="false">+C33*-1</f>
        <v>-311814</v>
      </c>
      <c r="D10" s="13" t="n">
        <v>-198771</v>
      </c>
    </row>
    <row r="11" customFormat="false" ht="12.75" hidden="false" customHeight="false" outlineLevel="0" collapsed="false">
      <c r="A11" s="12" t="s">
        <v>11</v>
      </c>
      <c r="C11" s="13" t="n">
        <f aca="false">+C29</f>
        <v>149040</v>
      </c>
      <c r="D11" s="13" t="n">
        <f aca="false">+D29</f>
        <v>95008</v>
      </c>
    </row>
    <row r="12" customFormat="false" ht="12.75" hidden="false" customHeight="false" outlineLevel="0" collapsed="false">
      <c r="A12" s="12" t="s">
        <v>12</v>
      </c>
      <c r="C12" s="13" t="n">
        <f aca="false">316701-311814</f>
        <v>4887</v>
      </c>
      <c r="D12" s="13" t="n">
        <f aca="false">201887-198771</f>
        <v>3116</v>
      </c>
    </row>
    <row r="13" customFormat="false" ht="13.5" hidden="false" customHeight="false" outlineLevel="0" collapsed="false">
      <c r="A13" s="12" t="s">
        <v>13</v>
      </c>
      <c r="C13" s="14" t="n">
        <f aca="false">+B6</f>
        <v>300000</v>
      </c>
      <c r="D13" s="14" t="n">
        <f aca="false">+C6</f>
        <v>191082.802547771</v>
      </c>
    </row>
    <row r="14" customFormat="false" ht="12.75" hidden="false" customHeight="false" outlineLevel="0" collapsed="false">
      <c r="A14" s="12" t="s">
        <v>14</v>
      </c>
      <c r="C14" s="15" t="n">
        <f aca="false">SUM(C10:C13)</f>
        <v>142113</v>
      </c>
      <c r="D14" s="15" t="n">
        <f aca="false">SUM(D10:D13)</f>
        <v>90435.8025477707</v>
      </c>
    </row>
    <row r="15" customFormat="false" ht="12.75" hidden="false" customHeight="false" outlineLevel="0" collapsed="false">
      <c r="G15" s="15"/>
    </row>
    <row r="16" customFormat="false" ht="12.75" hidden="false" customHeight="false" outlineLevel="0" collapsed="false">
      <c r="A16" s="5" t="s">
        <v>15</v>
      </c>
      <c r="B16" s="5"/>
      <c r="C16" s="6" t="s">
        <v>8</v>
      </c>
      <c r="D16" s="6" t="s">
        <v>9</v>
      </c>
      <c r="G16" s="15"/>
      <c r="I16" s="15"/>
    </row>
    <row r="17" customFormat="false" ht="12.75" hidden="false" customHeight="false" outlineLevel="0" collapsed="false">
      <c r="G17" s="15"/>
      <c r="I17" s="15"/>
    </row>
    <row r="18" customFormat="false" ht="12.75" hidden="false" customHeight="false" outlineLevel="0" collapsed="false">
      <c r="A18" s="12" t="s">
        <v>16</v>
      </c>
      <c r="C18" s="13" t="n">
        <f aca="false">294800*-1</f>
        <v>-294800</v>
      </c>
      <c r="D18" s="13" t="n">
        <f aca="false">C18/1.54</f>
        <v>-191428.571428571</v>
      </c>
      <c r="G18" s="15"/>
      <c r="I18" s="15"/>
    </row>
    <row r="19" customFormat="false" ht="12.75" hidden="false" customHeight="false" outlineLevel="0" collapsed="false">
      <c r="A19" s="12" t="s">
        <v>17</v>
      </c>
      <c r="C19" s="13" t="n">
        <f aca="false">(2538+2652+2733+2887+2794+2887)*-1</f>
        <v>-16491</v>
      </c>
      <c r="D19" s="13" t="n">
        <f aca="false">C19/1.55</f>
        <v>-10639.3548387097</v>
      </c>
      <c r="I19" s="15"/>
    </row>
    <row r="20" customFormat="false" ht="12.75" hidden="false" customHeight="false" outlineLevel="0" collapsed="false">
      <c r="A20" s="12" t="s">
        <v>18</v>
      </c>
      <c r="C20" s="13" t="n">
        <v>-119146</v>
      </c>
      <c r="D20" s="13" t="n">
        <f aca="false">C20/1.54</f>
        <v>-77367.5324675325</v>
      </c>
    </row>
    <row r="21" customFormat="false" ht="12.75" hidden="false" customHeight="false" outlineLevel="0" collapsed="false">
      <c r="A21" s="12" t="s">
        <v>19</v>
      </c>
      <c r="C21" s="13" t="n">
        <v>-54489</v>
      </c>
      <c r="D21" s="13" t="n">
        <f aca="false">C21/1.54</f>
        <v>-35382.4675324675</v>
      </c>
    </row>
    <row r="22" customFormat="false" ht="12.75" hidden="false" customHeight="false" outlineLevel="0" collapsed="false">
      <c r="A22" s="12" t="s">
        <v>20</v>
      </c>
      <c r="C22" s="13" t="n">
        <v>373818</v>
      </c>
      <c r="D22" s="13" t="n">
        <f aca="false">C22/1.54</f>
        <v>242738.961038961</v>
      </c>
    </row>
    <row r="23" customFormat="false" ht="12.75" hidden="false" customHeight="false" outlineLevel="0" collapsed="false">
      <c r="A23" s="12" t="s">
        <v>21</v>
      </c>
      <c r="C23" s="13" t="n">
        <v>10146</v>
      </c>
      <c r="D23" s="13" t="n">
        <f aca="false">C23/1.54</f>
        <v>6588.31168831169</v>
      </c>
    </row>
    <row r="24" customFormat="false" ht="13.5" hidden="false" customHeight="false" outlineLevel="0" collapsed="false">
      <c r="A24" s="12" t="s">
        <v>22</v>
      </c>
      <c r="C24" s="14" t="n">
        <f aca="false">36052+23087</f>
        <v>59139</v>
      </c>
      <c r="D24" s="14" t="n">
        <f aca="false">C24/1.54</f>
        <v>38401.9480519481</v>
      </c>
    </row>
    <row r="25" customFormat="false" ht="12.75" hidden="false" customHeight="false" outlineLevel="0" collapsed="false">
      <c r="A25" s="12" t="s">
        <v>23</v>
      </c>
      <c r="C25" s="13" t="n">
        <f aca="false">SUM(C18:C24)</f>
        <v>-41823</v>
      </c>
      <c r="D25" s="13" t="n">
        <f aca="false">SUM(D18:D24)</f>
        <v>-27088.7054880603</v>
      </c>
    </row>
    <row r="27" customFormat="false" ht="12.75" hidden="false" customHeight="false" outlineLevel="0" collapsed="false">
      <c r="A27" s="5" t="s">
        <v>24</v>
      </c>
      <c r="B27" s="5"/>
      <c r="C27" s="6" t="s">
        <v>8</v>
      </c>
      <c r="D27" s="6" t="s">
        <v>9</v>
      </c>
    </row>
    <row r="28" customFormat="false" ht="12.75" hidden="false" customHeight="false" outlineLevel="0" collapsed="false">
      <c r="A28" s="12" t="s">
        <v>25</v>
      </c>
      <c r="C28" s="15" t="n">
        <v>497377</v>
      </c>
      <c r="D28" s="15" t="n">
        <v>324276</v>
      </c>
    </row>
    <row r="29" customFormat="false" ht="13.5" hidden="false" customHeight="false" outlineLevel="0" collapsed="false">
      <c r="A29" s="12" t="s">
        <v>11</v>
      </c>
      <c r="C29" s="14" t="n">
        <v>149040</v>
      </c>
      <c r="D29" s="14" t="n">
        <v>95008</v>
      </c>
      <c r="H29" s="15" t="n">
        <f aca="false">+C35</f>
        <v>875104</v>
      </c>
    </row>
    <row r="30" customFormat="false" ht="13.5" hidden="false" customHeight="false" outlineLevel="0" collapsed="false">
      <c r="A30" s="12" t="s">
        <v>26</v>
      </c>
      <c r="C30" s="15" t="n">
        <f aca="false">+C29+C28</f>
        <v>646417</v>
      </c>
      <c r="D30" s="15" t="n">
        <f aca="false">+D29+D28</f>
        <v>419284</v>
      </c>
      <c r="H30" s="16" t="n">
        <f aca="false">+C30</f>
        <v>646417</v>
      </c>
    </row>
    <row r="31" customFormat="false" ht="12.75" hidden="false" customHeight="false" outlineLevel="0" collapsed="false">
      <c r="H31" s="15" t="n">
        <f aca="false">H29-H30</f>
        <v>228687</v>
      </c>
    </row>
    <row r="32" customFormat="false" ht="13.5" hidden="false" customHeight="false" outlineLevel="0" collapsed="false">
      <c r="A32" s="12" t="s">
        <v>27</v>
      </c>
      <c r="C32" s="13" t="n">
        <v>243982</v>
      </c>
      <c r="D32" s="13" t="n">
        <v>159533</v>
      </c>
      <c r="G32" s="0" t="s">
        <v>28</v>
      </c>
      <c r="H32" s="16" t="n">
        <v>298400</v>
      </c>
    </row>
    <row r="33" customFormat="false" ht="12.75" hidden="false" customHeight="false" outlineLevel="0" collapsed="false">
      <c r="A33" s="12" t="s">
        <v>29</v>
      </c>
      <c r="C33" s="13" t="n">
        <v>311814</v>
      </c>
      <c r="D33" s="13" t="n">
        <v>198771</v>
      </c>
      <c r="G33" s="0" t="s">
        <v>30</v>
      </c>
      <c r="H33" s="15" t="n">
        <f aca="false">+H31-H32</f>
        <v>-69713</v>
      </c>
    </row>
    <row r="34" customFormat="false" ht="13.5" hidden="false" customHeight="false" outlineLevel="0" collapsed="false">
      <c r="A34" s="12" t="s">
        <v>31</v>
      </c>
      <c r="C34" s="14" t="n">
        <f aca="false">250393+68915</f>
        <v>319308</v>
      </c>
      <c r="D34" s="14" t="n">
        <f aca="false">164178+250393</f>
        <v>414571</v>
      </c>
    </row>
    <row r="35" customFormat="false" ht="12.75" hidden="false" customHeight="false" outlineLevel="0" collapsed="false">
      <c r="A35" s="12" t="s">
        <v>32</v>
      </c>
      <c r="C35" s="15" t="n">
        <f aca="false">SUM(C32:C34)</f>
        <v>875104</v>
      </c>
      <c r="D35" s="15" t="n">
        <f aca="false">SUM(D32:D34)</f>
        <v>772875</v>
      </c>
      <c r="G35" s="15"/>
    </row>
    <row r="36" customFormat="false" ht="12.75" hidden="false" customHeight="false" outlineLevel="0" collapsed="false">
      <c r="C36" s="13"/>
      <c r="D36" s="13"/>
    </row>
    <row r="37" customFormat="false" ht="12.75" hidden="false" customHeight="false" outlineLevel="0" collapsed="false">
      <c r="A37" s="5" t="s">
        <v>33</v>
      </c>
      <c r="B37" s="5"/>
      <c r="C37" s="6" t="s">
        <v>8</v>
      </c>
      <c r="D37" s="6" t="s">
        <v>9</v>
      </c>
    </row>
    <row r="38" customFormat="false" ht="12.75" hidden="false" customHeight="false" outlineLevel="0" collapsed="false">
      <c r="A38" s="0" t="s">
        <v>34</v>
      </c>
      <c r="C38" s="13" t="n">
        <v>19500</v>
      </c>
      <c r="D38" s="13" t="n">
        <f aca="false">C38/1.56</f>
        <v>12500</v>
      </c>
    </row>
    <row r="39" customFormat="false" ht="12.75" hidden="false" customHeight="false" outlineLevel="0" collapsed="false">
      <c r="C39" s="13"/>
      <c r="D39" s="13"/>
    </row>
    <row r="40" customFormat="false" ht="12.75" hidden="false" customHeight="false" outlineLevel="0" collapsed="false">
      <c r="C40" s="13"/>
      <c r="D40" s="13"/>
    </row>
    <row r="41" customFormat="false" ht="12.75" hidden="false" customHeight="false" outlineLevel="0" collapsed="false">
      <c r="C41" s="13"/>
      <c r="D41" s="13"/>
    </row>
    <row r="51" customFormat="false" ht="12.75" hidden="false" customHeight="false" outlineLevel="0" collapsed="false">
      <c r="C51" s="13"/>
      <c r="D51" s="13"/>
    </row>
    <row r="52" customFormat="false" ht="12.75" hidden="false" customHeight="false" outlineLevel="0" collapsed="false">
      <c r="C52" s="13"/>
      <c r="D52" s="13"/>
    </row>
    <row r="53" customFormat="false" ht="12.75" hidden="false" customHeight="false" outlineLevel="0" collapsed="false">
      <c r="C53" s="13"/>
      <c r="D53" s="13"/>
    </row>
    <row r="54" customFormat="false" ht="12.75" hidden="false" customHeight="false" outlineLevel="0" collapsed="false">
      <c r="C54" s="13"/>
      <c r="D54" s="13"/>
    </row>
    <row r="55" customFormat="false" ht="12.75" hidden="false" customHeight="false" outlineLevel="0" collapsed="false">
      <c r="C55" s="13"/>
      <c r="D55" s="13"/>
    </row>
    <row r="56" customFormat="false" ht="12.75" hidden="false" customHeight="false" outlineLevel="0" collapsed="false">
      <c r="C56" s="13"/>
      <c r="D56" s="13"/>
    </row>
    <row r="57" customFormat="false" ht="12.75" hidden="false" customHeight="false" outlineLevel="0" collapsed="false">
      <c r="C57" s="13"/>
      <c r="D57" s="13"/>
    </row>
    <row r="58" customFormat="false" ht="12.75" hidden="false" customHeight="false" outlineLevel="0" collapsed="false">
      <c r="C58" s="13"/>
      <c r="D58" s="13"/>
    </row>
    <row r="59" customFormat="false" ht="12.75" hidden="false" customHeight="false" outlineLevel="0" collapsed="false">
      <c r="C59" s="13"/>
      <c r="D59" s="13"/>
    </row>
    <row r="60" customFormat="false" ht="12.75" hidden="false" customHeight="false" outlineLevel="0" collapsed="false">
      <c r="C60" s="13"/>
      <c r="D60" s="13"/>
    </row>
    <row r="61" customFormat="false" ht="12.75" hidden="false" customHeight="false" outlineLevel="0" collapsed="false">
      <c r="C61" s="13"/>
      <c r="D61" s="13"/>
    </row>
    <row r="62" customFormat="false" ht="12.75" hidden="false" customHeight="false" outlineLevel="0" collapsed="false">
      <c r="C62" s="13"/>
      <c r="D62" s="13"/>
    </row>
    <row r="63" customFormat="false" ht="12.75" hidden="false" customHeight="false" outlineLevel="0" collapsed="false">
      <c r="C63" s="13"/>
      <c r="D63" s="13"/>
    </row>
    <row r="64" customFormat="false" ht="12.75" hidden="false" customHeight="false" outlineLevel="0" collapsed="false">
      <c r="C64" s="13"/>
      <c r="D64" s="13"/>
    </row>
    <row r="65" customFormat="false" ht="12.75" hidden="false" customHeight="false" outlineLevel="0" collapsed="false">
      <c r="C65" s="13"/>
      <c r="D65" s="13"/>
    </row>
    <row r="66" customFormat="false" ht="12.75" hidden="false" customHeight="false" outlineLevel="0" collapsed="false">
      <c r="C66" s="13"/>
      <c r="D66" s="13"/>
    </row>
  </sheetData>
  <mergeCells count="5">
    <mergeCell ref="A1:E1"/>
    <mergeCell ref="A8:B8"/>
    <mergeCell ref="A16:B16"/>
    <mergeCell ref="A27:B27"/>
    <mergeCell ref="A37:B3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2001-10-04T21:40:59Z</dcterms:created>
  <dc:creator>mmacphee</dc:creator>
  <dc:description/>
  <dc:language>en-US</dc:language>
  <cp:lastModifiedBy>ddavies</cp:lastModifiedBy>
  <cp:lastPrinted>2001-11-16T21:53:28Z</cp:lastPrinted>
  <dcterms:modified xsi:type="dcterms:W3CDTF">2001-11-16T21:54:08Z</dcterms:modified>
  <cp:revision>0</cp:revision>
  <dc:subject/>
  <dc:title/>
</cp:coreProperties>
</file>