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upport" sheetId="2" state="visible" r:id="rId4"/>
  </sheets>
  <externalReferences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<sst xmlns="http://schemas.openxmlformats.org/spreadsheetml/2006/main" count="59" uniqueCount="35">
  <si>
    <t xml:space="preserve">THIS SHOULD GO TO BARCLAYS</t>
  </si>
  <si>
    <t xml:space="preserve">Note: In Both, the NYMEX Fix Price</t>
  </si>
  <si>
    <t xml:space="preserve">Settles against NX3 (Avg of last 3 dys)</t>
  </si>
  <si>
    <t xml:space="preserve">QS5114.1</t>
  </si>
  <si>
    <t xml:space="preserve">QS5121.1</t>
  </si>
  <si>
    <t xml:space="preserve">Small VPP</t>
  </si>
  <si>
    <t xml:space="preserve">Large VPP</t>
  </si>
  <si>
    <t xml:space="preserve">Total</t>
  </si>
  <si>
    <t xml:space="preserve">Volume</t>
  </si>
  <si>
    <t xml:space="preserve">Fix Price</t>
  </si>
  <si>
    <t xml:space="preserve">MMBtu/Mth</t>
  </si>
  <si>
    <t xml:space="preserve">TOTALS</t>
  </si>
  <si>
    <t xml:space="preserve">Hedge Volume/Physical Volume</t>
  </si>
  <si>
    <t xml:space="preserve">Volumes Hedged Per the SYSTEM (TAGG)</t>
  </si>
  <si>
    <t xml:space="preserve">MMBTU/BBL</t>
  </si>
  <si>
    <t xml:space="preserve">To</t>
  </si>
  <si>
    <t xml:space="preserve">% of NYMEX</t>
  </si>
  <si>
    <t xml:space="preserve">Financial Hedge</t>
  </si>
  <si>
    <t xml:space="preserve">Physical</t>
  </si>
  <si>
    <t xml:space="preserve">Big VPP</t>
  </si>
  <si>
    <t xml:space="preserve">Oil</t>
  </si>
  <si>
    <t xml:space="preserve">MMBTUE</t>
  </si>
  <si>
    <t xml:space="preserve">Barclay</t>
  </si>
  <si>
    <t xml:space="preserve">KSTAR</t>
  </si>
  <si>
    <t xml:space="preserve">To Barclay</t>
  </si>
  <si>
    <t xml:space="preserve">Oil as a % </t>
  </si>
  <si>
    <t xml:space="preserve">Monthly</t>
  </si>
  <si>
    <t xml:space="preserve">(Daily Volume)</t>
  </si>
  <si>
    <t xml:space="preserve">Daily</t>
  </si>
  <si>
    <t xml:space="preserve">Gas Deal #1</t>
  </si>
  <si>
    <t xml:space="preserve">Gas Deal #2</t>
  </si>
  <si>
    <t xml:space="preserve">Oil (Bbl)</t>
  </si>
  <si>
    <t xml:space="preserve">Of Total</t>
  </si>
  <si>
    <t xml:space="preserve">Per Contract</t>
  </si>
  <si>
    <t xml:space="preserve">Delta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</si>
</sst>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"/>
    <numFmt numFmtId="166" formatCode="0%"/>
    <numFmt numFmtId="167" formatCode="0.00%"/>
    <numFmt numFmtId="168" formatCode="[$-409]mmm\-yy"/>
    <numFmt numFmtId="169" formatCode="\$#,##0.000"/>
    <numFmt numFmtId="170" formatCode="0.0%"/>
    <numFmt numFmtId="171" formatCode="#,##0.000"/>
    <numFmt numFmtId="172" formatCode="0.0000%"/>
    <numFmt numFmtId="173" formatCode="#,##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Times New Roman"/>
      <family val="1"/>
    </font>
    <font>
      <b val="true"/>
      <sz val="12"/>
      <name val="Arial"/>
      <family val="2"/>
    </font>
    <font>
      <sz val="12"/>
      <name val="Arial"/>
      <family val="0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u val="single"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4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%20Structuring/KCS/STAR%20VPP1%20Oil%20Hedg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Results"/>
    </sheetNames>
    <sheetDataSet>
      <sheetData sheetId="0"/>
      <sheetData sheetId="1">
        <row r="6">
          <cell r="H6">
            <v>29574</v>
          </cell>
        </row>
        <row r="7">
          <cell r="H7">
            <v>28024</v>
          </cell>
        </row>
        <row r="8">
          <cell r="H8">
            <v>26820</v>
          </cell>
        </row>
        <row r="9">
          <cell r="H9">
            <v>25358</v>
          </cell>
        </row>
        <row r="10">
          <cell r="H10">
            <v>23940</v>
          </cell>
        </row>
        <row r="11">
          <cell r="H11">
            <v>23188</v>
          </cell>
        </row>
        <row r="12">
          <cell r="H12">
            <v>22289</v>
          </cell>
        </row>
        <row r="13">
          <cell r="H13">
            <v>21252</v>
          </cell>
        </row>
        <row r="14">
          <cell r="H14">
            <v>20274</v>
          </cell>
        </row>
        <row r="15">
          <cell r="H15">
            <v>19320</v>
          </cell>
        </row>
        <row r="16">
          <cell r="H16">
            <v>18228</v>
          </cell>
        </row>
        <row r="17">
          <cell r="H17">
            <v>17340</v>
          </cell>
        </row>
        <row r="18">
          <cell r="H18">
            <v>16957</v>
          </cell>
        </row>
        <row r="19">
          <cell r="H19">
            <v>16182</v>
          </cell>
        </row>
        <row r="20">
          <cell r="H20">
            <v>15480</v>
          </cell>
        </row>
        <row r="21">
          <cell r="H21">
            <v>14725</v>
          </cell>
        </row>
        <row r="22">
          <cell r="H22">
            <v>13950</v>
          </cell>
        </row>
        <row r="23">
          <cell r="H23">
            <v>13330</v>
          </cell>
        </row>
        <row r="24">
          <cell r="H24">
            <v>12710</v>
          </cell>
        </row>
        <row r="25">
          <cell r="H25">
            <v>12040</v>
          </cell>
        </row>
        <row r="26">
          <cell r="H26">
            <v>11780</v>
          </cell>
        </row>
        <row r="27">
          <cell r="H27">
            <v>11400</v>
          </cell>
        </row>
        <row r="28">
          <cell r="H28">
            <v>10850</v>
          </cell>
        </row>
        <row r="29">
          <cell r="H29">
            <v>10350</v>
          </cell>
        </row>
        <row r="30">
          <cell r="H30">
            <v>10044</v>
          </cell>
        </row>
        <row r="31">
          <cell r="H31">
            <v>9703</v>
          </cell>
        </row>
        <row r="32">
          <cell r="H32">
            <v>9240</v>
          </cell>
        </row>
        <row r="33">
          <cell r="H33">
            <v>8928</v>
          </cell>
        </row>
        <row r="34">
          <cell r="H34">
            <v>8640</v>
          </cell>
        </row>
        <row r="35">
          <cell r="H35">
            <v>8153</v>
          </cell>
        </row>
        <row r="36">
          <cell r="H36">
            <v>7905</v>
          </cell>
        </row>
        <row r="37">
          <cell r="H37">
            <v>7540</v>
          </cell>
        </row>
        <row r="38">
          <cell r="H38">
            <v>7409</v>
          </cell>
        </row>
        <row r="39">
          <cell r="H39">
            <v>7200</v>
          </cell>
        </row>
        <row r="40">
          <cell r="H40">
            <v>7099</v>
          </cell>
        </row>
        <row r="41">
          <cell r="H41">
            <v>6870</v>
          </cell>
        </row>
        <row r="42">
          <cell r="H42">
            <v>6479</v>
          </cell>
        </row>
        <row r="43">
          <cell r="H43">
            <v>6014</v>
          </cell>
        </row>
        <row r="44">
          <cell r="H44">
            <v>5820</v>
          </cell>
        </row>
        <row r="45">
          <cell r="H45">
            <v>5673</v>
          </cell>
        </row>
        <row r="46">
          <cell r="H46">
            <v>5640</v>
          </cell>
        </row>
        <row r="47">
          <cell r="H47">
            <v>5363</v>
          </cell>
        </row>
        <row r="48">
          <cell r="H48">
            <v>5053</v>
          </cell>
        </row>
        <row r="49">
          <cell r="H49">
            <v>4984</v>
          </cell>
        </row>
        <row r="50">
          <cell r="H50">
            <v>4743</v>
          </cell>
        </row>
        <row r="51">
          <cell r="H51">
            <v>4590</v>
          </cell>
        </row>
        <row r="52">
          <cell r="H52">
            <v>4526</v>
          </cell>
        </row>
        <row r="53">
          <cell r="H53">
            <v>4380</v>
          </cell>
        </row>
        <row r="54">
          <cell r="H54">
            <v>4216</v>
          </cell>
        </row>
        <row r="55">
          <cell r="H55">
            <v>4185</v>
          </cell>
        </row>
        <row r="56">
          <cell r="H56">
            <v>3900</v>
          </cell>
        </row>
        <row r="57">
          <cell r="H57">
            <v>3875</v>
          </cell>
        </row>
        <row r="58">
          <cell r="H58">
            <v>3870</v>
          </cell>
        </row>
        <row r="59">
          <cell r="H59">
            <v>3534</v>
          </cell>
        </row>
        <row r="60">
          <cell r="H60">
            <v>3503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4" min="4" style="0" width="10.99"/>
    <col collapsed="false" customWidth="true" hidden="false" outlineLevel="0" max="7" min="7" style="0" width="14.14"/>
  </cols>
  <sheetData>
    <row r="1" customFormat="false" ht="12.75" hidden="false" customHeight="false" outlineLevel="0" collapsed="false">
      <c r="A1" s="1" t="s">
        <v>0</v>
      </c>
      <c r="E1" s="2" t="s">
        <v>1</v>
      </c>
      <c r="F1" s="3"/>
      <c r="G1" s="4"/>
      <c r="H1" s="5"/>
    </row>
    <row r="2" customFormat="false" ht="12.75" hidden="false" customHeight="false" outlineLevel="0" collapsed="false">
      <c r="E2" s="6" t="s">
        <v>2</v>
      </c>
      <c r="F2" s="7"/>
      <c r="G2" s="8"/>
      <c r="H2" s="5"/>
    </row>
    <row r="3" customFormat="false" ht="12.75" hidden="false" customHeight="false" outlineLevel="0" collapsed="false">
      <c r="F3" s="5"/>
      <c r="G3" s="5"/>
      <c r="H3" s="5"/>
      <c r="I3" s="5"/>
    </row>
    <row r="4" customFormat="false" ht="12.75" hidden="false" customHeight="false" outlineLevel="0" collapsed="false">
      <c r="B4" s="9" t="n">
        <f aca="false">SUM(B10:B65)</f>
        <v>69451.2</v>
      </c>
      <c r="C4" s="9"/>
      <c r="D4" s="9" t="n">
        <f aca="false">SUM(D10:D65)</f>
        <v>1107311.73</v>
      </c>
      <c r="F4" s="5"/>
      <c r="G4" s="5"/>
      <c r="H4" s="5"/>
      <c r="I4" s="5"/>
    </row>
    <row r="5" customFormat="false" ht="13.5" hidden="false" customHeight="false" outlineLevel="0" collapsed="false">
      <c r="B5" s="1" t="s">
        <v>3</v>
      </c>
      <c r="D5" s="1" t="s">
        <v>4</v>
      </c>
    </row>
    <row r="6" customFormat="false" ht="13.5" hidden="false" customHeight="false" outlineLevel="0" collapsed="false">
      <c r="B6" s="10" t="s">
        <v>5</v>
      </c>
      <c r="C6" s="10"/>
      <c r="D6" s="10" t="s">
        <v>6</v>
      </c>
      <c r="E6" s="10"/>
      <c r="G6" s="11" t="s">
        <v>7</v>
      </c>
    </row>
    <row r="7" customFormat="false" ht="12.75" hidden="false" customHeight="false" outlineLevel="0" collapsed="false">
      <c r="B7" s="11" t="s">
        <v>8</v>
      </c>
      <c r="C7" s="11" t="s">
        <v>9</v>
      </c>
      <c r="D7" s="11" t="s">
        <v>8</v>
      </c>
      <c r="E7" s="11" t="s">
        <v>9</v>
      </c>
      <c r="G7" s="12" t="n">
        <f aca="false">SUM(G10:G65)</f>
        <v>1176762.93</v>
      </c>
    </row>
    <row r="8" customFormat="false" ht="12.75" hidden="false" customHeight="false" outlineLevel="0" collapsed="false">
      <c r="B8" s="11" t="s">
        <v>10</v>
      </c>
      <c r="C8" s="11"/>
      <c r="D8" s="11" t="s">
        <v>10</v>
      </c>
      <c r="E8" s="11"/>
      <c r="G8" s="12"/>
    </row>
    <row r="9" customFormat="false" ht="12.75" hidden="false" customHeight="false" outlineLevel="0" collapsed="false">
      <c r="B9" s="13" t="n">
        <f aca="false">Support!I6</f>
        <v>0.03</v>
      </c>
      <c r="C9" s="14"/>
      <c r="D9" s="15" t="n">
        <f aca="false">Support!K6</f>
        <v>0.0333438333259048</v>
      </c>
      <c r="G9" s="16"/>
    </row>
    <row r="10" customFormat="false" ht="12.75" hidden="false" customHeight="false" outlineLevel="0" collapsed="false">
      <c r="A10" s="17" t="n">
        <f aca="false">Support!B7</f>
        <v>37043</v>
      </c>
      <c r="B10" s="18" t="n">
        <f aca="false">Support!C7*Summary!$B$9</f>
        <v>1869.09</v>
      </c>
      <c r="C10" s="19" t="n">
        <v>4.81</v>
      </c>
      <c r="D10" s="18" t="n">
        <f aca="false">Support!I7-Summary!B10</f>
        <v>41586.99</v>
      </c>
      <c r="E10" s="19" t="n">
        <v>4.775</v>
      </c>
      <c r="G10" s="18" t="n">
        <f aca="false">D10+B10</f>
        <v>43456.08</v>
      </c>
    </row>
    <row r="11" customFormat="false" ht="12.75" hidden="false" customHeight="false" outlineLevel="0" collapsed="false">
      <c r="A11" s="17" t="n">
        <f aca="false">Support!B8</f>
        <v>37073</v>
      </c>
      <c r="B11" s="18" t="n">
        <f aca="false">Support!C8*Summary!$B$9</f>
        <v>1845.24</v>
      </c>
      <c r="C11" s="19" t="n">
        <v>4.81</v>
      </c>
      <c r="D11" s="18" t="n">
        <f aca="false">Support!I8-Summary!B11</f>
        <v>41119.95</v>
      </c>
      <c r="E11" s="19" t="n">
        <v>4.775</v>
      </c>
      <c r="G11" s="18" t="n">
        <f aca="false">D11+B11</f>
        <v>42965.19</v>
      </c>
    </row>
    <row r="12" customFormat="false" ht="12.75" hidden="false" customHeight="false" outlineLevel="0" collapsed="false">
      <c r="A12" s="17" t="n">
        <f aca="false">Support!B9</f>
        <v>37104</v>
      </c>
      <c r="B12" s="18" t="n">
        <f aca="false">Support!C9*Summary!$B$9</f>
        <v>1822.56</v>
      </c>
      <c r="C12" s="19" t="n">
        <v>4.81</v>
      </c>
      <c r="D12" s="18" t="n">
        <f aca="false">Support!I9-Summary!B12</f>
        <v>43889.49</v>
      </c>
      <c r="E12" s="19" t="n">
        <f aca="false">E11</f>
        <v>4.775</v>
      </c>
      <c r="G12" s="18" t="n">
        <f aca="false">D12+B12</f>
        <v>45712.05</v>
      </c>
      <c r="I12" s="20"/>
    </row>
    <row r="13" customFormat="false" ht="12.75" hidden="false" customHeight="false" outlineLevel="0" collapsed="false">
      <c r="A13" s="17" t="n">
        <f aca="false">Support!B10</f>
        <v>37135</v>
      </c>
      <c r="B13" s="18" t="n">
        <f aca="false">Support!C10*Summary!$B$9</f>
        <v>1803.27</v>
      </c>
      <c r="C13" s="19" t="n">
        <v>4.81</v>
      </c>
      <c r="D13" s="18" t="n">
        <f aca="false">Support!I10-Summary!B13</f>
        <v>42228.69</v>
      </c>
      <c r="E13" s="19" t="n">
        <f aca="false">E12</f>
        <v>4.775</v>
      </c>
      <c r="G13" s="18" t="n">
        <f aca="false">D13+B13</f>
        <v>44031.96</v>
      </c>
    </row>
    <row r="14" customFormat="false" ht="12.75" hidden="false" customHeight="false" outlineLevel="0" collapsed="false">
      <c r="A14" s="17" t="n">
        <f aca="false">Support!B11</f>
        <v>37165</v>
      </c>
      <c r="B14" s="18" t="n">
        <f aca="false">Support!C11*Summary!$B$9</f>
        <v>1781.76</v>
      </c>
      <c r="C14" s="19" t="n">
        <v>4.81</v>
      </c>
      <c r="D14" s="18" t="n">
        <f aca="false">Support!I11-Summary!B14</f>
        <v>42660.72</v>
      </c>
      <c r="E14" s="19" t="n">
        <f aca="false">E13</f>
        <v>4.775</v>
      </c>
      <c r="G14" s="18" t="n">
        <f aca="false">D14+B14</f>
        <v>44442.48</v>
      </c>
    </row>
    <row r="15" customFormat="false" ht="12.75" hidden="false" customHeight="false" outlineLevel="0" collapsed="false">
      <c r="A15" s="17" t="n">
        <f aca="false">Support!B12</f>
        <v>37196</v>
      </c>
      <c r="B15" s="18" t="n">
        <f aca="false">Support!C12*Summary!$B$9</f>
        <v>1759.38</v>
      </c>
      <c r="C15" s="19" t="n">
        <v>4.81</v>
      </c>
      <c r="D15" s="18" t="n">
        <f aca="false">Support!I12-Summary!B15</f>
        <v>39654.12</v>
      </c>
      <c r="E15" s="19" t="n">
        <f aca="false">E14</f>
        <v>4.775</v>
      </c>
      <c r="G15" s="18" t="n">
        <f aca="false">D15+B15</f>
        <v>41413.5</v>
      </c>
    </row>
    <row r="16" customFormat="false" ht="12.75" hidden="false" customHeight="false" outlineLevel="0" collapsed="false">
      <c r="A16" s="17" t="n">
        <f aca="false">Support!B13</f>
        <v>37226</v>
      </c>
      <c r="B16" s="18" t="n">
        <f aca="false">Support!C13*Summary!$B$9</f>
        <v>1736.43</v>
      </c>
      <c r="C16" s="19" t="n">
        <v>4.81</v>
      </c>
      <c r="D16" s="18" t="n">
        <f aca="false">Support!I13-Summary!B16</f>
        <v>37280.46</v>
      </c>
      <c r="E16" s="19" t="n">
        <f aca="false">E15</f>
        <v>4.775</v>
      </c>
      <c r="G16" s="18" t="n">
        <f aca="false">D16+B16</f>
        <v>39016.89</v>
      </c>
    </row>
    <row r="17" customFormat="false" ht="12.75" hidden="false" customHeight="false" outlineLevel="0" collapsed="false">
      <c r="A17" s="17" t="n">
        <f aca="false">Support!B14</f>
        <v>37257</v>
      </c>
      <c r="B17" s="18" t="n">
        <f aca="false">Support!C14*Summary!$B$9</f>
        <v>1718.28</v>
      </c>
      <c r="C17" s="19" t="n">
        <v>4.81</v>
      </c>
      <c r="D17" s="18" t="n">
        <f aca="false">Support!I14-Summary!B17</f>
        <v>34591.11</v>
      </c>
      <c r="E17" s="19" t="n">
        <f aca="false">E16</f>
        <v>4.775</v>
      </c>
      <c r="G17" s="18" t="n">
        <f aca="false">D17+B17</f>
        <v>36309.39</v>
      </c>
    </row>
    <row r="18" customFormat="false" ht="12.75" hidden="false" customHeight="false" outlineLevel="0" collapsed="false">
      <c r="A18" s="17" t="n">
        <f aca="false">Support!B15</f>
        <v>37288</v>
      </c>
      <c r="B18" s="18" t="n">
        <f aca="false">Support!C15*Summary!$B$9</f>
        <v>1695.33</v>
      </c>
      <c r="C18" s="19" t="n">
        <v>4.81</v>
      </c>
      <c r="D18" s="18" t="n">
        <f aca="false">Support!I15-Summary!B18</f>
        <v>32117.52</v>
      </c>
      <c r="E18" s="19" t="n">
        <f aca="false">E17</f>
        <v>4.775</v>
      </c>
      <c r="G18" s="18" t="n">
        <f aca="false">D18+B18</f>
        <v>33812.85</v>
      </c>
    </row>
    <row r="19" customFormat="false" ht="12.75" hidden="false" customHeight="false" outlineLevel="0" collapsed="false">
      <c r="A19" s="17" t="n">
        <f aca="false">Support!B16</f>
        <v>37316</v>
      </c>
      <c r="B19" s="18" t="n">
        <f aca="false">Support!C16*Summary!$B$9</f>
        <v>1677.48</v>
      </c>
      <c r="C19" s="19" t="n">
        <v>4.81</v>
      </c>
      <c r="D19" s="18" t="n">
        <f aca="false">Support!I16-Summary!B19</f>
        <v>30684.78</v>
      </c>
      <c r="E19" s="19" t="n">
        <f aca="false">E18</f>
        <v>4.775</v>
      </c>
      <c r="G19" s="18" t="n">
        <f aca="false">D19+B19</f>
        <v>32362.26</v>
      </c>
    </row>
    <row r="20" customFormat="false" ht="12.75" hidden="false" customHeight="false" outlineLevel="0" collapsed="false">
      <c r="A20" s="17" t="n">
        <f aca="false">Support!B17</f>
        <v>37347</v>
      </c>
      <c r="B20" s="18" t="n">
        <f aca="false">Support!C17*Summary!$B$9</f>
        <v>1654.08</v>
      </c>
      <c r="C20" s="19" t="n">
        <v>4.81</v>
      </c>
      <c r="D20" s="18" t="n">
        <f aca="false">Support!I17-Summary!B20</f>
        <v>29180.04</v>
      </c>
      <c r="E20" s="19" t="n">
        <f aca="false">E19</f>
        <v>4.775</v>
      </c>
      <c r="G20" s="18" t="n">
        <f aca="false">D20+B20</f>
        <v>30834.12</v>
      </c>
    </row>
    <row r="21" customFormat="false" ht="12.75" hidden="false" customHeight="false" outlineLevel="0" collapsed="false">
      <c r="A21" s="17" t="n">
        <f aca="false">Support!B18</f>
        <v>37377</v>
      </c>
      <c r="B21" s="18" t="n">
        <f aca="false">Support!C18*Summary!$B$9</f>
        <v>1636.68</v>
      </c>
      <c r="C21" s="19" t="n">
        <v>4.81</v>
      </c>
      <c r="D21" s="18" t="n">
        <f aca="false">Support!I18-Summary!B21</f>
        <v>28069.02</v>
      </c>
      <c r="E21" s="19" t="n">
        <f aca="false">E20</f>
        <v>4.775</v>
      </c>
      <c r="G21" s="18" t="n">
        <f aca="false">D21+B21</f>
        <v>29705.7</v>
      </c>
    </row>
    <row r="22" customFormat="false" ht="12.75" hidden="false" customHeight="false" outlineLevel="0" collapsed="false">
      <c r="A22" s="17" t="n">
        <f aca="false">Support!B19</f>
        <v>37408</v>
      </c>
      <c r="B22" s="18" t="n">
        <f aca="false">Support!C19*Summary!$B$9</f>
        <v>1614.6</v>
      </c>
      <c r="C22" s="19" t="n">
        <v>4.81</v>
      </c>
      <c r="D22" s="18" t="n">
        <f aca="false">Support!I19-Summary!B22</f>
        <v>27161.79</v>
      </c>
      <c r="E22" s="19" t="n">
        <f aca="false">E21</f>
        <v>4.775</v>
      </c>
      <c r="G22" s="18" t="n">
        <f aca="false">D22+B22</f>
        <v>28776.39</v>
      </c>
    </row>
    <row r="23" customFormat="false" ht="12.75" hidden="false" customHeight="false" outlineLevel="0" collapsed="false">
      <c r="A23" s="17" t="n">
        <f aca="false">Support!B20</f>
        <v>37438</v>
      </c>
      <c r="B23" s="18" t="n">
        <f aca="false">Support!C20*Summary!$B$9</f>
        <v>1595.88</v>
      </c>
      <c r="C23" s="19" t="n">
        <v>4.81</v>
      </c>
      <c r="D23" s="18" t="n">
        <f aca="false">Support!I20-Summary!B23</f>
        <v>28220.04</v>
      </c>
      <c r="E23" s="19" t="n">
        <f aca="false">E22</f>
        <v>4.775</v>
      </c>
      <c r="G23" s="18" t="n">
        <f aca="false">D23+B23</f>
        <v>29815.92</v>
      </c>
    </row>
    <row r="24" customFormat="false" ht="12.75" hidden="false" customHeight="false" outlineLevel="0" collapsed="false">
      <c r="A24" s="17" t="n">
        <f aca="false">Support!B21</f>
        <v>37469</v>
      </c>
      <c r="B24" s="18" t="n">
        <f aca="false">Support!C21*Summary!$B$9</f>
        <v>1577.76</v>
      </c>
      <c r="C24" s="19" t="n">
        <v>4.81</v>
      </c>
      <c r="D24" s="18" t="n">
        <f aca="false">Support!I21-Summary!B24</f>
        <v>26231.34</v>
      </c>
      <c r="E24" s="19" t="n">
        <f aca="false">E23</f>
        <v>4.775</v>
      </c>
      <c r="G24" s="18" t="n">
        <f aca="false">D24+B24</f>
        <v>27809.1</v>
      </c>
    </row>
    <row r="25" customFormat="false" ht="12.75" hidden="false" customHeight="false" outlineLevel="0" collapsed="false">
      <c r="A25" s="17" t="n">
        <f aca="false">Support!B22</f>
        <v>37500</v>
      </c>
      <c r="B25" s="18" t="n">
        <f aca="false">Support!C22*Summary!$B$9</f>
        <v>1557.57</v>
      </c>
      <c r="C25" s="19" t="n">
        <v>4.81</v>
      </c>
      <c r="D25" s="18" t="n">
        <f aca="false">Support!I22-Summary!B25</f>
        <v>25679.49</v>
      </c>
      <c r="E25" s="19" t="n">
        <f aca="false">E24</f>
        <v>4.775</v>
      </c>
      <c r="G25" s="18" t="n">
        <f aca="false">D25+B25</f>
        <v>27237.06</v>
      </c>
    </row>
    <row r="26" customFormat="false" ht="12.75" hidden="false" customHeight="false" outlineLevel="0" collapsed="false">
      <c r="A26" s="17" t="n">
        <f aca="false">Support!B23</f>
        <v>37530</v>
      </c>
      <c r="B26" s="18" t="n">
        <f aca="false">Support!C23*Summary!$B$9</f>
        <v>1536.93</v>
      </c>
      <c r="C26" s="19" t="n">
        <v>4.81</v>
      </c>
      <c r="D26" s="18" t="n">
        <f aca="false">Support!I23-Summary!B26</f>
        <v>25497.69</v>
      </c>
      <c r="E26" s="19" t="n">
        <f aca="false">E25</f>
        <v>4.775</v>
      </c>
      <c r="G26" s="18" t="n">
        <f aca="false">D26+B26</f>
        <v>27034.62</v>
      </c>
    </row>
    <row r="27" customFormat="false" ht="12.75" hidden="false" customHeight="false" outlineLevel="0" collapsed="false">
      <c r="A27" s="17" t="n">
        <f aca="false">Support!B24</f>
        <v>37561</v>
      </c>
      <c r="B27" s="18" t="n">
        <f aca="false">Support!C24*Summary!$B$9</f>
        <v>1522.47</v>
      </c>
      <c r="C27" s="19" t="n">
        <v>4.81</v>
      </c>
      <c r="D27" s="18" t="n">
        <f aca="false">Support!I24-Summary!B27</f>
        <v>24678</v>
      </c>
      <c r="E27" s="19" t="n">
        <f aca="false">E26</f>
        <v>4.775</v>
      </c>
      <c r="G27" s="18" t="n">
        <f aca="false">D27+B27</f>
        <v>26200.47</v>
      </c>
    </row>
    <row r="28" customFormat="false" ht="12.75" hidden="false" customHeight="false" outlineLevel="0" collapsed="false">
      <c r="A28" s="17" t="n">
        <f aca="false">Support!B25</f>
        <v>37591</v>
      </c>
      <c r="B28" s="18" t="n">
        <f aca="false">Support!C25*Summary!$B$9</f>
        <v>1500.66</v>
      </c>
      <c r="C28" s="19" t="n">
        <v>4.81</v>
      </c>
      <c r="D28" s="18" t="n">
        <f aca="false">Support!I25-Summary!B28</f>
        <v>24077.7</v>
      </c>
      <c r="E28" s="19" t="n">
        <f aca="false">E27</f>
        <v>4.775</v>
      </c>
      <c r="G28" s="18" t="n">
        <f aca="false">D28+B28</f>
        <v>25578.36</v>
      </c>
    </row>
    <row r="29" customFormat="false" ht="12.75" hidden="false" customHeight="false" outlineLevel="0" collapsed="false">
      <c r="A29" s="17" t="n">
        <f aca="false">Support!B26</f>
        <v>37622</v>
      </c>
      <c r="B29" s="18" t="n">
        <f aca="false">Support!C26*Summary!$B$9</f>
        <v>1482.54</v>
      </c>
      <c r="C29" s="19" t="n">
        <v>4.81</v>
      </c>
      <c r="D29" s="18" t="n">
        <f aca="false">Support!I26-Summary!B29</f>
        <v>23934.96</v>
      </c>
      <c r="E29" s="19" t="n">
        <f aca="false">E28</f>
        <v>4.775</v>
      </c>
      <c r="G29" s="18" t="n">
        <f aca="false">D29+B29</f>
        <v>25417.5</v>
      </c>
    </row>
    <row r="30" customFormat="false" ht="12.75" hidden="false" customHeight="false" outlineLevel="0" collapsed="false">
      <c r="A30" s="17" t="n">
        <f aca="false">Support!B27</f>
        <v>37653</v>
      </c>
      <c r="B30" s="18" t="n">
        <f aca="false">Support!C27*Summary!$B$9</f>
        <v>1466.01</v>
      </c>
      <c r="C30" s="19" t="n">
        <v>4.81</v>
      </c>
      <c r="D30" s="18" t="n">
        <f aca="false">Support!I27-Summary!B30</f>
        <v>18360.3</v>
      </c>
      <c r="E30" s="19" t="n">
        <f aca="false">E29</f>
        <v>4.775</v>
      </c>
      <c r="G30" s="18" t="n">
        <f aca="false">D30+B30</f>
        <v>19826.31</v>
      </c>
    </row>
    <row r="31" customFormat="false" ht="12.75" hidden="false" customHeight="false" outlineLevel="0" collapsed="false">
      <c r="A31" s="17" t="n">
        <f aca="false">Support!B28</f>
        <v>37681</v>
      </c>
      <c r="B31" s="18" t="n">
        <f aca="false">Support!C28*Summary!$B$9</f>
        <v>1446.27</v>
      </c>
      <c r="C31" s="19" t="n">
        <v>4.81</v>
      </c>
      <c r="D31" s="18" t="n">
        <f aca="false">Support!I28-Summary!B31</f>
        <v>17869.38</v>
      </c>
      <c r="E31" s="19" t="n">
        <f aca="false">E30</f>
        <v>4.775</v>
      </c>
      <c r="G31" s="18" t="n">
        <f aca="false">D31+B31</f>
        <v>19315.65</v>
      </c>
    </row>
    <row r="32" customFormat="false" ht="12.75" hidden="false" customHeight="false" outlineLevel="0" collapsed="false">
      <c r="A32" s="17" t="n">
        <f aca="false">Support!B29</f>
        <v>37712</v>
      </c>
      <c r="B32" s="18" t="n">
        <f aca="false">Support!C29*Summary!$B$9</f>
        <v>1430.34</v>
      </c>
      <c r="C32" s="19" t="n">
        <v>4.81</v>
      </c>
      <c r="D32" s="18" t="n">
        <f aca="false">Support!I29-Summary!B32</f>
        <v>17367.99</v>
      </c>
      <c r="E32" s="19" t="n">
        <f aca="false">E31</f>
        <v>4.775</v>
      </c>
      <c r="G32" s="18" t="n">
        <f aca="false">D32+B32</f>
        <v>18798.33</v>
      </c>
    </row>
    <row r="33" customFormat="false" ht="12.75" hidden="false" customHeight="false" outlineLevel="0" collapsed="false">
      <c r="A33" s="17" t="n">
        <f aca="false">Support!B30</f>
        <v>37742</v>
      </c>
      <c r="B33" s="18" t="n">
        <f aca="false">Support!C30*Summary!$B$9</f>
        <v>1414.53</v>
      </c>
      <c r="C33" s="19" t="n">
        <v>4.81</v>
      </c>
      <c r="D33" s="18" t="n">
        <f aca="false">Support!I30-Summary!B33</f>
        <v>16835.1</v>
      </c>
      <c r="E33" s="19" t="n">
        <f aca="false">E32</f>
        <v>4.775</v>
      </c>
      <c r="G33" s="18" t="n">
        <f aca="false">D33+B33</f>
        <v>18249.63</v>
      </c>
    </row>
    <row r="34" customFormat="false" ht="12.75" hidden="false" customHeight="false" outlineLevel="0" collapsed="false">
      <c r="A34" s="17" t="n">
        <f aca="false">Support!B31</f>
        <v>37773</v>
      </c>
      <c r="B34" s="18" t="n">
        <f aca="false">Support!C31*Summary!$B$9</f>
        <v>1395.24</v>
      </c>
      <c r="C34" s="19" t="n">
        <v>4.81</v>
      </c>
      <c r="D34" s="18" t="n">
        <f aca="false">Support!I31-Summary!B34</f>
        <v>16335.57</v>
      </c>
      <c r="E34" s="19" t="n">
        <f aca="false">E33</f>
        <v>4.775</v>
      </c>
      <c r="G34" s="18" t="n">
        <f aca="false">D34+B34</f>
        <v>17730.81</v>
      </c>
    </row>
    <row r="35" customFormat="false" ht="12.75" hidden="false" customHeight="false" outlineLevel="0" collapsed="false">
      <c r="A35" s="17" t="n">
        <f aca="false">Support!B32</f>
        <v>37803</v>
      </c>
      <c r="B35" s="18" t="n">
        <f aca="false">Support!C32*Summary!$B$9</f>
        <v>1378.26</v>
      </c>
      <c r="C35" s="19" t="n">
        <v>4.81</v>
      </c>
      <c r="D35" s="18" t="n">
        <f aca="false">Support!I32-Summary!B35</f>
        <v>16115.97</v>
      </c>
      <c r="E35" s="19" t="n">
        <f aca="false">E34</f>
        <v>4.775</v>
      </c>
      <c r="G35" s="18" t="n">
        <f aca="false">D35+B35</f>
        <v>17494.23</v>
      </c>
    </row>
    <row r="36" customFormat="false" ht="12.75" hidden="false" customHeight="false" outlineLevel="0" collapsed="false">
      <c r="A36" s="17" t="n">
        <f aca="false">Support!B33</f>
        <v>37834</v>
      </c>
      <c r="B36" s="18" t="n">
        <f aca="false">Support!C33*Summary!$B$9</f>
        <v>1364.67</v>
      </c>
      <c r="C36" s="19" t="n">
        <v>4.81</v>
      </c>
      <c r="D36" s="18" t="n">
        <f aca="false">Support!I33-Summary!B36</f>
        <v>15753.63</v>
      </c>
      <c r="E36" s="19" t="n">
        <f aca="false">E35</f>
        <v>4.775</v>
      </c>
      <c r="G36" s="18" t="n">
        <f aca="false">D36+B36</f>
        <v>17118.3</v>
      </c>
    </row>
    <row r="37" customFormat="false" ht="12.75" hidden="false" customHeight="false" outlineLevel="0" collapsed="false">
      <c r="A37" s="17" t="n">
        <f aca="false">Support!B34</f>
        <v>37865</v>
      </c>
      <c r="B37" s="18" t="n">
        <f aca="false">Support!C34*Summary!$B$9</f>
        <v>1346.97</v>
      </c>
      <c r="C37" s="19" t="n">
        <v>4.81</v>
      </c>
      <c r="D37" s="18" t="n">
        <f aca="false">Support!I34-Summary!B37</f>
        <v>15396.99</v>
      </c>
      <c r="E37" s="19" t="n">
        <f aca="false">E36</f>
        <v>4.775</v>
      </c>
      <c r="G37" s="18" t="n">
        <f aca="false">D37+B37</f>
        <v>16743.96</v>
      </c>
    </row>
    <row r="38" customFormat="false" ht="12.75" hidden="false" customHeight="false" outlineLevel="0" collapsed="false">
      <c r="A38" s="17" t="n">
        <f aca="false">Support!B35</f>
        <v>37895</v>
      </c>
      <c r="B38" s="18" t="n">
        <f aca="false">Support!C35*Summary!$B$9</f>
        <v>1328.4</v>
      </c>
      <c r="C38" s="19" t="n">
        <v>4.81</v>
      </c>
      <c r="D38" s="18" t="n">
        <f aca="false">Support!I35-Summary!B38</f>
        <v>15049.26</v>
      </c>
      <c r="E38" s="19" t="n">
        <f aca="false">E37</f>
        <v>4.775</v>
      </c>
      <c r="G38" s="18" t="n">
        <f aca="false">D38+B38</f>
        <v>16377.66</v>
      </c>
    </row>
    <row r="39" customFormat="false" ht="12.75" hidden="false" customHeight="false" outlineLevel="0" collapsed="false">
      <c r="A39" s="17" t="n">
        <f aca="false">Support!B36</f>
        <v>37926</v>
      </c>
      <c r="B39" s="18" t="n">
        <f aca="false">Support!C36*Summary!$B$9</f>
        <v>1316.25</v>
      </c>
      <c r="C39" s="19" t="n">
        <v>4.81</v>
      </c>
      <c r="D39" s="18" t="n">
        <f aca="false">Support!I36-Summary!B39</f>
        <v>14742.45</v>
      </c>
      <c r="E39" s="19" t="n">
        <f aca="false">E38</f>
        <v>4.775</v>
      </c>
      <c r="G39" s="18" t="n">
        <f aca="false">D39+B39</f>
        <v>16058.7</v>
      </c>
    </row>
    <row r="40" customFormat="false" ht="12.75" hidden="false" customHeight="false" outlineLevel="0" collapsed="false">
      <c r="A40" s="17" t="n">
        <f aca="false">Support!B37</f>
        <v>37956</v>
      </c>
      <c r="B40" s="18" t="n">
        <f aca="false">Support!C37*Summary!$B$9</f>
        <v>1296.66</v>
      </c>
      <c r="C40" s="19" t="n">
        <v>4.81</v>
      </c>
      <c r="D40" s="18" t="n">
        <f aca="false">Support!I37-Summary!B40</f>
        <v>14382.09</v>
      </c>
      <c r="E40" s="19" t="n">
        <f aca="false">E39</f>
        <v>4.775</v>
      </c>
      <c r="G40" s="18" t="n">
        <f aca="false">D40+B40</f>
        <v>15678.75</v>
      </c>
    </row>
    <row r="41" customFormat="false" ht="12.75" hidden="false" customHeight="false" outlineLevel="0" collapsed="false">
      <c r="A41" s="17" t="n">
        <f aca="false">Support!B38</f>
        <v>37987</v>
      </c>
      <c r="B41" s="18" t="n">
        <f aca="false">Support!C38*Summary!$B$9</f>
        <v>1283.04</v>
      </c>
      <c r="C41" s="19" t="n">
        <v>4.81</v>
      </c>
      <c r="D41" s="18" t="n">
        <f aca="false">Support!I38-Summary!B41</f>
        <v>14217.72</v>
      </c>
      <c r="E41" s="19" t="n">
        <f aca="false">E40</f>
        <v>4.775</v>
      </c>
      <c r="G41" s="18" t="n">
        <f aca="false">D41+B41</f>
        <v>15500.76</v>
      </c>
    </row>
    <row r="42" customFormat="false" ht="12.75" hidden="false" customHeight="false" outlineLevel="0" collapsed="false">
      <c r="A42" s="17" t="n">
        <f aca="false">Support!B39</f>
        <v>38018</v>
      </c>
      <c r="B42" s="18" t="n">
        <f aca="false">Support!C39*Summary!$B$9</f>
        <v>1268.13</v>
      </c>
      <c r="C42" s="19" t="n">
        <v>4.81</v>
      </c>
      <c r="D42" s="18" t="n">
        <f aca="false">Support!I39-Summary!B42</f>
        <v>13901.31</v>
      </c>
      <c r="E42" s="19" t="n">
        <f aca="false">E41</f>
        <v>4.775</v>
      </c>
      <c r="G42" s="18" t="n">
        <f aca="false">D42+B42</f>
        <v>15169.44</v>
      </c>
    </row>
    <row r="43" customFormat="false" ht="12.75" hidden="false" customHeight="false" outlineLevel="0" collapsed="false">
      <c r="A43" s="17" t="n">
        <f aca="false">Support!B40</f>
        <v>38047</v>
      </c>
      <c r="B43" s="18" t="n">
        <f aca="false">Support!C40*Summary!$B$9</f>
        <v>1251.33</v>
      </c>
      <c r="C43" s="19" t="n">
        <v>4.81</v>
      </c>
      <c r="D43" s="18" t="n">
        <f aca="false">Support!I40-Summary!B43</f>
        <v>13647.06</v>
      </c>
      <c r="E43" s="19" t="n">
        <f aca="false">E42</f>
        <v>4.775</v>
      </c>
      <c r="G43" s="18" t="n">
        <f aca="false">D43+B43</f>
        <v>14898.39</v>
      </c>
    </row>
    <row r="44" customFormat="false" ht="12.75" hidden="false" customHeight="false" outlineLevel="0" collapsed="false">
      <c r="A44" s="17" t="n">
        <f aca="false">Support!B41</f>
        <v>38078</v>
      </c>
      <c r="B44" s="18" t="n">
        <f aca="false">Support!C41*Summary!$B$9</f>
        <v>1237.29</v>
      </c>
      <c r="C44" s="19" t="n">
        <v>4.81</v>
      </c>
      <c r="D44" s="18" t="n">
        <f aca="false">Support!I41-Summary!B44</f>
        <v>13363.98</v>
      </c>
      <c r="E44" s="19" t="n">
        <f aca="false">E43</f>
        <v>4.775</v>
      </c>
      <c r="G44" s="18" t="n">
        <f aca="false">D44+B44</f>
        <v>14601.27</v>
      </c>
    </row>
    <row r="45" customFormat="false" ht="12.75" hidden="false" customHeight="false" outlineLevel="0" collapsed="false">
      <c r="A45" s="17" t="n">
        <f aca="false">Support!B42</f>
        <v>38108</v>
      </c>
      <c r="B45" s="18" t="n">
        <f aca="false">Support!C42*Summary!$B$9</f>
        <v>1224.12</v>
      </c>
      <c r="C45" s="19" t="n">
        <v>4.81</v>
      </c>
      <c r="D45" s="18" t="n">
        <f aca="false">Support!I42-Summary!B45</f>
        <v>13109.85</v>
      </c>
      <c r="E45" s="19" t="n">
        <f aca="false">E44</f>
        <v>4.775</v>
      </c>
      <c r="G45" s="18" t="n">
        <f aca="false">D45+B45</f>
        <v>14333.97</v>
      </c>
    </row>
    <row r="46" customFormat="false" ht="12.75" hidden="false" customHeight="false" outlineLevel="0" collapsed="false">
      <c r="A46" s="17" t="n">
        <f aca="false">Support!B43</f>
        <v>38139</v>
      </c>
      <c r="B46" s="18" t="n">
        <f aca="false">Support!C43*Summary!$B$9</f>
        <v>1206.57</v>
      </c>
      <c r="C46" s="19" t="n">
        <v>4.81</v>
      </c>
      <c r="D46" s="18" t="n">
        <f aca="false">Support!I43-Summary!B46</f>
        <v>12838.74</v>
      </c>
      <c r="E46" s="19" t="n">
        <f aca="false">E45</f>
        <v>4.775</v>
      </c>
      <c r="G46" s="18" t="n">
        <f aca="false">D46+B46</f>
        <v>14045.31</v>
      </c>
    </row>
    <row r="47" customFormat="false" ht="12.75" hidden="false" customHeight="false" outlineLevel="0" collapsed="false">
      <c r="A47" s="17" t="n">
        <f aca="false">Support!B44</f>
        <v>38169</v>
      </c>
      <c r="B47" s="18" t="n">
        <f aca="false">Support!C44*Summary!$B$9</f>
        <v>1192.38</v>
      </c>
      <c r="C47" s="19" t="n">
        <v>4.81</v>
      </c>
      <c r="D47" s="18" t="n">
        <f aca="false">Support!I44-Summary!B47</f>
        <v>12554.07</v>
      </c>
      <c r="E47" s="19" t="n">
        <f aca="false">E46</f>
        <v>4.775</v>
      </c>
      <c r="G47" s="18" t="n">
        <f aca="false">D47+B47</f>
        <v>13746.45</v>
      </c>
    </row>
    <row r="48" customFormat="false" ht="12.75" hidden="false" customHeight="false" outlineLevel="0" collapsed="false">
      <c r="A48" s="17" t="n">
        <f aca="false">Support!B45</f>
        <v>38200</v>
      </c>
      <c r="B48" s="18" t="n">
        <f aca="false">Support!C45*Summary!$B$9</f>
        <v>1178.79</v>
      </c>
      <c r="C48" s="19" t="n">
        <v>4.81</v>
      </c>
      <c r="D48" s="18" t="n">
        <f aca="false">Support!I45-Summary!B48</f>
        <v>12252.87</v>
      </c>
      <c r="E48" s="19" t="n">
        <f aca="false">E47</f>
        <v>4.775</v>
      </c>
      <c r="G48" s="18" t="n">
        <f aca="false">D48+B48</f>
        <v>13431.66</v>
      </c>
    </row>
    <row r="49" customFormat="false" ht="12.75" hidden="false" customHeight="false" outlineLevel="0" collapsed="false">
      <c r="A49" s="17" t="n">
        <f aca="false">Support!B46</f>
        <v>38231</v>
      </c>
      <c r="B49" s="18" t="n">
        <f aca="false">Support!C46*Summary!$B$9</f>
        <v>1162.68</v>
      </c>
      <c r="C49" s="19" t="n">
        <v>4.81</v>
      </c>
      <c r="D49" s="18" t="n">
        <f aca="false">Support!I46-Summary!B49</f>
        <v>12009.39</v>
      </c>
      <c r="E49" s="19" t="n">
        <f aca="false">E48</f>
        <v>4.775</v>
      </c>
      <c r="G49" s="18" t="n">
        <f aca="false">D49+B49</f>
        <v>13172.07</v>
      </c>
    </row>
    <row r="50" customFormat="false" ht="12.75" hidden="false" customHeight="false" outlineLevel="0" collapsed="false">
      <c r="A50" s="17" t="n">
        <f aca="false">Support!B47</f>
        <v>38261</v>
      </c>
      <c r="B50" s="18" t="n">
        <f aca="false">Support!C47*Summary!$B$9</f>
        <v>1151.58</v>
      </c>
      <c r="C50" s="19" t="n">
        <v>4.81</v>
      </c>
      <c r="D50" s="18" t="n">
        <f aca="false">Support!I47-Summary!B50</f>
        <v>11747.07</v>
      </c>
      <c r="E50" s="19" t="n">
        <f aca="false">E49</f>
        <v>4.775</v>
      </c>
      <c r="G50" s="18" t="n">
        <f aca="false">D50+B50</f>
        <v>12898.65</v>
      </c>
    </row>
    <row r="51" customFormat="false" ht="12.75" hidden="false" customHeight="false" outlineLevel="0" collapsed="false">
      <c r="A51" s="17" t="n">
        <f aca="false">Support!B48</f>
        <v>38292</v>
      </c>
      <c r="B51" s="18" t="n">
        <f aca="false">Support!C48*Summary!$B$9</f>
        <v>1136.37</v>
      </c>
      <c r="C51" s="19" t="n">
        <v>4.81</v>
      </c>
      <c r="D51" s="18" t="n">
        <f aca="false">Support!I48-Summary!B51</f>
        <v>11547</v>
      </c>
      <c r="E51" s="19" t="n">
        <f aca="false">E50</f>
        <v>4.775</v>
      </c>
      <c r="G51" s="18" t="n">
        <f aca="false">D51+B51</f>
        <v>12683.37</v>
      </c>
    </row>
    <row r="52" customFormat="false" ht="12.75" hidden="false" customHeight="false" outlineLevel="0" collapsed="false">
      <c r="A52" s="17" t="n">
        <f aca="false">Support!B49</f>
        <v>38322</v>
      </c>
      <c r="B52" s="18" t="n">
        <f aca="false">Support!C49*Summary!$B$9</f>
        <v>1124.37</v>
      </c>
      <c r="C52" s="19" t="n">
        <v>4.81</v>
      </c>
      <c r="D52" s="18" t="n">
        <f aca="false">Support!I49-Summary!B52</f>
        <v>11288.82</v>
      </c>
      <c r="E52" s="19" t="n">
        <f aca="false">E51</f>
        <v>4.775</v>
      </c>
      <c r="G52" s="18" t="n">
        <f aca="false">D52+B52</f>
        <v>12413.19</v>
      </c>
    </row>
    <row r="53" customFormat="false" ht="12.75" hidden="false" customHeight="false" outlineLevel="0" collapsed="false">
      <c r="A53" s="17" t="n">
        <f aca="false">Support!B50</f>
        <v>38353</v>
      </c>
      <c r="B53" s="18" t="n">
        <f aca="false">Support!C50*Summary!$B$9</f>
        <v>1110.78</v>
      </c>
      <c r="C53" s="19" t="n">
        <v>4.81</v>
      </c>
      <c r="D53" s="18" t="n">
        <f aca="false">Support!I50-Summary!B53</f>
        <v>11075.85</v>
      </c>
      <c r="E53" s="19" t="n">
        <f aca="false">E52</f>
        <v>4.775</v>
      </c>
      <c r="G53" s="18" t="n">
        <f aca="false">D53+B53</f>
        <v>12186.63</v>
      </c>
    </row>
    <row r="54" customFormat="false" ht="12.75" hidden="false" customHeight="false" outlineLevel="0" collapsed="false">
      <c r="A54" s="17" t="n">
        <f aca="false">Support!B51</f>
        <v>38384</v>
      </c>
      <c r="B54" s="18" t="n">
        <f aca="false">Support!C51*Summary!$B$9</f>
        <v>1097.46</v>
      </c>
      <c r="C54" s="19" t="n">
        <v>4.81</v>
      </c>
      <c r="D54" s="18" t="n">
        <f aca="false">Support!I51-Summary!B54</f>
        <v>10872.33</v>
      </c>
      <c r="E54" s="19" t="n">
        <f aca="false">E53</f>
        <v>4.775</v>
      </c>
      <c r="G54" s="18" t="n">
        <f aca="false">D54+B54</f>
        <v>11969.79</v>
      </c>
    </row>
    <row r="55" customFormat="false" ht="12.75" hidden="false" customHeight="false" outlineLevel="0" collapsed="false">
      <c r="A55" s="17" t="n">
        <f aca="false">Support!B52</f>
        <v>38412</v>
      </c>
      <c r="B55" s="18" t="n">
        <f aca="false">Support!C52*Summary!$B$9</f>
        <v>1083.57</v>
      </c>
      <c r="C55" s="19" t="n">
        <v>4.81</v>
      </c>
      <c r="D55" s="18" t="n">
        <f aca="false">Support!I52-Summary!B55</f>
        <v>10635.96</v>
      </c>
      <c r="E55" s="19" t="n">
        <f aca="false">E54</f>
        <v>4.775</v>
      </c>
      <c r="G55" s="18" t="n">
        <f aca="false">D55+B55</f>
        <v>11719.53</v>
      </c>
    </row>
    <row r="56" customFormat="false" ht="12.75" hidden="false" customHeight="false" outlineLevel="0" collapsed="false">
      <c r="A56" s="17" t="n">
        <f aca="false">Support!B53</f>
        <v>38443</v>
      </c>
      <c r="B56" s="18" t="n">
        <f aca="false">Support!C53*Summary!$B$9</f>
        <v>1070.55</v>
      </c>
      <c r="C56" s="19" t="n">
        <v>4.81</v>
      </c>
      <c r="D56" s="18" t="n">
        <f aca="false">Support!I53-Summary!B56</f>
        <v>10431.33</v>
      </c>
      <c r="E56" s="19" t="n">
        <f aca="false">E55</f>
        <v>4.775</v>
      </c>
      <c r="G56" s="18" t="n">
        <f aca="false">D56+B56</f>
        <v>11501.88</v>
      </c>
    </row>
    <row r="57" customFormat="false" ht="12.75" hidden="false" customHeight="false" outlineLevel="0" collapsed="false">
      <c r="A57" s="17" t="n">
        <f aca="false">Support!B54</f>
        <v>38473</v>
      </c>
      <c r="B57" s="18" t="n">
        <f aca="false">Support!C54*Summary!$B$9</f>
        <v>1056.36</v>
      </c>
      <c r="C57" s="19" t="n">
        <v>4.81</v>
      </c>
      <c r="D57" s="18" t="n">
        <f aca="false">Support!I54-Summary!B57</f>
        <v>10236.06</v>
      </c>
      <c r="E57" s="19" t="n">
        <f aca="false">E56</f>
        <v>4.775</v>
      </c>
      <c r="G57" s="18" t="n">
        <f aca="false">D57+B57</f>
        <v>11292.42</v>
      </c>
    </row>
    <row r="58" customFormat="false" ht="12.75" hidden="false" customHeight="false" outlineLevel="0" collapsed="false">
      <c r="A58" s="17" t="n">
        <f aca="false">Support!B55</f>
        <v>38504</v>
      </c>
      <c r="B58" s="18" t="n">
        <f aca="false">Support!C55*Summary!$B$9</f>
        <v>1044.24</v>
      </c>
      <c r="C58" s="19" t="n">
        <v>4.81</v>
      </c>
      <c r="D58" s="18" t="n">
        <f aca="false">Support!I55-Summary!B58</f>
        <v>10021.83</v>
      </c>
      <c r="E58" s="19" t="n">
        <f aca="false">E57</f>
        <v>4.775</v>
      </c>
      <c r="G58" s="18" t="n">
        <f aca="false">D58+B58</f>
        <v>11066.07</v>
      </c>
    </row>
    <row r="59" customFormat="false" ht="12.75" hidden="false" customHeight="false" outlineLevel="0" collapsed="false">
      <c r="A59" s="17" t="n">
        <f aca="false">Support!B56</f>
        <v>38534</v>
      </c>
      <c r="B59" s="18"/>
      <c r="C59" s="19"/>
      <c r="D59" s="18" t="n">
        <f aca="false">Support!I56-Summary!B59</f>
        <v>9819.42</v>
      </c>
      <c r="E59" s="19" t="n">
        <f aca="false">E58</f>
        <v>4.775</v>
      </c>
      <c r="G59" s="18" t="n">
        <f aca="false">D59+B59</f>
        <v>9819.42</v>
      </c>
    </row>
    <row r="60" customFormat="false" ht="12.75" hidden="false" customHeight="false" outlineLevel="0" collapsed="false">
      <c r="A60" s="17" t="n">
        <f aca="false">Support!B57</f>
        <v>38565</v>
      </c>
      <c r="B60" s="18"/>
      <c r="C60" s="19"/>
      <c r="D60" s="18" t="n">
        <f aca="false">Support!I57-Summary!B60</f>
        <v>9642.6</v>
      </c>
      <c r="E60" s="19" t="n">
        <f aca="false">E59</f>
        <v>4.775</v>
      </c>
      <c r="G60" s="18" t="n">
        <f aca="false">D60+B60</f>
        <v>9642.6</v>
      </c>
    </row>
    <row r="61" customFormat="false" ht="12.75" hidden="false" customHeight="false" outlineLevel="0" collapsed="false">
      <c r="A61" s="17" t="n">
        <f aca="false">Support!B58</f>
        <v>38596</v>
      </c>
      <c r="B61" s="18"/>
      <c r="C61" s="19"/>
      <c r="D61" s="18" t="n">
        <f aca="false">Support!I58-Summary!B61</f>
        <v>9425.04</v>
      </c>
      <c r="E61" s="19" t="n">
        <f aca="false">E60</f>
        <v>4.775</v>
      </c>
      <c r="G61" s="18" t="n">
        <f aca="false">D61+B61</f>
        <v>9425.04</v>
      </c>
    </row>
    <row r="62" customFormat="false" ht="12.75" hidden="false" customHeight="false" outlineLevel="0" collapsed="false">
      <c r="A62" s="17" t="n">
        <f aca="false">Support!B59</f>
        <v>38626</v>
      </c>
      <c r="B62" s="18"/>
      <c r="C62" s="19"/>
      <c r="D62" s="18" t="n">
        <f aca="false">Support!I59-Summary!B62</f>
        <v>9263.04</v>
      </c>
      <c r="E62" s="19" t="n">
        <f aca="false">E61</f>
        <v>4.775</v>
      </c>
      <c r="G62" s="18" t="n">
        <f aca="false">D62+B62</f>
        <v>9263.04</v>
      </c>
    </row>
    <row r="63" customFormat="false" ht="12.75" hidden="false" customHeight="false" outlineLevel="0" collapsed="false">
      <c r="A63" s="17" t="n">
        <f aca="false">Support!B60</f>
        <v>38657</v>
      </c>
      <c r="B63" s="18"/>
      <c r="C63" s="19"/>
      <c r="D63" s="18" t="n">
        <f aca="false">Support!I60-Summary!B63</f>
        <v>9088.32</v>
      </c>
      <c r="E63" s="19" t="n">
        <f aca="false">E62</f>
        <v>4.775</v>
      </c>
      <c r="G63" s="18" t="n">
        <f aca="false">D63+B63</f>
        <v>9088.32</v>
      </c>
    </row>
    <row r="64" customFormat="false" ht="12.75" hidden="false" customHeight="false" outlineLevel="0" collapsed="false">
      <c r="A64" s="17" t="n">
        <f aca="false">Support!B61</f>
        <v>38687</v>
      </c>
      <c r="B64" s="18"/>
      <c r="C64" s="19"/>
      <c r="D64" s="18" t="n">
        <f aca="false">Support!I61-Summary!B64</f>
        <v>8863.83</v>
      </c>
      <c r="E64" s="19" t="n">
        <f aca="false">E63</f>
        <v>4.775</v>
      </c>
      <c r="G64" s="18" t="n">
        <f aca="false">D64+B64</f>
        <v>8863.83</v>
      </c>
    </row>
    <row r="65" customFormat="false" ht="12.75" hidden="false" customHeight="false" outlineLevel="0" collapsed="false">
      <c r="A65" s="17" t="n">
        <f aca="false">Support!B62</f>
        <v>38718</v>
      </c>
      <c r="B65" s="18"/>
      <c r="C65" s="19"/>
      <c r="D65" s="18" t="n">
        <f aca="false">Support!I62-Summary!B65</f>
        <v>8705.61</v>
      </c>
      <c r="E65" s="19" t="n">
        <f aca="false">E64</f>
        <v>4.775</v>
      </c>
      <c r="G65" s="18" t="n">
        <f aca="false">D65+B65</f>
        <v>8705.61</v>
      </c>
    </row>
  </sheetData>
  <mergeCells count="2">
    <mergeCell ref="B6:C6"/>
    <mergeCell ref="D6:E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6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H32" activeCellId="0" sqref="H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5" min="3" style="21" width="11.56"/>
    <col collapsed="false" customWidth="true" hidden="false" outlineLevel="0" max="6" min="6" style="21" width="11.99"/>
    <col collapsed="false" customWidth="true" hidden="false" outlineLevel="0" max="7" min="7" style="21" width="10.41"/>
    <col collapsed="false" customWidth="true" hidden="false" outlineLevel="0" max="8" min="8" style="21" width="12.28"/>
    <col collapsed="false" customWidth="true" hidden="false" outlineLevel="0" max="9" min="9" style="0" width="10.71"/>
    <col collapsed="false" customWidth="true" hidden="false" outlineLevel="0" max="10" min="10" style="0" width="11.85"/>
    <col collapsed="false" customWidth="true" hidden="false" outlineLevel="0" max="11" min="11" style="22" width="11.56"/>
    <col collapsed="false" customWidth="true" hidden="false" outlineLevel="0" max="12" min="12" style="0" width="11.28"/>
    <col collapsed="false" customWidth="true" hidden="false" outlineLevel="0" max="13" min="13" style="16" width="9.14"/>
    <col collapsed="false" customWidth="true" hidden="false" outlineLevel="0" max="15" min="15" style="0" width="11.56"/>
    <col collapsed="false" customWidth="true" hidden="false" outlineLevel="0" max="16" min="16" style="0" width="14.99"/>
    <col collapsed="false" customWidth="true" hidden="false" outlineLevel="0" max="17" min="17" style="16" width="14.56"/>
    <col collapsed="false" customWidth="true" hidden="false" outlineLevel="0" max="18" min="18" style="0" width="11.56"/>
    <col collapsed="false" customWidth="true" hidden="false" outlineLevel="0" max="19" min="19" style="16" width="22.85"/>
    <col collapsed="false" customWidth="true" hidden="false" outlineLevel="0" max="20" min="20" style="0" width="11.56"/>
    <col collapsed="false" customWidth="true" hidden="false" outlineLevel="0" max="21" min="21" style="16" width="15.99"/>
    <col collapsed="false" customWidth="true" hidden="false" outlineLevel="0" max="22" min="22" style="16" width="14.56"/>
    <col collapsed="false" customWidth="true" hidden="false" outlineLevel="0" max="27" min="27" style="0" width="12.7"/>
  </cols>
  <sheetData>
    <row r="1" customFormat="false" ht="30" hidden="false" customHeight="true" outlineLevel="0" collapsed="false">
      <c r="A1" s="23" t="s">
        <v>11</v>
      </c>
      <c r="B1" s="24"/>
      <c r="C1" s="25" t="n">
        <f aca="false">SUM(C7:C62)</f>
        <v>2315040</v>
      </c>
      <c r="D1" s="25" t="n">
        <f aca="false">SUM(D7:D62)</f>
        <v>32976731</v>
      </c>
      <c r="E1" s="25" t="n">
        <f aca="false">SUM(E7:E62)</f>
        <v>655610</v>
      </c>
      <c r="F1" s="26"/>
      <c r="G1" s="25" t="n">
        <f aca="false">SUM(G7:G62)</f>
        <v>3933660</v>
      </c>
      <c r="H1" s="25" t="n">
        <f aca="false">SUM(H7:H62)</f>
        <v>39225431</v>
      </c>
      <c r="I1" s="25" t="n">
        <f aca="false">SUM(I7:I62)</f>
        <v>1176762.93</v>
      </c>
      <c r="J1" s="25" t="n">
        <f aca="false">SUM(J7:J62)</f>
        <v>38048668.07</v>
      </c>
      <c r="K1" s="27"/>
      <c r="L1" s="28" t="n">
        <f aca="false">G1/H1</f>
        <v>0.100283410525177</v>
      </c>
      <c r="M1" s="29"/>
      <c r="N1" s="24"/>
      <c r="O1" s="24"/>
      <c r="P1" s="25" t="n">
        <f aca="false">SUM(P7:P62)</f>
        <v>76128.1604746014</v>
      </c>
      <c r="Q1" s="25" t="n">
        <f aca="false">SUM(Q7:Q62)</f>
        <v>78080</v>
      </c>
      <c r="R1" s="24"/>
      <c r="S1" s="30" t="s">
        <v>12</v>
      </c>
      <c r="T1" s="24"/>
      <c r="U1" s="25" t="n">
        <f aca="false">SUM(U7:U62)</f>
        <v>1083204.8348297</v>
      </c>
      <c r="V1" s="25" t="n">
        <f aca="false">SUM(V7:V62)</f>
        <v>1088360</v>
      </c>
      <c r="W1" s="24"/>
      <c r="X1" s="24"/>
      <c r="Y1" s="24"/>
      <c r="Z1" s="24"/>
      <c r="AA1" s="24"/>
    </row>
    <row r="2" customFormat="false" ht="16.5" hidden="false" customHeight="false" outlineLevel="0" collapsed="false">
      <c r="K2" s="0"/>
      <c r="P2" s="31" t="n">
        <f aca="false">P1/Q1</f>
        <v>0.975002055258727</v>
      </c>
      <c r="S2" s="32" t="n">
        <f aca="false">(P1+U1)/(Q1+V1)</f>
        <v>0.993907097925574</v>
      </c>
      <c r="U2" s="31" t="n">
        <f aca="false">U1/V1</f>
        <v>0.995263363987748</v>
      </c>
    </row>
    <row r="3" customFormat="false" ht="12.75" hidden="false" customHeight="false" outlineLevel="0" collapsed="false">
      <c r="B3" s="17"/>
      <c r="I3" s="21"/>
      <c r="J3" s="21"/>
      <c r="K3" s="21"/>
    </row>
    <row r="4" customFormat="false" ht="12.75" hidden="false" customHeight="false" outlineLevel="0" collapsed="false">
      <c r="B4" s="17"/>
      <c r="C4" s="33" t="s">
        <v>13</v>
      </c>
      <c r="F4" s="34" t="s">
        <v>14</v>
      </c>
      <c r="I4" s="34" t="s">
        <v>15</v>
      </c>
      <c r="J4" s="34" t="s">
        <v>15</v>
      </c>
      <c r="K4" s="34" t="s">
        <v>16</v>
      </c>
      <c r="O4" s="35"/>
      <c r="P4" s="36" t="s">
        <v>17</v>
      </c>
      <c r="Q4" s="36" t="s">
        <v>18</v>
      </c>
      <c r="R4" s="37"/>
      <c r="T4" s="35"/>
      <c r="U4" s="36" t="s">
        <v>17</v>
      </c>
      <c r="V4" s="36" t="s">
        <v>18</v>
      </c>
      <c r="W4" s="37"/>
    </row>
    <row r="5" customFormat="false" ht="13.5" hidden="false" customHeight="false" outlineLevel="0" collapsed="false">
      <c r="B5" s="17"/>
      <c r="C5" s="34" t="s">
        <v>5</v>
      </c>
      <c r="D5" s="38" t="s">
        <v>19</v>
      </c>
      <c r="E5" s="38"/>
      <c r="F5" s="39" t="n">
        <v>6</v>
      </c>
      <c r="G5" s="34" t="s">
        <v>20</v>
      </c>
      <c r="H5" s="34" t="s">
        <v>21</v>
      </c>
      <c r="I5" s="34" t="s">
        <v>22</v>
      </c>
      <c r="J5" s="34" t="s">
        <v>23</v>
      </c>
      <c r="K5" s="34" t="s">
        <v>24</v>
      </c>
      <c r="L5" s="12" t="s">
        <v>25</v>
      </c>
      <c r="O5" s="40" t="s">
        <v>26</v>
      </c>
      <c r="P5" s="41" t="s">
        <v>27</v>
      </c>
      <c r="Q5" s="41" t="s">
        <v>27</v>
      </c>
      <c r="R5" s="42"/>
      <c r="T5" s="40" t="str">
        <f aca="false">O5</f>
        <v>Monthly</v>
      </c>
      <c r="U5" s="41" t="s">
        <v>27</v>
      </c>
      <c r="V5" s="41" t="s">
        <v>27</v>
      </c>
      <c r="W5" s="43"/>
      <c r="Y5" s="44" t="s">
        <v>26</v>
      </c>
      <c r="Z5" s="45" t="s">
        <v>28</v>
      </c>
      <c r="AA5" s="45" t="s">
        <v>18</v>
      </c>
      <c r="AB5" s="37"/>
    </row>
    <row r="6" customFormat="false" ht="14.25" hidden="false" customHeight="false" outlineLevel="0" collapsed="false">
      <c r="C6" s="46" t="s">
        <v>29</v>
      </c>
      <c r="D6" s="46" t="s">
        <v>30</v>
      </c>
      <c r="E6" s="47" t="s">
        <v>31</v>
      </c>
      <c r="F6" s="46"/>
      <c r="G6" s="46" t="s">
        <v>21</v>
      </c>
      <c r="H6" s="47" t="s">
        <v>7</v>
      </c>
      <c r="I6" s="48" t="n">
        <v>0.03</v>
      </c>
      <c r="J6" s="48" t="n">
        <f aca="false">1-I6</f>
        <v>0.97</v>
      </c>
      <c r="K6" s="49" t="n">
        <f aca="false">I1/(C1+D1)</f>
        <v>0.0333438333259048</v>
      </c>
      <c r="L6" s="46" t="s">
        <v>32</v>
      </c>
      <c r="O6" s="50" t="s">
        <v>29</v>
      </c>
      <c r="P6" s="51" t="s">
        <v>29</v>
      </c>
      <c r="Q6" s="52" t="s">
        <v>33</v>
      </c>
      <c r="R6" s="53" t="s">
        <v>34</v>
      </c>
      <c r="T6" s="50" t="s">
        <v>30</v>
      </c>
      <c r="U6" s="51" t="s">
        <v>30</v>
      </c>
      <c r="V6" s="52" t="s">
        <v>33</v>
      </c>
      <c r="W6" s="53" t="s">
        <v>34</v>
      </c>
      <c r="Y6" s="54" t="s">
        <v>31</v>
      </c>
      <c r="Z6" s="55" t="s">
        <v>31</v>
      </c>
      <c r="AA6" s="52" t="s">
        <v>33</v>
      </c>
      <c r="AB6" s="53" t="s">
        <v>34</v>
      </c>
    </row>
    <row r="7" customFormat="false" ht="12.75" hidden="false" customHeight="false" outlineLevel="0" collapsed="false">
      <c r="A7" s="21" t="n">
        <f aca="false">B8-B7</f>
        <v>30</v>
      </c>
      <c r="B7" s="17" t="n">
        <v>37043</v>
      </c>
      <c r="C7" s="21" t="n">
        <v>62303</v>
      </c>
      <c r="D7" s="21" t="n">
        <v>1199213</v>
      </c>
      <c r="E7" s="21" t="n">
        <v>31170</v>
      </c>
      <c r="F7" s="56" t="n">
        <f aca="false">F5</f>
        <v>6</v>
      </c>
      <c r="G7" s="21" t="n">
        <f aca="false">E7*F7</f>
        <v>187020</v>
      </c>
      <c r="H7" s="21" t="n">
        <f aca="false">D7+C7+G7</f>
        <v>1448536</v>
      </c>
      <c r="I7" s="57" t="n">
        <f aca="false">H7*$I$6</f>
        <v>43456.08</v>
      </c>
      <c r="J7" s="57" t="n">
        <f aca="false">H7-I7</f>
        <v>1405079.92</v>
      </c>
      <c r="K7" s="58" t="n">
        <f aca="false">I7/(C7+D7)</f>
        <v>0.0344475060165705</v>
      </c>
      <c r="L7" s="59" t="n">
        <f aca="false">G7/H7</f>
        <v>0.129109666587506</v>
      </c>
      <c r="O7" s="60" t="n">
        <f aca="false">C7</f>
        <v>62303</v>
      </c>
      <c r="P7" s="61" t="n">
        <f aca="false">O7/A7</f>
        <v>2076.76666666667</v>
      </c>
      <c r="Q7" s="61" t="n">
        <v>2130</v>
      </c>
      <c r="R7" s="62" t="n">
        <f aca="false">Q7-P7</f>
        <v>53.2333333333331</v>
      </c>
      <c r="S7" s="63"/>
      <c r="T7" s="64" t="n">
        <f aca="false">D7</f>
        <v>1199213</v>
      </c>
      <c r="U7" s="61" t="n">
        <f aca="false">T7/A7</f>
        <v>39973.7666666667</v>
      </c>
      <c r="V7" s="61" t="n">
        <v>40120</v>
      </c>
      <c r="W7" s="62" t="n">
        <f aca="false">V7-U7</f>
        <v>146.23333333333</v>
      </c>
      <c r="X7" s="65"/>
      <c r="Y7" s="64" t="n">
        <f aca="false">E7</f>
        <v>31170</v>
      </c>
      <c r="Z7" s="66" t="n">
        <f aca="false">Y7/A7</f>
        <v>1039</v>
      </c>
      <c r="AA7" s="67" t="n">
        <v>1039</v>
      </c>
      <c r="AB7" s="62" t="n">
        <f aca="false">AA7-Z7</f>
        <v>0</v>
      </c>
    </row>
    <row r="8" customFormat="false" ht="12.75" hidden="false" customHeight="false" outlineLevel="0" collapsed="false">
      <c r="A8" s="21" t="n">
        <f aca="false">B9-B8</f>
        <v>31</v>
      </c>
      <c r="B8" s="17" t="n">
        <v>37073</v>
      </c>
      <c r="C8" s="21" t="n">
        <v>61508</v>
      </c>
      <c r="D8" s="21" t="n">
        <v>1193221</v>
      </c>
      <c r="E8" s="21" t="n">
        <f aca="false">[1]Results!$H6</f>
        <v>29574</v>
      </c>
      <c r="F8" s="56" t="n">
        <f aca="false">F5</f>
        <v>6</v>
      </c>
      <c r="G8" s="21" t="n">
        <f aca="false">E8*F8</f>
        <v>177444</v>
      </c>
      <c r="H8" s="21" t="n">
        <f aca="false">D8+C8+G8</f>
        <v>1432173</v>
      </c>
      <c r="I8" s="57" t="n">
        <f aca="false">H8*$I$6</f>
        <v>42965.19</v>
      </c>
      <c r="J8" s="57" t="n">
        <f aca="false">H8-I8</f>
        <v>1389207.81</v>
      </c>
      <c r="K8" s="58" t="n">
        <f aca="false">I8/(C8+D8)</f>
        <v>0.034242605375344</v>
      </c>
      <c r="L8" s="59" t="n">
        <f aca="false">G8/H8</f>
        <v>0.123898439643814</v>
      </c>
      <c r="O8" s="60" t="n">
        <f aca="false">C8</f>
        <v>61508</v>
      </c>
      <c r="P8" s="61" t="n">
        <f aca="false">O8/A8</f>
        <v>1984.12903225806</v>
      </c>
      <c r="Q8" s="61" t="n">
        <v>2035</v>
      </c>
      <c r="R8" s="62" t="n">
        <f aca="false">Q8-P8</f>
        <v>50.8709677419354</v>
      </c>
      <c r="S8" s="63"/>
      <c r="T8" s="64" t="n">
        <f aca="false">D8</f>
        <v>1193221</v>
      </c>
      <c r="U8" s="61" t="n">
        <f aca="false">T8/A8</f>
        <v>38491</v>
      </c>
      <c r="V8" s="61" t="n">
        <v>38630</v>
      </c>
      <c r="W8" s="62" t="n">
        <f aca="false">V8-U8</f>
        <v>139</v>
      </c>
      <c r="X8" s="65"/>
      <c r="Y8" s="64" t="n">
        <f aca="false">E8</f>
        <v>29574</v>
      </c>
      <c r="Z8" s="66" t="n">
        <f aca="false">Y8/A8</f>
        <v>954</v>
      </c>
      <c r="AA8" s="67" t="n">
        <v>954</v>
      </c>
      <c r="AB8" s="62" t="n">
        <f aca="false">AA8-Z8</f>
        <v>0</v>
      </c>
    </row>
    <row r="9" customFormat="false" ht="12.75" hidden="false" customHeight="false" outlineLevel="0" collapsed="false">
      <c r="A9" s="21" t="n">
        <f aca="false">B10-B9</f>
        <v>31</v>
      </c>
      <c r="B9" s="17" t="n">
        <v>37104</v>
      </c>
      <c r="C9" s="21" t="n">
        <v>60752</v>
      </c>
      <c r="D9" s="21" t="n">
        <v>1294839</v>
      </c>
      <c r="E9" s="21" t="n">
        <f aca="false">[1]Results!$H7</f>
        <v>28024</v>
      </c>
      <c r="F9" s="56" t="n">
        <f aca="false">F8</f>
        <v>6</v>
      </c>
      <c r="G9" s="21" t="n">
        <f aca="false">E9*F9</f>
        <v>168144</v>
      </c>
      <c r="H9" s="21" t="n">
        <f aca="false">D9+C9+G9</f>
        <v>1523735</v>
      </c>
      <c r="I9" s="57" t="n">
        <f aca="false">H9*$I$6</f>
        <v>45712.05</v>
      </c>
      <c r="J9" s="57" t="n">
        <f aca="false">H9-I9</f>
        <v>1478022.95</v>
      </c>
      <c r="K9" s="58" t="n">
        <f aca="false">I9/(C9+D9)</f>
        <v>0.0337211223739314</v>
      </c>
      <c r="L9" s="59" t="n">
        <f aca="false">G9/H9</f>
        <v>0.11034989679964</v>
      </c>
      <c r="O9" s="60" t="n">
        <f aca="false">C9</f>
        <v>60752</v>
      </c>
      <c r="P9" s="61" t="n">
        <f aca="false">O9/A9</f>
        <v>1959.74193548387</v>
      </c>
      <c r="Q9" s="61" t="n">
        <v>2010</v>
      </c>
      <c r="R9" s="62" t="n">
        <f aca="false">Q9-P9</f>
        <v>50.258064516129</v>
      </c>
      <c r="S9" s="63"/>
      <c r="T9" s="64" t="n">
        <f aca="false">D9</f>
        <v>1294839</v>
      </c>
      <c r="U9" s="61" t="n">
        <f aca="false">T9/A9</f>
        <v>41769</v>
      </c>
      <c r="V9" s="61" t="n">
        <v>41905</v>
      </c>
      <c r="W9" s="62" t="n">
        <f aca="false">V9-U9</f>
        <v>136</v>
      </c>
      <c r="X9" s="65"/>
      <c r="Y9" s="64" t="n">
        <f aca="false">E9</f>
        <v>28024</v>
      </c>
      <c r="Z9" s="66" t="n">
        <f aca="false">Y9/A9</f>
        <v>904</v>
      </c>
      <c r="AA9" s="67" t="n">
        <v>904</v>
      </c>
      <c r="AB9" s="62" t="n">
        <f aca="false">AA9-Z9</f>
        <v>0</v>
      </c>
    </row>
    <row r="10" customFormat="false" ht="12.75" hidden="false" customHeight="false" outlineLevel="0" collapsed="false">
      <c r="A10" s="21" t="n">
        <f aca="false">B11-B10</f>
        <v>30</v>
      </c>
      <c r="B10" s="17" t="n">
        <v>37135</v>
      </c>
      <c r="C10" s="21" t="n">
        <v>60109</v>
      </c>
      <c r="D10" s="21" t="n">
        <v>1246703</v>
      </c>
      <c r="E10" s="21" t="n">
        <f aca="false">[1]Results!$H8</f>
        <v>26820</v>
      </c>
      <c r="F10" s="56" t="n">
        <f aca="false">F9</f>
        <v>6</v>
      </c>
      <c r="G10" s="21" t="n">
        <f aca="false">E10*F10</f>
        <v>160920</v>
      </c>
      <c r="H10" s="21" t="n">
        <f aca="false">D10+C10+G10</f>
        <v>1467732</v>
      </c>
      <c r="I10" s="57" t="n">
        <f aca="false">H10*$I$6</f>
        <v>44031.96</v>
      </c>
      <c r="J10" s="57" t="n">
        <f aca="false">H10-I10</f>
        <v>1423700.04</v>
      </c>
      <c r="K10" s="58" t="n">
        <f aca="false">I10/(C10+D10)</f>
        <v>0.0336941809533429</v>
      </c>
      <c r="L10" s="59" t="n">
        <f aca="false">G10/H10</f>
        <v>0.10963854436641</v>
      </c>
      <c r="O10" s="60" t="n">
        <f aca="false">C10</f>
        <v>60109</v>
      </c>
      <c r="P10" s="61" t="n">
        <f aca="false">O10/A10</f>
        <v>2003.63333333333</v>
      </c>
      <c r="Q10" s="61" t="n">
        <v>2055</v>
      </c>
      <c r="R10" s="62" t="n">
        <f aca="false">Q10-P10</f>
        <v>51.3666666666666</v>
      </c>
      <c r="S10" s="63"/>
      <c r="T10" s="64" t="n">
        <f aca="false">D10</f>
        <v>1246703</v>
      </c>
      <c r="U10" s="61" t="n">
        <f aca="false">T10/A10</f>
        <v>41556.7666666667</v>
      </c>
      <c r="V10" s="61" t="n">
        <v>41695</v>
      </c>
      <c r="W10" s="62" t="n">
        <f aca="false">V10-U10</f>
        <v>138.23333333333</v>
      </c>
      <c r="X10" s="65"/>
      <c r="Y10" s="64" t="n">
        <f aca="false">E10</f>
        <v>26820</v>
      </c>
      <c r="Z10" s="66" t="n">
        <f aca="false">Y10/A10</f>
        <v>894</v>
      </c>
      <c r="AA10" s="67" t="n">
        <v>894</v>
      </c>
      <c r="AB10" s="62" t="n">
        <f aca="false">AA10-Z10</f>
        <v>0</v>
      </c>
    </row>
    <row r="11" customFormat="false" ht="12.75" hidden="false" customHeight="false" outlineLevel="0" collapsed="false">
      <c r="A11" s="21" t="n">
        <f aca="false">B12-B11</f>
        <v>31</v>
      </c>
      <c r="B11" s="17" t="n">
        <v>37165</v>
      </c>
      <c r="C11" s="21" t="n">
        <v>59392</v>
      </c>
      <c r="D11" s="21" t="n">
        <v>1269876</v>
      </c>
      <c r="E11" s="21" t="n">
        <f aca="false">[1]Results!$H9</f>
        <v>25358</v>
      </c>
      <c r="F11" s="56" t="n">
        <f aca="false">F10</f>
        <v>6</v>
      </c>
      <c r="G11" s="21" t="n">
        <f aca="false">E11*F11</f>
        <v>152148</v>
      </c>
      <c r="H11" s="21" t="n">
        <f aca="false">D11+C11+G11</f>
        <v>1481416</v>
      </c>
      <c r="I11" s="57" t="n">
        <f aca="false">H11*$I$6</f>
        <v>44442.48</v>
      </c>
      <c r="J11" s="57" t="n">
        <f aca="false">H11-I11</f>
        <v>1436973.52</v>
      </c>
      <c r="K11" s="58" t="n">
        <f aca="false">I11/(C11+D11)</f>
        <v>0.0334337996551486</v>
      </c>
      <c r="L11" s="59" t="n">
        <f aca="false">G11/H11</f>
        <v>0.102704439536228</v>
      </c>
      <c r="O11" s="60" t="n">
        <f aca="false">C11</f>
        <v>59392</v>
      </c>
      <c r="P11" s="61" t="n">
        <f aca="false">O11/A11</f>
        <v>1915.87096774194</v>
      </c>
      <c r="Q11" s="61" t="n">
        <v>1965</v>
      </c>
      <c r="R11" s="62" t="n">
        <f aca="false">Q11-P11</f>
        <v>49.1290322580646</v>
      </c>
      <c r="S11" s="63"/>
      <c r="T11" s="64" t="n">
        <f aca="false">D11</f>
        <v>1269876</v>
      </c>
      <c r="U11" s="61" t="n">
        <f aca="false">T11/A11</f>
        <v>40963.7419354839</v>
      </c>
      <c r="V11" s="61" t="n">
        <v>41095</v>
      </c>
      <c r="W11" s="62" t="n">
        <f aca="false">V11-U11</f>
        <v>131.258064516129</v>
      </c>
      <c r="X11" s="65"/>
      <c r="Y11" s="64" t="n">
        <f aca="false">E11</f>
        <v>25358</v>
      </c>
      <c r="Z11" s="66" t="n">
        <f aca="false">Y11/A11</f>
        <v>818</v>
      </c>
      <c r="AA11" s="67" t="n">
        <v>818</v>
      </c>
      <c r="AB11" s="62" t="n">
        <f aca="false">AA11-Z11</f>
        <v>0</v>
      </c>
    </row>
    <row r="12" customFormat="false" ht="12.75" hidden="false" customHeight="false" outlineLevel="0" collapsed="false">
      <c r="A12" s="21" t="n">
        <f aca="false">B13-B12</f>
        <v>30</v>
      </c>
      <c r="B12" s="17" t="n">
        <v>37196</v>
      </c>
      <c r="C12" s="21" t="n">
        <v>58646</v>
      </c>
      <c r="D12" s="21" t="n">
        <v>1178164</v>
      </c>
      <c r="E12" s="21" t="n">
        <f aca="false">[1]Results!$H10</f>
        <v>23940</v>
      </c>
      <c r="F12" s="56" t="n">
        <f aca="false">F11</f>
        <v>6</v>
      </c>
      <c r="G12" s="21" t="n">
        <f aca="false">E12*F12</f>
        <v>143640</v>
      </c>
      <c r="H12" s="21" t="n">
        <f aca="false">D12+C12+G12</f>
        <v>1380450</v>
      </c>
      <c r="I12" s="57" t="n">
        <f aca="false">H12*$I$6</f>
        <v>41413.5</v>
      </c>
      <c r="J12" s="57" t="n">
        <f aca="false">H12-I12</f>
        <v>1339036.5</v>
      </c>
      <c r="K12" s="58" t="n">
        <f aca="false">I12/(C12+D12)</f>
        <v>0.0334841244815291</v>
      </c>
      <c r="L12" s="59" t="n">
        <f aca="false">G12/H12</f>
        <v>0.104053026187113</v>
      </c>
      <c r="O12" s="60" t="n">
        <f aca="false">C12</f>
        <v>58646</v>
      </c>
      <c r="P12" s="61" t="n">
        <f aca="false">O12/A12</f>
        <v>1954.86666666667</v>
      </c>
      <c r="Q12" s="61" t="n">
        <v>2005</v>
      </c>
      <c r="R12" s="62" t="n">
        <f aca="false">Q12-P12</f>
        <v>50.1333333333334</v>
      </c>
      <c r="S12" s="63"/>
      <c r="T12" s="64" t="n">
        <f aca="false">D12</f>
        <v>1178164</v>
      </c>
      <c r="U12" s="61" t="n">
        <f aca="false">T12/A12</f>
        <v>39272.1333333333</v>
      </c>
      <c r="V12" s="61" t="n">
        <v>39405</v>
      </c>
      <c r="W12" s="62" t="n">
        <f aca="false">V12-U12</f>
        <v>132.866666666669</v>
      </c>
      <c r="X12" s="65"/>
      <c r="Y12" s="64" t="n">
        <f aca="false">E12</f>
        <v>23940</v>
      </c>
      <c r="Z12" s="66" t="n">
        <f aca="false">Y12/A12</f>
        <v>798</v>
      </c>
      <c r="AA12" s="67" t="n">
        <v>798</v>
      </c>
      <c r="AB12" s="62" t="n">
        <f aca="false">AA12-Z12</f>
        <v>0</v>
      </c>
    </row>
    <row r="13" customFormat="false" ht="12.75" hidden="false" customHeight="false" outlineLevel="0" collapsed="false">
      <c r="A13" s="21" t="n">
        <f aca="false">B14-B13</f>
        <v>31</v>
      </c>
      <c r="B13" s="17" t="n">
        <v>37226</v>
      </c>
      <c r="C13" s="21" t="n">
        <v>57881</v>
      </c>
      <c r="D13" s="21" t="n">
        <v>1103554</v>
      </c>
      <c r="E13" s="21" t="n">
        <f aca="false">[1]Results!$H11</f>
        <v>23188</v>
      </c>
      <c r="F13" s="56" t="n">
        <f aca="false">F12</f>
        <v>6</v>
      </c>
      <c r="G13" s="21" t="n">
        <f aca="false">E13*F13</f>
        <v>139128</v>
      </c>
      <c r="H13" s="21" t="n">
        <f aca="false">D13+C13+G13</f>
        <v>1300563</v>
      </c>
      <c r="I13" s="57" t="n">
        <f aca="false">H13*$I$6</f>
        <v>39016.89</v>
      </c>
      <c r="J13" s="57" t="n">
        <f aca="false">H13-I13</f>
        <v>1261546.11</v>
      </c>
      <c r="K13" s="58" t="n">
        <f aca="false">I13/(C13+D13)</f>
        <v>0.0335936922858361</v>
      </c>
      <c r="L13" s="59" t="n">
        <f aca="false">G13/H13</f>
        <v>0.106975209966761</v>
      </c>
      <c r="O13" s="60" t="n">
        <f aca="false">C13</f>
        <v>57881</v>
      </c>
      <c r="P13" s="61" t="n">
        <f aca="false">O13/A13</f>
        <v>1867.12903225806</v>
      </c>
      <c r="Q13" s="61" t="n">
        <v>1915</v>
      </c>
      <c r="R13" s="62" t="n">
        <f aca="false">Q13-P13</f>
        <v>47.8709677419354</v>
      </c>
      <c r="S13" s="63"/>
      <c r="T13" s="64" t="n">
        <f aca="false">D13</f>
        <v>1103554</v>
      </c>
      <c r="U13" s="61" t="n">
        <f aca="false">T13/A13</f>
        <v>35598.5161290323</v>
      </c>
      <c r="V13" s="61" t="n">
        <v>35725</v>
      </c>
      <c r="W13" s="62" t="n">
        <f aca="false">V13-U13</f>
        <v>126.483870967742</v>
      </c>
      <c r="X13" s="65"/>
      <c r="Y13" s="64" t="n">
        <f aca="false">E13</f>
        <v>23188</v>
      </c>
      <c r="Z13" s="66" t="n">
        <f aca="false">Y13/A13</f>
        <v>748</v>
      </c>
      <c r="AA13" s="67" t="n">
        <v>748</v>
      </c>
      <c r="AB13" s="62" t="n">
        <f aca="false">AA13-Z13</f>
        <v>0</v>
      </c>
    </row>
    <row r="14" customFormat="false" ht="12.75" hidden="false" customHeight="false" outlineLevel="0" collapsed="false">
      <c r="A14" s="21" t="n">
        <f aca="false">B15-B14</f>
        <v>31</v>
      </c>
      <c r="B14" s="17" t="n">
        <v>37257</v>
      </c>
      <c r="C14" s="21" t="n">
        <v>57276</v>
      </c>
      <c r="D14" s="21" t="n">
        <v>1019303</v>
      </c>
      <c r="E14" s="21" t="n">
        <f aca="false">[1]Results!$H12</f>
        <v>22289</v>
      </c>
      <c r="F14" s="56" t="n">
        <f aca="false">F13</f>
        <v>6</v>
      </c>
      <c r="G14" s="21" t="n">
        <f aca="false">E14*F14</f>
        <v>133734</v>
      </c>
      <c r="H14" s="21" t="n">
        <f aca="false">D14+C14+G14</f>
        <v>1210313</v>
      </c>
      <c r="I14" s="57" t="n">
        <f aca="false">H14*$I$6</f>
        <v>36309.39</v>
      </c>
      <c r="J14" s="57" t="n">
        <f aca="false">H14-I14</f>
        <v>1174003.61</v>
      </c>
      <c r="K14" s="58" t="n">
        <f aca="false">I14/(C14+D14)</f>
        <v>0.0337266378036354</v>
      </c>
      <c r="L14" s="59" t="n">
        <f aca="false">G14/H14</f>
        <v>0.110495384251842</v>
      </c>
      <c r="O14" s="60" t="n">
        <f aca="false">C14</f>
        <v>57276</v>
      </c>
      <c r="P14" s="61" t="n">
        <f aca="false">O14/A14</f>
        <v>1847.61290322581</v>
      </c>
      <c r="Q14" s="61" t="n">
        <v>1895</v>
      </c>
      <c r="R14" s="62" t="n">
        <f aca="false">Q14-P14</f>
        <v>47.3870967741937</v>
      </c>
      <c r="S14" s="63"/>
      <c r="T14" s="64" t="n">
        <f aca="false">D14</f>
        <v>1019303</v>
      </c>
      <c r="U14" s="61" t="n">
        <f aca="false">T14/A14</f>
        <v>32880.7419354839</v>
      </c>
      <c r="V14" s="61" t="n">
        <v>33005</v>
      </c>
      <c r="W14" s="62" t="n">
        <f aca="false">V14-U14</f>
        <v>124.258064516129</v>
      </c>
      <c r="X14" s="65"/>
      <c r="Y14" s="64" t="n">
        <f aca="false">E14</f>
        <v>22289</v>
      </c>
      <c r="Z14" s="66" t="n">
        <f aca="false">Y14/A14</f>
        <v>719</v>
      </c>
      <c r="AA14" s="67" t="n">
        <v>719</v>
      </c>
      <c r="AB14" s="62" t="n">
        <f aca="false">AA14-Z14</f>
        <v>0</v>
      </c>
    </row>
    <row r="15" customFormat="false" ht="12.75" hidden="false" customHeight="false" outlineLevel="0" collapsed="false">
      <c r="A15" s="21" t="n">
        <f aca="false">B16-B15</f>
        <v>28</v>
      </c>
      <c r="B15" s="17" t="n">
        <v>37288</v>
      </c>
      <c r="C15" s="21" t="n">
        <v>56511</v>
      </c>
      <c r="D15" s="21" t="n">
        <v>943072</v>
      </c>
      <c r="E15" s="21" t="n">
        <f aca="false">[1]Results!$H13</f>
        <v>21252</v>
      </c>
      <c r="F15" s="56" t="n">
        <f aca="false">F14</f>
        <v>6</v>
      </c>
      <c r="G15" s="21" t="n">
        <f aca="false">E15*F15</f>
        <v>127512</v>
      </c>
      <c r="H15" s="21" t="n">
        <f aca="false">D15+C15+G15</f>
        <v>1127095</v>
      </c>
      <c r="I15" s="57" t="n">
        <f aca="false">H15*$I$6</f>
        <v>33812.85</v>
      </c>
      <c r="J15" s="57" t="n">
        <f aca="false">H15-I15</f>
        <v>1093282.15</v>
      </c>
      <c r="K15" s="58" t="n">
        <f aca="false">I15/(C15+D15)</f>
        <v>0.0338269558405855</v>
      </c>
      <c r="L15" s="59" t="n">
        <f aca="false">G15/H15</f>
        <v>0.113133320616275</v>
      </c>
      <c r="O15" s="60" t="n">
        <f aca="false">C15</f>
        <v>56511</v>
      </c>
      <c r="P15" s="61" t="n">
        <f aca="false">O15/A15</f>
        <v>2018.25</v>
      </c>
      <c r="Q15" s="61" t="n">
        <v>2070</v>
      </c>
      <c r="R15" s="62" t="n">
        <f aca="false">Q15-P15</f>
        <v>51.75</v>
      </c>
      <c r="S15" s="63"/>
      <c r="T15" s="64" t="n">
        <f aca="false">D15</f>
        <v>943072</v>
      </c>
      <c r="U15" s="61" t="n">
        <f aca="false">T15/A15</f>
        <v>33681.1428571429</v>
      </c>
      <c r="V15" s="61" t="n">
        <v>33810</v>
      </c>
      <c r="W15" s="62" t="n">
        <f aca="false">V15-U15</f>
        <v>128.857142857145</v>
      </c>
      <c r="X15" s="65"/>
      <c r="Y15" s="64" t="n">
        <f aca="false">E15</f>
        <v>21252</v>
      </c>
      <c r="Z15" s="66" t="n">
        <f aca="false">Y15/A15</f>
        <v>759</v>
      </c>
      <c r="AA15" s="67" t="n">
        <v>759</v>
      </c>
      <c r="AB15" s="62" t="n">
        <f aca="false">AA15-Z15</f>
        <v>0</v>
      </c>
    </row>
    <row r="16" customFormat="false" ht="12.75" hidden="false" customHeight="false" outlineLevel="0" collapsed="false">
      <c r="A16" s="21" t="n">
        <f aca="false">B17-B16</f>
        <v>31</v>
      </c>
      <c r="B16" s="17" t="n">
        <v>37316</v>
      </c>
      <c r="C16" s="21" t="n">
        <v>55916</v>
      </c>
      <c r="D16" s="21" t="n">
        <v>901182</v>
      </c>
      <c r="E16" s="21" t="n">
        <f aca="false">[1]Results!$H14</f>
        <v>20274</v>
      </c>
      <c r="F16" s="56" t="n">
        <f aca="false">F15</f>
        <v>6</v>
      </c>
      <c r="G16" s="21" t="n">
        <f aca="false">E16*F16</f>
        <v>121644</v>
      </c>
      <c r="H16" s="21" t="n">
        <f aca="false">D16+C16+G16</f>
        <v>1078742</v>
      </c>
      <c r="I16" s="57" t="n">
        <f aca="false">H16*$I$6</f>
        <v>32362.26</v>
      </c>
      <c r="J16" s="57" t="n">
        <f aca="false">H16-I16</f>
        <v>1046379.74</v>
      </c>
      <c r="K16" s="58" t="n">
        <f aca="false">I16/(C16+D16)</f>
        <v>0.0338129010822298</v>
      </c>
      <c r="L16" s="59" t="n">
        <f aca="false">G16/H16</f>
        <v>0.112764683307037</v>
      </c>
      <c r="O16" s="60" t="n">
        <f aca="false">C16</f>
        <v>55916</v>
      </c>
      <c r="P16" s="61" t="n">
        <f aca="false">O16/A16</f>
        <v>1803.74193548387</v>
      </c>
      <c r="Q16" s="61" t="n">
        <v>1850</v>
      </c>
      <c r="R16" s="62" t="n">
        <f aca="false">Q16-P16</f>
        <v>46.258064516129</v>
      </c>
      <c r="S16" s="63"/>
      <c r="T16" s="64" t="n">
        <f aca="false">D16</f>
        <v>901182</v>
      </c>
      <c r="U16" s="61" t="n">
        <f aca="false">T16/A16</f>
        <v>29070.3870967742</v>
      </c>
      <c r="V16" s="61" t="n">
        <v>29185</v>
      </c>
      <c r="W16" s="62" t="n">
        <f aca="false">V16-U16</f>
        <v>114.612903225807</v>
      </c>
      <c r="X16" s="65"/>
      <c r="Y16" s="64" t="n">
        <f aca="false">E16</f>
        <v>20274</v>
      </c>
      <c r="Z16" s="66" t="n">
        <f aca="false">Y16/A16</f>
        <v>654</v>
      </c>
      <c r="AA16" s="67" t="n">
        <v>654</v>
      </c>
      <c r="AB16" s="62" t="n">
        <f aca="false">AA16-Z16</f>
        <v>0</v>
      </c>
    </row>
    <row r="17" customFormat="false" ht="12.75" hidden="false" customHeight="false" outlineLevel="0" collapsed="false">
      <c r="A17" s="21" t="n">
        <f aca="false">B18-B17</f>
        <v>30</v>
      </c>
      <c r="B17" s="17" t="n">
        <v>37347</v>
      </c>
      <c r="C17" s="21" t="n">
        <v>55136</v>
      </c>
      <c r="D17" s="21" t="n">
        <v>856748</v>
      </c>
      <c r="E17" s="21" t="n">
        <f aca="false">[1]Results!$H15</f>
        <v>19320</v>
      </c>
      <c r="F17" s="56" t="n">
        <f aca="false">F16</f>
        <v>6</v>
      </c>
      <c r="G17" s="21" t="n">
        <f aca="false">E17*F17</f>
        <v>115920</v>
      </c>
      <c r="H17" s="21" t="n">
        <f aca="false">D17+C17+G17</f>
        <v>1027804</v>
      </c>
      <c r="I17" s="57" t="n">
        <f aca="false">H17*$I$6</f>
        <v>30834.12</v>
      </c>
      <c r="J17" s="57" t="n">
        <f aca="false">H17-I17</f>
        <v>996969.88</v>
      </c>
      <c r="K17" s="58" t="n">
        <f aca="false">I17/(C17+D17)</f>
        <v>0.0338136429633594</v>
      </c>
      <c r="L17" s="59" t="n">
        <f aca="false">G17/H17</f>
        <v>0.112784149507104</v>
      </c>
      <c r="O17" s="60" t="n">
        <f aca="false">C17</f>
        <v>55136</v>
      </c>
      <c r="P17" s="61" t="n">
        <f aca="false">O17/A17</f>
        <v>1837.86666666667</v>
      </c>
      <c r="Q17" s="61" t="n">
        <v>1885</v>
      </c>
      <c r="R17" s="62" t="n">
        <f aca="false">Q17-P17</f>
        <v>47.1333333333334</v>
      </c>
      <c r="S17" s="63"/>
      <c r="T17" s="64" t="n">
        <f aca="false">D17</f>
        <v>856748</v>
      </c>
      <c r="U17" s="61" t="n">
        <f aca="false">T17/A17</f>
        <v>28558.2666666667</v>
      </c>
      <c r="V17" s="61" t="n">
        <v>28675</v>
      </c>
      <c r="W17" s="62" t="n">
        <f aca="false">V17-U17</f>
        <v>116.733333333334</v>
      </c>
      <c r="X17" s="65"/>
      <c r="Y17" s="64" t="n">
        <f aca="false">E17</f>
        <v>19320</v>
      </c>
      <c r="Z17" s="66" t="n">
        <f aca="false">Y17/A17</f>
        <v>644</v>
      </c>
      <c r="AA17" s="67" t="n">
        <v>644</v>
      </c>
      <c r="AB17" s="62" t="n">
        <f aca="false">AA17-Z17</f>
        <v>0</v>
      </c>
    </row>
    <row r="18" customFormat="false" ht="12.75" hidden="false" customHeight="false" outlineLevel="0" collapsed="false">
      <c r="A18" s="21" t="n">
        <f aca="false">B19-B18</f>
        <v>31</v>
      </c>
      <c r="B18" s="17" t="n">
        <v>37377</v>
      </c>
      <c r="C18" s="21" t="n">
        <v>54556</v>
      </c>
      <c r="D18" s="21" t="n">
        <v>826266</v>
      </c>
      <c r="E18" s="21" t="n">
        <f aca="false">[1]Results!$H16</f>
        <v>18228</v>
      </c>
      <c r="F18" s="56" t="n">
        <f aca="false">F17</f>
        <v>6</v>
      </c>
      <c r="G18" s="21" t="n">
        <f aca="false">E18*F18</f>
        <v>109368</v>
      </c>
      <c r="H18" s="21" t="n">
        <f aca="false">D18+C18+G18</f>
        <v>990190</v>
      </c>
      <c r="I18" s="57" t="n">
        <f aca="false">H18*$I$6</f>
        <v>29705.7</v>
      </c>
      <c r="J18" s="57" t="n">
        <f aca="false">H18-I18</f>
        <v>960484.3</v>
      </c>
      <c r="K18" s="58" t="n">
        <f aca="false">I18/(C18+D18)</f>
        <v>0.0337249750800956</v>
      </c>
      <c r="L18" s="59" t="n">
        <f aca="false">G18/H18</f>
        <v>0.110451529504439</v>
      </c>
      <c r="O18" s="60" t="n">
        <f aca="false">C18</f>
        <v>54556</v>
      </c>
      <c r="P18" s="61" t="n">
        <f aca="false">O18/A18</f>
        <v>1759.87096774194</v>
      </c>
      <c r="Q18" s="61" t="n">
        <v>1805</v>
      </c>
      <c r="R18" s="62" t="n">
        <f aca="false">Q18-P18</f>
        <v>45.1290322580646</v>
      </c>
      <c r="S18" s="63"/>
      <c r="T18" s="64" t="n">
        <f aca="false">D18</f>
        <v>826266</v>
      </c>
      <c r="U18" s="61" t="n">
        <f aca="false">T18/A18</f>
        <v>26653.7419354839</v>
      </c>
      <c r="V18" s="61" t="n">
        <v>26765</v>
      </c>
      <c r="W18" s="62" t="n">
        <f aca="false">V18-U18</f>
        <v>111.258064516129</v>
      </c>
      <c r="X18" s="65"/>
      <c r="Y18" s="64" t="n">
        <f aca="false">E18</f>
        <v>18228</v>
      </c>
      <c r="Z18" s="66" t="n">
        <f aca="false">Y18/A18</f>
        <v>588</v>
      </c>
      <c r="AA18" s="67" t="n">
        <v>588</v>
      </c>
      <c r="AB18" s="62" t="n">
        <f aca="false">AA18-Z18</f>
        <v>0</v>
      </c>
    </row>
    <row r="19" customFormat="false" ht="12.75" hidden="false" customHeight="false" outlineLevel="0" collapsed="false">
      <c r="A19" s="21" t="n">
        <f aca="false">B20-B19</f>
        <v>30</v>
      </c>
      <c r="B19" s="17" t="n">
        <v>37408</v>
      </c>
      <c r="C19" s="21" t="n">
        <v>53820</v>
      </c>
      <c r="D19" s="21" t="n">
        <v>801353</v>
      </c>
      <c r="E19" s="21" t="n">
        <f aca="false">[1]Results!$H17</f>
        <v>17340</v>
      </c>
      <c r="F19" s="56" t="n">
        <f aca="false">F18</f>
        <v>6</v>
      </c>
      <c r="G19" s="21" t="n">
        <f aca="false">E19*F19</f>
        <v>104040</v>
      </c>
      <c r="H19" s="21" t="n">
        <f aca="false">D19+C19+G19</f>
        <v>959213</v>
      </c>
      <c r="I19" s="57" t="n">
        <f aca="false">H19*$I$6</f>
        <v>28776.39</v>
      </c>
      <c r="J19" s="57" t="n">
        <f aca="false">H19-I19</f>
        <v>930436.61</v>
      </c>
      <c r="K19" s="58" t="n">
        <f aca="false">I19/(C19+D19)</f>
        <v>0.03364978782071</v>
      </c>
      <c r="L19" s="59" t="n">
        <f aca="false">G19/H19</f>
        <v>0.10846391781596</v>
      </c>
      <c r="O19" s="60" t="n">
        <f aca="false">C19</f>
        <v>53820</v>
      </c>
      <c r="P19" s="61" t="n">
        <f aca="false">O19/A19</f>
        <v>1794</v>
      </c>
      <c r="Q19" s="61" t="n">
        <v>1840</v>
      </c>
      <c r="R19" s="62" t="n">
        <f aca="false">Q19-P19</f>
        <v>46</v>
      </c>
      <c r="S19" s="63"/>
      <c r="T19" s="64" t="n">
        <f aca="false">D19</f>
        <v>801353</v>
      </c>
      <c r="U19" s="61" t="n">
        <f aca="false">T19/A19</f>
        <v>26711.7666666667</v>
      </c>
      <c r="V19" s="61" t="n">
        <v>26825</v>
      </c>
      <c r="W19" s="62" t="n">
        <f aca="false">V19-U19</f>
        <v>113.233333333334</v>
      </c>
      <c r="X19" s="65"/>
      <c r="Y19" s="64" t="n">
        <f aca="false">E19</f>
        <v>17340</v>
      </c>
      <c r="Z19" s="66" t="n">
        <f aca="false">Y19/A19</f>
        <v>578</v>
      </c>
      <c r="AA19" s="67" t="n">
        <v>578</v>
      </c>
      <c r="AB19" s="62" t="n">
        <f aca="false">AA19-Z19</f>
        <v>0</v>
      </c>
    </row>
    <row r="20" customFormat="false" ht="12.75" hidden="false" customHeight="false" outlineLevel="0" collapsed="false">
      <c r="A20" s="21" t="n">
        <f aca="false">B21-B20</f>
        <v>31</v>
      </c>
      <c r="B20" s="17" t="n">
        <v>37438</v>
      </c>
      <c r="C20" s="21" t="n">
        <v>53196</v>
      </c>
      <c r="D20" s="21" t="n">
        <v>838926</v>
      </c>
      <c r="E20" s="21" t="n">
        <f aca="false">[1]Results!$H18</f>
        <v>16957</v>
      </c>
      <c r="F20" s="56" t="n">
        <f aca="false">F19</f>
        <v>6</v>
      </c>
      <c r="G20" s="21" t="n">
        <f aca="false">E20*F20</f>
        <v>101742</v>
      </c>
      <c r="H20" s="21" t="n">
        <f aca="false">D20+C20+G20</f>
        <v>993864</v>
      </c>
      <c r="I20" s="57" t="n">
        <f aca="false">H20*$I$6</f>
        <v>29815.92</v>
      </c>
      <c r="J20" s="57" t="n">
        <f aca="false">H20-I20</f>
        <v>964048.08</v>
      </c>
      <c r="K20" s="58" t="n">
        <f aca="false">I20/(C20+D20)</f>
        <v>0.033421348201255</v>
      </c>
      <c r="L20" s="59" t="n">
        <f aca="false">G20/H20</f>
        <v>0.102370143198667</v>
      </c>
      <c r="O20" s="60" t="n">
        <f aca="false">C20</f>
        <v>53196</v>
      </c>
      <c r="P20" s="61" t="n">
        <f aca="false">O20/A20</f>
        <v>1716</v>
      </c>
      <c r="Q20" s="61" t="n">
        <v>1760</v>
      </c>
      <c r="R20" s="62" t="n">
        <f aca="false">Q20-P20</f>
        <v>44</v>
      </c>
      <c r="S20" s="63"/>
      <c r="T20" s="64" t="n">
        <f aca="false">D20</f>
        <v>838926</v>
      </c>
      <c r="U20" s="61" t="n">
        <f aca="false">T20/A20</f>
        <v>27062.1290322581</v>
      </c>
      <c r="V20" s="61" t="n">
        <v>27170</v>
      </c>
      <c r="W20" s="62" t="n">
        <f aca="false">V20-U20</f>
        <v>107.870967741936</v>
      </c>
      <c r="X20" s="65"/>
      <c r="Y20" s="64" t="n">
        <f aca="false">E20</f>
        <v>16957</v>
      </c>
      <c r="Z20" s="66" t="n">
        <f aca="false">Y20/A20</f>
        <v>547</v>
      </c>
      <c r="AA20" s="67" t="n">
        <v>547</v>
      </c>
      <c r="AB20" s="62" t="n">
        <f aca="false">AA20-Z20</f>
        <v>0</v>
      </c>
    </row>
    <row r="21" customFormat="false" ht="12.75" hidden="false" customHeight="false" outlineLevel="0" collapsed="false">
      <c r="A21" s="21" t="n">
        <f aca="false">B22-B21</f>
        <v>31</v>
      </c>
      <c r="B21" s="17" t="n">
        <v>37469</v>
      </c>
      <c r="C21" s="21" t="n">
        <v>52592</v>
      </c>
      <c r="D21" s="21" t="n">
        <v>777286</v>
      </c>
      <c r="E21" s="21" t="n">
        <f aca="false">[1]Results!$H19</f>
        <v>16182</v>
      </c>
      <c r="F21" s="56" t="n">
        <f aca="false">F20</f>
        <v>6</v>
      </c>
      <c r="G21" s="21" t="n">
        <f aca="false">E21*F21</f>
        <v>97092</v>
      </c>
      <c r="H21" s="21" t="n">
        <f aca="false">D21+C21+G21</f>
        <v>926970</v>
      </c>
      <c r="I21" s="57" t="n">
        <f aca="false">H21*$I$6</f>
        <v>27809.1</v>
      </c>
      <c r="J21" s="57" t="n">
        <f aca="false">H21-I21</f>
        <v>899160.9</v>
      </c>
      <c r="K21" s="58" t="n">
        <f aca="false">I21/(C21+D21)</f>
        <v>0.0335098653055027</v>
      </c>
      <c r="L21" s="59" t="n">
        <f aca="false">G21/H21</f>
        <v>0.104741253762258</v>
      </c>
      <c r="O21" s="60" t="n">
        <f aca="false">C21</f>
        <v>52592</v>
      </c>
      <c r="P21" s="61" t="n">
        <f aca="false">O21/A21</f>
        <v>1696.51612903226</v>
      </c>
      <c r="Q21" s="61" t="n">
        <v>1740</v>
      </c>
      <c r="R21" s="62" t="n">
        <f aca="false">Q21-P21</f>
        <v>43.483870967742</v>
      </c>
      <c r="S21" s="63"/>
      <c r="T21" s="64" t="n">
        <f aca="false">D21</f>
        <v>777286</v>
      </c>
      <c r="U21" s="61" t="n">
        <f aca="false">T21/A21</f>
        <v>25073.7419354839</v>
      </c>
      <c r="V21" s="61" t="n">
        <v>25180</v>
      </c>
      <c r="W21" s="62" t="n">
        <f aca="false">V21-U21</f>
        <v>106.258064516129</v>
      </c>
      <c r="X21" s="65"/>
      <c r="Y21" s="64" t="n">
        <f aca="false">E21</f>
        <v>16182</v>
      </c>
      <c r="Z21" s="66" t="n">
        <f aca="false">Y21/A21</f>
        <v>522</v>
      </c>
      <c r="AA21" s="67" t="n">
        <v>522</v>
      </c>
      <c r="AB21" s="62" t="n">
        <f aca="false">AA21-Z21</f>
        <v>0</v>
      </c>
    </row>
    <row r="22" customFormat="false" ht="12.75" hidden="false" customHeight="false" outlineLevel="0" collapsed="false">
      <c r="A22" s="21" t="n">
        <f aca="false">B23-B22</f>
        <v>30</v>
      </c>
      <c r="B22" s="17" t="n">
        <v>37500</v>
      </c>
      <c r="C22" s="21" t="n">
        <v>51919</v>
      </c>
      <c r="D22" s="21" t="n">
        <v>763103</v>
      </c>
      <c r="E22" s="21" t="n">
        <f aca="false">[1]Results!$H20</f>
        <v>15480</v>
      </c>
      <c r="F22" s="56" t="n">
        <f aca="false">F21</f>
        <v>6</v>
      </c>
      <c r="G22" s="21" t="n">
        <f aca="false">E22*F22</f>
        <v>92880</v>
      </c>
      <c r="H22" s="21" t="n">
        <f aca="false">D22+C22+G22</f>
        <v>907902</v>
      </c>
      <c r="I22" s="57" t="n">
        <f aca="false">H22*$I$6</f>
        <v>27237.06</v>
      </c>
      <c r="J22" s="57" t="n">
        <f aca="false">H22-I22</f>
        <v>880664.94</v>
      </c>
      <c r="K22" s="58" t="n">
        <f aca="false">I22/(C22+D22)</f>
        <v>0.0334188034188034</v>
      </c>
      <c r="L22" s="59" t="n">
        <f aca="false">G22/H22</f>
        <v>0.10230179028133</v>
      </c>
      <c r="O22" s="60" t="n">
        <f aca="false">C22</f>
        <v>51919</v>
      </c>
      <c r="P22" s="61" t="n">
        <f aca="false">O22/A22</f>
        <v>1730.63333333333</v>
      </c>
      <c r="Q22" s="61" t="n">
        <v>1775</v>
      </c>
      <c r="R22" s="62" t="n">
        <f aca="false">Q22-P22</f>
        <v>44.3666666666666</v>
      </c>
      <c r="S22" s="63"/>
      <c r="T22" s="64" t="n">
        <f aca="false">D22</f>
        <v>763103</v>
      </c>
      <c r="U22" s="61" t="n">
        <f aca="false">T22/A22</f>
        <v>25436.7666666667</v>
      </c>
      <c r="V22" s="61" t="n">
        <v>25545</v>
      </c>
      <c r="W22" s="62" t="n">
        <f aca="false">V22-U22</f>
        <v>108.233333333334</v>
      </c>
      <c r="X22" s="65"/>
      <c r="Y22" s="64" t="n">
        <f aca="false">E22</f>
        <v>15480</v>
      </c>
      <c r="Z22" s="66" t="n">
        <f aca="false">Y22/A22</f>
        <v>516</v>
      </c>
      <c r="AA22" s="67" t="n">
        <v>516</v>
      </c>
      <c r="AB22" s="62" t="n">
        <f aca="false">AA22-Z22</f>
        <v>0</v>
      </c>
    </row>
    <row r="23" customFormat="false" ht="12.75" hidden="false" customHeight="false" outlineLevel="0" collapsed="false">
      <c r="A23" s="21" t="n">
        <f aca="false">B24-B23</f>
        <v>31</v>
      </c>
      <c r="B23" s="17" t="n">
        <v>37530</v>
      </c>
      <c r="C23" s="21" t="n">
        <v>51231</v>
      </c>
      <c r="D23" s="21" t="n">
        <v>761573</v>
      </c>
      <c r="E23" s="21" t="n">
        <f aca="false">[1]Results!$H21</f>
        <v>14725</v>
      </c>
      <c r="F23" s="56" t="n">
        <f aca="false">F22</f>
        <v>6</v>
      </c>
      <c r="G23" s="21" t="n">
        <f aca="false">E23*F23</f>
        <v>88350</v>
      </c>
      <c r="H23" s="21" t="n">
        <f aca="false">D23+C23+G23</f>
        <v>901154</v>
      </c>
      <c r="I23" s="57" t="n">
        <f aca="false">H23*$I$6</f>
        <v>27034.62</v>
      </c>
      <c r="J23" s="57" t="n">
        <f aca="false">H23-I23</f>
        <v>874119.38</v>
      </c>
      <c r="K23" s="58" t="n">
        <f aca="false">I23/(C23+D23)</f>
        <v>0.0332609337552473</v>
      </c>
      <c r="L23" s="59" t="n">
        <f aca="false">G23/H23</f>
        <v>0.0980409563737164</v>
      </c>
      <c r="O23" s="60" t="n">
        <f aca="false">C23</f>
        <v>51231</v>
      </c>
      <c r="P23" s="61" t="n">
        <f aca="false">O23/A23</f>
        <v>1652.61290322581</v>
      </c>
      <c r="Q23" s="61" t="n">
        <v>1695</v>
      </c>
      <c r="R23" s="62" t="n">
        <f aca="false">Q23-P23</f>
        <v>42.3870967741937</v>
      </c>
      <c r="S23" s="63"/>
      <c r="T23" s="64" t="n">
        <f aca="false">D23</f>
        <v>761573</v>
      </c>
      <c r="U23" s="61" t="n">
        <f aca="false">T23/A23</f>
        <v>24566.8709677419</v>
      </c>
      <c r="V23" s="61" t="n">
        <v>24670</v>
      </c>
      <c r="W23" s="62" t="n">
        <f aca="false">V23-U23</f>
        <v>103.129032258064</v>
      </c>
      <c r="X23" s="65"/>
      <c r="Y23" s="64" t="n">
        <f aca="false">E23</f>
        <v>14725</v>
      </c>
      <c r="Z23" s="66" t="n">
        <f aca="false">Y23/A23</f>
        <v>475</v>
      </c>
      <c r="AA23" s="67" t="n">
        <v>475</v>
      </c>
      <c r="AB23" s="62" t="n">
        <f aca="false">AA23-Z23</f>
        <v>0</v>
      </c>
    </row>
    <row r="24" customFormat="false" ht="12.75" hidden="false" customHeight="false" outlineLevel="0" collapsed="false">
      <c r="A24" s="21" t="n">
        <f aca="false">B25-B24</f>
        <v>30</v>
      </c>
      <c r="B24" s="17" t="n">
        <v>37561</v>
      </c>
      <c r="C24" s="21" t="n">
        <v>50749</v>
      </c>
      <c r="D24" s="21" t="n">
        <v>738900</v>
      </c>
      <c r="E24" s="21" t="n">
        <f aca="false">[1]Results!$H22</f>
        <v>13950</v>
      </c>
      <c r="F24" s="56" t="n">
        <f aca="false">F23</f>
        <v>6</v>
      </c>
      <c r="G24" s="21" t="n">
        <f aca="false">E24*F24</f>
        <v>83700</v>
      </c>
      <c r="H24" s="21" t="n">
        <f aca="false">D24+C24+G24</f>
        <v>873349</v>
      </c>
      <c r="I24" s="57" t="n">
        <f aca="false">H24*$I$6</f>
        <v>26200.47</v>
      </c>
      <c r="J24" s="57" t="n">
        <f aca="false">H24-I24</f>
        <v>847148.53</v>
      </c>
      <c r="K24" s="58" t="n">
        <f aca="false">I24/(C24+D24)</f>
        <v>0.033179893851572</v>
      </c>
      <c r="L24" s="59" t="n">
        <f aca="false">G24/H24</f>
        <v>0.0958379754256317</v>
      </c>
      <c r="O24" s="60" t="n">
        <f aca="false">C24</f>
        <v>50749</v>
      </c>
      <c r="P24" s="61" t="n">
        <f aca="false">O24/A24</f>
        <v>1691.63333333333</v>
      </c>
      <c r="Q24" s="61" t="n">
        <v>1735</v>
      </c>
      <c r="R24" s="62" t="n">
        <f aca="false">Q24-P24</f>
        <v>43.3666666666666</v>
      </c>
      <c r="S24" s="63"/>
      <c r="T24" s="64" t="n">
        <f aca="false">D24</f>
        <v>738900</v>
      </c>
      <c r="U24" s="61" t="n">
        <f aca="false">T24/A24</f>
        <v>24630</v>
      </c>
      <c r="V24" s="61" t="n">
        <v>24735</v>
      </c>
      <c r="W24" s="62" t="n">
        <f aca="false">V24-U24</f>
        <v>105</v>
      </c>
      <c r="X24" s="65"/>
      <c r="Y24" s="64" t="n">
        <f aca="false">E24</f>
        <v>13950</v>
      </c>
      <c r="Z24" s="66" t="n">
        <f aca="false">Y24/A24</f>
        <v>465</v>
      </c>
      <c r="AA24" s="67" t="n">
        <v>465</v>
      </c>
      <c r="AB24" s="62" t="n">
        <f aca="false">AA24-Z24</f>
        <v>0</v>
      </c>
    </row>
    <row r="25" customFormat="false" ht="12.75" hidden="false" customHeight="false" outlineLevel="0" collapsed="false">
      <c r="A25" s="21" t="n">
        <f aca="false">B26-B25</f>
        <v>31</v>
      </c>
      <c r="B25" s="17" t="n">
        <v>37591</v>
      </c>
      <c r="C25" s="21" t="n">
        <v>50022</v>
      </c>
      <c r="D25" s="21" t="n">
        <v>722610</v>
      </c>
      <c r="E25" s="21" t="n">
        <f aca="false">[1]Results!$H23</f>
        <v>13330</v>
      </c>
      <c r="F25" s="56" t="n">
        <f aca="false">F24</f>
        <v>6</v>
      </c>
      <c r="G25" s="21" t="n">
        <f aca="false">E25*F25</f>
        <v>79980</v>
      </c>
      <c r="H25" s="21" t="n">
        <f aca="false">D25+C25+G25</f>
        <v>852612</v>
      </c>
      <c r="I25" s="57" t="n">
        <f aca="false">H25*$I$6</f>
        <v>25578.36</v>
      </c>
      <c r="J25" s="57" t="n">
        <f aca="false">H25-I25</f>
        <v>827033.64</v>
      </c>
      <c r="K25" s="58" t="n">
        <f aca="false">I25/(C25+D25)</f>
        <v>0.0331054887708508</v>
      </c>
      <c r="L25" s="59" t="n">
        <f aca="false">G25/H25</f>
        <v>0.0938058577641413</v>
      </c>
      <c r="O25" s="60" t="n">
        <f aca="false">C25</f>
        <v>50022</v>
      </c>
      <c r="P25" s="61" t="n">
        <f aca="false">O25/A25</f>
        <v>1613.61290322581</v>
      </c>
      <c r="Q25" s="61" t="n">
        <v>1655</v>
      </c>
      <c r="R25" s="62" t="n">
        <f aca="false">Q25-P25</f>
        <v>41.3870967741937</v>
      </c>
      <c r="S25" s="63"/>
      <c r="T25" s="64" t="n">
        <f aca="false">D25</f>
        <v>722610</v>
      </c>
      <c r="U25" s="61" t="n">
        <f aca="false">T25/A25</f>
        <v>23310</v>
      </c>
      <c r="V25" s="61" t="n">
        <v>23410</v>
      </c>
      <c r="W25" s="62" t="n">
        <f aca="false">V25-U25</f>
        <v>100</v>
      </c>
      <c r="X25" s="65"/>
      <c r="Y25" s="64" t="n">
        <f aca="false">E25</f>
        <v>13330</v>
      </c>
      <c r="Z25" s="66" t="n">
        <f aca="false">Y25/A25</f>
        <v>430</v>
      </c>
      <c r="AA25" s="67" t="n">
        <v>430</v>
      </c>
      <c r="AB25" s="62" t="n">
        <f aca="false">AA25-Z25</f>
        <v>0</v>
      </c>
    </row>
    <row r="26" customFormat="false" ht="12.75" hidden="false" customHeight="false" outlineLevel="0" collapsed="false">
      <c r="A26" s="21" t="n">
        <f aca="false">B27-B26</f>
        <v>31</v>
      </c>
      <c r="B26" s="17" t="n">
        <v>37622</v>
      </c>
      <c r="C26" s="21" t="n">
        <v>49418</v>
      </c>
      <c r="D26" s="21" t="n">
        <v>721572</v>
      </c>
      <c r="E26" s="21" t="n">
        <f aca="false">[1]Results!$H24</f>
        <v>12710</v>
      </c>
      <c r="F26" s="56" t="n">
        <f aca="false">F25</f>
        <v>6</v>
      </c>
      <c r="G26" s="21" t="n">
        <f aca="false">E26*F26</f>
        <v>76260</v>
      </c>
      <c r="H26" s="21" t="n">
        <f aca="false">D26+C26+G26</f>
        <v>847250</v>
      </c>
      <c r="I26" s="57" t="n">
        <f aca="false">H26*$I$6</f>
        <v>25417.5</v>
      </c>
      <c r="J26" s="57" t="n">
        <f aca="false">H26-I26</f>
        <v>821832.5</v>
      </c>
      <c r="K26" s="58" t="n">
        <f aca="false">I26/(C26+D26)</f>
        <v>0.0329673536621746</v>
      </c>
      <c r="L26" s="59" t="n">
        <f aca="false">G26/H26</f>
        <v>0.0900088521687814</v>
      </c>
      <c r="O26" s="60" t="n">
        <f aca="false">C26</f>
        <v>49418</v>
      </c>
      <c r="P26" s="61" t="n">
        <f aca="false">O26/A26</f>
        <v>1594.12903225806</v>
      </c>
      <c r="Q26" s="61" t="n">
        <v>1635</v>
      </c>
      <c r="R26" s="62" t="n">
        <f aca="false">Q26-P26</f>
        <v>40.8709677419354</v>
      </c>
      <c r="S26" s="63"/>
      <c r="T26" s="64" t="n">
        <f aca="false">D26</f>
        <v>721572</v>
      </c>
      <c r="U26" s="61" t="n">
        <f aca="false">T26/A26</f>
        <v>23276.5161290323</v>
      </c>
      <c r="V26" s="61" t="n">
        <v>23375</v>
      </c>
      <c r="W26" s="62" t="n">
        <f aca="false">V26-U26</f>
        <v>98.4838709677424</v>
      </c>
      <c r="X26" s="65"/>
      <c r="Y26" s="64" t="n">
        <f aca="false">E26</f>
        <v>12710</v>
      </c>
      <c r="Z26" s="66" t="n">
        <f aca="false">Y26/A26</f>
        <v>410</v>
      </c>
      <c r="AA26" s="67" t="n">
        <v>410</v>
      </c>
      <c r="AB26" s="62" t="n">
        <f aca="false">AA26-Z26</f>
        <v>0</v>
      </c>
    </row>
    <row r="27" customFormat="false" ht="12.75" hidden="false" customHeight="false" outlineLevel="0" collapsed="false">
      <c r="A27" s="21" t="n">
        <f aca="false">B28-B27</f>
        <v>28</v>
      </c>
      <c r="B27" s="17" t="n">
        <v>37653</v>
      </c>
      <c r="C27" s="21" t="n">
        <v>48867</v>
      </c>
      <c r="D27" s="21" t="n">
        <v>539770</v>
      </c>
      <c r="E27" s="21" t="n">
        <f aca="false">[1]Results!$H25</f>
        <v>12040</v>
      </c>
      <c r="F27" s="56" t="n">
        <f aca="false">F26</f>
        <v>6</v>
      </c>
      <c r="G27" s="21" t="n">
        <f aca="false">E27*F27</f>
        <v>72240</v>
      </c>
      <c r="H27" s="21" t="n">
        <f aca="false">D27+C27+G27</f>
        <v>660877</v>
      </c>
      <c r="I27" s="57" t="n">
        <f aca="false">H27*$I$6</f>
        <v>19826.31</v>
      </c>
      <c r="J27" s="57" t="n">
        <f aca="false">H27-I27</f>
        <v>641050.69</v>
      </c>
      <c r="K27" s="58" t="n">
        <f aca="false">I27/(C27+D27)</f>
        <v>0.0336817257494857</v>
      </c>
      <c r="L27" s="59" t="n">
        <f aca="false">G27/H27</f>
        <v>0.109309296586203</v>
      </c>
      <c r="O27" s="60" t="n">
        <f aca="false">C27</f>
        <v>48867</v>
      </c>
      <c r="P27" s="61" t="n">
        <f aca="false">O27/A27</f>
        <v>1745.25</v>
      </c>
      <c r="Q27" s="61" t="n">
        <v>1790</v>
      </c>
      <c r="R27" s="62" t="n">
        <f aca="false">Q27-P27</f>
        <v>44.75</v>
      </c>
      <c r="S27" s="63"/>
      <c r="T27" s="64" t="n">
        <f aca="false">D27</f>
        <v>539770</v>
      </c>
      <c r="U27" s="61" t="n">
        <f aca="false">T27/A27</f>
        <v>19277.5</v>
      </c>
      <c r="V27" s="61" t="n">
        <v>19385</v>
      </c>
      <c r="W27" s="62" t="n">
        <f aca="false">V27-U27</f>
        <v>107.5</v>
      </c>
      <c r="X27" s="65"/>
      <c r="Y27" s="64" t="n">
        <f aca="false">E27</f>
        <v>12040</v>
      </c>
      <c r="Z27" s="66" t="n">
        <f aca="false">Y27/A27</f>
        <v>430</v>
      </c>
      <c r="AA27" s="67" t="n">
        <v>430</v>
      </c>
      <c r="AB27" s="62" t="n">
        <f aca="false">AA27-Z27</f>
        <v>0</v>
      </c>
    </row>
    <row r="28" customFormat="false" ht="12.75" hidden="false" customHeight="false" outlineLevel="0" collapsed="false">
      <c r="A28" s="21" t="n">
        <f aca="false">B29-B28</f>
        <v>31</v>
      </c>
      <c r="B28" s="17" t="n">
        <v>37681</v>
      </c>
      <c r="C28" s="21" t="n">
        <v>48209</v>
      </c>
      <c r="D28" s="21" t="n">
        <v>524966</v>
      </c>
      <c r="E28" s="21" t="n">
        <f aca="false">[1]Results!$H26</f>
        <v>11780</v>
      </c>
      <c r="F28" s="56" t="n">
        <f aca="false">F27</f>
        <v>6</v>
      </c>
      <c r="G28" s="21" t="n">
        <f aca="false">E28*F28</f>
        <v>70680</v>
      </c>
      <c r="H28" s="21" t="n">
        <f aca="false">D28+C28+G28</f>
        <v>643855</v>
      </c>
      <c r="I28" s="57" t="n">
        <f aca="false">H28*$I$6</f>
        <v>19315.65</v>
      </c>
      <c r="J28" s="57" t="n">
        <f aca="false">H28-I28</f>
        <v>624539.35</v>
      </c>
      <c r="K28" s="58" t="n">
        <f aca="false">I28/(C28+D28)</f>
        <v>0.033699393727919</v>
      </c>
      <c r="L28" s="59" t="n">
        <f aca="false">G28/H28</f>
        <v>0.109776269501674</v>
      </c>
      <c r="O28" s="60" t="n">
        <f aca="false">C28</f>
        <v>48209</v>
      </c>
      <c r="P28" s="61" t="n">
        <f aca="false">O28/A28</f>
        <v>1555.12903225806</v>
      </c>
      <c r="Q28" s="61" t="n">
        <v>1595</v>
      </c>
      <c r="R28" s="62" t="n">
        <f aca="false">Q28-P28</f>
        <v>39.8709677419354</v>
      </c>
      <c r="S28" s="63"/>
      <c r="T28" s="64" t="n">
        <f aca="false">D28</f>
        <v>524966</v>
      </c>
      <c r="U28" s="61" t="n">
        <f aca="false">T28/A28</f>
        <v>16934.3870967742</v>
      </c>
      <c r="V28" s="61" t="n">
        <v>17030</v>
      </c>
      <c r="W28" s="62" t="n">
        <f aca="false">V28-U28</f>
        <v>95.6129032258068</v>
      </c>
      <c r="X28" s="65"/>
      <c r="Y28" s="64" t="n">
        <f aca="false">E28</f>
        <v>11780</v>
      </c>
      <c r="Z28" s="66" t="n">
        <f aca="false">Y28/A28</f>
        <v>380</v>
      </c>
      <c r="AA28" s="67" t="n">
        <v>380</v>
      </c>
      <c r="AB28" s="62" t="n">
        <f aca="false">AA28-Z28</f>
        <v>0</v>
      </c>
    </row>
    <row r="29" customFormat="false" ht="12.75" hidden="false" customHeight="false" outlineLevel="0" collapsed="false">
      <c r="A29" s="21" t="n">
        <f aca="false">B30-B29</f>
        <v>30</v>
      </c>
      <c r="B29" s="17" t="n">
        <v>37712</v>
      </c>
      <c r="C29" s="21" t="n">
        <v>47678</v>
      </c>
      <c r="D29" s="21" t="n">
        <v>510533</v>
      </c>
      <c r="E29" s="21" t="n">
        <f aca="false">[1]Results!$H27</f>
        <v>11400</v>
      </c>
      <c r="F29" s="56" t="n">
        <f aca="false">F28</f>
        <v>6</v>
      </c>
      <c r="G29" s="21" t="n">
        <f aca="false">E29*F29</f>
        <v>68400</v>
      </c>
      <c r="H29" s="21" t="n">
        <f aca="false">D29+C29+G29</f>
        <v>626611</v>
      </c>
      <c r="I29" s="57" t="n">
        <f aca="false">H29*$I$6</f>
        <v>18798.33</v>
      </c>
      <c r="J29" s="57" t="n">
        <f aca="false">H29-I29</f>
        <v>607812.67</v>
      </c>
      <c r="K29" s="58" t="n">
        <f aca="false">I29/(C29+D29)</f>
        <v>0.0336760293150798</v>
      </c>
      <c r="L29" s="59" t="n">
        <f aca="false">G29/H29</f>
        <v>0.109158632708331</v>
      </c>
      <c r="O29" s="60" t="n">
        <f aca="false">C29</f>
        <v>47678</v>
      </c>
      <c r="P29" s="61" t="n">
        <f aca="false">O29/A29</f>
        <v>1589.26666666667</v>
      </c>
      <c r="Q29" s="61" t="n">
        <v>1630</v>
      </c>
      <c r="R29" s="62" t="n">
        <f aca="false">Q29-P29</f>
        <v>40.7333333333334</v>
      </c>
      <c r="S29" s="63"/>
      <c r="T29" s="64" t="n">
        <f aca="false">D29</f>
        <v>510533</v>
      </c>
      <c r="U29" s="61" t="n">
        <f aca="false">T29/A29</f>
        <v>17017.7666666667</v>
      </c>
      <c r="V29" s="61" t="n">
        <v>17115</v>
      </c>
      <c r="W29" s="62" t="n">
        <f aca="false">V29-U29</f>
        <v>97.2333333333336</v>
      </c>
      <c r="X29" s="65"/>
      <c r="Y29" s="64" t="n">
        <f aca="false">E29</f>
        <v>11400</v>
      </c>
      <c r="Z29" s="66" t="n">
        <f aca="false">Y29/A29</f>
        <v>380</v>
      </c>
      <c r="AA29" s="67" t="n">
        <v>380</v>
      </c>
      <c r="AB29" s="62" t="n">
        <f aca="false">AA29-Z29</f>
        <v>0</v>
      </c>
    </row>
    <row r="30" customFormat="false" ht="12.75" hidden="false" customHeight="false" outlineLevel="0" collapsed="false">
      <c r="A30" s="21" t="n">
        <f aca="false">B31-B30</f>
        <v>31</v>
      </c>
      <c r="B30" s="17" t="n">
        <v>37742</v>
      </c>
      <c r="C30" s="21" t="n">
        <v>47151</v>
      </c>
      <c r="D30" s="21" t="n">
        <v>496070</v>
      </c>
      <c r="E30" s="21" t="n">
        <f aca="false">[1]Results!$H28</f>
        <v>10850</v>
      </c>
      <c r="F30" s="56" t="n">
        <f aca="false">F29</f>
        <v>6</v>
      </c>
      <c r="G30" s="21" t="n">
        <f aca="false">E30*F30</f>
        <v>65100</v>
      </c>
      <c r="H30" s="21" t="n">
        <f aca="false">D30+C30+G30</f>
        <v>608321</v>
      </c>
      <c r="I30" s="57" t="n">
        <f aca="false">H30*$I$6</f>
        <v>18249.63</v>
      </c>
      <c r="J30" s="57" t="n">
        <f aca="false">H30-I30</f>
        <v>590071.37</v>
      </c>
      <c r="K30" s="58" t="n">
        <f aca="false">I30/(C30+D30)</f>
        <v>0.0335952218342074</v>
      </c>
      <c r="L30" s="59" t="n">
        <f aca="false">G30/H30</f>
        <v>0.107015868266918</v>
      </c>
      <c r="O30" s="60" t="n">
        <f aca="false">C30</f>
        <v>47151</v>
      </c>
      <c r="P30" s="61" t="n">
        <f aca="false">O30/A30</f>
        <v>1521</v>
      </c>
      <c r="Q30" s="61" t="n">
        <v>1560</v>
      </c>
      <c r="R30" s="62" t="n">
        <f aca="false">Q30-P30</f>
        <v>39</v>
      </c>
      <c r="S30" s="63"/>
      <c r="T30" s="64" t="n">
        <f aca="false">D30</f>
        <v>496070</v>
      </c>
      <c r="U30" s="61" t="n">
        <f aca="false">T30/A30</f>
        <v>16002.2580645161</v>
      </c>
      <c r="V30" s="61" t="n">
        <v>16095</v>
      </c>
      <c r="W30" s="62" t="n">
        <f aca="false">V30-U30</f>
        <v>92.7419354838712</v>
      </c>
      <c r="X30" s="65"/>
      <c r="Y30" s="64" t="n">
        <f aca="false">E30</f>
        <v>10850</v>
      </c>
      <c r="Z30" s="66" t="n">
        <f aca="false">Y30/A30</f>
        <v>350</v>
      </c>
      <c r="AA30" s="67" t="n">
        <v>350</v>
      </c>
      <c r="AB30" s="62" t="n">
        <f aca="false">AA30-Z30</f>
        <v>0</v>
      </c>
    </row>
    <row r="31" customFormat="false" ht="12.75" hidden="false" customHeight="false" outlineLevel="0" collapsed="false">
      <c r="A31" s="21" t="n">
        <f aca="false">B32-B31</f>
        <v>30</v>
      </c>
      <c r="B31" s="17" t="n">
        <v>37773</v>
      </c>
      <c r="C31" s="21" t="n">
        <v>46508</v>
      </c>
      <c r="D31" s="21" t="n">
        <v>482419</v>
      </c>
      <c r="E31" s="21" t="n">
        <f aca="false">[1]Results!$H29</f>
        <v>10350</v>
      </c>
      <c r="F31" s="56" t="n">
        <f aca="false">F30</f>
        <v>6</v>
      </c>
      <c r="G31" s="21" t="n">
        <f aca="false">E31*F31</f>
        <v>62100</v>
      </c>
      <c r="H31" s="21" t="n">
        <f aca="false">D31+C31+G31</f>
        <v>591027</v>
      </c>
      <c r="I31" s="57" t="n">
        <f aca="false">H31*$I$6</f>
        <v>17730.81</v>
      </c>
      <c r="J31" s="57" t="n">
        <f aca="false">H31-I31</f>
        <v>573296.19</v>
      </c>
      <c r="K31" s="58" t="n">
        <f aca="false">I31/(C31+D31)</f>
        <v>0.0335222251841937</v>
      </c>
      <c r="L31" s="59" t="n">
        <f aca="false">G31/H31</f>
        <v>0.10507134191839</v>
      </c>
      <c r="O31" s="60" t="n">
        <f aca="false">C31</f>
        <v>46508</v>
      </c>
      <c r="P31" s="61" t="n">
        <f aca="false">O31/A31</f>
        <v>1550.26666666667</v>
      </c>
      <c r="Q31" s="61" t="n">
        <v>1590</v>
      </c>
      <c r="R31" s="62" t="n">
        <f aca="false">Q31-P31</f>
        <v>39.7333333333334</v>
      </c>
      <c r="S31" s="63"/>
      <c r="T31" s="64" t="n">
        <f aca="false">D31</f>
        <v>482419</v>
      </c>
      <c r="U31" s="61" t="n">
        <f aca="false">T31/A31</f>
        <v>16080.6333333333</v>
      </c>
      <c r="V31" s="61" t="n">
        <v>16175</v>
      </c>
      <c r="W31" s="62" t="n">
        <f aca="false">V31-U31</f>
        <v>94.3666666666668</v>
      </c>
      <c r="X31" s="65"/>
      <c r="Y31" s="64" t="n">
        <f aca="false">E31</f>
        <v>10350</v>
      </c>
      <c r="Z31" s="66" t="n">
        <f aca="false">Y31/A31</f>
        <v>345</v>
      </c>
      <c r="AA31" s="67" t="n">
        <v>345</v>
      </c>
      <c r="AB31" s="62" t="n">
        <f aca="false">AA31-Z31</f>
        <v>0</v>
      </c>
    </row>
    <row r="32" customFormat="false" ht="12.75" hidden="false" customHeight="false" outlineLevel="0" collapsed="false">
      <c r="A32" s="21" t="n">
        <f aca="false">B33-B32</f>
        <v>31</v>
      </c>
      <c r="B32" s="17" t="n">
        <v>37803</v>
      </c>
      <c r="C32" s="21" t="n">
        <v>45942</v>
      </c>
      <c r="D32" s="21" t="n">
        <v>476935</v>
      </c>
      <c r="E32" s="21" t="n">
        <f aca="false">[1]Results!$H30</f>
        <v>10044</v>
      </c>
      <c r="F32" s="56" t="n">
        <f aca="false">F31</f>
        <v>6</v>
      </c>
      <c r="G32" s="21" t="n">
        <f aca="false">E32*F32</f>
        <v>60264</v>
      </c>
      <c r="H32" s="21" t="n">
        <f aca="false">D32+C32+G32</f>
        <v>583141</v>
      </c>
      <c r="I32" s="57" t="n">
        <f aca="false">H32*$I$6</f>
        <v>17494.23</v>
      </c>
      <c r="J32" s="57" t="n">
        <f aca="false">H32-I32</f>
        <v>565646.77</v>
      </c>
      <c r="K32" s="58" t="n">
        <f aca="false">I32/(C32+D32)</f>
        <v>0.0334576391770914</v>
      </c>
      <c r="L32" s="59" t="n">
        <f aca="false">G32/H32</f>
        <v>0.103343788209027</v>
      </c>
      <c r="O32" s="60" t="n">
        <f aca="false">C32</f>
        <v>45942</v>
      </c>
      <c r="P32" s="61" t="n">
        <f aca="false">O32/A32</f>
        <v>1482</v>
      </c>
      <c r="Q32" s="61" t="n">
        <v>1520</v>
      </c>
      <c r="R32" s="62" t="n">
        <f aca="false">Q32-P32</f>
        <v>38</v>
      </c>
      <c r="S32" s="63"/>
      <c r="T32" s="64" t="n">
        <f aca="false">D32</f>
        <v>476935</v>
      </c>
      <c r="U32" s="61" t="n">
        <f aca="false">T32/A32</f>
        <v>15385</v>
      </c>
      <c r="V32" s="61" t="n">
        <v>15475</v>
      </c>
      <c r="W32" s="62" t="n">
        <f aca="false">V32-U32</f>
        <v>90</v>
      </c>
      <c r="X32" s="65"/>
      <c r="Y32" s="64" t="n">
        <f aca="false">E32</f>
        <v>10044</v>
      </c>
      <c r="Z32" s="66" t="n">
        <f aca="false">Y32/A32</f>
        <v>324</v>
      </c>
      <c r="AA32" s="67" t="n">
        <v>324</v>
      </c>
      <c r="AB32" s="62" t="n">
        <f aca="false">AA32-Z32</f>
        <v>0</v>
      </c>
    </row>
    <row r="33" customFormat="false" ht="12.75" hidden="false" customHeight="false" outlineLevel="0" collapsed="false">
      <c r="A33" s="21" t="n">
        <f aca="false">B34-B33</f>
        <v>31</v>
      </c>
      <c r="B33" s="17" t="n">
        <v>37834</v>
      </c>
      <c r="C33" s="21" t="n">
        <v>45489</v>
      </c>
      <c r="D33" s="21" t="n">
        <v>466903</v>
      </c>
      <c r="E33" s="21" t="n">
        <f aca="false">[1]Results!$H31</f>
        <v>9703</v>
      </c>
      <c r="F33" s="56" t="n">
        <f aca="false">F32</f>
        <v>6</v>
      </c>
      <c r="G33" s="21" t="n">
        <f aca="false">E33*F33</f>
        <v>58218</v>
      </c>
      <c r="H33" s="21" t="n">
        <f aca="false">D33+C33+G33</f>
        <v>570610</v>
      </c>
      <c r="I33" s="57" t="n">
        <f aca="false">H33*$I$6</f>
        <v>17118.3</v>
      </c>
      <c r="J33" s="57" t="n">
        <f aca="false">H33-I33</f>
        <v>553491.7</v>
      </c>
      <c r="K33" s="58" t="n">
        <f aca="false">I33/(C33+D33)</f>
        <v>0.0334086012271854</v>
      </c>
      <c r="L33" s="59" t="n">
        <f aca="false">G33/H33</f>
        <v>0.102027654615236</v>
      </c>
      <c r="O33" s="60" t="n">
        <f aca="false">C33</f>
        <v>45489</v>
      </c>
      <c r="P33" s="61" t="n">
        <f aca="false">O33/A33</f>
        <v>1467.38709677419</v>
      </c>
      <c r="Q33" s="61" t="n">
        <v>1505</v>
      </c>
      <c r="R33" s="62" t="n">
        <f aca="false">Q33-P33</f>
        <v>37.6129032258064</v>
      </c>
      <c r="S33" s="63"/>
      <c r="T33" s="64" t="n">
        <f aca="false">D33</f>
        <v>466903</v>
      </c>
      <c r="U33" s="61" t="n">
        <f aca="false">T33/A33</f>
        <v>15061.3870967742</v>
      </c>
      <c r="V33" s="61" t="n">
        <v>15150</v>
      </c>
      <c r="W33" s="62" t="n">
        <f aca="false">V33-U33</f>
        <v>88.6129032258068</v>
      </c>
      <c r="X33" s="65"/>
      <c r="Y33" s="64" t="n">
        <f aca="false">E33</f>
        <v>9703</v>
      </c>
      <c r="Z33" s="66" t="n">
        <f aca="false">Y33/A33</f>
        <v>313</v>
      </c>
      <c r="AA33" s="67" t="n">
        <v>313</v>
      </c>
      <c r="AB33" s="62" t="n">
        <f aca="false">AA33-Z33</f>
        <v>0</v>
      </c>
    </row>
    <row r="34" customFormat="false" ht="12.75" hidden="false" customHeight="false" outlineLevel="0" collapsed="false">
      <c r="A34" s="21" t="n">
        <f aca="false">B35-B34</f>
        <v>30</v>
      </c>
      <c r="B34" s="17" t="n">
        <v>37865</v>
      </c>
      <c r="C34" s="21" t="n">
        <v>44899</v>
      </c>
      <c r="D34" s="21" t="n">
        <v>457793</v>
      </c>
      <c r="E34" s="21" t="n">
        <f aca="false">[1]Results!$H32</f>
        <v>9240</v>
      </c>
      <c r="F34" s="56" t="n">
        <f aca="false">F33</f>
        <v>6</v>
      </c>
      <c r="G34" s="21" t="n">
        <f aca="false">E34*F34</f>
        <v>55440</v>
      </c>
      <c r="H34" s="21" t="n">
        <f aca="false">D34+C34+G34</f>
        <v>558132</v>
      </c>
      <c r="I34" s="57" t="n">
        <f aca="false">H34*$I$6</f>
        <v>16743.96</v>
      </c>
      <c r="J34" s="57" t="n">
        <f aca="false">H34-I34</f>
        <v>541388.04</v>
      </c>
      <c r="K34" s="58" t="n">
        <f aca="false">I34/(C34+D34)</f>
        <v>0.0333085865699076</v>
      </c>
      <c r="L34" s="59" t="n">
        <f aca="false">G34/H34</f>
        <v>0.0993313409731031</v>
      </c>
      <c r="O34" s="60" t="n">
        <f aca="false">C34</f>
        <v>44899</v>
      </c>
      <c r="P34" s="61" t="n">
        <f aca="false">O34/A34</f>
        <v>1496.63333333333</v>
      </c>
      <c r="Q34" s="61" t="n">
        <v>1535</v>
      </c>
      <c r="R34" s="62" t="n">
        <f aca="false">Q34-P34</f>
        <v>38.3666666666666</v>
      </c>
      <c r="S34" s="63"/>
      <c r="T34" s="64" t="n">
        <f aca="false">D34</f>
        <v>457793</v>
      </c>
      <c r="U34" s="61" t="n">
        <f aca="false">T34/A34</f>
        <v>15259.7666666667</v>
      </c>
      <c r="V34" s="61" t="n">
        <v>15350</v>
      </c>
      <c r="W34" s="62" t="n">
        <f aca="false">V34-U34</f>
        <v>90.2333333333336</v>
      </c>
      <c r="X34" s="65"/>
      <c r="Y34" s="64" t="n">
        <f aca="false">E34</f>
        <v>9240</v>
      </c>
      <c r="Z34" s="66" t="n">
        <f aca="false">Y34/A34</f>
        <v>308</v>
      </c>
      <c r="AA34" s="67" t="n">
        <v>308</v>
      </c>
      <c r="AB34" s="62" t="n">
        <f aca="false">AA34-Z34</f>
        <v>0</v>
      </c>
    </row>
    <row r="35" customFormat="false" ht="12.75" hidden="false" customHeight="false" outlineLevel="0" collapsed="false">
      <c r="A35" s="21" t="n">
        <f aca="false">B36-B35</f>
        <v>31</v>
      </c>
      <c r="B35" s="17" t="n">
        <v>37895</v>
      </c>
      <c r="C35" s="21" t="n">
        <v>44280</v>
      </c>
      <c r="D35" s="21" t="n">
        <v>448074</v>
      </c>
      <c r="E35" s="21" t="n">
        <f aca="false">[1]Results!$H33</f>
        <v>8928</v>
      </c>
      <c r="F35" s="56" t="n">
        <f aca="false">F34</f>
        <v>6</v>
      </c>
      <c r="G35" s="21" t="n">
        <f aca="false">E35*F35</f>
        <v>53568</v>
      </c>
      <c r="H35" s="21" t="n">
        <f aca="false">D35+C35+G35</f>
        <v>545922</v>
      </c>
      <c r="I35" s="57" t="n">
        <f aca="false">H35*$I$6</f>
        <v>16377.66</v>
      </c>
      <c r="J35" s="57" t="n">
        <f aca="false">H35-I35</f>
        <v>529544.34</v>
      </c>
      <c r="K35" s="58" t="n">
        <f aca="false">I35/(C35+D35)</f>
        <v>0.0332639929806603</v>
      </c>
      <c r="L35" s="59" t="n">
        <f aca="false">G35/H35</f>
        <v>0.098123907811006</v>
      </c>
      <c r="O35" s="60" t="n">
        <f aca="false">C35</f>
        <v>44280</v>
      </c>
      <c r="P35" s="61" t="n">
        <f aca="false">O35/A35</f>
        <v>1428.38709677419</v>
      </c>
      <c r="Q35" s="61" t="n">
        <v>1465</v>
      </c>
      <c r="R35" s="62" t="n">
        <f aca="false">Q35-P35</f>
        <v>36.6129032258064</v>
      </c>
      <c r="S35" s="63"/>
      <c r="T35" s="64" t="n">
        <f aca="false">D35</f>
        <v>448074</v>
      </c>
      <c r="U35" s="61" t="n">
        <f aca="false">T35/A35</f>
        <v>14454</v>
      </c>
      <c r="V35" s="61" t="n">
        <v>14540</v>
      </c>
      <c r="W35" s="62" t="n">
        <f aca="false">V35-U35</f>
        <v>86</v>
      </c>
      <c r="X35" s="65"/>
      <c r="Y35" s="64" t="n">
        <f aca="false">E35</f>
        <v>8928</v>
      </c>
      <c r="Z35" s="66" t="n">
        <f aca="false">Y35/A35</f>
        <v>288</v>
      </c>
      <c r="AA35" s="67" t="n">
        <v>288</v>
      </c>
      <c r="AB35" s="62" t="n">
        <f aca="false">AA35-Z35</f>
        <v>0</v>
      </c>
    </row>
    <row r="36" customFormat="false" ht="12.75" hidden="false" customHeight="false" outlineLevel="0" collapsed="false">
      <c r="A36" s="21" t="n">
        <f aca="false">B37-B36</f>
        <v>30</v>
      </c>
      <c r="B36" s="17" t="n">
        <v>37926</v>
      </c>
      <c r="C36" s="21" t="n">
        <v>43875</v>
      </c>
      <c r="D36" s="21" t="n">
        <v>439575</v>
      </c>
      <c r="E36" s="21" t="n">
        <f aca="false">[1]Results!$H34</f>
        <v>8640</v>
      </c>
      <c r="F36" s="56" t="n">
        <f aca="false">F35</f>
        <v>6</v>
      </c>
      <c r="G36" s="21" t="n">
        <f aca="false">E36*F36</f>
        <v>51840</v>
      </c>
      <c r="H36" s="21" t="n">
        <f aca="false">D36+C36+G36</f>
        <v>535290</v>
      </c>
      <c r="I36" s="57" t="n">
        <f aca="false">H36*$I$6</f>
        <v>16058.7</v>
      </c>
      <c r="J36" s="57" t="n">
        <f aca="false">H36-I36</f>
        <v>519231.3</v>
      </c>
      <c r="K36" s="58" t="n">
        <f aca="false">I36/(C36+D36)</f>
        <v>0.0332168786844555</v>
      </c>
      <c r="L36" s="59" t="n">
        <f aca="false">G36/H36</f>
        <v>0.0968447010031945</v>
      </c>
      <c r="O36" s="60" t="n">
        <f aca="false">C36</f>
        <v>43875</v>
      </c>
      <c r="P36" s="61" t="n">
        <f aca="false">O36/A36</f>
        <v>1462.5</v>
      </c>
      <c r="Q36" s="61" t="n">
        <v>1500</v>
      </c>
      <c r="R36" s="62" t="n">
        <f aca="false">Q36-P36</f>
        <v>37.5</v>
      </c>
      <c r="S36" s="63"/>
      <c r="T36" s="64" t="n">
        <f aca="false">D36</f>
        <v>439575</v>
      </c>
      <c r="U36" s="61" t="n">
        <f aca="false">T36/A36</f>
        <v>14652.5</v>
      </c>
      <c r="V36" s="61" t="n">
        <v>14740</v>
      </c>
      <c r="W36" s="62" t="n">
        <f aca="false">V36-U36</f>
        <v>87.5</v>
      </c>
      <c r="X36" s="65"/>
      <c r="Y36" s="64" t="n">
        <f aca="false">E36</f>
        <v>8640</v>
      </c>
      <c r="Z36" s="66" t="n">
        <f aca="false">Y36/A36</f>
        <v>288</v>
      </c>
      <c r="AA36" s="67" t="n">
        <v>288</v>
      </c>
      <c r="AB36" s="62" t="n">
        <f aca="false">AA36-Z36</f>
        <v>0</v>
      </c>
    </row>
    <row r="37" customFormat="false" ht="12.75" hidden="false" customHeight="false" outlineLevel="0" collapsed="false">
      <c r="A37" s="21" t="n">
        <f aca="false">B38-B37</f>
        <v>31</v>
      </c>
      <c r="B37" s="17" t="n">
        <v>37956</v>
      </c>
      <c r="C37" s="21" t="n">
        <v>43222</v>
      </c>
      <c r="D37" s="21" t="n">
        <v>430485</v>
      </c>
      <c r="E37" s="21" t="n">
        <f aca="false">[1]Results!$H35</f>
        <v>8153</v>
      </c>
      <c r="F37" s="56" t="n">
        <f aca="false">F36</f>
        <v>6</v>
      </c>
      <c r="G37" s="21" t="n">
        <f aca="false">E37*F37</f>
        <v>48918</v>
      </c>
      <c r="H37" s="21" t="n">
        <f aca="false">D37+C37+G37</f>
        <v>522625</v>
      </c>
      <c r="I37" s="57" t="n">
        <f aca="false">H37*$I$6</f>
        <v>15678.75</v>
      </c>
      <c r="J37" s="57" t="n">
        <f aca="false">H37-I37</f>
        <v>506946.25</v>
      </c>
      <c r="K37" s="58" t="n">
        <f aca="false">I37/(C37+D37)</f>
        <v>0.0330979909522131</v>
      </c>
      <c r="L37" s="59" t="n">
        <f aca="false">G37/H37</f>
        <v>0.0936005740253528</v>
      </c>
      <c r="O37" s="60" t="n">
        <f aca="false">C37</f>
        <v>43222</v>
      </c>
      <c r="P37" s="61" t="n">
        <f aca="false">O37/A37</f>
        <v>1394.25806451613</v>
      </c>
      <c r="Q37" s="61" t="n">
        <v>1430</v>
      </c>
      <c r="R37" s="62" t="n">
        <f aca="false">Q37-P37</f>
        <v>35.741935483871</v>
      </c>
      <c r="S37" s="63"/>
      <c r="T37" s="64" t="n">
        <f aca="false">D37</f>
        <v>430485</v>
      </c>
      <c r="U37" s="61" t="n">
        <f aca="false">T37/A37</f>
        <v>13886.6129032258</v>
      </c>
      <c r="V37" s="61" t="n">
        <v>13970</v>
      </c>
      <c r="W37" s="62" t="n">
        <f aca="false">V37-U37</f>
        <v>83.3870967741932</v>
      </c>
      <c r="X37" s="65"/>
      <c r="Y37" s="64" t="n">
        <f aca="false">E37</f>
        <v>8153</v>
      </c>
      <c r="Z37" s="66" t="n">
        <f aca="false">Y37/A37</f>
        <v>263</v>
      </c>
      <c r="AA37" s="67" t="n">
        <v>263</v>
      </c>
      <c r="AB37" s="62" t="n">
        <f aca="false">AA37-Z37</f>
        <v>0</v>
      </c>
    </row>
    <row r="38" customFormat="false" ht="12.75" hidden="false" customHeight="false" outlineLevel="0" collapsed="false">
      <c r="A38" s="21" t="n">
        <f aca="false">B39-B38</f>
        <v>31</v>
      </c>
      <c r="B38" s="17" t="n">
        <v>37987</v>
      </c>
      <c r="C38" s="21" t="n">
        <v>42768</v>
      </c>
      <c r="D38" s="21" t="n">
        <v>426494</v>
      </c>
      <c r="E38" s="21" t="n">
        <f aca="false">[1]Results!$H36</f>
        <v>7905</v>
      </c>
      <c r="F38" s="56" t="n">
        <f aca="false">F37</f>
        <v>6</v>
      </c>
      <c r="G38" s="21" t="n">
        <f aca="false">E38*F38</f>
        <v>47430</v>
      </c>
      <c r="H38" s="21" t="n">
        <f aca="false">D38+C38+G38</f>
        <v>516692</v>
      </c>
      <c r="I38" s="57" t="n">
        <f aca="false">H38*$I$6</f>
        <v>15500.76</v>
      </c>
      <c r="J38" s="57" t="n">
        <f aca="false">H38-I38</f>
        <v>501191.24</v>
      </c>
      <c r="K38" s="58" t="n">
        <f aca="false">I38/(C38+D38)</f>
        <v>0.0330322080202531</v>
      </c>
      <c r="L38" s="59" t="n">
        <f aca="false">G38/H38</f>
        <v>0.091795499059401</v>
      </c>
      <c r="O38" s="60" t="n">
        <f aca="false">C38</f>
        <v>42768</v>
      </c>
      <c r="P38" s="61" t="n">
        <f aca="false">O38/A38</f>
        <v>1379.61290322581</v>
      </c>
      <c r="Q38" s="61" t="n">
        <v>1415</v>
      </c>
      <c r="R38" s="62" t="n">
        <f aca="false">Q38-P38</f>
        <v>35.3870967741937</v>
      </c>
      <c r="S38" s="63"/>
      <c r="T38" s="64" t="n">
        <f aca="false">D38</f>
        <v>426494</v>
      </c>
      <c r="U38" s="61" t="n">
        <f aca="false">T38/A38</f>
        <v>13757.8709677419</v>
      </c>
      <c r="V38" s="61" t="n">
        <v>13840</v>
      </c>
      <c r="W38" s="62" t="n">
        <f aca="false">V38-U38</f>
        <v>82.1290322580644</v>
      </c>
      <c r="X38" s="65"/>
      <c r="Y38" s="64" t="n">
        <f aca="false">E38</f>
        <v>7905</v>
      </c>
      <c r="Z38" s="66" t="n">
        <f aca="false">Y38/A38</f>
        <v>255</v>
      </c>
      <c r="AA38" s="67" t="n">
        <v>255</v>
      </c>
      <c r="AB38" s="62" t="n">
        <f aca="false">AA38-Z38</f>
        <v>0</v>
      </c>
    </row>
    <row r="39" customFormat="false" ht="12.75" hidden="false" customHeight="false" outlineLevel="0" collapsed="false">
      <c r="A39" s="21" t="n">
        <f aca="false">B40-B39</f>
        <v>29</v>
      </c>
      <c r="B39" s="17" t="n">
        <v>38018</v>
      </c>
      <c r="C39" s="21" t="n">
        <v>42271</v>
      </c>
      <c r="D39" s="21" t="n">
        <v>418137</v>
      </c>
      <c r="E39" s="21" t="n">
        <f aca="false">[1]Results!$H37</f>
        <v>7540</v>
      </c>
      <c r="F39" s="56" t="n">
        <f aca="false">F38</f>
        <v>6</v>
      </c>
      <c r="G39" s="21" t="n">
        <f aca="false">E39*F39</f>
        <v>45240</v>
      </c>
      <c r="H39" s="21" t="n">
        <f aca="false">D39+C39+G39</f>
        <v>505648</v>
      </c>
      <c r="I39" s="57" t="n">
        <f aca="false">H39*$I$6</f>
        <v>15169.44</v>
      </c>
      <c r="J39" s="57" t="n">
        <f aca="false">H39-I39</f>
        <v>490478.56</v>
      </c>
      <c r="K39" s="58" t="n">
        <f aca="false">I39/(C39+D39)</f>
        <v>0.0329478201942625</v>
      </c>
      <c r="L39" s="59" t="n">
        <f aca="false">G39/H39</f>
        <v>0.0894693541752365</v>
      </c>
      <c r="O39" s="60" t="n">
        <f aca="false">C39</f>
        <v>42271</v>
      </c>
      <c r="P39" s="61" t="n">
        <f aca="false">O39/A39</f>
        <v>1457.62068965517</v>
      </c>
      <c r="Q39" s="61" t="n">
        <v>1495</v>
      </c>
      <c r="R39" s="62" t="n">
        <f aca="false">Q39-P39</f>
        <v>37.3793103448277</v>
      </c>
      <c r="S39" s="63"/>
      <c r="T39" s="64" t="n">
        <f aca="false">D39</f>
        <v>418137</v>
      </c>
      <c r="U39" s="61" t="n">
        <f aca="false">T39/A39</f>
        <v>14418.5172413793</v>
      </c>
      <c r="V39" s="61" t="n">
        <v>14505</v>
      </c>
      <c r="W39" s="62" t="n">
        <f aca="false">V39-U39</f>
        <v>86.4827586206902</v>
      </c>
      <c r="X39" s="65"/>
      <c r="Y39" s="64" t="n">
        <f aca="false">E39</f>
        <v>7540</v>
      </c>
      <c r="Z39" s="66" t="n">
        <f aca="false">Y39/A39</f>
        <v>260</v>
      </c>
      <c r="AA39" s="67" t="n">
        <v>260</v>
      </c>
      <c r="AB39" s="62" t="n">
        <f aca="false">AA39-Z39</f>
        <v>0</v>
      </c>
    </row>
    <row r="40" customFormat="false" ht="12.75" hidden="false" customHeight="false" outlineLevel="0" collapsed="false">
      <c r="A40" s="21" t="n">
        <f aca="false">B41-B40</f>
        <v>31</v>
      </c>
      <c r="B40" s="17" t="n">
        <v>38047</v>
      </c>
      <c r="C40" s="21" t="n">
        <v>41711</v>
      </c>
      <c r="D40" s="21" t="n">
        <v>410448</v>
      </c>
      <c r="E40" s="21" t="n">
        <f aca="false">[1]Results!$H38</f>
        <v>7409</v>
      </c>
      <c r="F40" s="56" t="n">
        <f aca="false">F39</f>
        <v>6</v>
      </c>
      <c r="G40" s="21" t="n">
        <f aca="false">E40*F40</f>
        <v>44454</v>
      </c>
      <c r="H40" s="21" t="n">
        <f aca="false">D40+C40+G40</f>
        <v>496613</v>
      </c>
      <c r="I40" s="57" t="n">
        <f aca="false">H40*$I$6</f>
        <v>14898.39</v>
      </c>
      <c r="J40" s="57" t="n">
        <f aca="false">H40-I40</f>
        <v>481714.61</v>
      </c>
      <c r="K40" s="58" t="n">
        <f aca="false">I40/(C40+D40)</f>
        <v>0.0329494491981803</v>
      </c>
      <c r="L40" s="59" t="n">
        <f aca="false">G40/H40</f>
        <v>0.0895143703447151</v>
      </c>
      <c r="O40" s="60" t="n">
        <f aca="false">C40</f>
        <v>41711</v>
      </c>
      <c r="P40" s="61" t="n">
        <f aca="false">O40/A40</f>
        <v>1345.51612903226</v>
      </c>
      <c r="Q40" s="61" t="n">
        <v>1380</v>
      </c>
      <c r="R40" s="62" t="n">
        <f aca="false">Q40-P40</f>
        <v>34.483870967742</v>
      </c>
      <c r="S40" s="63"/>
      <c r="T40" s="64" t="n">
        <f aca="false">D40</f>
        <v>410448</v>
      </c>
      <c r="U40" s="61" t="n">
        <f aca="false">T40/A40</f>
        <v>13240.2580645161</v>
      </c>
      <c r="V40" s="61" t="n">
        <v>13320</v>
      </c>
      <c r="W40" s="62" t="n">
        <f aca="false">V40-U40</f>
        <v>79.7419354838712</v>
      </c>
      <c r="X40" s="65"/>
      <c r="Y40" s="64" t="n">
        <f aca="false">E40</f>
        <v>7409</v>
      </c>
      <c r="Z40" s="66" t="n">
        <f aca="false">Y40/A40</f>
        <v>239</v>
      </c>
      <c r="AA40" s="67" t="n">
        <v>239</v>
      </c>
      <c r="AB40" s="62" t="n">
        <f aca="false">AA40-Z40</f>
        <v>0</v>
      </c>
    </row>
    <row r="41" customFormat="false" ht="12.75" hidden="false" customHeight="false" outlineLevel="0" collapsed="false">
      <c r="A41" s="21" t="n">
        <f aca="false">B42-B41</f>
        <v>30</v>
      </c>
      <c r="B41" s="17" t="n">
        <v>38078</v>
      </c>
      <c r="C41" s="21" t="n">
        <v>41243</v>
      </c>
      <c r="D41" s="21" t="n">
        <v>402266</v>
      </c>
      <c r="E41" s="21" t="n">
        <f aca="false">[1]Results!$H39</f>
        <v>7200</v>
      </c>
      <c r="F41" s="56" t="n">
        <f aca="false">F40</f>
        <v>6</v>
      </c>
      <c r="G41" s="21" t="n">
        <f aca="false">E41*F41</f>
        <v>43200</v>
      </c>
      <c r="H41" s="21" t="n">
        <f aca="false">D41+C41+G41</f>
        <v>486709</v>
      </c>
      <c r="I41" s="57" t="n">
        <f aca="false">H41*$I$6</f>
        <v>14601.27</v>
      </c>
      <c r="J41" s="57" t="n">
        <f aca="false">H41-I41</f>
        <v>472107.73</v>
      </c>
      <c r="K41" s="58" t="n">
        <f aca="false">I41/(C41+D41)</f>
        <v>0.0329221503960461</v>
      </c>
      <c r="L41" s="59" t="n">
        <f aca="false">G41/H41</f>
        <v>0.0887594024355416</v>
      </c>
      <c r="O41" s="60" t="n">
        <f aca="false">C41</f>
        <v>41243</v>
      </c>
      <c r="P41" s="61" t="n">
        <f aca="false">O41/A41</f>
        <v>1374.76666666667</v>
      </c>
      <c r="Q41" s="61" t="n">
        <v>1410</v>
      </c>
      <c r="R41" s="62" t="n">
        <f aca="false">Q41-P41</f>
        <v>35.2333333333334</v>
      </c>
      <c r="S41" s="63"/>
      <c r="T41" s="64" t="n">
        <f aca="false">D41</f>
        <v>402266</v>
      </c>
      <c r="U41" s="61" t="n">
        <f aca="false">T41/A41</f>
        <v>13408.8666666667</v>
      </c>
      <c r="V41" s="61" t="n">
        <v>13490</v>
      </c>
      <c r="W41" s="62" t="n">
        <f aca="false">V41-U41</f>
        <v>81.1333333333332</v>
      </c>
      <c r="X41" s="65"/>
      <c r="Y41" s="64" t="n">
        <f aca="false">E41</f>
        <v>7200</v>
      </c>
      <c r="Z41" s="66" t="n">
        <f aca="false">Y41/A41</f>
        <v>240</v>
      </c>
      <c r="AA41" s="67" t="n">
        <v>240</v>
      </c>
      <c r="AB41" s="62" t="n">
        <f aca="false">AA41-Z41</f>
        <v>0</v>
      </c>
    </row>
    <row r="42" customFormat="false" ht="12.75" hidden="false" customHeight="false" outlineLevel="0" collapsed="false">
      <c r="A42" s="21" t="n">
        <f aca="false">B43-B42</f>
        <v>31</v>
      </c>
      <c r="B42" s="17" t="n">
        <v>38108</v>
      </c>
      <c r="C42" s="21" t="n">
        <v>40804</v>
      </c>
      <c r="D42" s="21" t="n">
        <v>394401</v>
      </c>
      <c r="E42" s="21" t="n">
        <f aca="false">[1]Results!$H40</f>
        <v>7099</v>
      </c>
      <c r="F42" s="56" t="n">
        <f aca="false">F41</f>
        <v>6</v>
      </c>
      <c r="G42" s="21" t="n">
        <f aca="false">E42*F42</f>
        <v>42594</v>
      </c>
      <c r="H42" s="21" t="n">
        <f aca="false">D42+C42+G42</f>
        <v>477799</v>
      </c>
      <c r="I42" s="57" t="n">
        <f aca="false">H42*$I$6</f>
        <v>14333.97</v>
      </c>
      <c r="J42" s="57" t="n">
        <f aca="false">H42-I42</f>
        <v>463465.03</v>
      </c>
      <c r="K42" s="58" t="n">
        <f aca="false">I42/(C42+D42)</f>
        <v>0.0329361335462598</v>
      </c>
      <c r="L42" s="59" t="n">
        <f aca="false">G42/H42</f>
        <v>0.0891462728050917</v>
      </c>
      <c r="O42" s="60" t="n">
        <f aca="false">C42</f>
        <v>40804</v>
      </c>
      <c r="P42" s="61" t="n">
        <f aca="false">O42/A42</f>
        <v>1316.25806451613</v>
      </c>
      <c r="Q42" s="61" t="n">
        <v>1350</v>
      </c>
      <c r="R42" s="62" t="n">
        <f aca="false">Q42-P42</f>
        <v>33.741935483871</v>
      </c>
      <c r="S42" s="63"/>
      <c r="T42" s="64" t="n">
        <f aca="false">D42</f>
        <v>394401</v>
      </c>
      <c r="U42" s="61" t="n">
        <f aca="false">T42/A42</f>
        <v>12722.6129032258</v>
      </c>
      <c r="V42" s="61" t="n">
        <v>12800</v>
      </c>
      <c r="W42" s="62" t="n">
        <f aca="false">V42-U42</f>
        <v>77.3870967741932</v>
      </c>
      <c r="X42" s="65"/>
      <c r="Y42" s="64" t="n">
        <f aca="false">E42</f>
        <v>7099</v>
      </c>
      <c r="Z42" s="66" t="n">
        <f aca="false">Y42/A42</f>
        <v>229</v>
      </c>
      <c r="AA42" s="67" t="n">
        <v>229</v>
      </c>
      <c r="AB42" s="62" t="n">
        <f aca="false">AA42-Z42</f>
        <v>0</v>
      </c>
    </row>
    <row r="43" customFormat="false" ht="12.75" hidden="false" customHeight="false" outlineLevel="0" collapsed="false">
      <c r="A43" s="21" t="n">
        <f aca="false">B44-B43</f>
        <v>30</v>
      </c>
      <c r="B43" s="17" t="n">
        <v>38139</v>
      </c>
      <c r="C43" s="21" t="n">
        <v>40219</v>
      </c>
      <c r="D43" s="21" t="n">
        <v>386738</v>
      </c>
      <c r="E43" s="21" t="n">
        <f aca="false">[1]Results!$H41</f>
        <v>6870</v>
      </c>
      <c r="F43" s="56" t="n">
        <f aca="false">F42</f>
        <v>6</v>
      </c>
      <c r="G43" s="21" t="n">
        <f aca="false">E43*F43</f>
        <v>41220</v>
      </c>
      <c r="H43" s="21" t="n">
        <f aca="false">D43+C43+G43</f>
        <v>468177</v>
      </c>
      <c r="I43" s="57" t="n">
        <f aca="false">H43*$I$6</f>
        <v>14045.31</v>
      </c>
      <c r="J43" s="57" t="n">
        <f aca="false">H43-I43</f>
        <v>454131.69</v>
      </c>
      <c r="K43" s="58" t="n">
        <f aca="false">I43/(C43+D43)</f>
        <v>0.0328963104012816</v>
      </c>
      <c r="L43" s="59" t="n">
        <f aca="false">G43/H43</f>
        <v>0.0880436245266213</v>
      </c>
      <c r="O43" s="60" t="n">
        <f aca="false">C43</f>
        <v>40219</v>
      </c>
      <c r="P43" s="61" t="n">
        <f aca="false">O43/A43</f>
        <v>1340.63333333333</v>
      </c>
      <c r="Q43" s="61" t="n">
        <v>1375</v>
      </c>
      <c r="R43" s="62" t="n">
        <f aca="false">Q43-P43</f>
        <v>34.3666666666666</v>
      </c>
      <c r="S43" s="63"/>
      <c r="T43" s="64" t="n">
        <f aca="false">D43</f>
        <v>386738</v>
      </c>
      <c r="U43" s="61" t="n">
        <f aca="false">T43/A43</f>
        <v>12891.2666666667</v>
      </c>
      <c r="V43" s="61" t="n">
        <v>12970</v>
      </c>
      <c r="W43" s="62" t="n">
        <f aca="false">V43-U43</f>
        <v>78.7333333333336</v>
      </c>
      <c r="X43" s="65"/>
      <c r="Y43" s="64" t="n">
        <f aca="false">E43</f>
        <v>6870</v>
      </c>
      <c r="Z43" s="66" t="n">
        <f aca="false">Y43/A43</f>
        <v>229</v>
      </c>
      <c r="AA43" s="67" t="n">
        <v>229</v>
      </c>
      <c r="AB43" s="62" t="n">
        <f aca="false">AA43-Z43</f>
        <v>0</v>
      </c>
    </row>
    <row r="44" customFormat="false" ht="12.75" hidden="false" customHeight="false" outlineLevel="0" collapsed="false">
      <c r="A44" s="21" t="n">
        <f aca="false">B45-B44</f>
        <v>31</v>
      </c>
      <c r="B44" s="17" t="n">
        <v>38169</v>
      </c>
      <c r="C44" s="21" t="n">
        <v>39746</v>
      </c>
      <c r="D44" s="21" t="n">
        <v>379595</v>
      </c>
      <c r="E44" s="21" t="n">
        <f aca="false">[1]Results!$H42</f>
        <v>6479</v>
      </c>
      <c r="F44" s="56" t="n">
        <f aca="false">F43</f>
        <v>6</v>
      </c>
      <c r="G44" s="21" t="n">
        <f aca="false">E44*F44</f>
        <v>38874</v>
      </c>
      <c r="H44" s="21" t="n">
        <f aca="false">D44+C44+G44</f>
        <v>458215</v>
      </c>
      <c r="I44" s="57" t="n">
        <f aca="false">H44*$I$6</f>
        <v>13746.45</v>
      </c>
      <c r="J44" s="57" t="n">
        <f aca="false">H44-I44</f>
        <v>444468.55</v>
      </c>
      <c r="K44" s="58" t="n">
        <f aca="false">I44/(C44+D44)</f>
        <v>0.0327810779294178</v>
      </c>
      <c r="L44" s="59" t="n">
        <f aca="false">G44/H44</f>
        <v>0.0848379036042033</v>
      </c>
      <c r="O44" s="60" t="n">
        <f aca="false">C44</f>
        <v>39746</v>
      </c>
      <c r="P44" s="61" t="n">
        <f aca="false">O44/A44</f>
        <v>1282.12903225806</v>
      </c>
      <c r="Q44" s="61" t="n">
        <v>1315</v>
      </c>
      <c r="R44" s="62" t="n">
        <f aca="false">Q44-P44</f>
        <v>32.8709677419354</v>
      </c>
      <c r="S44" s="63"/>
      <c r="T44" s="64" t="n">
        <f aca="false">D44</f>
        <v>379595</v>
      </c>
      <c r="U44" s="61" t="n">
        <f aca="false">T44/A44</f>
        <v>12245</v>
      </c>
      <c r="V44" s="61" t="n">
        <v>12320</v>
      </c>
      <c r="W44" s="62" t="n">
        <f aca="false">V44-U44</f>
        <v>75</v>
      </c>
      <c r="X44" s="65"/>
      <c r="Y44" s="64" t="n">
        <f aca="false">E44</f>
        <v>6479</v>
      </c>
      <c r="Z44" s="66" t="n">
        <f aca="false">Y44/A44</f>
        <v>209</v>
      </c>
      <c r="AA44" s="67" t="n">
        <v>209</v>
      </c>
      <c r="AB44" s="62" t="n">
        <f aca="false">AA44-Z44</f>
        <v>0</v>
      </c>
    </row>
    <row r="45" customFormat="false" ht="12.75" hidden="false" customHeight="false" outlineLevel="0" collapsed="false">
      <c r="A45" s="21" t="n">
        <f aca="false">B46-B45</f>
        <v>31</v>
      </c>
      <c r="B45" s="17" t="n">
        <v>38200</v>
      </c>
      <c r="C45" s="21" t="n">
        <v>39293</v>
      </c>
      <c r="D45" s="21" t="n">
        <v>372345</v>
      </c>
      <c r="E45" s="21" t="n">
        <f aca="false">[1]Results!$H43</f>
        <v>6014</v>
      </c>
      <c r="F45" s="56" t="n">
        <f aca="false">F44</f>
        <v>6</v>
      </c>
      <c r="G45" s="21" t="n">
        <f aca="false">E45*F45</f>
        <v>36084</v>
      </c>
      <c r="H45" s="21" t="n">
        <f aca="false">D45+C45+G45</f>
        <v>447722</v>
      </c>
      <c r="I45" s="57" t="n">
        <f aca="false">H45*$I$6</f>
        <v>13431.66</v>
      </c>
      <c r="J45" s="57" t="n">
        <f aca="false">H45-I45</f>
        <v>434290.34</v>
      </c>
      <c r="K45" s="58" t="n">
        <f aca="false">I45/(C45+D45)</f>
        <v>0.0326297863656902</v>
      </c>
      <c r="L45" s="59" t="n">
        <f aca="false">G45/H45</f>
        <v>0.0805946547187764</v>
      </c>
      <c r="O45" s="60" t="n">
        <f aca="false">C45</f>
        <v>39293</v>
      </c>
      <c r="P45" s="61" t="n">
        <f aca="false">O45/A45</f>
        <v>1267.51612903226</v>
      </c>
      <c r="Q45" s="61" t="n">
        <v>1300</v>
      </c>
      <c r="R45" s="62" t="n">
        <f aca="false">Q45-P45</f>
        <v>32.483870967742</v>
      </c>
      <c r="S45" s="63"/>
      <c r="T45" s="64" t="n">
        <f aca="false">D45</f>
        <v>372345</v>
      </c>
      <c r="U45" s="61" t="n">
        <f aca="false">T45/A45</f>
        <v>12011.1290322581</v>
      </c>
      <c r="V45" s="61" t="n">
        <v>12085</v>
      </c>
      <c r="W45" s="62" t="n">
        <f aca="false">V45-U45</f>
        <v>73.8709677419356</v>
      </c>
      <c r="X45" s="65"/>
      <c r="Y45" s="64" t="n">
        <f aca="false">E45</f>
        <v>6014</v>
      </c>
      <c r="Z45" s="66" t="n">
        <f aca="false">Y45/A45</f>
        <v>194</v>
      </c>
      <c r="AA45" s="67" t="n">
        <v>194</v>
      </c>
      <c r="AB45" s="62" t="n">
        <f aca="false">AA45-Z45</f>
        <v>0</v>
      </c>
    </row>
    <row r="46" customFormat="false" ht="12.75" hidden="false" customHeight="false" outlineLevel="0" collapsed="false">
      <c r="A46" s="21" t="n">
        <f aca="false">B47-B46</f>
        <v>30</v>
      </c>
      <c r="B46" s="17" t="n">
        <v>38231</v>
      </c>
      <c r="C46" s="21" t="n">
        <v>38756</v>
      </c>
      <c r="D46" s="21" t="n">
        <v>365393</v>
      </c>
      <c r="E46" s="21" t="n">
        <f aca="false">[1]Results!$H44</f>
        <v>5820</v>
      </c>
      <c r="F46" s="56" t="n">
        <f aca="false">F45</f>
        <v>6</v>
      </c>
      <c r="G46" s="21" t="n">
        <f aca="false">E46*F46</f>
        <v>34920</v>
      </c>
      <c r="H46" s="21" t="n">
        <f aca="false">D46+C46+G46</f>
        <v>439069</v>
      </c>
      <c r="I46" s="57" t="n">
        <f aca="false">H46*$I$6</f>
        <v>13172.07</v>
      </c>
      <c r="J46" s="57" t="n">
        <f aca="false">H46-I46</f>
        <v>425896.93</v>
      </c>
      <c r="K46" s="58" t="n">
        <f aca="false">I46/(C46+D46)</f>
        <v>0.0325921133047465</v>
      </c>
      <c r="L46" s="59" t="n">
        <f aca="false">G46/H46</f>
        <v>0.0795319186733748</v>
      </c>
      <c r="O46" s="60" t="n">
        <f aca="false">C46</f>
        <v>38756</v>
      </c>
      <c r="P46" s="61" t="n">
        <f aca="false">O46/A46</f>
        <v>1291.86666666667</v>
      </c>
      <c r="Q46" s="61" t="n">
        <v>1325</v>
      </c>
      <c r="R46" s="62" t="n">
        <f aca="false">Q46-P46</f>
        <v>33.1333333333334</v>
      </c>
      <c r="S46" s="63"/>
      <c r="T46" s="64" t="n">
        <f aca="false">D46</f>
        <v>365393</v>
      </c>
      <c r="U46" s="61" t="n">
        <f aca="false">T46/A46</f>
        <v>12179.7666666667</v>
      </c>
      <c r="V46" s="61" t="n">
        <v>12255</v>
      </c>
      <c r="W46" s="62" t="n">
        <f aca="false">V46-U46</f>
        <v>75.2333333333336</v>
      </c>
      <c r="X46" s="65"/>
      <c r="Y46" s="64" t="n">
        <f aca="false">E46</f>
        <v>5820</v>
      </c>
      <c r="Z46" s="66" t="n">
        <f aca="false">Y46/A46</f>
        <v>194</v>
      </c>
      <c r="AA46" s="67" t="n">
        <v>194</v>
      </c>
      <c r="AB46" s="62" t="n">
        <f aca="false">AA46-Z46</f>
        <v>0</v>
      </c>
    </row>
    <row r="47" customFormat="false" ht="12.75" hidden="false" customHeight="false" outlineLevel="0" collapsed="false">
      <c r="A47" s="21" t="n">
        <f aca="false">B48-B47</f>
        <v>31</v>
      </c>
      <c r="B47" s="17" t="n">
        <v>38261</v>
      </c>
      <c r="C47" s="21" t="n">
        <v>38386</v>
      </c>
      <c r="D47" s="21" t="n">
        <v>357531</v>
      </c>
      <c r="E47" s="21" t="n">
        <f aca="false">[1]Results!$H45</f>
        <v>5673</v>
      </c>
      <c r="F47" s="56" t="n">
        <f aca="false">F46</f>
        <v>6</v>
      </c>
      <c r="G47" s="21" t="n">
        <f aca="false">E47*F47</f>
        <v>34038</v>
      </c>
      <c r="H47" s="21" t="n">
        <f aca="false">D47+C47+G47</f>
        <v>429955</v>
      </c>
      <c r="I47" s="57" t="n">
        <f aca="false">H47*$I$6</f>
        <v>12898.65</v>
      </c>
      <c r="J47" s="57" t="n">
        <f aca="false">H47-I47</f>
        <v>417056.35</v>
      </c>
      <c r="K47" s="58" t="n">
        <f aca="false">I47/(C47+D47)</f>
        <v>0.0325791769487039</v>
      </c>
      <c r="L47" s="59" t="n">
        <f aca="false">G47/H47</f>
        <v>0.0791664243932505</v>
      </c>
      <c r="O47" s="60" t="n">
        <f aca="false">C47</f>
        <v>38386</v>
      </c>
      <c r="P47" s="61" t="n">
        <f aca="false">O47/A47</f>
        <v>1238.25806451613</v>
      </c>
      <c r="Q47" s="61" t="n">
        <v>1270</v>
      </c>
      <c r="R47" s="62" t="n">
        <f aca="false">Q47-P47</f>
        <v>31.741935483871</v>
      </c>
      <c r="S47" s="63"/>
      <c r="T47" s="64" t="n">
        <f aca="false">D47</f>
        <v>357531</v>
      </c>
      <c r="U47" s="61" t="n">
        <f aca="false">T47/A47</f>
        <v>11533.2580645161</v>
      </c>
      <c r="V47" s="61" t="n">
        <v>11605</v>
      </c>
      <c r="W47" s="62" t="n">
        <f aca="false">V47-U47</f>
        <v>71.7419354838712</v>
      </c>
      <c r="X47" s="65"/>
      <c r="Y47" s="64" t="n">
        <f aca="false">E47</f>
        <v>5673</v>
      </c>
      <c r="Z47" s="66" t="n">
        <f aca="false">Y47/A47</f>
        <v>183</v>
      </c>
      <c r="AA47" s="67" t="n">
        <v>183</v>
      </c>
      <c r="AB47" s="62" t="n">
        <f aca="false">AA47-Z47</f>
        <v>0</v>
      </c>
    </row>
    <row r="48" customFormat="false" ht="12.75" hidden="false" customHeight="false" outlineLevel="0" collapsed="false">
      <c r="A48" s="21" t="n">
        <f aca="false">B49-B48</f>
        <v>30</v>
      </c>
      <c r="B48" s="17" t="n">
        <v>38292</v>
      </c>
      <c r="C48" s="21" t="n">
        <v>37879</v>
      </c>
      <c r="D48" s="21" t="n">
        <v>351060</v>
      </c>
      <c r="E48" s="21" t="n">
        <f aca="false">[1]Results!$H46</f>
        <v>5640</v>
      </c>
      <c r="F48" s="56" t="n">
        <f aca="false">F47</f>
        <v>6</v>
      </c>
      <c r="G48" s="21" t="n">
        <f aca="false">E48*F48</f>
        <v>33840</v>
      </c>
      <c r="H48" s="21" t="n">
        <f aca="false">D48+C48+G48</f>
        <v>422779</v>
      </c>
      <c r="I48" s="57" t="n">
        <f aca="false">H48*$I$6</f>
        <v>12683.37</v>
      </c>
      <c r="J48" s="57" t="n">
        <f aca="false">H48-I48</f>
        <v>410095.63</v>
      </c>
      <c r="K48" s="58" t="n">
        <f aca="false">I48/(C48+D48)</f>
        <v>0.0326101779456419</v>
      </c>
      <c r="L48" s="59" t="n">
        <f aca="false">G48/H48</f>
        <v>0.0800418185387638</v>
      </c>
      <c r="O48" s="60" t="n">
        <f aca="false">C48</f>
        <v>37879</v>
      </c>
      <c r="P48" s="61" t="n">
        <f aca="false">O48/A48</f>
        <v>1262.63333333333</v>
      </c>
      <c r="Q48" s="61" t="n">
        <v>1295</v>
      </c>
      <c r="R48" s="62" t="n">
        <f aca="false">Q48-P48</f>
        <v>32.3666666666666</v>
      </c>
      <c r="S48" s="63"/>
      <c r="T48" s="64" t="n">
        <f aca="false">D48</f>
        <v>351060</v>
      </c>
      <c r="U48" s="61" t="n">
        <f aca="false">T48/A48</f>
        <v>11702</v>
      </c>
      <c r="V48" s="61" t="n">
        <v>11775</v>
      </c>
      <c r="W48" s="62" t="n">
        <f aca="false">V48-U48</f>
        <v>73</v>
      </c>
      <c r="X48" s="65"/>
      <c r="Y48" s="64" t="n">
        <f aca="false">E48</f>
        <v>5640</v>
      </c>
      <c r="Z48" s="66" t="n">
        <f aca="false">Y48/A48</f>
        <v>188</v>
      </c>
      <c r="AA48" s="67" t="n">
        <v>188</v>
      </c>
      <c r="AB48" s="62" t="n">
        <f aca="false">AA48-Z48</f>
        <v>0</v>
      </c>
    </row>
    <row r="49" customFormat="false" ht="12.75" hidden="false" customHeight="false" outlineLevel="0" collapsed="false">
      <c r="A49" s="21" t="n">
        <f aca="false">B50-B49</f>
        <v>31</v>
      </c>
      <c r="B49" s="17" t="n">
        <v>38322</v>
      </c>
      <c r="C49" s="21" t="n">
        <v>37479</v>
      </c>
      <c r="D49" s="21" t="n">
        <v>344116</v>
      </c>
      <c r="E49" s="21" t="n">
        <f aca="false">[1]Results!$H47</f>
        <v>5363</v>
      </c>
      <c r="F49" s="56" t="n">
        <f aca="false">F48</f>
        <v>6</v>
      </c>
      <c r="G49" s="21" t="n">
        <f aca="false">E49*F49</f>
        <v>32178</v>
      </c>
      <c r="H49" s="21" t="n">
        <f aca="false">D49+C49+G49</f>
        <v>413773</v>
      </c>
      <c r="I49" s="57" t="n">
        <f aca="false">H49*$I$6</f>
        <v>12413.19</v>
      </c>
      <c r="J49" s="57" t="n">
        <f aca="false">H49-I49</f>
        <v>401359.81</v>
      </c>
      <c r="K49" s="58" t="n">
        <f aca="false">I49/(C49+D49)</f>
        <v>0.0325297501277532</v>
      </c>
      <c r="L49" s="59" t="n">
        <f aca="false">G49/H49</f>
        <v>0.0777672781935989</v>
      </c>
      <c r="O49" s="60" t="n">
        <f aca="false">C49</f>
        <v>37479</v>
      </c>
      <c r="P49" s="61" t="n">
        <f aca="false">O49/A49</f>
        <v>1209</v>
      </c>
      <c r="Q49" s="61" t="n">
        <v>1240</v>
      </c>
      <c r="R49" s="62" t="n">
        <f aca="false">Q49-P49</f>
        <v>31</v>
      </c>
      <c r="S49" s="63"/>
      <c r="T49" s="64" t="n">
        <f aca="false">D49</f>
        <v>344116</v>
      </c>
      <c r="U49" s="61" t="n">
        <f aca="false">T49/A49</f>
        <v>11100.5161290323</v>
      </c>
      <c r="V49" s="61" t="n">
        <v>11170</v>
      </c>
      <c r="W49" s="62" t="n">
        <f aca="false">V49-U49</f>
        <v>69.4838709677424</v>
      </c>
      <c r="X49" s="65"/>
      <c r="Y49" s="64" t="n">
        <f aca="false">E49</f>
        <v>5363</v>
      </c>
      <c r="Z49" s="66" t="n">
        <f aca="false">Y49/A49</f>
        <v>173</v>
      </c>
      <c r="AA49" s="67" t="n">
        <v>173</v>
      </c>
      <c r="AB49" s="62" t="n">
        <f aca="false">AA49-Z49</f>
        <v>0</v>
      </c>
    </row>
    <row r="50" customFormat="false" ht="12.75" hidden="false" customHeight="false" outlineLevel="0" collapsed="false">
      <c r="A50" s="21" t="n">
        <f aca="false">B51-B50</f>
        <v>31</v>
      </c>
      <c r="B50" s="17" t="n">
        <v>38353</v>
      </c>
      <c r="C50" s="21" t="n">
        <v>37026</v>
      </c>
      <c r="D50" s="21" t="n">
        <v>338877</v>
      </c>
      <c r="E50" s="21" t="n">
        <f aca="false">[1]Results!$H48</f>
        <v>5053</v>
      </c>
      <c r="F50" s="56" t="n">
        <f aca="false">F49</f>
        <v>6</v>
      </c>
      <c r="G50" s="21" t="n">
        <f aca="false">E50*F50</f>
        <v>30318</v>
      </c>
      <c r="H50" s="21" t="n">
        <f aca="false">D50+C50+G50</f>
        <v>406221</v>
      </c>
      <c r="I50" s="57" t="n">
        <f aca="false">H50*$I$6</f>
        <v>12186.63</v>
      </c>
      <c r="J50" s="57" t="n">
        <f aca="false">H50-I50</f>
        <v>394034.37</v>
      </c>
      <c r="K50" s="58" t="n">
        <f aca="false">I50/(C50+D50)</f>
        <v>0.0324196135705222</v>
      </c>
      <c r="L50" s="59" t="n">
        <f aca="false">G50/H50</f>
        <v>0.074634250814212</v>
      </c>
      <c r="O50" s="60" t="n">
        <f aca="false">C50</f>
        <v>37026</v>
      </c>
      <c r="P50" s="61" t="n">
        <f aca="false">O50/A50</f>
        <v>1194.38709677419</v>
      </c>
      <c r="Q50" s="61" t="n">
        <v>1225</v>
      </c>
      <c r="R50" s="62" t="n">
        <f aca="false">Q50-P50</f>
        <v>30.6129032258064</v>
      </c>
      <c r="S50" s="63"/>
      <c r="T50" s="64" t="n">
        <f aca="false">D50</f>
        <v>338877</v>
      </c>
      <c r="U50" s="61" t="n">
        <f aca="false">T50/A50</f>
        <v>10931.5161290323</v>
      </c>
      <c r="V50" s="61" t="n">
        <v>11000</v>
      </c>
      <c r="W50" s="62" t="n">
        <f aca="false">V50-U50</f>
        <v>68.4838709677424</v>
      </c>
      <c r="X50" s="65"/>
      <c r="Y50" s="64" t="n">
        <f aca="false">E50</f>
        <v>5053</v>
      </c>
      <c r="Z50" s="66" t="n">
        <f aca="false">Y50/A50</f>
        <v>163</v>
      </c>
      <c r="AA50" s="67" t="n">
        <v>163</v>
      </c>
      <c r="AB50" s="62" t="n">
        <f aca="false">AA50-Z50</f>
        <v>0</v>
      </c>
    </row>
    <row r="51" customFormat="false" ht="12.75" hidden="false" customHeight="false" outlineLevel="0" collapsed="false">
      <c r="A51" s="21" t="n">
        <f aca="false">B52-B51</f>
        <v>28</v>
      </c>
      <c r="B51" s="17" t="n">
        <v>38384</v>
      </c>
      <c r="C51" s="21" t="n">
        <v>36582</v>
      </c>
      <c r="D51" s="21" t="n">
        <v>332507</v>
      </c>
      <c r="E51" s="21" t="n">
        <f aca="false">[1]Results!$H49</f>
        <v>4984</v>
      </c>
      <c r="F51" s="56" t="n">
        <f aca="false">F50</f>
        <v>6</v>
      </c>
      <c r="G51" s="21" t="n">
        <f aca="false">E51*F51</f>
        <v>29904</v>
      </c>
      <c r="H51" s="21" t="n">
        <f aca="false">D51+C51+G51</f>
        <v>398993</v>
      </c>
      <c r="I51" s="57" t="n">
        <f aca="false">H51*$I$6</f>
        <v>11969.79</v>
      </c>
      <c r="J51" s="57" t="n">
        <f aca="false">H51-I51</f>
        <v>387023.21</v>
      </c>
      <c r="K51" s="58" t="n">
        <f aca="false">I51/(C51+D51)</f>
        <v>0.0324306332618962</v>
      </c>
      <c r="L51" s="59" t="n">
        <f aca="false">G51/H51</f>
        <v>0.0749486833102335</v>
      </c>
      <c r="O51" s="60" t="n">
        <f aca="false">C51</f>
        <v>36582</v>
      </c>
      <c r="P51" s="61" t="n">
        <f aca="false">O51/A51</f>
        <v>1306.5</v>
      </c>
      <c r="Q51" s="61" t="n">
        <v>1340</v>
      </c>
      <c r="R51" s="62" t="n">
        <f aca="false">Q51-P51</f>
        <v>33.5</v>
      </c>
      <c r="S51" s="63"/>
      <c r="T51" s="64" t="n">
        <f aca="false">D51</f>
        <v>332507</v>
      </c>
      <c r="U51" s="61" t="n">
        <f aca="false">T51/A51</f>
        <v>11875.25</v>
      </c>
      <c r="V51" s="61" t="n">
        <v>11950</v>
      </c>
      <c r="W51" s="62" t="n">
        <f aca="false">V51-U51</f>
        <v>74.75</v>
      </c>
      <c r="X51" s="65"/>
      <c r="Y51" s="64" t="n">
        <f aca="false">E51</f>
        <v>4984</v>
      </c>
      <c r="Z51" s="66" t="n">
        <f aca="false">Y51/A51</f>
        <v>178</v>
      </c>
      <c r="AA51" s="67" t="n">
        <v>178</v>
      </c>
      <c r="AB51" s="62" t="n">
        <f aca="false">AA51-Z51</f>
        <v>0</v>
      </c>
    </row>
    <row r="52" customFormat="false" ht="12.75" hidden="false" customHeight="false" outlineLevel="0" collapsed="false">
      <c r="A52" s="21" t="n">
        <f aca="false">B53-B52</f>
        <v>31</v>
      </c>
      <c r="B52" s="17" t="n">
        <v>38412</v>
      </c>
      <c r="C52" s="21" t="n">
        <v>36119</v>
      </c>
      <c r="D52" s="21" t="n">
        <v>326074</v>
      </c>
      <c r="E52" s="21" t="n">
        <f aca="false">[1]Results!$H50</f>
        <v>4743</v>
      </c>
      <c r="F52" s="56" t="n">
        <f aca="false">F51</f>
        <v>6</v>
      </c>
      <c r="G52" s="21" t="n">
        <f aca="false">E52*F52</f>
        <v>28458</v>
      </c>
      <c r="H52" s="21" t="n">
        <f aca="false">D52+C52+G52</f>
        <v>390651</v>
      </c>
      <c r="I52" s="57" t="n">
        <f aca="false">H52*$I$6</f>
        <v>11719.53</v>
      </c>
      <c r="J52" s="57" t="n">
        <f aca="false">H52-I52</f>
        <v>378931.47</v>
      </c>
      <c r="K52" s="58" t="n">
        <f aca="false">I52/(C52+D52)</f>
        <v>0.0323571410822407</v>
      </c>
      <c r="L52" s="59" t="n">
        <f aca="false">G52/H52</f>
        <v>0.0728476312616632</v>
      </c>
      <c r="O52" s="60" t="n">
        <f aca="false">C52</f>
        <v>36119</v>
      </c>
      <c r="P52" s="61" t="n">
        <f aca="false">O52/A52</f>
        <v>1165.12903225806</v>
      </c>
      <c r="Q52" s="61" t="n">
        <v>1195</v>
      </c>
      <c r="R52" s="62" t="n">
        <f aca="false">Q52-P52</f>
        <v>29.8709677419354</v>
      </c>
      <c r="S52" s="63"/>
      <c r="T52" s="64" t="n">
        <f aca="false">D52</f>
        <v>326074</v>
      </c>
      <c r="U52" s="61" t="n">
        <f aca="false">T52/A52</f>
        <v>10518.5161290323</v>
      </c>
      <c r="V52" s="61" t="n">
        <v>10585</v>
      </c>
      <c r="W52" s="62" t="n">
        <f aca="false">V52-U52</f>
        <v>66.4838709677424</v>
      </c>
      <c r="X52" s="65"/>
      <c r="Y52" s="64" t="n">
        <f aca="false">E52</f>
        <v>4743</v>
      </c>
      <c r="Z52" s="66" t="n">
        <f aca="false">Y52/A52</f>
        <v>153</v>
      </c>
      <c r="AA52" s="67" t="n">
        <v>153</v>
      </c>
      <c r="AB52" s="62" t="n">
        <f aca="false">AA52-Z52</f>
        <v>0</v>
      </c>
    </row>
    <row r="53" customFormat="false" ht="12.75" hidden="false" customHeight="false" outlineLevel="0" collapsed="false">
      <c r="A53" s="21" t="n">
        <f aca="false">B54-B53</f>
        <v>30</v>
      </c>
      <c r="B53" s="17" t="n">
        <v>38443</v>
      </c>
      <c r="C53" s="21" t="n">
        <v>35685</v>
      </c>
      <c r="D53" s="21" t="n">
        <v>320171</v>
      </c>
      <c r="E53" s="21" t="n">
        <f aca="false">[1]Results!$H51</f>
        <v>4590</v>
      </c>
      <c r="F53" s="56" t="n">
        <f aca="false">F52</f>
        <v>6</v>
      </c>
      <c r="G53" s="21" t="n">
        <f aca="false">E53*F53</f>
        <v>27540</v>
      </c>
      <c r="H53" s="21" t="n">
        <f aca="false">D53+C53+G53</f>
        <v>383396</v>
      </c>
      <c r="I53" s="57" t="n">
        <f aca="false">H53*$I$6</f>
        <v>11501.88</v>
      </c>
      <c r="J53" s="57" t="n">
        <f aca="false">H53-I53</f>
        <v>371894.12</v>
      </c>
      <c r="K53" s="58" t="n">
        <f aca="false">I53/(C53+D53)</f>
        <v>0.0323217256418327</v>
      </c>
      <c r="L53" s="59" t="n">
        <f aca="false">G53/H53</f>
        <v>0.071831735333702</v>
      </c>
      <c r="O53" s="60" t="n">
        <f aca="false">C53</f>
        <v>35685</v>
      </c>
      <c r="P53" s="61" t="n">
        <f aca="false">O53/A53</f>
        <v>1189.5</v>
      </c>
      <c r="Q53" s="61" t="n">
        <v>1220</v>
      </c>
      <c r="R53" s="62" t="n">
        <f aca="false">Q53-P53</f>
        <v>30.5</v>
      </c>
      <c r="S53" s="63"/>
      <c r="T53" s="64" t="n">
        <f aca="false">D53</f>
        <v>320171</v>
      </c>
      <c r="U53" s="61" t="n">
        <f aca="false">T53/A53</f>
        <v>10672.3666666667</v>
      </c>
      <c r="V53" s="61" t="n">
        <v>10740</v>
      </c>
      <c r="W53" s="62" t="n">
        <f aca="false">V53-U53</f>
        <v>67.6333333333332</v>
      </c>
      <c r="X53" s="65"/>
      <c r="Y53" s="64" t="n">
        <f aca="false">E53</f>
        <v>4590</v>
      </c>
      <c r="Z53" s="66" t="n">
        <f aca="false">Y53/A53</f>
        <v>153</v>
      </c>
      <c r="AA53" s="67" t="n">
        <v>153</v>
      </c>
      <c r="AB53" s="62" t="n">
        <f aca="false">AA53-Z53</f>
        <v>0</v>
      </c>
    </row>
    <row r="54" customFormat="false" ht="12.75" hidden="false" customHeight="false" outlineLevel="0" collapsed="false">
      <c r="A54" s="21" t="n">
        <f aca="false">B55-B54</f>
        <v>31</v>
      </c>
      <c r="B54" s="17" t="n">
        <v>38473</v>
      </c>
      <c r="C54" s="21" t="n">
        <v>35212</v>
      </c>
      <c r="D54" s="21" t="n">
        <v>314046</v>
      </c>
      <c r="E54" s="21" t="n">
        <f aca="false">[1]Results!$H52</f>
        <v>4526</v>
      </c>
      <c r="F54" s="56" t="n">
        <f aca="false">F53</f>
        <v>6</v>
      </c>
      <c r="G54" s="21" t="n">
        <f aca="false">E54*F54</f>
        <v>27156</v>
      </c>
      <c r="H54" s="21" t="n">
        <f aca="false">D54+C54+G54</f>
        <v>376414</v>
      </c>
      <c r="I54" s="57" t="n">
        <f aca="false">H54*$I$6</f>
        <v>11292.42</v>
      </c>
      <c r="J54" s="57" t="n">
        <f aca="false">H54-I54</f>
        <v>365121.58</v>
      </c>
      <c r="K54" s="58" t="n">
        <f aca="false">I54/(C54+D54)</f>
        <v>0.0323326022596476</v>
      </c>
      <c r="L54" s="59" t="n">
        <f aca="false">G54/H54</f>
        <v>0.0721439691403614</v>
      </c>
      <c r="O54" s="60" t="n">
        <f aca="false">C54</f>
        <v>35212</v>
      </c>
      <c r="P54" s="61" t="n">
        <f aca="false">O54/A54</f>
        <v>1135.87096774194</v>
      </c>
      <c r="Q54" s="61" t="n">
        <v>1165</v>
      </c>
      <c r="R54" s="62" t="n">
        <f aca="false">Q54-P54</f>
        <v>29.1290322580646</v>
      </c>
      <c r="S54" s="63"/>
      <c r="T54" s="64" t="n">
        <f aca="false">D54</f>
        <v>314046</v>
      </c>
      <c r="U54" s="61" t="n">
        <f aca="false">T54/A54</f>
        <v>10130.5161290323</v>
      </c>
      <c r="V54" s="61" t="n">
        <v>10195</v>
      </c>
      <c r="W54" s="62" t="n">
        <f aca="false">V54-U54</f>
        <v>64.4838709677424</v>
      </c>
      <c r="X54" s="65"/>
      <c r="Y54" s="64" t="n">
        <f aca="false">E54</f>
        <v>4526</v>
      </c>
      <c r="Z54" s="66" t="n">
        <f aca="false">Y54/A54</f>
        <v>146</v>
      </c>
      <c r="AA54" s="67" t="n">
        <v>146</v>
      </c>
      <c r="AB54" s="62" t="n">
        <f aca="false">AA54-Z54</f>
        <v>0</v>
      </c>
    </row>
    <row r="55" customFormat="false" ht="12.75" hidden="false" customHeight="false" outlineLevel="0" collapsed="false">
      <c r="A55" s="21" t="n">
        <f aca="false">B56-B55</f>
        <v>30</v>
      </c>
      <c r="B55" s="17" t="n">
        <v>38504</v>
      </c>
      <c r="C55" s="21" t="n">
        <v>34808</v>
      </c>
      <c r="D55" s="21" t="n">
        <v>307781</v>
      </c>
      <c r="E55" s="21" t="n">
        <f aca="false">[1]Results!$H53</f>
        <v>4380</v>
      </c>
      <c r="F55" s="56" t="n">
        <f aca="false">F54</f>
        <v>6</v>
      </c>
      <c r="G55" s="21" t="n">
        <f aca="false">E55*F55</f>
        <v>26280</v>
      </c>
      <c r="H55" s="21" t="n">
        <f aca="false">D55+C55+G55</f>
        <v>368869</v>
      </c>
      <c r="I55" s="57" t="n">
        <f aca="false">H55*$I$6</f>
        <v>11066.07</v>
      </c>
      <c r="J55" s="57" t="n">
        <f aca="false">H55-I55</f>
        <v>357802.93</v>
      </c>
      <c r="K55" s="58" t="n">
        <f aca="false">I55/(C55+D55)</f>
        <v>0.032301299808225</v>
      </c>
      <c r="L55" s="59" t="n">
        <f aca="false">G55/H55</f>
        <v>0.0712448050662973</v>
      </c>
      <c r="O55" s="68" t="n">
        <f aca="false">C55</f>
        <v>34808</v>
      </c>
      <c r="P55" s="69" t="n">
        <f aca="false">O55/A55</f>
        <v>1160.26666666667</v>
      </c>
      <c r="Q55" s="69" t="n">
        <v>1190</v>
      </c>
      <c r="R55" s="70" t="n">
        <f aca="false">Q55-P55</f>
        <v>29.7333333333334</v>
      </c>
      <c r="S55" s="63"/>
      <c r="T55" s="64" t="n">
        <f aca="false">D55</f>
        <v>307781</v>
      </c>
      <c r="U55" s="61" t="n">
        <f aca="false">T55/A55</f>
        <v>10259.3666666667</v>
      </c>
      <c r="V55" s="61" t="n">
        <v>10325</v>
      </c>
      <c r="W55" s="62" t="n">
        <f aca="false">V55-U55</f>
        <v>65.6333333333332</v>
      </c>
      <c r="X55" s="65"/>
      <c r="Y55" s="64" t="n">
        <f aca="false">E55</f>
        <v>4380</v>
      </c>
      <c r="Z55" s="66" t="n">
        <f aca="false">Y55/A55</f>
        <v>146</v>
      </c>
      <c r="AA55" s="67" t="n">
        <v>146</v>
      </c>
      <c r="AB55" s="62" t="n">
        <f aca="false">AA55-Z55</f>
        <v>0</v>
      </c>
    </row>
    <row r="56" customFormat="false" ht="12.75" hidden="false" customHeight="false" outlineLevel="0" collapsed="false">
      <c r="A56" s="21" t="n">
        <f aca="false">B57-B56</f>
        <v>31</v>
      </c>
      <c r="B56" s="17" t="n">
        <v>38534</v>
      </c>
      <c r="D56" s="21" t="n">
        <v>302018</v>
      </c>
      <c r="E56" s="21" t="n">
        <f aca="false">[1]Results!$H54</f>
        <v>4216</v>
      </c>
      <c r="F56" s="56" t="n">
        <f aca="false">F55</f>
        <v>6</v>
      </c>
      <c r="G56" s="21" t="n">
        <f aca="false">E56*F56</f>
        <v>25296</v>
      </c>
      <c r="H56" s="21" t="n">
        <f aca="false">D56+C56+G56</f>
        <v>327314</v>
      </c>
      <c r="I56" s="57" t="n">
        <f aca="false">H56*$I$6</f>
        <v>9819.42</v>
      </c>
      <c r="J56" s="57" t="n">
        <f aca="false">H56-I56</f>
        <v>317494.58</v>
      </c>
      <c r="K56" s="58" t="n">
        <f aca="false">I56/(C56+D56)</f>
        <v>0.0325126979186671</v>
      </c>
      <c r="L56" s="59" t="n">
        <f aca="false">G56/H56</f>
        <v>0.0772835870143043</v>
      </c>
      <c r="O56" s="18" t="n">
        <f aca="false">C56</f>
        <v>0</v>
      </c>
      <c r="P56" s="18" t="n">
        <f aca="false">O56/A56</f>
        <v>0</v>
      </c>
      <c r="Q56" s="18"/>
      <c r="R56" s="20"/>
      <c r="S56" s="63"/>
      <c r="T56" s="64" t="n">
        <f aca="false">D56</f>
        <v>302018</v>
      </c>
      <c r="U56" s="61" t="n">
        <f aca="false">T56/A56</f>
        <v>9742.51612903226</v>
      </c>
      <c r="V56" s="61" t="n">
        <v>9805</v>
      </c>
      <c r="W56" s="62" t="n">
        <f aca="false">V56-U56</f>
        <v>62.4838709677424</v>
      </c>
      <c r="X56" s="65"/>
      <c r="Y56" s="64" t="n">
        <f aca="false">E56</f>
        <v>4216</v>
      </c>
      <c r="Z56" s="66" t="n">
        <f aca="false">Y56/A56</f>
        <v>136</v>
      </c>
      <c r="AA56" s="67" t="n">
        <v>136</v>
      </c>
      <c r="AB56" s="62" t="n">
        <f aca="false">AA56-Z56</f>
        <v>0</v>
      </c>
    </row>
    <row r="57" customFormat="false" ht="12.75" hidden="false" customHeight="false" outlineLevel="0" collapsed="false">
      <c r="A57" s="21" t="n">
        <f aca="false">B58-B57</f>
        <v>31</v>
      </c>
      <c r="B57" s="17" t="n">
        <v>38565</v>
      </c>
      <c r="D57" s="21" t="n">
        <v>296310</v>
      </c>
      <c r="E57" s="21" t="n">
        <f aca="false">[1]Results!$H55</f>
        <v>4185</v>
      </c>
      <c r="F57" s="56" t="n">
        <f aca="false">F56</f>
        <v>6</v>
      </c>
      <c r="G57" s="21" t="n">
        <f aca="false">E57*F57</f>
        <v>25110</v>
      </c>
      <c r="H57" s="21" t="n">
        <f aca="false">D57+C57+G57</f>
        <v>321420</v>
      </c>
      <c r="I57" s="57" t="n">
        <f aca="false">H57*$I$6</f>
        <v>9642.6</v>
      </c>
      <c r="J57" s="57" t="n">
        <f aca="false">H57-I57</f>
        <v>311777.4</v>
      </c>
      <c r="K57" s="58" t="n">
        <f aca="false">I57/(C57+D57)</f>
        <v>0.0325422699200162</v>
      </c>
      <c r="L57" s="59" t="n">
        <f aca="false">G57/H57</f>
        <v>0.0781220832555535</v>
      </c>
      <c r="O57" s="18" t="n">
        <f aca="false">C57</f>
        <v>0</v>
      </c>
      <c r="P57" s="18" t="n">
        <f aca="false">O57/A57</f>
        <v>0</v>
      </c>
      <c r="Q57" s="18"/>
      <c r="R57" s="20"/>
      <c r="T57" s="64" t="n">
        <f aca="false">D57</f>
        <v>296310</v>
      </c>
      <c r="U57" s="61" t="n">
        <f aca="false">T57/A57</f>
        <v>9558.38709677419</v>
      </c>
      <c r="V57" s="61" t="n">
        <v>9620</v>
      </c>
      <c r="W57" s="62" t="n">
        <f aca="false">V57-U57</f>
        <v>61.6129032258068</v>
      </c>
      <c r="X57" s="65"/>
      <c r="Y57" s="64" t="n">
        <f aca="false">E57</f>
        <v>4185</v>
      </c>
      <c r="Z57" s="66" t="n">
        <f aca="false">Y57/A57</f>
        <v>135</v>
      </c>
      <c r="AA57" s="67" t="n">
        <v>135</v>
      </c>
      <c r="AB57" s="62" t="n">
        <f aca="false">AA57-Z57</f>
        <v>0</v>
      </c>
    </row>
    <row r="58" customFormat="false" ht="12.75" hidden="false" customHeight="false" outlineLevel="0" collapsed="false">
      <c r="A58" s="21" t="n">
        <f aca="false">B59-B58</f>
        <v>30</v>
      </c>
      <c r="B58" s="17" t="n">
        <v>38596</v>
      </c>
      <c r="D58" s="21" t="n">
        <v>290768</v>
      </c>
      <c r="E58" s="21" t="n">
        <f aca="false">[1]Results!$H56</f>
        <v>3900</v>
      </c>
      <c r="F58" s="56" t="n">
        <f aca="false">F57</f>
        <v>6</v>
      </c>
      <c r="G58" s="21" t="n">
        <f aca="false">E58*F58</f>
        <v>23400</v>
      </c>
      <c r="H58" s="21" t="n">
        <f aca="false">D58+C58+G58</f>
        <v>314168</v>
      </c>
      <c r="I58" s="57" t="n">
        <f aca="false">H58*$I$6</f>
        <v>9425.04</v>
      </c>
      <c r="J58" s="57" t="n">
        <f aca="false">H58-I58</f>
        <v>304742.96</v>
      </c>
      <c r="K58" s="58" t="n">
        <f aca="false">I58/(C58+D58)</f>
        <v>0.0324142959335278</v>
      </c>
      <c r="L58" s="59" t="n">
        <f aca="false">G58/H58</f>
        <v>0.0744824425148328</v>
      </c>
      <c r="O58" s="18" t="n">
        <f aca="false">C58</f>
        <v>0</v>
      </c>
      <c r="P58" s="18" t="n">
        <f aca="false">O58/A58</f>
        <v>0</v>
      </c>
      <c r="Q58" s="18"/>
      <c r="R58" s="20"/>
      <c r="T58" s="64" t="n">
        <f aca="false">D58</f>
        <v>290768</v>
      </c>
      <c r="U58" s="61" t="n">
        <f aca="false">T58/A58</f>
        <v>9692.26666666667</v>
      </c>
      <c r="V58" s="61" t="n">
        <v>9755</v>
      </c>
      <c r="W58" s="62" t="n">
        <f aca="false">V58-U58</f>
        <v>62.7333333333336</v>
      </c>
      <c r="X58" s="65"/>
      <c r="Y58" s="64" t="n">
        <f aca="false">E58</f>
        <v>3900</v>
      </c>
      <c r="Z58" s="66" t="n">
        <f aca="false">Y58/A58</f>
        <v>130</v>
      </c>
      <c r="AA58" s="67" t="n">
        <v>130</v>
      </c>
      <c r="AB58" s="62" t="n">
        <f aca="false">AA58-Z58</f>
        <v>0</v>
      </c>
    </row>
    <row r="59" customFormat="false" ht="12.75" hidden="false" customHeight="false" outlineLevel="0" collapsed="false">
      <c r="A59" s="21" t="n">
        <f aca="false">B60-B59</f>
        <v>31</v>
      </c>
      <c r="B59" s="17" t="n">
        <v>38626</v>
      </c>
      <c r="D59" s="21" t="n">
        <v>285518</v>
      </c>
      <c r="E59" s="21" t="n">
        <f aca="false">[1]Results!$H57</f>
        <v>3875</v>
      </c>
      <c r="F59" s="56" t="n">
        <f aca="false">F58</f>
        <v>6</v>
      </c>
      <c r="G59" s="21" t="n">
        <f aca="false">E59*F59</f>
        <v>23250</v>
      </c>
      <c r="H59" s="21" t="n">
        <f aca="false">D59+C59+G59</f>
        <v>308768</v>
      </c>
      <c r="I59" s="57" t="n">
        <f aca="false">H59*$I$6</f>
        <v>9263.04</v>
      </c>
      <c r="J59" s="57" t="n">
        <f aca="false">H59-I59</f>
        <v>299504.96</v>
      </c>
      <c r="K59" s="58" t="n">
        <f aca="false">I59/(C59+D59)</f>
        <v>0.0324429282917364</v>
      </c>
      <c r="L59" s="59" t="n">
        <f aca="false">G59/H59</f>
        <v>0.0752992538086848</v>
      </c>
      <c r="O59" s="18" t="n">
        <f aca="false">C59</f>
        <v>0</v>
      </c>
      <c r="P59" s="18" t="n">
        <f aca="false">O59/A59</f>
        <v>0</v>
      </c>
      <c r="Q59" s="18"/>
      <c r="R59" s="20"/>
      <c r="T59" s="64" t="n">
        <f aca="false">D59</f>
        <v>285518</v>
      </c>
      <c r="U59" s="61" t="n">
        <f aca="false">T59/A59</f>
        <v>9210.25806451613</v>
      </c>
      <c r="V59" s="61" t="n">
        <v>9270</v>
      </c>
      <c r="W59" s="62" t="n">
        <f aca="false">V59-U59</f>
        <v>59.7419354838712</v>
      </c>
      <c r="X59" s="65"/>
      <c r="Y59" s="64" t="n">
        <f aca="false">E59</f>
        <v>3875</v>
      </c>
      <c r="Z59" s="66" t="n">
        <f aca="false">Y59/A59</f>
        <v>125</v>
      </c>
      <c r="AA59" s="67" t="n">
        <v>125</v>
      </c>
      <c r="AB59" s="62" t="n">
        <f aca="false">AA59-Z59</f>
        <v>0</v>
      </c>
    </row>
    <row r="60" customFormat="false" ht="12.75" hidden="false" customHeight="false" outlineLevel="0" collapsed="false">
      <c r="A60" s="21" t="n">
        <f aca="false">B61-B60</f>
        <v>30</v>
      </c>
      <c r="B60" s="17" t="n">
        <v>38657</v>
      </c>
      <c r="D60" s="21" t="n">
        <v>279724</v>
      </c>
      <c r="E60" s="21" t="n">
        <f aca="false">[1]Results!$H58</f>
        <v>3870</v>
      </c>
      <c r="F60" s="56" t="n">
        <f aca="false">F59</f>
        <v>6</v>
      </c>
      <c r="G60" s="21" t="n">
        <f aca="false">E60*F60</f>
        <v>23220</v>
      </c>
      <c r="H60" s="21" t="n">
        <f aca="false">D60+C60+G60</f>
        <v>302944</v>
      </c>
      <c r="I60" s="57" t="n">
        <f aca="false">H60*$I$6</f>
        <v>9088.32</v>
      </c>
      <c r="J60" s="57" t="n">
        <f aca="false">H60-I60</f>
        <v>293855.68</v>
      </c>
      <c r="K60" s="58" t="n">
        <f aca="false">I60/(C60+D60)</f>
        <v>0.032490311878852</v>
      </c>
      <c r="L60" s="59" t="n">
        <f aca="false">G60/H60</f>
        <v>0.0766478293017852</v>
      </c>
      <c r="O60" s="18" t="n">
        <f aca="false">C60</f>
        <v>0</v>
      </c>
      <c r="P60" s="18" t="n">
        <f aca="false">O60/A60</f>
        <v>0</v>
      </c>
      <c r="Q60" s="18"/>
      <c r="R60" s="20"/>
      <c r="T60" s="64" t="n">
        <f aca="false">D60</f>
        <v>279724</v>
      </c>
      <c r="U60" s="61" t="n">
        <f aca="false">T60/A60</f>
        <v>9324.13333333333</v>
      </c>
      <c r="V60" s="61" t="n">
        <v>9385</v>
      </c>
      <c r="W60" s="62" t="n">
        <f aca="false">V60-U60</f>
        <v>60.8666666666668</v>
      </c>
      <c r="X60" s="65"/>
      <c r="Y60" s="64" t="n">
        <f aca="false">E60</f>
        <v>3870</v>
      </c>
      <c r="Z60" s="66" t="n">
        <f aca="false">Y60/A60</f>
        <v>129</v>
      </c>
      <c r="AA60" s="67" t="n">
        <v>129</v>
      </c>
      <c r="AB60" s="62" t="n">
        <f aca="false">AA60-Z60</f>
        <v>0</v>
      </c>
    </row>
    <row r="61" customFormat="false" ht="12.75" hidden="false" customHeight="false" outlineLevel="0" collapsed="false">
      <c r="A61" s="21" t="n">
        <f aca="false">B62-B61</f>
        <v>31</v>
      </c>
      <c r="B61" s="17" t="n">
        <v>38687</v>
      </c>
      <c r="D61" s="21" t="n">
        <v>274257</v>
      </c>
      <c r="E61" s="21" t="n">
        <f aca="false">[1]Results!$H59</f>
        <v>3534</v>
      </c>
      <c r="F61" s="56" t="n">
        <f aca="false">F60</f>
        <v>6</v>
      </c>
      <c r="G61" s="21" t="n">
        <f aca="false">E61*F61</f>
        <v>21204</v>
      </c>
      <c r="H61" s="21" t="n">
        <f aca="false">D61+C61+G61</f>
        <v>295461</v>
      </c>
      <c r="I61" s="57" t="n">
        <f aca="false">H61*$I$6</f>
        <v>8863.83</v>
      </c>
      <c r="J61" s="57" t="n">
        <f aca="false">H61-I61</f>
        <v>286597.17</v>
      </c>
      <c r="K61" s="58" t="n">
        <f aca="false">I61/(C61+D61)</f>
        <v>0.0323194303153611</v>
      </c>
      <c r="L61" s="59" t="n">
        <f aca="false">G61/H61</f>
        <v>0.0717658168083097</v>
      </c>
      <c r="O61" s="18" t="n">
        <f aca="false">C61</f>
        <v>0</v>
      </c>
      <c r="P61" s="18" t="n">
        <f aca="false">O61/A61</f>
        <v>0</v>
      </c>
      <c r="Q61" s="18"/>
      <c r="R61" s="20"/>
      <c r="T61" s="64" t="n">
        <f aca="false">D61</f>
        <v>274257</v>
      </c>
      <c r="U61" s="61" t="n">
        <f aca="false">T61/A61</f>
        <v>8847</v>
      </c>
      <c r="V61" s="61" t="n">
        <v>8905</v>
      </c>
      <c r="W61" s="62" t="n">
        <f aca="false">V61-U61</f>
        <v>58</v>
      </c>
      <c r="X61" s="65"/>
      <c r="Y61" s="64" t="n">
        <f aca="false">E61</f>
        <v>3534</v>
      </c>
      <c r="Z61" s="66" t="n">
        <f aca="false">Y61/A61</f>
        <v>114</v>
      </c>
      <c r="AA61" s="67" t="n">
        <v>114</v>
      </c>
      <c r="AB61" s="62" t="n">
        <f aca="false">AA61-Z61</f>
        <v>0</v>
      </c>
    </row>
    <row r="62" customFormat="false" ht="12.75" hidden="false" customHeight="false" outlineLevel="0" collapsed="false">
      <c r="A62" s="21" t="n">
        <f aca="false">B63-B62</f>
        <v>31</v>
      </c>
      <c r="B62" s="17" t="n">
        <v>38718</v>
      </c>
      <c r="D62" s="21" t="n">
        <v>269169</v>
      </c>
      <c r="E62" s="21" t="n">
        <f aca="false">[1]Results!$H60</f>
        <v>3503</v>
      </c>
      <c r="F62" s="56" t="n">
        <f aca="false">F61</f>
        <v>6</v>
      </c>
      <c r="G62" s="21" t="n">
        <f aca="false">E62*F62</f>
        <v>21018</v>
      </c>
      <c r="H62" s="21" t="n">
        <f aca="false">D62+C62+G62</f>
        <v>290187</v>
      </c>
      <c r="I62" s="57" t="n">
        <f aca="false">H62*$I$6</f>
        <v>8705.61</v>
      </c>
      <c r="J62" s="57" t="n">
        <f aca="false">H62-I62</f>
        <v>281481.39</v>
      </c>
      <c r="K62" s="58" t="n">
        <f aca="false">I62/(C62+D62)</f>
        <v>0.0323425431606166</v>
      </c>
      <c r="L62" s="59" t="n">
        <f aca="false">G62/H62</f>
        <v>0.0724291577500026</v>
      </c>
      <c r="O62" s="18" t="n">
        <f aca="false">C62</f>
        <v>0</v>
      </c>
      <c r="P62" s="18" t="n">
        <f aca="false">O62/A62</f>
        <v>0</v>
      </c>
      <c r="Q62" s="18"/>
      <c r="R62" s="20"/>
      <c r="T62" s="71" t="n">
        <f aca="false">D62</f>
        <v>269169</v>
      </c>
      <c r="U62" s="69" t="n">
        <f aca="false">T62/A62</f>
        <v>8682.87096774194</v>
      </c>
      <c r="V62" s="69" t="n">
        <v>8740</v>
      </c>
      <c r="W62" s="70" t="n">
        <f aca="false">V62-U62</f>
        <v>57.1290322580644</v>
      </c>
      <c r="X62" s="65"/>
      <c r="Y62" s="71" t="n">
        <f aca="false">E62</f>
        <v>3503</v>
      </c>
      <c r="Z62" s="72" t="n">
        <f aca="false">Y62/A62</f>
        <v>113</v>
      </c>
      <c r="AA62" s="73" t="n">
        <v>113</v>
      </c>
      <c r="AB62" s="70" t="n">
        <f aca="false">AA62-Z62</f>
        <v>0</v>
      </c>
    </row>
    <row r="63" customFormat="false" ht="12.75" hidden="false" customHeight="false" outlineLevel="0" collapsed="false">
      <c r="B63" s="17" t="n">
        <v>38749</v>
      </c>
    </row>
  </sheetData>
  <mergeCells count="1">
    <mergeCell ref="D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2001-06-21T16:42:12Z</dcterms:created>
  <dc:creator>Eric Boyt</dc:creator>
  <dc:description/>
  <dc:language>en-US</dc:language>
  <cp:lastModifiedBy>vweldon</cp:lastModifiedBy>
  <cp:lastPrinted>2001-06-22T13:34:10Z</cp:lastPrinted>
  <dcterms:modified xsi:type="dcterms:W3CDTF">2001-06-22T15:15:12Z</dcterms:modified>
  <cp:revision>0</cp:revision>
  <dc:subject/>
  <dc:title/>
</cp:coreProperties>
</file>