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s" sheetId="1" state="visible" r:id="rId3"/>
    <sheet name="Prices" sheetId="2" state="visible" r:id="rId4"/>
    <sheet name="Sheet3" sheetId="3" state="visible" r:id="rId5"/>
  </sheets>
  <definedNames>
    <definedName function="false" hidden="false" localSheetId="1" name="_xlnm.Print_Area" vbProcedure="false">Prices!$A$1:$F$39</definedName>
    <definedName function="false" hidden="false" localSheetId="0" name="_xlnm.Print_Area" vbProcedure="false">Volumes!$A$1:$AA$54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<sst xmlns="http://schemas.openxmlformats.org/spreadsheetml/2006/main" count="55" uniqueCount="38">
  <si>
    <t xml:space="preserve">Guadalupe Power Partners LP</t>
  </si>
  <si>
    <t xml:space="preserve">JUNE 2001</t>
  </si>
  <si>
    <t xml:space="preserve">BASE LOAD GAS FOR THE MONTH OF JUNE 2001</t>
  </si>
  <si>
    <t xml:space="preserve">Buyback</t>
  </si>
  <si>
    <t xml:space="preserve">HPL</t>
  </si>
  <si>
    <t xml:space="preserve">OASIS</t>
  </si>
  <si>
    <t xml:space="preserve">Deal #:</t>
  </si>
  <si>
    <t xml:space="preserve">BASELOAD</t>
  </si>
  <si>
    <t xml:space="preserve">SPOT VOLUME</t>
  </si>
  <si>
    <t xml:space="preserve">Pipe:</t>
  </si>
  <si>
    <t xml:space="preserve">TOTAL FLOW</t>
  </si>
  <si>
    <t xml:space="preserve">OPL</t>
  </si>
  <si>
    <t xml:space="preserve">TOTAL DAILY</t>
  </si>
  <si>
    <t xml:space="preserve">Meter#:</t>
  </si>
  <si>
    <t xml:space="preserve">#6780</t>
  </si>
  <si>
    <t xml:space="preserve">KATY</t>
  </si>
  <si>
    <t xml:space="preserve">FLOW</t>
  </si>
  <si>
    <t xml:space="preserve">VOLUME</t>
  </si>
  <si>
    <t xml:space="preserve">PRICE</t>
  </si>
  <si>
    <t xml:space="preserve">AMOUNT</t>
  </si>
  <si>
    <t xml:space="preserve">VOL</t>
  </si>
  <si>
    <t xml:space="preserve">TOTAL VOL</t>
  </si>
  <si>
    <t xml:space="preserve">Price</t>
  </si>
  <si>
    <t xml:space="preserve">Amount</t>
  </si>
  <si>
    <t xml:space="preserve">Total Less Buyback</t>
  </si>
  <si>
    <t xml:space="preserve">Transport Charge</t>
  </si>
  <si>
    <t xml:space="preserve">Katy Deliveries</t>
  </si>
  <si>
    <t xml:space="preserve">Waha Deliveries</t>
  </si>
  <si>
    <t xml:space="preserve">Total Amount on 7-25-01</t>
  </si>
  <si>
    <t xml:space="preserve">Choose WAHA GDP.DA Index for June 2001 Price so for all volumes received delivered</t>
  </si>
  <si>
    <t xml:space="preserve">at a HPL Point HPL receives a $.015 charge per mmbtu</t>
  </si>
  <si>
    <t xml:space="preserve">Katy Hub</t>
  </si>
  <si>
    <t xml:space="preserve">Plus $.02</t>
  </si>
  <si>
    <t xml:space="preserve">Waha Hub</t>
  </si>
  <si>
    <t xml:space="preserve">Plus $0.02</t>
  </si>
  <si>
    <t xml:space="preserve">Average</t>
  </si>
  <si>
    <t xml:space="preserve">Contract</t>
  </si>
  <si>
    <t xml:space="preserve">WAHA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</si>
</sst>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#,##0_);[RED]\(#,##0\)"/>
    <numFmt numFmtId="169" formatCode="_(\$* #,##0.00_);_(\$* \(#,##0.00\);_(\$* \-??_);_(@_)"/>
    <numFmt numFmtId="170" formatCode="_(\$* #,##0.0000_);_(\$* \(#,##0.0000\);_(\$* \-??_);_(@_)"/>
    <numFmt numFmtId="171" formatCode="_(\$* #,##0.0000_);_(\$* \(#,##0.0000\);_(\$* \-????_);_(@_)"/>
    <numFmt numFmtId="172" formatCode="[$-409]#,##0.00_);[RED]\(#,##0.00\)"/>
    <numFmt numFmtId="173" formatCode="mm/dd/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mic Sans MS"/>
      <family val="4"/>
    </font>
    <font>
      <b val="true"/>
      <sz val="16"/>
      <name val="Comic Sans MS"/>
      <family val="4"/>
    </font>
    <font>
      <b val="true"/>
      <sz val="10"/>
      <name val="Comic Sans MS"/>
      <family val="4"/>
    </font>
    <font>
      <sz val="16"/>
      <name val="Comic Sans MS"/>
      <family val="4"/>
    </font>
    <font>
      <b val="true"/>
      <sz val="10"/>
      <color rgb="FFFF0000"/>
      <name val="Comic Sans MS"/>
      <family val="4"/>
    </font>
    <font>
      <b val="true"/>
      <sz val="10"/>
      <color rgb="FF0000FF"/>
      <name val="Comic Sans MS"/>
      <family val="4"/>
    </font>
    <font>
      <b val="true"/>
      <sz val="14"/>
      <name val="Comic Sans MS"/>
      <family val="4"/>
    </font>
    <font>
      <sz val="12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tted"/>
      <right/>
      <top style="dotted"/>
      <bottom style="hair"/>
      <diagonal/>
    </border>
    <border diagonalUp="false" diagonalDown="false">
      <left style="dotted"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3" min="2" style="1" width="14.14"/>
    <col collapsed="false" customWidth="true" hidden="false" outlineLevel="0" max="5" min="4" style="1" width="15.13"/>
    <col collapsed="false" customWidth="true" hidden="false" outlineLevel="0" max="6" min="6" style="1" width="2.99"/>
    <col collapsed="false" customWidth="true" hidden="false" outlineLevel="0" max="7" min="7" style="1" width="15.7"/>
    <col collapsed="false" customWidth="true" hidden="false" outlineLevel="0" max="8" min="8" style="1" width="11.7"/>
    <col collapsed="false" customWidth="true" hidden="false" outlineLevel="0" max="9" min="9" style="1" width="14.56"/>
    <col collapsed="false" customWidth="true" hidden="false" outlineLevel="0" max="10" min="10" style="1" width="2.42"/>
    <col collapsed="false" customWidth="true" hidden="false" outlineLevel="0" max="11" min="11" style="1" width="14.99"/>
    <col collapsed="false" customWidth="true" hidden="false" outlineLevel="0" max="12" min="12" style="1" width="2.28"/>
    <col collapsed="false" customWidth="true" hidden="false" outlineLevel="0" max="14" min="13" style="1" width="13.41"/>
    <col collapsed="false" customWidth="true" hidden="false" outlineLevel="0" max="15" min="15" style="1" width="17.99"/>
    <col collapsed="false" customWidth="true" hidden="false" outlineLevel="0" max="16" min="16" style="1" width="3.28"/>
    <col collapsed="false" customWidth="true" hidden="false" outlineLevel="0" max="17" min="17" style="1" width="13.7"/>
    <col collapsed="false" customWidth="true" hidden="false" outlineLevel="0" max="18" min="18" style="1" width="2.13"/>
    <col collapsed="false" customWidth="true" hidden="false" outlineLevel="0" max="21" min="19" style="1" width="15.56"/>
    <col collapsed="false" customWidth="true" hidden="false" outlineLevel="0" max="22" min="22" style="1" width="2.84"/>
    <col collapsed="false" customWidth="true" hidden="false" outlineLevel="0" max="25" min="23" style="1" width="15.56"/>
    <col collapsed="false" customWidth="true" hidden="false" outlineLevel="0" max="26" min="26" style="1" width="17.14"/>
    <col collapsed="false" customWidth="true" hidden="false" outlineLevel="0" max="27" min="27" style="1" width="17.85"/>
    <col collapsed="false" customWidth="false" hidden="false" outlineLevel="0" max="257" min="28" style="1" width="9.14"/>
  </cols>
  <sheetData>
    <row r="1" customFormat="false" ht="24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4.75" hidden="false" customHeight="false" outlineLevel="0" collapsed="false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customFormat="false" ht="24.75" hidden="false" customHeight="false" outlineLevel="0" collapsed="false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customFormat="false" ht="17.25" hidden="false" customHeight="false" outlineLevel="0" collapsed="false">
      <c r="A4" s="8" t="s">
        <v>2</v>
      </c>
      <c r="G4" s="9" t="n">
        <v>20000</v>
      </c>
    </row>
    <row r="5" customFormat="false" ht="22.5" hidden="false" customHeight="false" outlineLevel="0" collapsed="false">
      <c r="A5" s="8"/>
      <c r="Q5" s="1" t="s">
        <v>3</v>
      </c>
      <c r="S5" s="10" t="s">
        <v>4</v>
      </c>
      <c r="T5" s="10"/>
      <c r="U5" s="10"/>
      <c r="W5" s="10" t="s">
        <v>5</v>
      </c>
      <c r="X5" s="10"/>
      <c r="Y5" s="10"/>
    </row>
    <row r="6" customFormat="false" ht="22.5" hidden="false" customHeight="false" outlineLevel="0" collapsed="false">
      <c r="A6" s="1" t="s">
        <v>6</v>
      </c>
      <c r="B6" s="11" t="n">
        <v>819592</v>
      </c>
      <c r="C6" s="11" t="n">
        <v>819594</v>
      </c>
      <c r="D6" s="11"/>
      <c r="E6" s="12"/>
      <c r="G6" s="11"/>
      <c r="H6" s="11"/>
      <c r="I6" s="12"/>
      <c r="N6" s="13" t="s">
        <v>7</v>
      </c>
      <c r="Q6" s="14"/>
      <c r="S6" s="15" t="s">
        <v>8</v>
      </c>
      <c r="T6" s="15"/>
      <c r="U6" s="15"/>
      <c r="W6" s="15" t="s">
        <v>8</v>
      </c>
      <c r="X6" s="15"/>
      <c r="Y6" s="15"/>
    </row>
    <row r="7" customFormat="false" ht="15" hidden="false" customHeight="false" outlineLevel="0" collapsed="false">
      <c r="A7" s="1" t="s">
        <v>9</v>
      </c>
      <c r="B7" s="7" t="s">
        <v>4</v>
      </c>
      <c r="C7" s="7" t="s">
        <v>4</v>
      </c>
      <c r="D7" s="7" t="s">
        <v>4</v>
      </c>
      <c r="E7" s="7" t="s">
        <v>10</v>
      </c>
      <c r="F7" s="7"/>
      <c r="G7" s="7" t="s">
        <v>11</v>
      </c>
      <c r="H7" s="7" t="s">
        <v>11</v>
      </c>
      <c r="I7" s="7" t="s">
        <v>10</v>
      </c>
      <c r="K7" s="7" t="s">
        <v>12</v>
      </c>
    </row>
    <row r="8" customFormat="false" ht="15.75" hidden="false" customHeight="false" outlineLevel="0" collapsed="false">
      <c r="A8" s="1" t="s">
        <v>13</v>
      </c>
      <c r="B8" s="16" t="s">
        <v>14</v>
      </c>
      <c r="C8" s="16" t="s">
        <v>14</v>
      </c>
      <c r="D8" s="16" t="s">
        <v>14</v>
      </c>
      <c r="E8" s="16" t="s">
        <v>15</v>
      </c>
      <c r="F8" s="16"/>
      <c r="G8" s="16"/>
      <c r="H8" s="16"/>
      <c r="I8" s="16" t="s">
        <v>5</v>
      </c>
      <c r="K8" s="16" t="s">
        <v>16</v>
      </c>
      <c r="M8" s="16" t="s">
        <v>17</v>
      </c>
      <c r="N8" s="16" t="s">
        <v>18</v>
      </c>
      <c r="O8" s="16" t="s">
        <v>19</v>
      </c>
      <c r="Q8" s="1" t="s">
        <v>14</v>
      </c>
      <c r="S8" s="16" t="s">
        <v>20</v>
      </c>
      <c r="T8" s="16" t="s">
        <v>18</v>
      </c>
      <c r="U8" s="16" t="s">
        <v>19</v>
      </c>
      <c r="V8" s="16"/>
      <c r="W8" s="16" t="s">
        <v>21</v>
      </c>
      <c r="X8" s="16" t="s">
        <v>18</v>
      </c>
      <c r="Y8" s="16" t="s">
        <v>19</v>
      </c>
      <c r="Z8" s="16" t="s">
        <v>22</v>
      </c>
      <c r="AA8" s="16" t="s">
        <v>23</v>
      </c>
    </row>
    <row r="9" customFormat="false" ht="15" hidden="false" customHeight="false" outlineLevel="0" collapsed="false">
      <c r="A9" s="17" t="n">
        <v>1</v>
      </c>
      <c r="B9" s="18" t="n">
        <v>20000</v>
      </c>
      <c r="C9" s="19" t="n">
        <v>50000</v>
      </c>
      <c r="D9" s="18" t="n">
        <v>0</v>
      </c>
      <c r="E9" s="20" t="n">
        <f aca="false">+B9+C9+D9</f>
        <v>70000</v>
      </c>
      <c r="F9" s="21"/>
      <c r="G9" s="22" t="n">
        <v>0</v>
      </c>
      <c r="H9" s="22" t="n">
        <v>0</v>
      </c>
      <c r="I9" s="23" t="n">
        <f aca="false">+G9+H9</f>
        <v>0</v>
      </c>
      <c r="J9" s="24"/>
      <c r="K9" s="25" t="n">
        <f aca="false">+E9+I9</f>
        <v>70000</v>
      </c>
      <c r="L9" s="24"/>
      <c r="M9" s="25" t="n">
        <f aca="false">IF($G$4&gt;0,$G$4,0)</f>
        <v>20000</v>
      </c>
      <c r="N9" s="26" t="n">
        <f aca="false">+Prices!$E$38</f>
        <v>3.6318</v>
      </c>
      <c r="O9" s="27" t="n">
        <f aca="false">+N9*M9</f>
        <v>72636</v>
      </c>
      <c r="P9" s="24"/>
      <c r="Q9" s="28" t="n">
        <v>0</v>
      </c>
      <c r="S9" s="25" t="n">
        <f aca="false">+K9-M9</f>
        <v>50000</v>
      </c>
      <c r="T9" s="26" t="n">
        <f aca="false">+Prices!F3</f>
        <v>3.65</v>
      </c>
      <c r="U9" s="27" t="n">
        <f aca="false">+T9*S9</f>
        <v>182500</v>
      </c>
      <c r="V9" s="24"/>
      <c r="W9" s="25"/>
      <c r="X9" s="25"/>
      <c r="Y9" s="25"/>
      <c r="Z9" s="29" t="n">
        <f aca="false">+Prices!F3</f>
        <v>3.65</v>
      </c>
      <c r="AA9" s="30" t="n">
        <f aca="false">ROUND(Z9*S9,2)</f>
        <v>182500</v>
      </c>
    </row>
    <row r="10" customFormat="false" ht="15" hidden="false" customHeight="false" outlineLevel="0" collapsed="false">
      <c r="A10" s="17" t="n">
        <v>2</v>
      </c>
      <c r="B10" s="18" t="n">
        <v>20000</v>
      </c>
      <c r="C10" s="19" t="n">
        <v>48000</v>
      </c>
      <c r="D10" s="18" t="n">
        <v>0</v>
      </c>
      <c r="E10" s="20" t="n">
        <f aca="false">+B10+C10+D10</f>
        <v>68000</v>
      </c>
      <c r="F10" s="21"/>
      <c r="G10" s="22" t="n">
        <v>0</v>
      </c>
      <c r="H10" s="22" t="n">
        <v>0</v>
      </c>
      <c r="I10" s="23" t="n">
        <f aca="false">+G10+H10</f>
        <v>0</v>
      </c>
      <c r="J10" s="24"/>
      <c r="K10" s="25" t="n">
        <f aca="false">+E10+I10</f>
        <v>68000</v>
      </c>
      <c r="L10" s="24"/>
      <c r="M10" s="25" t="n">
        <f aca="false">IF($G$4&gt;0,$G$4,0)</f>
        <v>20000</v>
      </c>
      <c r="N10" s="26" t="n">
        <f aca="false">+Prices!$E$38</f>
        <v>3.6318</v>
      </c>
      <c r="O10" s="27" t="n">
        <f aca="false">+N10*M10</f>
        <v>72636</v>
      </c>
      <c r="P10" s="24"/>
      <c r="Q10" s="31" t="n">
        <v>0</v>
      </c>
      <c r="S10" s="25" t="n">
        <v>48000</v>
      </c>
      <c r="T10" s="26" t="n">
        <f aca="false">+Prices!F4</f>
        <v>3.57</v>
      </c>
      <c r="U10" s="27" t="n">
        <f aca="false">+T10*S10</f>
        <v>171360</v>
      </c>
      <c r="V10" s="24"/>
      <c r="W10" s="25"/>
      <c r="X10" s="25"/>
      <c r="Y10" s="25"/>
      <c r="Z10" s="29" t="n">
        <f aca="false">+Prices!F4</f>
        <v>3.57</v>
      </c>
      <c r="AA10" s="32" t="n">
        <f aca="false">ROUND((Z10*S10),2)</f>
        <v>171360</v>
      </c>
    </row>
    <row r="11" customFormat="false" ht="15" hidden="false" customHeight="false" outlineLevel="0" collapsed="false">
      <c r="A11" s="17" t="n">
        <v>3</v>
      </c>
      <c r="B11" s="18" t="n">
        <v>20000</v>
      </c>
      <c r="C11" s="19" t="n">
        <v>48000</v>
      </c>
      <c r="D11" s="18" t="n">
        <v>0</v>
      </c>
      <c r="E11" s="20" t="n">
        <f aca="false">+B11+C11+D11</f>
        <v>68000</v>
      </c>
      <c r="F11" s="21"/>
      <c r="G11" s="22" t="n">
        <v>0</v>
      </c>
      <c r="H11" s="22" t="n">
        <v>0</v>
      </c>
      <c r="I11" s="23" t="n">
        <f aca="false">+G11+H11</f>
        <v>0</v>
      </c>
      <c r="J11" s="24"/>
      <c r="K11" s="25" t="n">
        <f aca="false">+E11+I11</f>
        <v>68000</v>
      </c>
      <c r="L11" s="24"/>
      <c r="M11" s="25" t="n">
        <f aca="false">IF($G$4&gt;0,$G$4,0)</f>
        <v>20000</v>
      </c>
      <c r="N11" s="26" t="n">
        <f aca="false">+Prices!$E$38</f>
        <v>3.6318</v>
      </c>
      <c r="O11" s="27" t="n">
        <f aca="false">+N11*M11</f>
        <v>72636</v>
      </c>
      <c r="P11" s="24"/>
      <c r="Q11" s="31" t="n">
        <v>0</v>
      </c>
      <c r="S11" s="25" t="n">
        <v>48000</v>
      </c>
      <c r="T11" s="26" t="n">
        <f aca="false">+Prices!F5</f>
        <v>3.57</v>
      </c>
      <c r="U11" s="27" t="n">
        <f aca="false">+T11*S11</f>
        <v>171360</v>
      </c>
      <c r="V11" s="24"/>
      <c r="W11" s="25"/>
      <c r="X11" s="25"/>
      <c r="Y11" s="25"/>
      <c r="Z11" s="29" t="n">
        <f aca="false">+Prices!F5</f>
        <v>3.57</v>
      </c>
      <c r="AA11" s="30" t="n">
        <f aca="false">ROUND(Z11*S11,2)</f>
        <v>171360</v>
      </c>
    </row>
    <row r="12" customFormat="false" ht="15" hidden="false" customHeight="false" outlineLevel="0" collapsed="false">
      <c r="A12" s="17" t="n">
        <v>4</v>
      </c>
      <c r="B12" s="18" t="n">
        <v>20000</v>
      </c>
      <c r="C12" s="19" t="n">
        <v>48000</v>
      </c>
      <c r="D12" s="18" t="n">
        <v>0</v>
      </c>
      <c r="E12" s="20" t="n">
        <f aca="false">+B12+C12+D12</f>
        <v>68000</v>
      </c>
      <c r="F12" s="21"/>
      <c r="G12" s="22" t="n">
        <v>0</v>
      </c>
      <c r="H12" s="22" t="n">
        <v>0</v>
      </c>
      <c r="I12" s="23" t="n">
        <f aca="false">+G12+H12</f>
        <v>0</v>
      </c>
      <c r="J12" s="24"/>
      <c r="K12" s="25" t="n">
        <f aca="false">+E12+I12</f>
        <v>68000</v>
      </c>
      <c r="L12" s="24"/>
      <c r="M12" s="25" t="n">
        <f aca="false">IF($G$4&gt;0,$G$4,0)</f>
        <v>20000</v>
      </c>
      <c r="N12" s="26" t="n">
        <f aca="false">+Prices!$E$38</f>
        <v>3.6318</v>
      </c>
      <c r="O12" s="27" t="n">
        <f aca="false">+N12*M12</f>
        <v>72636</v>
      </c>
      <c r="P12" s="24"/>
      <c r="Q12" s="31" t="n">
        <v>0</v>
      </c>
      <c r="S12" s="25" t="n">
        <v>48000</v>
      </c>
      <c r="T12" s="26" t="n">
        <f aca="false">+Prices!F6</f>
        <v>3.57</v>
      </c>
      <c r="U12" s="27" t="n">
        <f aca="false">+T12*S12</f>
        <v>171360</v>
      </c>
      <c r="V12" s="24"/>
      <c r="W12" s="25"/>
      <c r="X12" s="25"/>
      <c r="Y12" s="25"/>
      <c r="Z12" s="29" t="n">
        <f aca="false">+Prices!F6</f>
        <v>3.57</v>
      </c>
      <c r="AA12" s="32" t="n">
        <f aca="false">ROUND((Z12*S12),2)</f>
        <v>171360</v>
      </c>
    </row>
    <row r="13" customFormat="false" ht="15" hidden="false" customHeight="false" outlineLevel="0" collapsed="false">
      <c r="A13" s="17" t="n">
        <v>5</v>
      </c>
      <c r="B13" s="18" t="n">
        <v>20000</v>
      </c>
      <c r="C13" s="19" t="n">
        <v>48000</v>
      </c>
      <c r="D13" s="18" t="n">
        <v>0</v>
      </c>
      <c r="E13" s="20" t="n">
        <f aca="false">+B13+C13+D13</f>
        <v>68000</v>
      </c>
      <c r="F13" s="21"/>
      <c r="G13" s="22" t="n">
        <v>0</v>
      </c>
      <c r="H13" s="22" t="n">
        <v>0</v>
      </c>
      <c r="I13" s="23" t="n">
        <f aca="false">+G13+H13</f>
        <v>0</v>
      </c>
      <c r="J13" s="24"/>
      <c r="K13" s="25" t="n">
        <f aca="false">+E13+I13</f>
        <v>68000</v>
      </c>
      <c r="L13" s="24"/>
      <c r="M13" s="25" t="n">
        <f aca="false">IF($G$4&gt;0,$G$4,0)</f>
        <v>20000</v>
      </c>
      <c r="N13" s="26" t="n">
        <f aca="false">+Prices!$E$38</f>
        <v>3.6318</v>
      </c>
      <c r="O13" s="27" t="n">
        <f aca="false">+N13*M13</f>
        <v>72636</v>
      </c>
      <c r="P13" s="24"/>
      <c r="Q13" s="31" t="n">
        <v>0</v>
      </c>
      <c r="S13" s="25" t="n">
        <v>48000</v>
      </c>
      <c r="T13" s="26" t="n">
        <f aca="false">+Prices!F7</f>
        <v>3.9</v>
      </c>
      <c r="U13" s="27" t="n">
        <f aca="false">+T13*S13</f>
        <v>187200</v>
      </c>
      <c r="V13" s="24"/>
      <c r="W13" s="25"/>
      <c r="X13" s="25"/>
      <c r="Y13" s="25"/>
      <c r="Z13" s="29" t="n">
        <f aca="false">+Prices!F7</f>
        <v>3.9</v>
      </c>
      <c r="AA13" s="30" t="n">
        <f aca="false">ROUND(Z13*S13,2)</f>
        <v>187200</v>
      </c>
    </row>
    <row r="14" customFormat="false" ht="15" hidden="false" customHeight="false" outlineLevel="0" collapsed="false">
      <c r="A14" s="17" t="n">
        <v>6</v>
      </c>
      <c r="B14" s="18" t="n">
        <v>20000</v>
      </c>
      <c r="C14" s="19" t="n">
        <v>48000</v>
      </c>
      <c r="D14" s="18" t="n">
        <v>0</v>
      </c>
      <c r="E14" s="20" t="n">
        <f aca="false">+B14+C14+D14</f>
        <v>68000</v>
      </c>
      <c r="F14" s="21"/>
      <c r="G14" s="22" t="n">
        <v>0</v>
      </c>
      <c r="H14" s="22" t="n">
        <v>0</v>
      </c>
      <c r="I14" s="23" t="n">
        <f aca="false">+G14+H14</f>
        <v>0</v>
      </c>
      <c r="J14" s="24"/>
      <c r="K14" s="25" t="n">
        <f aca="false">+E14+I14</f>
        <v>68000</v>
      </c>
      <c r="L14" s="24"/>
      <c r="M14" s="25" t="n">
        <f aca="false">IF($G$4&gt;0,$G$4,0)</f>
        <v>20000</v>
      </c>
      <c r="N14" s="26" t="n">
        <f aca="false">+Prices!$E$38</f>
        <v>3.6318</v>
      </c>
      <c r="O14" s="27" t="n">
        <f aca="false">+N14*M14</f>
        <v>72636</v>
      </c>
      <c r="P14" s="24"/>
      <c r="Q14" s="31" t="n">
        <v>0</v>
      </c>
      <c r="S14" s="25" t="n">
        <v>48000</v>
      </c>
      <c r="T14" s="26" t="n">
        <f aca="false">+Prices!F8</f>
        <v>4.01</v>
      </c>
      <c r="U14" s="27" t="n">
        <f aca="false">+T14*S14</f>
        <v>192480</v>
      </c>
      <c r="V14" s="24"/>
      <c r="W14" s="25"/>
      <c r="X14" s="25"/>
      <c r="Y14" s="25"/>
      <c r="Z14" s="29" t="n">
        <f aca="false">+Prices!F8</f>
        <v>4.01</v>
      </c>
      <c r="AA14" s="32" t="n">
        <f aca="false">ROUND((Z14*S14),2)</f>
        <v>192480</v>
      </c>
    </row>
    <row r="15" customFormat="false" ht="15" hidden="false" customHeight="false" outlineLevel="0" collapsed="false">
      <c r="A15" s="17" t="n">
        <v>7</v>
      </c>
      <c r="B15" s="18" t="n">
        <v>20000</v>
      </c>
      <c r="C15" s="19" t="n">
        <v>43000</v>
      </c>
      <c r="D15" s="18" t="n">
        <v>0</v>
      </c>
      <c r="E15" s="20" t="n">
        <f aca="false">+B15+C15+D15</f>
        <v>63000</v>
      </c>
      <c r="F15" s="21"/>
      <c r="G15" s="22" t="n">
        <v>0</v>
      </c>
      <c r="H15" s="22" t="n">
        <v>0</v>
      </c>
      <c r="I15" s="23" t="n">
        <f aca="false">+G15+H15</f>
        <v>0</v>
      </c>
      <c r="J15" s="24"/>
      <c r="K15" s="25" t="n">
        <f aca="false">+E15+I15</f>
        <v>63000</v>
      </c>
      <c r="L15" s="24"/>
      <c r="M15" s="25" t="n">
        <f aca="false">IF($G$4&gt;0,$G$4,0)</f>
        <v>20000</v>
      </c>
      <c r="N15" s="26" t="n">
        <f aca="false">+Prices!$E$38</f>
        <v>3.6318</v>
      </c>
      <c r="O15" s="27" t="n">
        <f aca="false">+N15*M15</f>
        <v>72636</v>
      </c>
      <c r="P15" s="24"/>
      <c r="Q15" s="31" t="n">
        <v>0</v>
      </c>
      <c r="S15" s="25" t="n">
        <v>43000</v>
      </c>
      <c r="T15" s="26" t="n">
        <f aca="false">+Prices!F9</f>
        <v>3.685</v>
      </c>
      <c r="U15" s="27" t="n">
        <f aca="false">+T15*S15</f>
        <v>158455</v>
      </c>
      <c r="V15" s="24"/>
      <c r="W15" s="25"/>
      <c r="X15" s="25"/>
      <c r="Y15" s="25"/>
      <c r="Z15" s="29" t="n">
        <f aca="false">+Prices!F9</f>
        <v>3.685</v>
      </c>
      <c r="AA15" s="30" t="n">
        <f aca="false">ROUND(Z15*S15,2)</f>
        <v>158455</v>
      </c>
    </row>
    <row r="16" customFormat="false" ht="15" hidden="false" customHeight="false" outlineLevel="0" collapsed="false">
      <c r="A16" s="17" t="n">
        <v>8</v>
      </c>
      <c r="B16" s="18" t="n">
        <v>20000</v>
      </c>
      <c r="C16" s="19" t="n">
        <v>23000</v>
      </c>
      <c r="D16" s="18" t="n">
        <v>0</v>
      </c>
      <c r="E16" s="20" t="n">
        <f aca="false">+B16+C16+D16</f>
        <v>43000</v>
      </c>
      <c r="F16" s="21"/>
      <c r="G16" s="22" t="n">
        <v>0</v>
      </c>
      <c r="H16" s="22" t="n">
        <v>0</v>
      </c>
      <c r="I16" s="23" t="n">
        <f aca="false">+G16+H16</f>
        <v>0</v>
      </c>
      <c r="J16" s="24"/>
      <c r="K16" s="25" t="n">
        <f aca="false">+E16+I16</f>
        <v>43000</v>
      </c>
      <c r="L16" s="24"/>
      <c r="M16" s="25" t="n">
        <f aca="false">IF($G$4&gt;0,$G$4,0)</f>
        <v>20000</v>
      </c>
      <c r="N16" s="26" t="n">
        <f aca="false">+Prices!$E$38</f>
        <v>3.6318</v>
      </c>
      <c r="O16" s="27" t="n">
        <f aca="false">+N16*M16</f>
        <v>72636</v>
      </c>
      <c r="P16" s="24"/>
      <c r="Q16" s="31" t="n">
        <v>0</v>
      </c>
      <c r="S16" s="25" t="n">
        <v>23000</v>
      </c>
      <c r="T16" s="26" t="n">
        <f aca="false">+Prices!F10</f>
        <v>3.55</v>
      </c>
      <c r="U16" s="27" t="n">
        <f aca="false">+T16*S16</f>
        <v>81650</v>
      </c>
      <c r="V16" s="24"/>
      <c r="W16" s="25"/>
      <c r="X16" s="25"/>
      <c r="Y16" s="25"/>
      <c r="Z16" s="29" t="n">
        <f aca="false">+Prices!F10</f>
        <v>3.55</v>
      </c>
      <c r="AA16" s="32" t="n">
        <f aca="false">ROUND((Z16*S16),2)</f>
        <v>81650</v>
      </c>
    </row>
    <row r="17" customFormat="false" ht="15" hidden="false" customHeight="false" outlineLevel="0" collapsed="false">
      <c r="A17" s="17" t="n">
        <v>9</v>
      </c>
      <c r="B17" s="18" t="n">
        <v>20000</v>
      </c>
      <c r="C17" s="19" t="n">
        <v>18000</v>
      </c>
      <c r="D17" s="18" t="n">
        <v>0</v>
      </c>
      <c r="E17" s="20" t="n">
        <f aca="false">+B17+C17+D17</f>
        <v>38000</v>
      </c>
      <c r="F17" s="21"/>
      <c r="G17" s="22" t="n">
        <v>0</v>
      </c>
      <c r="H17" s="22" t="n">
        <v>0</v>
      </c>
      <c r="I17" s="23" t="n">
        <f aca="false">+G17+H17</f>
        <v>0</v>
      </c>
      <c r="J17" s="24"/>
      <c r="K17" s="25" t="n">
        <f aca="false">+E17+I17</f>
        <v>38000</v>
      </c>
      <c r="L17" s="24"/>
      <c r="M17" s="25" t="n">
        <f aca="false">IF($G$4&gt;0,$G$4,0)</f>
        <v>20000</v>
      </c>
      <c r="N17" s="26" t="n">
        <f aca="false">+Prices!$E$38</f>
        <v>3.6318</v>
      </c>
      <c r="O17" s="27" t="n">
        <f aca="false">+N17*M17</f>
        <v>72636</v>
      </c>
      <c r="P17" s="24"/>
      <c r="Q17" s="31" t="n">
        <v>0</v>
      </c>
      <c r="S17" s="25" t="n">
        <v>18000</v>
      </c>
      <c r="T17" s="26" t="n">
        <f aca="false">+Prices!F11</f>
        <v>3.38</v>
      </c>
      <c r="U17" s="27" t="n">
        <f aca="false">+T17*S17</f>
        <v>60840</v>
      </c>
      <c r="V17" s="24"/>
      <c r="W17" s="25"/>
      <c r="X17" s="25"/>
      <c r="Y17" s="25"/>
      <c r="Z17" s="29" t="n">
        <f aca="false">+Prices!F11</f>
        <v>3.38</v>
      </c>
      <c r="AA17" s="30" t="n">
        <f aca="false">ROUND(Z17*S17,2)</f>
        <v>60840</v>
      </c>
    </row>
    <row r="18" customFormat="false" ht="15" hidden="false" customHeight="false" outlineLevel="0" collapsed="false">
      <c r="A18" s="17" t="n">
        <v>10</v>
      </c>
      <c r="B18" s="18" t="n">
        <v>20000</v>
      </c>
      <c r="C18" s="19" t="n">
        <v>18000</v>
      </c>
      <c r="D18" s="18" t="n">
        <v>0</v>
      </c>
      <c r="E18" s="20" t="n">
        <f aca="false">+B18+C18+D18</f>
        <v>38000</v>
      </c>
      <c r="F18" s="21"/>
      <c r="G18" s="22" t="n">
        <v>0</v>
      </c>
      <c r="H18" s="22" t="n">
        <v>0</v>
      </c>
      <c r="I18" s="23" t="n">
        <f aca="false">+G18+H18</f>
        <v>0</v>
      </c>
      <c r="J18" s="24"/>
      <c r="K18" s="25" t="n">
        <f aca="false">+E18+I18</f>
        <v>38000</v>
      </c>
      <c r="L18" s="24"/>
      <c r="M18" s="25" t="n">
        <f aca="false">IF($G$4&gt;0,$G$4,0)</f>
        <v>20000</v>
      </c>
      <c r="N18" s="26" t="n">
        <f aca="false">+Prices!$E$38</f>
        <v>3.6318</v>
      </c>
      <c r="O18" s="27" t="n">
        <f aca="false">+N18*M18</f>
        <v>72636</v>
      </c>
      <c r="P18" s="24"/>
      <c r="Q18" s="31" t="n">
        <v>0</v>
      </c>
      <c r="S18" s="25" t="n">
        <v>18000</v>
      </c>
      <c r="T18" s="26" t="n">
        <f aca="false">+Prices!F12</f>
        <v>3.38</v>
      </c>
      <c r="U18" s="27" t="n">
        <f aca="false">+T18*S18</f>
        <v>60840</v>
      </c>
      <c r="V18" s="24"/>
      <c r="W18" s="25"/>
      <c r="X18" s="25"/>
      <c r="Y18" s="25"/>
      <c r="Z18" s="29" t="n">
        <f aca="false">+Prices!F12</f>
        <v>3.38</v>
      </c>
      <c r="AA18" s="32" t="n">
        <f aca="false">ROUND((Z18*S18),2)</f>
        <v>60840</v>
      </c>
    </row>
    <row r="19" customFormat="false" ht="15" hidden="false" customHeight="false" outlineLevel="0" collapsed="false">
      <c r="A19" s="17" t="n">
        <v>11</v>
      </c>
      <c r="B19" s="18" t="n">
        <v>20000</v>
      </c>
      <c r="C19" s="19" t="n">
        <v>18000</v>
      </c>
      <c r="D19" s="18" t="n">
        <v>0</v>
      </c>
      <c r="E19" s="20" t="n">
        <f aca="false">+B19+C19+D19</f>
        <v>38000</v>
      </c>
      <c r="F19" s="21"/>
      <c r="G19" s="22" t="n">
        <v>0</v>
      </c>
      <c r="H19" s="22" t="n">
        <v>0</v>
      </c>
      <c r="I19" s="23" t="n">
        <f aca="false">+G19+H19</f>
        <v>0</v>
      </c>
      <c r="J19" s="24"/>
      <c r="K19" s="25" t="n">
        <f aca="false">+E19+I19</f>
        <v>38000</v>
      </c>
      <c r="L19" s="24"/>
      <c r="M19" s="25" t="n">
        <f aca="false">IF($G$4&gt;0,$G$4,0)</f>
        <v>20000</v>
      </c>
      <c r="N19" s="26" t="n">
        <f aca="false">+Prices!$E$38</f>
        <v>3.6318</v>
      </c>
      <c r="O19" s="27" t="n">
        <f aca="false">+N19*M19</f>
        <v>72636</v>
      </c>
      <c r="P19" s="24"/>
      <c r="Q19" s="31" t="n">
        <v>0</v>
      </c>
      <c r="S19" s="25" t="n">
        <v>18000</v>
      </c>
      <c r="T19" s="26" t="n">
        <f aca="false">+Prices!F13</f>
        <v>3.38</v>
      </c>
      <c r="U19" s="27" t="n">
        <f aca="false">+T19*S19</f>
        <v>60840</v>
      </c>
      <c r="V19" s="24"/>
      <c r="W19" s="25"/>
      <c r="X19" s="25"/>
      <c r="Y19" s="25"/>
      <c r="Z19" s="29" t="n">
        <f aca="false">+Prices!F13</f>
        <v>3.38</v>
      </c>
      <c r="AA19" s="30" t="n">
        <f aca="false">ROUND(Z19*S19,2)</f>
        <v>60840</v>
      </c>
    </row>
    <row r="20" customFormat="false" ht="15" hidden="false" customHeight="false" outlineLevel="0" collapsed="false">
      <c r="A20" s="17" t="n">
        <v>12</v>
      </c>
      <c r="B20" s="18" t="n">
        <v>20000</v>
      </c>
      <c r="C20" s="19" t="n">
        <v>25000</v>
      </c>
      <c r="D20" s="18" t="n">
        <v>0</v>
      </c>
      <c r="E20" s="20" t="n">
        <f aca="false">+B20+C20+D20</f>
        <v>45000</v>
      </c>
      <c r="F20" s="21"/>
      <c r="G20" s="22" t="n">
        <v>0</v>
      </c>
      <c r="H20" s="22" t="n">
        <v>0</v>
      </c>
      <c r="I20" s="23" t="n">
        <f aca="false">+G20+H20</f>
        <v>0</v>
      </c>
      <c r="J20" s="24"/>
      <c r="K20" s="25" t="n">
        <f aca="false">+E20+I20</f>
        <v>45000</v>
      </c>
      <c r="L20" s="24"/>
      <c r="M20" s="25" t="n">
        <f aca="false">IF($G$4&gt;0,$G$4,0)</f>
        <v>20000</v>
      </c>
      <c r="N20" s="26" t="n">
        <f aca="false">+Prices!$E$38</f>
        <v>3.6318</v>
      </c>
      <c r="O20" s="27" t="n">
        <f aca="false">+N20*M20</f>
        <v>72636</v>
      </c>
      <c r="P20" s="24"/>
      <c r="Q20" s="31" t="n">
        <v>0</v>
      </c>
      <c r="S20" s="25" t="n">
        <v>25000</v>
      </c>
      <c r="T20" s="26" t="n">
        <f aca="false">+Prices!F14</f>
        <v>3.725</v>
      </c>
      <c r="U20" s="27" t="n">
        <f aca="false">+T20*S20</f>
        <v>93125</v>
      </c>
      <c r="V20" s="24"/>
      <c r="W20" s="25"/>
      <c r="X20" s="25"/>
      <c r="Y20" s="25"/>
      <c r="Z20" s="29" t="n">
        <f aca="false">+Prices!F14</f>
        <v>3.725</v>
      </c>
      <c r="AA20" s="32" t="n">
        <f aca="false">ROUND((Z20*S20),2)</f>
        <v>93125</v>
      </c>
    </row>
    <row r="21" customFormat="false" ht="15" hidden="false" customHeight="false" outlineLevel="0" collapsed="false">
      <c r="A21" s="17" t="n">
        <v>13</v>
      </c>
      <c r="B21" s="18" t="n">
        <v>20000</v>
      </c>
      <c r="C21" s="19" t="n">
        <v>45000</v>
      </c>
      <c r="D21" s="18" t="n">
        <v>0</v>
      </c>
      <c r="E21" s="20" t="n">
        <f aca="false">+B21+C21+D21</f>
        <v>65000</v>
      </c>
      <c r="F21" s="21"/>
      <c r="G21" s="22" t="n">
        <v>0</v>
      </c>
      <c r="H21" s="22" t="n">
        <v>0</v>
      </c>
      <c r="I21" s="23" t="n">
        <f aca="false">+G21+H21</f>
        <v>0</v>
      </c>
      <c r="J21" s="24"/>
      <c r="K21" s="25" t="n">
        <f aca="false">+E21+I21</f>
        <v>65000</v>
      </c>
      <c r="L21" s="24"/>
      <c r="M21" s="25" t="n">
        <f aca="false">IF($G$4&gt;0,$G$4,0)</f>
        <v>20000</v>
      </c>
      <c r="N21" s="26" t="n">
        <f aca="false">+Prices!$E$38</f>
        <v>3.6318</v>
      </c>
      <c r="O21" s="27" t="n">
        <f aca="false">+N21*M21</f>
        <v>72636</v>
      </c>
      <c r="P21" s="24"/>
      <c r="Q21" s="31" t="n">
        <v>0</v>
      </c>
      <c r="S21" s="25" t="n">
        <v>45000</v>
      </c>
      <c r="T21" s="26" t="n">
        <f aca="false">+Prices!F15</f>
        <v>3.935</v>
      </c>
      <c r="U21" s="27" t="n">
        <f aca="false">+T21*S21</f>
        <v>177075</v>
      </c>
      <c r="V21" s="24"/>
      <c r="W21" s="25"/>
      <c r="X21" s="25"/>
      <c r="Y21" s="25"/>
      <c r="Z21" s="29" t="n">
        <f aca="false">+Prices!F15</f>
        <v>3.935</v>
      </c>
      <c r="AA21" s="30" t="n">
        <f aca="false">ROUND(Z21*S21,2)</f>
        <v>177075</v>
      </c>
    </row>
    <row r="22" customFormat="false" ht="15" hidden="false" customHeight="false" outlineLevel="0" collapsed="false">
      <c r="A22" s="17" t="n">
        <v>14</v>
      </c>
      <c r="B22" s="18" t="n">
        <v>20000</v>
      </c>
      <c r="C22" s="19" t="n">
        <v>45000</v>
      </c>
      <c r="D22" s="18" t="n">
        <v>0</v>
      </c>
      <c r="E22" s="20" t="n">
        <f aca="false">+B22+C22+D22</f>
        <v>65000</v>
      </c>
      <c r="F22" s="21"/>
      <c r="G22" s="22" t="n">
        <v>0</v>
      </c>
      <c r="H22" s="22" t="n">
        <v>0</v>
      </c>
      <c r="I22" s="23" t="n">
        <f aca="false">+G22+H22</f>
        <v>0</v>
      </c>
      <c r="J22" s="24"/>
      <c r="K22" s="25" t="n">
        <f aca="false">+E22+I22</f>
        <v>65000</v>
      </c>
      <c r="L22" s="24"/>
      <c r="M22" s="25" t="n">
        <f aca="false">IF($G$4&gt;0,$G$4,0)</f>
        <v>20000</v>
      </c>
      <c r="N22" s="26" t="n">
        <f aca="false">+Prices!$E$38</f>
        <v>3.6318</v>
      </c>
      <c r="O22" s="27" t="n">
        <f aca="false">+N22*M22</f>
        <v>72636</v>
      </c>
      <c r="P22" s="24"/>
      <c r="Q22" s="31" t="n">
        <v>0</v>
      </c>
      <c r="S22" s="25" t="n">
        <v>45000</v>
      </c>
      <c r="T22" s="26" t="n">
        <f aca="false">+Prices!F16</f>
        <v>4.175</v>
      </c>
      <c r="U22" s="27" t="n">
        <f aca="false">+T22*S22</f>
        <v>187875</v>
      </c>
      <c r="V22" s="24"/>
      <c r="W22" s="25"/>
      <c r="X22" s="25"/>
      <c r="Y22" s="25"/>
      <c r="Z22" s="29" t="n">
        <f aca="false">+Prices!F16</f>
        <v>4.175</v>
      </c>
      <c r="AA22" s="32" t="n">
        <f aca="false">ROUND((Z22*S22),2)</f>
        <v>187875</v>
      </c>
    </row>
    <row r="23" customFormat="false" ht="15" hidden="false" customHeight="false" outlineLevel="0" collapsed="false">
      <c r="A23" s="17" t="n">
        <v>15</v>
      </c>
      <c r="B23" s="18" t="n">
        <v>20000</v>
      </c>
      <c r="C23" s="19" t="n">
        <v>30000</v>
      </c>
      <c r="D23" s="18" t="n">
        <v>0</v>
      </c>
      <c r="E23" s="20" t="n">
        <f aca="false">+B23+C23+D23</f>
        <v>50000</v>
      </c>
      <c r="F23" s="21"/>
      <c r="G23" s="22" t="n">
        <v>0</v>
      </c>
      <c r="H23" s="22" t="n">
        <v>0</v>
      </c>
      <c r="I23" s="23" t="n">
        <f aca="false">+G23+H23</f>
        <v>0</v>
      </c>
      <c r="J23" s="24"/>
      <c r="K23" s="25" t="n">
        <f aca="false">+E23+I23</f>
        <v>50000</v>
      </c>
      <c r="L23" s="24"/>
      <c r="M23" s="25" t="n">
        <f aca="false">IF($G$4&gt;0,$G$4,0)</f>
        <v>20000</v>
      </c>
      <c r="N23" s="26" t="n">
        <f aca="false">+Prices!$E$38</f>
        <v>3.6318</v>
      </c>
      <c r="O23" s="27" t="n">
        <f aca="false">+N23*M23</f>
        <v>72636</v>
      </c>
      <c r="P23" s="24"/>
      <c r="Q23" s="31" t="n">
        <v>0</v>
      </c>
      <c r="S23" s="25" t="n">
        <v>30000</v>
      </c>
      <c r="T23" s="26" t="n">
        <f aca="false">+Prices!F17</f>
        <v>3.845</v>
      </c>
      <c r="U23" s="27" t="n">
        <f aca="false">+T23*S23</f>
        <v>115350</v>
      </c>
      <c r="V23" s="24"/>
      <c r="W23" s="25"/>
      <c r="X23" s="25"/>
      <c r="Y23" s="25"/>
      <c r="Z23" s="29" t="n">
        <f aca="false">+Prices!F17</f>
        <v>3.845</v>
      </c>
      <c r="AA23" s="30" t="n">
        <f aca="false">ROUND(Z23*S23,2)</f>
        <v>115350</v>
      </c>
    </row>
    <row r="24" customFormat="false" ht="15" hidden="false" customHeight="false" outlineLevel="0" collapsed="false">
      <c r="A24" s="17" t="n">
        <v>16</v>
      </c>
      <c r="B24" s="18" t="n">
        <v>20000</v>
      </c>
      <c r="C24" s="19" t="n">
        <v>30000</v>
      </c>
      <c r="D24" s="18" t="n">
        <v>0</v>
      </c>
      <c r="E24" s="20" t="n">
        <f aca="false">+B24+C24+D24</f>
        <v>50000</v>
      </c>
      <c r="F24" s="21"/>
      <c r="G24" s="22" t="n">
        <v>0</v>
      </c>
      <c r="H24" s="22" t="n">
        <v>0</v>
      </c>
      <c r="I24" s="23" t="n">
        <f aca="false">+G24+H24</f>
        <v>0</v>
      </c>
      <c r="J24" s="24"/>
      <c r="K24" s="25" t="n">
        <f aca="false">+E24+I24</f>
        <v>50000</v>
      </c>
      <c r="L24" s="24"/>
      <c r="M24" s="25" t="n">
        <f aca="false">IF($G$4&gt;0,$G$4,0)</f>
        <v>20000</v>
      </c>
      <c r="N24" s="26" t="n">
        <f aca="false">+Prices!$E$38</f>
        <v>3.6318</v>
      </c>
      <c r="O24" s="27" t="n">
        <f aca="false">+N24*M24</f>
        <v>72636</v>
      </c>
      <c r="P24" s="24"/>
      <c r="Q24" s="31" t="n">
        <v>0</v>
      </c>
      <c r="S24" s="25" t="n">
        <v>30000</v>
      </c>
      <c r="T24" s="26" t="n">
        <f aca="false">+Prices!F18</f>
        <v>3.705</v>
      </c>
      <c r="U24" s="27" t="n">
        <f aca="false">+T24*S24</f>
        <v>111150</v>
      </c>
      <c r="V24" s="24"/>
      <c r="W24" s="25"/>
      <c r="X24" s="25"/>
      <c r="Y24" s="25"/>
      <c r="Z24" s="29" t="n">
        <f aca="false">+Prices!F18</f>
        <v>3.705</v>
      </c>
      <c r="AA24" s="32" t="n">
        <f aca="false">ROUND((Z24*S24),2)</f>
        <v>111150</v>
      </c>
    </row>
    <row r="25" customFormat="false" ht="15" hidden="false" customHeight="false" outlineLevel="0" collapsed="false">
      <c r="A25" s="17" t="n">
        <v>17</v>
      </c>
      <c r="B25" s="18" t="n">
        <v>20000</v>
      </c>
      <c r="C25" s="19" t="n">
        <v>30000</v>
      </c>
      <c r="D25" s="18" t="n">
        <v>0</v>
      </c>
      <c r="E25" s="20" t="n">
        <f aca="false">+B25+C25+D25</f>
        <v>50000</v>
      </c>
      <c r="F25" s="21"/>
      <c r="G25" s="22" t="n">
        <v>0</v>
      </c>
      <c r="H25" s="22" t="n">
        <v>0</v>
      </c>
      <c r="I25" s="23" t="n">
        <f aca="false">+G25+H25</f>
        <v>0</v>
      </c>
      <c r="J25" s="24"/>
      <c r="K25" s="25" t="n">
        <f aca="false">+E25+I25</f>
        <v>50000</v>
      </c>
      <c r="L25" s="24"/>
      <c r="M25" s="25" t="n">
        <f aca="false">IF($G$4&gt;0,$G$4,0)</f>
        <v>20000</v>
      </c>
      <c r="N25" s="26" t="n">
        <f aca="false">+Prices!$E$38</f>
        <v>3.6318</v>
      </c>
      <c r="O25" s="27" t="n">
        <f aca="false">+N25*M25</f>
        <v>72636</v>
      </c>
      <c r="P25" s="24"/>
      <c r="Q25" s="31" t="n">
        <v>0</v>
      </c>
      <c r="S25" s="25" t="n">
        <v>30000</v>
      </c>
      <c r="T25" s="26" t="n">
        <f aca="false">+Prices!F19</f>
        <v>3.705</v>
      </c>
      <c r="U25" s="27" t="n">
        <f aca="false">+T25*S25</f>
        <v>111150</v>
      </c>
      <c r="V25" s="24"/>
      <c r="W25" s="25"/>
      <c r="X25" s="25"/>
      <c r="Y25" s="25"/>
      <c r="Z25" s="29" t="n">
        <f aca="false">+Prices!F19</f>
        <v>3.705</v>
      </c>
      <c r="AA25" s="30" t="n">
        <f aca="false">ROUND(Z25*S25,2)</f>
        <v>111150</v>
      </c>
    </row>
    <row r="26" customFormat="false" ht="15" hidden="false" customHeight="false" outlineLevel="0" collapsed="false">
      <c r="A26" s="17" t="n">
        <v>18</v>
      </c>
      <c r="B26" s="18" t="n">
        <v>20000</v>
      </c>
      <c r="C26" s="19" t="n">
        <v>30000</v>
      </c>
      <c r="D26" s="18" t="n">
        <v>0</v>
      </c>
      <c r="E26" s="20" t="n">
        <f aca="false">+B26+C26+D26</f>
        <v>50000</v>
      </c>
      <c r="F26" s="21"/>
      <c r="G26" s="22" t="n">
        <v>0</v>
      </c>
      <c r="H26" s="22" t="n">
        <v>0</v>
      </c>
      <c r="I26" s="23" t="n">
        <f aca="false">+G26+H26</f>
        <v>0</v>
      </c>
      <c r="J26" s="24"/>
      <c r="K26" s="25" t="n">
        <f aca="false">+E26+I26</f>
        <v>50000</v>
      </c>
      <c r="L26" s="24"/>
      <c r="M26" s="25" t="n">
        <f aca="false">IF($G$4&gt;0,$G$4,0)</f>
        <v>20000</v>
      </c>
      <c r="N26" s="26" t="n">
        <f aca="false">+Prices!$E$38</f>
        <v>3.6318</v>
      </c>
      <c r="O26" s="27" t="n">
        <f aca="false">+N26*M26</f>
        <v>72636</v>
      </c>
      <c r="P26" s="24"/>
      <c r="Q26" s="31" t="n">
        <v>0</v>
      </c>
      <c r="S26" s="25" t="n">
        <v>30000</v>
      </c>
      <c r="T26" s="26" t="n">
        <f aca="false">+Prices!F20</f>
        <v>3.705</v>
      </c>
      <c r="U26" s="27" t="n">
        <f aca="false">+T26*S26</f>
        <v>111150</v>
      </c>
      <c r="V26" s="24"/>
      <c r="W26" s="25"/>
      <c r="X26" s="25"/>
      <c r="Y26" s="25"/>
      <c r="Z26" s="29" t="n">
        <f aca="false">+Prices!F20</f>
        <v>3.705</v>
      </c>
      <c r="AA26" s="32" t="n">
        <f aca="false">ROUND((Z26*S26),2)</f>
        <v>111150</v>
      </c>
    </row>
    <row r="27" customFormat="false" ht="15" hidden="false" customHeight="false" outlineLevel="0" collapsed="false">
      <c r="A27" s="17" t="n">
        <v>19</v>
      </c>
      <c r="B27" s="18" t="n">
        <v>20000</v>
      </c>
      <c r="C27" s="19" t="n">
        <v>20000</v>
      </c>
      <c r="D27" s="18" t="n">
        <v>0</v>
      </c>
      <c r="E27" s="20" t="n">
        <f aca="false">+B27+C27+D27</f>
        <v>40000</v>
      </c>
      <c r="F27" s="21"/>
      <c r="G27" s="22" t="n">
        <v>0</v>
      </c>
      <c r="H27" s="22" t="n">
        <v>0</v>
      </c>
      <c r="I27" s="23" t="n">
        <f aca="false">+G27+H27</f>
        <v>0</v>
      </c>
      <c r="J27" s="24"/>
      <c r="K27" s="25" t="n">
        <f aca="false">+E27+I27</f>
        <v>40000</v>
      </c>
      <c r="L27" s="24"/>
      <c r="M27" s="25" t="n">
        <f aca="false">IF($G$4&gt;0,$G$4,0)</f>
        <v>20000</v>
      </c>
      <c r="N27" s="26" t="n">
        <f aca="false">+Prices!$E$38</f>
        <v>3.6318</v>
      </c>
      <c r="O27" s="27" t="n">
        <f aca="false">+N27*M27</f>
        <v>72636</v>
      </c>
      <c r="P27" s="24"/>
      <c r="Q27" s="31" t="n">
        <v>0</v>
      </c>
      <c r="S27" s="25" t="n">
        <v>20000</v>
      </c>
      <c r="T27" s="26" t="n">
        <f aca="false">+Prices!F21</f>
        <v>3.865</v>
      </c>
      <c r="U27" s="27" t="n">
        <f aca="false">+T27*S27</f>
        <v>77300</v>
      </c>
      <c r="V27" s="24"/>
      <c r="W27" s="25"/>
      <c r="X27" s="25"/>
      <c r="Y27" s="25"/>
      <c r="Z27" s="29" t="n">
        <f aca="false">+Prices!F21</f>
        <v>3.865</v>
      </c>
      <c r="AA27" s="30" t="n">
        <f aca="false">ROUND(Z27*S27,2)</f>
        <v>77300</v>
      </c>
    </row>
    <row r="28" customFormat="false" ht="15" hidden="false" customHeight="false" outlineLevel="0" collapsed="false">
      <c r="A28" s="17" t="n">
        <v>20</v>
      </c>
      <c r="B28" s="18" t="n">
        <v>20000</v>
      </c>
      <c r="C28" s="19" t="n">
        <v>15000</v>
      </c>
      <c r="D28" s="18" t="n">
        <v>0</v>
      </c>
      <c r="E28" s="20" t="n">
        <f aca="false">+B28+C28+D28</f>
        <v>35000</v>
      </c>
      <c r="F28" s="21"/>
      <c r="G28" s="22" t="n">
        <v>0</v>
      </c>
      <c r="H28" s="22" t="n">
        <v>0</v>
      </c>
      <c r="I28" s="23" t="n">
        <f aca="false">+G28+H28</f>
        <v>0</v>
      </c>
      <c r="J28" s="24"/>
      <c r="K28" s="25" t="n">
        <f aca="false">+E28+I28</f>
        <v>35000</v>
      </c>
      <c r="L28" s="24"/>
      <c r="M28" s="25" t="n">
        <f aca="false">IF($G$4&gt;0,$G$4,0)</f>
        <v>20000</v>
      </c>
      <c r="N28" s="26" t="n">
        <f aca="false">+Prices!$E$38</f>
        <v>3.6318</v>
      </c>
      <c r="O28" s="27" t="n">
        <f aca="false">+N28*M28</f>
        <v>72636</v>
      </c>
      <c r="P28" s="24"/>
      <c r="Q28" s="31" t="n">
        <v>0</v>
      </c>
      <c r="S28" s="25" t="n">
        <v>15000</v>
      </c>
      <c r="T28" s="26" t="n">
        <f aca="false">+Prices!F22</f>
        <v>3.965</v>
      </c>
      <c r="U28" s="27" t="n">
        <f aca="false">+T28*S28</f>
        <v>59475</v>
      </c>
      <c r="V28" s="24"/>
      <c r="W28" s="25"/>
      <c r="X28" s="25"/>
      <c r="Y28" s="25"/>
      <c r="Z28" s="29" t="n">
        <f aca="false">+Prices!F22</f>
        <v>3.965</v>
      </c>
      <c r="AA28" s="32" t="n">
        <f aca="false">ROUND((Z28*S28),2)</f>
        <v>59475</v>
      </c>
    </row>
    <row r="29" customFormat="false" ht="15" hidden="false" customHeight="false" outlineLevel="0" collapsed="false">
      <c r="A29" s="17" t="n">
        <v>21</v>
      </c>
      <c r="B29" s="18" t="n">
        <v>20000</v>
      </c>
      <c r="C29" s="19" t="n">
        <v>10000</v>
      </c>
      <c r="D29" s="18" t="n">
        <v>0</v>
      </c>
      <c r="E29" s="20" t="n">
        <f aca="false">+B29+C29+D29</f>
        <v>30000</v>
      </c>
      <c r="F29" s="21"/>
      <c r="G29" s="22" t="n">
        <v>0</v>
      </c>
      <c r="H29" s="22" t="n">
        <v>0</v>
      </c>
      <c r="I29" s="23" t="n">
        <f aca="false">+G29+H29</f>
        <v>0</v>
      </c>
      <c r="J29" s="24"/>
      <c r="K29" s="25" t="n">
        <f aca="false">+E29+I29</f>
        <v>30000</v>
      </c>
      <c r="L29" s="24"/>
      <c r="M29" s="25" t="n">
        <f aca="false">IF($G$4&gt;0,$G$4,0)</f>
        <v>20000</v>
      </c>
      <c r="N29" s="26" t="n">
        <f aca="false">+Prices!$E$38</f>
        <v>3.6318</v>
      </c>
      <c r="O29" s="27" t="n">
        <f aca="false">+N29*M29</f>
        <v>72636</v>
      </c>
      <c r="P29" s="24"/>
      <c r="Q29" s="31" t="n">
        <v>0</v>
      </c>
      <c r="S29" s="25" t="n">
        <v>10000</v>
      </c>
      <c r="T29" s="26" t="n">
        <f aca="false">+Prices!F23</f>
        <v>3.835</v>
      </c>
      <c r="U29" s="27" t="n">
        <f aca="false">+T29*S29</f>
        <v>38350</v>
      </c>
      <c r="V29" s="24"/>
      <c r="W29" s="25"/>
      <c r="X29" s="25"/>
      <c r="Y29" s="25"/>
      <c r="Z29" s="29" t="n">
        <f aca="false">+Prices!F23</f>
        <v>3.835</v>
      </c>
      <c r="AA29" s="30" t="n">
        <f aca="false">ROUND(Z29*S29,2)</f>
        <v>38350</v>
      </c>
    </row>
    <row r="30" customFormat="false" ht="15" hidden="false" customHeight="false" outlineLevel="0" collapsed="false">
      <c r="A30" s="17" t="n">
        <v>22</v>
      </c>
      <c r="B30" s="18" t="n">
        <v>20000</v>
      </c>
      <c r="C30" s="19" t="n">
        <v>5000</v>
      </c>
      <c r="D30" s="18" t="n">
        <v>0</v>
      </c>
      <c r="E30" s="20" t="n">
        <f aca="false">+B30+C30+D30</f>
        <v>25000</v>
      </c>
      <c r="F30" s="21"/>
      <c r="G30" s="22" t="n">
        <v>0</v>
      </c>
      <c r="H30" s="22" t="n">
        <v>0</v>
      </c>
      <c r="I30" s="23" t="n">
        <f aca="false">+G30+H30</f>
        <v>0</v>
      </c>
      <c r="J30" s="24"/>
      <c r="K30" s="25" t="n">
        <f aca="false">+E30+I30</f>
        <v>25000</v>
      </c>
      <c r="L30" s="24"/>
      <c r="M30" s="25" t="n">
        <f aca="false">IF($G$4&gt;0,$G$4,0)</f>
        <v>20000</v>
      </c>
      <c r="N30" s="26" t="n">
        <f aca="false">+Prices!$E$38</f>
        <v>3.6318</v>
      </c>
      <c r="O30" s="27" t="n">
        <f aca="false">+N30*M30</f>
        <v>72636</v>
      </c>
      <c r="P30" s="24"/>
      <c r="Q30" s="31" t="n">
        <v>0</v>
      </c>
      <c r="S30" s="25" t="n">
        <v>5000</v>
      </c>
      <c r="T30" s="26" t="n">
        <f aca="false">+Prices!F24</f>
        <v>3.635</v>
      </c>
      <c r="U30" s="27" t="n">
        <f aca="false">+T30*S30</f>
        <v>18175</v>
      </c>
      <c r="V30" s="24"/>
      <c r="W30" s="25"/>
      <c r="X30" s="25"/>
      <c r="Y30" s="25"/>
      <c r="Z30" s="29" t="n">
        <f aca="false">+Prices!F24</f>
        <v>3.635</v>
      </c>
      <c r="AA30" s="32" t="n">
        <f aca="false">ROUND((Z30*S30),2)</f>
        <v>18175</v>
      </c>
    </row>
    <row r="31" customFormat="false" ht="15" hidden="false" customHeight="false" outlineLevel="0" collapsed="false">
      <c r="A31" s="17" t="n">
        <v>23</v>
      </c>
      <c r="B31" s="18" t="n">
        <v>20000</v>
      </c>
      <c r="C31" s="19" t="n">
        <v>20000</v>
      </c>
      <c r="D31" s="18" t="n">
        <v>0</v>
      </c>
      <c r="E31" s="20" t="n">
        <f aca="false">+B31+C31+D31</f>
        <v>40000</v>
      </c>
      <c r="F31" s="21"/>
      <c r="G31" s="22" t="n">
        <v>0</v>
      </c>
      <c r="H31" s="22" t="n">
        <v>0</v>
      </c>
      <c r="I31" s="23" t="n">
        <f aca="false">+G31+H31</f>
        <v>0</v>
      </c>
      <c r="J31" s="24"/>
      <c r="K31" s="25" t="n">
        <f aca="false">+E31+I31</f>
        <v>40000</v>
      </c>
      <c r="L31" s="24"/>
      <c r="M31" s="25" t="n">
        <f aca="false">IF($G$4&gt;0,$G$4,0)</f>
        <v>20000</v>
      </c>
      <c r="N31" s="26" t="n">
        <f aca="false">+Prices!$E$38</f>
        <v>3.6318</v>
      </c>
      <c r="O31" s="27" t="n">
        <f aca="false">+N31*M31</f>
        <v>72636</v>
      </c>
      <c r="P31" s="24"/>
      <c r="Q31" s="31" t="n">
        <v>0</v>
      </c>
      <c r="S31" s="25" t="n">
        <v>20000</v>
      </c>
      <c r="T31" s="26" t="n">
        <f aca="false">+Prices!F25</f>
        <v>3.54</v>
      </c>
      <c r="U31" s="27" t="n">
        <f aca="false">+T31*S31</f>
        <v>70800</v>
      </c>
      <c r="V31" s="24"/>
      <c r="W31" s="25"/>
      <c r="X31" s="25"/>
      <c r="Y31" s="25"/>
      <c r="Z31" s="29" t="n">
        <f aca="false">+Prices!F25</f>
        <v>3.54</v>
      </c>
      <c r="AA31" s="30" t="n">
        <f aca="false">ROUND(Z31*S31,2)</f>
        <v>70800</v>
      </c>
    </row>
    <row r="32" customFormat="false" ht="15" hidden="false" customHeight="false" outlineLevel="0" collapsed="false">
      <c r="A32" s="17" t="n">
        <v>24</v>
      </c>
      <c r="B32" s="18" t="n">
        <v>20000</v>
      </c>
      <c r="C32" s="19" t="n">
        <v>20000</v>
      </c>
      <c r="D32" s="18" t="n">
        <v>0</v>
      </c>
      <c r="E32" s="20" t="n">
        <f aca="false">+B32+C32+D32</f>
        <v>40000</v>
      </c>
      <c r="F32" s="21"/>
      <c r="G32" s="22" t="n">
        <v>0</v>
      </c>
      <c r="H32" s="22" t="n">
        <v>0</v>
      </c>
      <c r="I32" s="23" t="n">
        <f aca="false">+G32+H32</f>
        <v>0</v>
      </c>
      <c r="J32" s="24"/>
      <c r="K32" s="25" t="n">
        <f aca="false">+E32+I32</f>
        <v>40000</v>
      </c>
      <c r="L32" s="24"/>
      <c r="M32" s="25" t="n">
        <f aca="false">IF($G$4&gt;0,$G$4,0)</f>
        <v>20000</v>
      </c>
      <c r="N32" s="26" t="n">
        <f aca="false">+Prices!$E$38</f>
        <v>3.6318</v>
      </c>
      <c r="O32" s="27" t="n">
        <f aca="false">+N32*M32</f>
        <v>72636</v>
      </c>
      <c r="P32" s="24"/>
      <c r="Q32" s="31" t="n">
        <v>0</v>
      </c>
      <c r="S32" s="25" t="n">
        <v>20000</v>
      </c>
      <c r="T32" s="26" t="n">
        <f aca="false">+Prices!F26</f>
        <v>3.54</v>
      </c>
      <c r="U32" s="27" t="n">
        <f aca="false">+T32*S32</f>
        <v>70800</v>
      </c>
      <c r="V32" s="24"/>
      <c r="W32" s="25"/>
      <c r="X32" s="25"/>
      <c r="Y32" s="25"/>
      <c r="Z32" s="29" t="n">
        <f aca="false">+Prices!F26</f>
        <v>3.54</v>
      </c>
      <c r="AA32" s="32" t="n">
        <f aca="false">ROUND((Z32*S32),2)</f>
        <v>70800</v>
      </c>
    </row>
    <row r="33" customFormat="false" ht="15" hidden="false" customHeight="false" outlineLevel="0" collapsed="false">
      <c r="A33" s="17" t="n">
        <v>25</v>
      </c>
      <c r="B33" s="18" t="n">
        <v>20000</v>
      </c>
      <c r="C33" s="19" t="n">
        <v>20000</v>
      </c>
      <c r="D33" s="18" t="n">
        <v>0</v>
      </c>
      <c r="E33" s="20" t="n">
        <f aca="false">+B33+C33+D33</f>
        <v>40000</v>
      </c>
      <c r="F33" s="21"/>
      <c r="G33" s="22" t="n">
        <v>0</v>
      </c>
      <c r="H33" s="22" t="n">
        <v>0</v>
      </c>
      <c r="I33" s="23" t="n">
        <f aca="false">+G33+H33</f>
        <v>0</v>
      </c>
      <c r="J33" s="24"/>
      <c r="K33" s="25" t="n">
        <f aca="false">+E33+I33</f>
        <v>40000</v>
      </c>
      <c r="L33" s="24"/>
      <c r="M33" s="25" t="n">
        <f aca="false">IF($G$4&gt;0,$G$4,0)</f>
        <v>20000</v>
      </c>
      <c r="N33" s="26" t="n">
        <f aca="false">+Prices!$E$38</f>
        <v>3.6318</v>
      </c>
      <c r="O33" s="27" t="n">
        <f aca="false">+N33*M33</f>
        <v>72636</v>
      </c>
      <c r="P33" s="24"/>
      <c r="Q33" s="31" t="n">
        <v>0</v>
      </c>
      <c r="S33" s="25" t="n">
        <v>20000</v>
      </c>
      <c r="T33" s="26" t="n">
        <f aca="false">+Prices!F27</f>
        <v>3.54</v>
      </c>
      <c r="U33" s="27" t="n">
        <f aca="false">+T33*S33</f>
        <v>70800</v>
      </c>
      <c r="V33" s="24"/>
      <c r="W33" s="25"/>
      <c r="X33" s="25"/>
      <c r="Y33" s="25"/>
      <c r="Z33" s="29" t="n">
        <f aca="false">+Prices!F27</f>
        <v>3.54</v>
      </c>
      <c r="AA33" s="30" t="n">
        <f aca="false">ROUND(Z33*S33,2)</f>
        <v>70800</v>
      </c>
    </row>
    <row r="34" customFormat="false" ht="15" hidden="false" customHeight="false" outlineLevel="0" collapsed="false">
      <c r="A34" s="17" t="n">
        <v>26</v>
      </c>
      <c r="B34" s="18" t="n">
        <v>20000</v>
      </c>
      <c r="C34" s="19" t="n">
        <v>10000</v>
      </c>
      <c r="D34" s="18" t="n">
        <v>0</v>
      </c>
      <c r="E34" s="20" t="n">
        <f aca="false">+B34+C34+D34</f>
        <v>30000</v>
      </c>
      <c r="F34" s="21"/>
      <c r="G34" s="22" t="n">
        <v>0</v>
      </c>
      <c r="H34" s="22" t="n">
        <v>0</v>
      </c>
      <c r="I34" s="23" t="n">
        <f aca="false">+G34+H34</f>
        <v>0</v>
      </c>
      <c r="J34" s="24"/>
      <c r="K34" s="25" t="n">
        <f aca="false">+E34+I34</f>
        <v>30000</v>
      </c>
      <c r="L34" s="24"/>
      <c r="M34" s="25" t="n">
        <f aca="false">IF($G$4&gt;0,$G$4,0)</f>
        <v>20000</v>
      </c>
      <c r="N34" s="26" t="n">
        <f aca="false">+Prices!$E$38</f>
        <v>3.6318</v>
      </c>
      <c r="O34" s="27" t="n">
        <f aca="false">+N34*M34</f>
        <v>72636</v>
      </c>
      <c r="P34" s="24"/>
      <c r="Q34" s="31" t="n">
        <v>0</v>
      </c>
      <c r="S34" s="25" t="n">
        <v>10000</v>
      </c>
      <c r="T34" s="26" t="n">
        <f aca="false">+Prices!F28</f>
        <v>3.555</v>
      </c>
      <c r="U34" s="27" t="n">
        <f aca="false">+T34*S34</f>
        <v>35550</v>
      </c>
      <c r="V34" s="24"/>
      <c r="W34" s="25"/>
      <c r="X34" s="25"/>
      <c r="Y34" s="25"/>
      <c r="Z34" s="29" t="n">
        <f aca="false">+Prices!F28</f>
        <v>3.555</v>
      </c>
      <c r="AA34" s="32" t="n">
        <f aca="false">ROUND((Z34*S34),2)</f>
        <v>35550</v>
      </c>
    </row>
    <row r="35" customFormat="false" ht="15" hidden="false" customHeight="false" outlineLevel="0" collapsed="false">
      <c r="A35" s="17" t="n">
        <v>27</v>
      </c>
      <c r="B35" s="18" t="n">
        <v>20000</v>
      </c>
      <c r="C35" s="19" t="n">
        <v>25000</v>
      </c>
      <c r="D35" s="18" t="n">
        <v>0</v>
      </c>
      <c r="E35" s="20" t="n">
        <f aca="false">+B35+C35+D35</f>
        <v>45000</v>
      </c>
      <c r="F35" s="21"/>
      <c r="G35" s="22" t="n">
        <v>0</v>
      </c>
      <c r="H35" s="22" t="n">
        <v>0</v>
      </c>
      <c r="I35" s="23" t="n">
        <f aca="false">+G35+H35</f>
        <v>0</v>
      </c>
      <c r="J35" s="24"/>
      <c r="K35" s="25" t="n">
        <f aca="false">+E35+I35</f>
        <v>45000</v>
      </c>
      <c r="L35" s="24"/>
      <c r="M35" s="25" t="n">
        <f aca="false">IF($G$4&gt;0,$G$4,0)</f>
        <v>20000</v>
      </c>
      <c r="N35" s="26" t="n">
        <f aca="false">+Prices!$E$38</f>
        <v>3.6318</v>
      </c>
      <c r="O35" s="27" t="n">
        <f aca="false">+N35*M35</f>
        <v>72636</v>
      </c>
      <c r="P35" s="24"/>
      <c r="Q35" s="31" t="n">
        <v>0</v>
      </c>
      <c r="S35" s="25" t="n">
        <v>25000</v>
      </c>
      <c r="T35" s="26" t="n">
        <f aca="false">+Prices!F29</f>
        <v>3.42</v>
      </c>
      <c r="U35" s="27" t="n">
        <f aca="false">+T35*S35</f>
        <v>85500</v>
      </c>
      <c r="V35" s="24"/>
      <c r="W35" s="25"/>
      <c r="X35" s="25"/>
      <c r="Y35" s="25"/>
      <c r="Z35" s="29" t="n">
        <f aca="false">+Prices!F29</f>
        <v>3.42</v>
      </c>
      <c r="AA35" s="30" t="n">
        <f aca="false">ROUND(Z35*S35,2)</f>
        <v>85500</v>
      </c>
    </row>
    <row r="36" customFormat="false" ht="15" hidden="false" customHeight="false" outlineLevel="0" collapsed="false">
      <c r="A36" s="17" t="n">
        <v>28</v>
      </c>
      <c r="B36" s="18" t="n">
        <v>20000</v>
      </c>
      <c r="C36" s="19" t="n">
        <v>15000</v>
      </c>
      <c r="D36" s="18" t="n">
        <v>0</v>
      </c>
      <c r="E36" s="20" t="n">
        <f aca="false">+B36+C36+D36</f>
        <v>35000</v>
      </c>
      <c r="F36" s="21"/>
      <c r="G36" s="22" t="n">
        <v>0</v>
      </c>
      <c r="H36" s="22" t="n">
        <v>0</v>
      </c>
      <c r="I36" s="23" t="n">
        <f aca="false">+G36+H36</f>
        <v>0</v>
      </c>
      <c r="J36" s="24"/>
      <c r="K36" s="25" t="n">
        <f aca="false">+E36+I36</f>
        <v>35000</v>
      </c>
      <c r="L36" s="24"/>
      <c r="M36" s="25" t="n">
        <f aca="false">IF($G$4&gt;0,$G$4,0)</f>
        <v>20000</v>
      </c>
      <c r="N36" s="26" t="n">
        <f aca="false">+Prices!$E$38</f>
        <v>3.6318</v>
      </c>
      <c r="O36" s="27" t="n">
        <f aca="false">+N36*M36</f>
        <v>72636</v>
      </c>
      <c r="P36" s="24"/>
      <c r="Q36" s="31" t="n">
        <v>0</v>
      </c>
      <c r="S36" s="25" t="n">
        <v>15000</v>
      </c>
      <c r="T36" s="26" t="n">
        <f aca="false">+Prices!F30</f>
        <v>3.35</v>
      </c>
      <c r="U36" s="27" t="n">
        <f aca="false">+T36*S36</f>
        <v>50250</v>
      </c>
      <c r="V36" s="24"/>
      <c r="W36" s="25"/>
      <c r="X36" s="25"/>
      <c r="Y36" s="25"/>
      <c r="Z36" s="29" t="n">
        <f aca="false">+Prices!F30</f>
        <v>3.35</v>
      </c>
      <c r="AA36" s="32" t="n">
        <f aca="false">ROUND((Z36*S36),2)</f>
        <v>50250</v>
      </c>
    </row>
    <row r="37" customFormat="false" ht="15" hidden="false" customHeight="false" outlineLevel="0" collapsed="false">
      <c r="A37" s="17" t="n">
        <v>29</v>
      </c>
      <c r="B37" s="18" t="n">
        <v>20000</v>
      </c>
      <c r="C37" s="19" t="n">
        <v>40000</v>
      </c>
      <c r="D37" s="18" t="n">
        <v>0</v>
      </c>
      <c r="E37" s="20" t="n">
        <f aca="false">+B37+C37+D37</f>
        <v>60000</v>
      </c>
      <c r="F37" s="21"/>
      <c r="G37" s="22" t="n">
        <v>0</v>
      </c>
      <c r="H37" s="22" t="n">
        <v>0</v>
      </c>
      <c r="I37" s="23" t="n">
        <f aca="false">+G37+H37</f>
        <v>0</v>
      </c>
      <c r="J37" s="24"/>
      <c r="K37" s="25" t="n">
        <f aca="false">+E37+I37</f>
        <v>60000</v>
      </c>
      <c r="L37" s="24"/>
      <c r="M37" s="25" t="n">
        <f aca="false">IF($G$4&gt;0,$G$4,0)</f>
        <v>20000</v>
      </c>
      <c r="N37" s="26" t="n">
        <f aca="false">+Prices!$E$38</f>
        <v>3.6318</v>
      </c>
      <c r="O37" s="27" t="n">
        <f aca="false">+N37*M37</f>
        <v>72636</v>
      </c>
      <c r="P37" s="24"/>
      <c r="Q37" s="31" t="n">
        <v>0</v>
      </c>
      <c r="S37" s="25" t="n">
        <v>40000</v>
      </c>
      <c r="T37" s="26" t="n">
        <f aca="false">+Prices!F31</f>
        <v>3.135</v>
      </c>
      <c r="U37" s="27" t="n">
        <f aca="false">+T37*S37</f>
        <v>125400</v>
      </c>
      <c r="V37" s="24"/>
      <c r="W37" s="25"/>
      <c r="X37" s="25"/>
      <c r="Y37" s="25"/>
      <c r="Z37" s="29" t="n">
        <f aca="false">+Prices!F31</f>
        <v>3.135</v>
      </c>
      <c r="AA37" s="30" t="n">
        <f aca="false">ROUND(Z37*S37,2)</f>
        <v>125400</v>
      </c>
    </row>
    <row r="38" customFormat="false" ht="15" hidden="false" customHeight="false" outlineLevel="0" collapsed="false">
      <c r="A38" s="17" t="n">
        <v>30</v>
      </c>
      <c r="B38" s="18" t="n">
        <v>20000</v>
      </c>
      <c r="C38" s="19" t="n">
        <v>30000</v>
      </c>
      <c r="D38" s="18" t="n">
        <v>0</v>
      </c>
      <c r="E38" s="20" t="n">
        <f aca="false">+B38+C38+D38</f>
        <v>50000</v>
      </c>
      <c r="F38" s="21"/>
      <c r="G38" s="22" t="n">
        <v>0</v>
      </c>
      <c r="H38" s="22" t="n">
        <v>0</v>
      </c>
      <c r="I38" s="23" t="n">
        <f aca="false">+G38+H38</f>
        <v>0</v>
      </c>
      <c r="J38" s="24"/>
      <c r="K38" s="25" t="n">
        <f aca="false">+E38+I38</f>
        <v>50000</v>
      </c>
      <c r="L38" s="24"/>
      <c r="M38" s="25" t="n">
        <f aca="false">IF($G$4&gt;0,$G$4,0)</f>
        <v>20000</v>
      </c>
      <c r="N38" s="26" t="n">
        <f aca="false">+Prices!$E$38</f>
        <v>3.6318</v>
      </c>
      <c r="O38" s="27" t="n">
        <f aca="false">+N38*M38</f>
        <v>72636</v>
      </c>
      <c r="P38" s="24"/>
      <c r="Q38" s="31" t="n">
        <v>0</v>
      </c>
      <c r="S38" s="25" t="n">
        <v>30000</v>
      </c>
      <c r="T38" s="26" t="n">
        <f aca="false">+Prices!F32</f>
        <v>3.135</v>
      </c>
      <c r="U38" s="27" t="n">
        <f aca="false">+T38*S38</f>
        <v>94050</v>
      </c>
      <c r="V38" s="24"/>
      <c r="W38" s="25"/>
      <c r="X38" s="25"/>
      <c r="Y38" s="25"/>
      <c r="Z38" s="29" t="n">
        <f aca="false">+Prices!F32</f>
        <v>3.135</v>
      </c>
      <c r="AA38" s="32" t="n">
        <f aca="false">ROUND((Z38*S38),2)</f>
        <v>94050</v>
      </c>
    </row>
    <row r="39" customFormat="false" ht="15.75" hidden="false" customHeight="false" outlineLevel="0" collapsed="false">
      <c r="A39" s="17" t="n">
        <v>31</v>
      </c>
      <c r="B39" s="18" t="n">
        <v>0</v>
      </c>
      <c r="C39" s="19"/>
      <c r="D39" s="22" t="n">
        <v>0</v>
      </c>
      <c r="E39" s="20"/>
      <c r="F39" s="21"/>
      <c r="G39" s="22" t="n">
        <v>0</v>
      </c>
      <c r="H39" s="22" t="n">
        <v>0</v>
      </c>
      <c r="I39" s="23" t="n">
        <f aca="false">+G39+H39</f>
        <v>0</v>
      </c>
      <c r="J39" s="24"/>
      <c r="K39" s="25" t="n">
        <f aca="false">SUM(B39:H39)</f>
        <v>0</v>
      </c>
      <c r="L39" s="24"/>
      <c r="M39" s="25"/>
      <c r="N39" s="25"/>
      <c r="O39" s="25"/>
      <c r="P39" s="24"/>
      <c r="Q39" s="31" t="n">
        <v>0</v>
      </c>
      <c r="S39" s="33" t="n">
        <f aca="false">K39-Q39</f>
        <v>0</v>
      </c>
      <c r="T39" s="33"/>
      <c r="U39" s="33"/>
      <c r="V39" s="24"/>
      <c r="W39" s="25"/>
      <c r="X39" s="25"/>
      <c r="Y39" s="25"/>
      <c r="Z39" s="29" t="n">
        <f aca="false">+Prices!F33</f>
        <v>0</v>
      </c>
      <c r="AA39" s="34" t="n">
        <f aca="false">ROUND(Z39*S39,2)</f>
        <v>0</v>
      </c>
    </row>
    <row r="40" customFormat="false" ht="15.75" hidden="false" customHeight="false" outlineLevel="0" collapsed="false">
      <c r="B40" s="35" t="n">
        <f aca="false">SUM(B9:B39)</f>
        <v>600000</v>
      </c>
      <c r="C40" s="35" t="n">
        <f aca="false">SUM(C9:C39)</f>
        <v>875000</v>
      </c>
      <c r="D40" s="35" t="n">
        <f aca="false">SUM(D9:D39)</f>
        <v>0</v>
      </c>
      <c r="E40" s="35" t="n">
        <f aca="false">SUM(E9:E38)</f>
        <v>1475000</v>
      </c>
      <c r="F40" s="35"/>
      <c r="G40" s="35" t="n">
        <f aca="false">SUM(G9:G39)</f>
        <v>0</v>
      </c>
      <c r="H40" s="35" t="n">
        <f aca="false">SUM(H9:H39)</f>
        <v>0</v>
      </c>
      <c r="I40" s="35" t="n">
        <f aca="false">SUM(I9:I39)</f>
        <v>0</v>
      </c>
      <c r="J40" s="24"/>
      <c r="K40" s="25" t="n">
        <f aca="false">SUM(I40+E40)</f>
        <v>1475000</v>
      </c>
      <c r="L40" s="24"/>
      <c r="M40" s="36" t="n">
        <f aca="false">SUM(M9:M39)</f>
        <v>600000</v>
      </c>
      <c r="N40" s="37" t="n">
        <f aca="false">+Prices!E38</f>
        <v>3.6318</v>
      </c>
      <c r="O40" s="38" t="n">
        <f aca="false">SUM(O9:O38)</f>
        <v>2179080</v>
      </c>
      <c r="P40" s="24"/>
      <c r="Q40" s="35" t="n">
        <f aca="false">SUM(Q9:Q38)</f>
        <v>0</v>
      </c>
      <c r="S40" s="39" t="n">
        <f aca="false">SUM(S9:S39)</f>
        <v>875000</v>
      </c>
      <c r="T40" s="23"/>
      <c r="U40" s="40" t="n">
        <f aca="false">SUM(U9:U39)</f>
        <v>3202210</v>
      </c>
      <c r="V40" s="23"/>
      <c r="W40" s="23"/>
      <c r="X40" s="23"/>
      <c r="Y40" s="23"/>
      <c r="AA40" s="32" t="n">
        <f aca="false">SUM(AA9:AA39)+O40</f>
        <v>5381290</v>
      </c>
    </row>
    <row r="41" customFormat="false" ht="15.75" hidden="false" customHeight="false" outlineLevel="0" collapsed="false">
      <c r="S41" s="1" t="s">
        <v>24</v>
      </c>
    </row>
    <row r="43" customFormat="false" ht="16.5" hidden="false" customHeight="false" outlineLevel="0" collapsed="false">
      <c r="D43" s="41" t="n">
        <f aca="false">+D40+B40+C40</f>
        <v>1475000</v>
      </c>
      <c r="E43" s="23"/>
      <c r="G43" s="41" t="e">
        <f aca="false">+G40+H40+#REF!+#REF!</f>
        <v>#REF!</v>
      </c>
      <c r="K43" s="25"/>
      <c r="L43" s="25"/>
      <c r="M43" s="25"/>
      <c r="N43" s="25"/>
      <c r="O43" s="25"/>
      <c r="P43" s="25"/>
      <c r="Z43" s="42" t="s">
        <v>25</v>
      </c>
      <c r="AA43" s="43" t="n">
        <f aca="false">+D46</f>
        <v>22125</v>
      </c>
    </row>
    <row r="44" customFormat="false" ht="16.5" hidden="false" customHeight="false" outlineLevel="0" collapsed="false">
      <c r="D44" s="44" t="s">
        <v>26</v>
      </c>
      <c r="E44" s="45"/>
      <c r="G44" s="44" t="s">
        <v>27</v>
      </c>
      <c r="Z44" s="46"/>
      <c r="AA44" s="46"/>
    </row>
    <row r="45" customFormat="false" ht="16.5" hidden="false" customHeight="false" outlineLevel="0" collapsed="false">
      <c r="Z45" s="46"/>
      <c r="AA45" s="46"/>
    </row>
    <row r="46" customFormat="false" ht="17.25" hidden="false" customHeight="false" outlineLevel="0" collapsed="false">
      <c r="D46" s="27" t="n">
        <f aca="false">+D43*0.015</f>
        <v>22125</v>
      </c>
      <c r="E46" s="27"/>
      <c r="G46" s="1" t="s">
        <v>25</v>
      </c>
      <c r="Z46" s="42" t="s">
        <v>28</v>
      </c>
      <c r="AA46" s="47" t="n">
        <f aca="false">+AA43+AA40</f>
        <v>5403415</v>
      </c>
    </row>
    <row r="47" customFormat="false" ht="15.75" hidden="false" customHeight="false" outlineLevel="0" collapsed="false"/>
    <row r="48" customFormat="false" ht="16.5" hidden="false" customHeight="false" outlineLevel="0" collapsed="false">
      <c r="G48" s="1" t="s">
        <v>29</v>
      </c>
      <c r="AA48" s="48" t="n">
        <v>-5263.92</v>
      </c>
    </row>
    <row r="49" customFormat="false" ht="16.5" hidden="false" customHeight="false" outlineLevel="0" collapsed="false">
      <c r="G49" s="1" t="s">
        <v>30</v>
      </c>
      <c r="AA49" s="48" t="n">
        <v>-502121.26</v>
      </c>
    </row>
    <row r="50" customFormat="false" ht="15" hidden="false" customHeight="false" outlineLevel="0" collapsed="false">
      <c r="AA50" s="45"/>
    </row>
    <row r="51" customFormat="false" ht="16.5" hidden="false" customHeight="false" outlineLevel="0" collapsed="false">
      <c r="AA51" s="43" t="n">
        <f aca="false">SUM(AA46:AA49)</f>
        <v>4896029.82</v>
      </c>
    </row>
    <row r="53" customFormat="false" ht="16.5" hidden="false" customHeight="false" outlineLevel="0" collapsed="false">
      <c r="AA53" s="43"/>
    </row>
    <row r="55" customFormat="false" ht="16.5" hidden="false" customHeight="false" outlineLevel="0" collapsed="false">
      <c r="AA55" s="43"/>
    </row>
    <row r="59" customFormat="false" ht="15" hidden="false" customHeight="false" outlineLevel="0" collapsed="false">
      <c r="AA59" s="32"/>
    </row>
  </sheetData>
  <mergeCells count="4">
    <mergeCell ref="S5:U5"/>
    <mergeCell ref="W5:Y5"/>
    <mergeCell ref="S6:U6"/>
    <mergeCell ref="W6:Y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E14" activeCellId="0" sqref="E1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3" min="2" style="1" width="12.56"/>
    <col collapsed="false" customWidth="true" hidden="false" outlineLevel="0" max="4" min="4" style="1" width="2.84"/>
    <col collapsed="false" customWidth="true" hidden="false" outlineLevel="0" max="5" min="5" style="1" width="11.56"/>
    <col collapsed="false" customWidth="true" hidden="false" outlineLevel="0" max="6" min="6" style="1" width="14.28"/>
    <col collapsed="false" customWidth="false" hidden="false" outlineLevel="0" max="257" min="7" style="1" width="9.14"/>
  </cols>
  <sheetData>
    <row r="2" customFormat="false" ht="17.25" hidden="false" customHeight="false" outlineLevel="0" collapsed="false">
      <c r="B2" s="49" t="s">
        <v>31</v>
      </c>
      <c r="C2" s="49" t="s">
        <v>32</v>
      </c>
      <c r="D2" s="49"/>
      <c r="E2" s="49" t="s">
        <v>33</v>
      </c>
      <c r="F2" s="49" t="s">
        <v>34</v>
      </c>
    </row>
    <row r="3" customFormat="false" ht="15" hidden="false" customHeight="false" outlineLevel="0" collapsed="false">
      <c r="A3" s="50" t="n">
        <v>37043</v>
      </c>
      <c r="B3" s="29" t="n">
        <v>3.83</v>
      </c>
      <c r="C3" s="29" t="n">
        <f aca="false">+B3+0.02</f>
        <v>3.85</v>
      </c>
      <c r="D3" s="29"/>
      <c r="E3" s="29" t="n">
        <v>3.63</v>
      </c>
      <c r="F3" s="29" t="n">
        <f aca="false">+E3+0.02</f>
        <v>3.65</v>
      </c>
    </row>
    <row r="4" customFormat="false" ht="15" hidden="false" customHeight="false" outlineLevel="0" collapsed="false">
      <c r="A4" s="50" t="n">
        <v>37044</v>
      </c>
      <c r="B4" s="29" t="n">
        <v>3.725</v>
      </c>
      <c r="C4" s="29" t="n">
        <f aca="false">+B4+0.02</f>
        <v>3.745</v>
      </c>
      <c r="D4" s="29"/>
      <c r="E4" s="29" t="n">
        <v>3.55</v>
      </c>
      <c r="F4" s="29" t="n">
        <f aca="false">+E4+0.02</f>
        <v>3.57</v>
      </c>
    </row>
    <row r="5" customFormat="false" ht="15" hidden="false" customHeight="false" outlineLevel="0" collapsed="false">
      <c r="A5" s="50" t="n">
        <v>37045</v>
      </c>
      <c r="B5" s="29" t="n">
        <v>3.725</v>
      </c>
      <c r="C5" s="29" t="n">
        <f aca="false">+B5+0.02</f>
        <v>3.745</v>
      </c>
      <c r="D5" s="29"/>
      <c r="E5" s="29" t="n">
        <v>3.55</v>
      </c>
      <c r="F5" s="29" t="n">
        <f aca="false">+E5+0.02</f>
        <v>3.57</v>
      </c>
    </row>
    <row r="6" customFormat="false" ht="15" hidden="false" customHeight="false" outlineLevel="0" collapsed="false">
      <c r="A6" s="50" t="n">
        <v>37046</v>
      </c>
      <c r="B6" s="29" t="n">
        <v>3.725</v>
      </c>
      <c r="C6" s="29" t="n">
        <f aca="false">+B6+0.02</f>
        <v>3.745</v>
      </c>
      <c r="D6" s="29"/>
      <c r="E6" s="29" t="n">
        <v>3.55</v>
      </c>
      <c r="F6" s="29" t="n">
        <f aca="false">+E6+0.02</f>
        <v>3.57</v>
      </c>
    </row>
    <row r="7" customFormat="false" ht="15" hidden="false" customHeight="false" outlineLevel="0" collapsed="false">
      <c r="A7" s="50" t="n">
        <v>37047</v>
      </c>
      <c r="B7" s="29" t="n">
        <v>3.965</v>
      </c>
      <c r="C7" s="29" t="n">
        <f aca="false">+B7+0.02</f>
        <v>3.985</v>
      </c>
      <c r="D7" s="29"/>
      <c r="E7" s="29" t="n">
        <v>3.88</v>
      </c>
      <c r="F7" s="29" t="n">
        <f aca="false">+E7+0.02</f>
        <v>3.9</v>
      </c>
    </row>
    <row r="8" customFormat="false" ht="15" hidden="false" customHeight="false" outlineLevel="0" collapsed="false">
      <c r="A8" s="50" t="n">
        <v>37048</v>
      </c>
      <c r="B8" s="29" t="n">
        <v>4.035</v>
      </c>
      <c r="C8" s="29" t="n">
        <f aca="false">+B8+0.02</f>
        <v>4.055</v>
      </c>
      <c r="D8" s="29"/>
      <c r="E8" s="29" t="n">
        <v>3.99</v>
      </c>
      <c r="F8" s="29" t="n">
        <f aca="false">+E8+0.02</f>
        <v>4.01</v>
      </c>
    </row>
    <row r="9" customFormat="false" ht="15" hidden="false" customHeight="false" outlineLevel="0" collapsed="false">
      <c r="A9" s="50" t="n">
        <v>37049</v>
      </c>
      <c r="B9" s="29" t="n">
        <v>3.76</v>
      </c>
      <c r="C9" s="29" t="n">
        <f aca="false">+B9+0.02</f>
        <v>3.78</v>
      </c>
      <c r="D9" s="29"/>
      <c r="E9" s="29" t="n">
        <v>3.665</v>
      </c>
      <c r="F9" s="29" t="n">
        <f aca="false">+E9+0.02</f>
        <v>3.685</v>
      </c>
    </row>
    <row r="10" customFormat="false" ht="15" hidden="false" customHeight="false" outlineLevel="0" collapsed="false">
      <c r="A10" s="50" t="n">
        <v>37050</v>
      </c>
      <c r="B10" s="29" t="n">
        <v>3.655</v>
      </c>
      <c r="C10" s="29" t="n">
        <f aca="false">+B10+0.02</f>
        <v>3.675</v>
      </c>
      <c r="D10" s="29"/>
      <c r="E10" s="29" t="n">
        <v>3.53</v>
      </c>
      <c r="F10" s="29" t="n">
        <f aca="false">+E10+0.02</f>
        <v>3.55</v>
      </c>
    </row>
    <row r="11" customFormat="false" ht="15" hidden="false" customHeight="false" outlineLevel="0" collapsed="false">
      <c r="A11" s="50" t="n">
        <v>37051</v>
      </c>
      <c r="B11" s="29" t="n">
        <v>3.585</v>
      </c>
      <c r="C11" s="29" t="n">
        <f aca="false">+B11+0.02</f>
        <v>3.605</v>
      </c>
      <c r="D11" s="29"/>
      <c r="E11" s="29" t="n">
        <v>3.36</v>
      </c>
      <c r="F11" s="29" t="n">
        <f aca="false">+E11+0.02</f>
        <v>3.38</v>
      </c>
    </row>
    <row r="12" customFormat="false" ht="15" hidden="false" customHeight="false" outlineLevel="0" collapsed="false">
      <c r="A12" s="50" t="n">
        <v>37052</v>
      </c>
      <c r="B12" s="29" t="n">
        <v>3.585</v>
      </c>
      <c r="C12" s="29" t="n">
        <f aca="false">+B12+0.02</f>
        <v>3.605</v>
      </c>
      <c r="D12" s="29"/>
      <c r="E12" s="29" t="n">
        <v>3.36</v>
      </c>
      <c r="F12" s="29" t="n">
        <f aca="false">+E12+0.02</f>
        <v>3.38</v>
      </c>
    </row>
    <row r="13" customFormat="false" ht="15" hidden="false" customHeight="false" outlineLevel="0" collapsed="false">
      <c r="A13" s="50" t="n">
        <v>37053</v>
      </c>
      <c r="B13" s="29" t="n">
        <v>3.585</v>
      </c>
      <c r="C13" s="29" t="n">
        <f aca="false">+B13+0.02</f>
        <v>3.605</v>
      </c>
      <c r="D13" s="29"/>
      <c r="E13" s="29" t="n">
        <v>3.36</v>
      </c>
      <c r="F13" s="29" t="n">
        <f aca="false">+E13+0.02</f>
        <v>3.38</v>
      </c>
    </row>
    <row r="14" customFormat="false" ht="15" hidden="false" customHeight="false" outlineLevel="0" collapsed="false">
      <c r="A14" s="50" t="n">
        <v>37054</v>
      </c>
      <c r="B14" s="29" t="n">
        <v>3.845</v>
      </c>
      <c r="C14" s="29" t="n">
        <f aca="false">+B14+0.02</f>
        <v>3.865</v>
      </c>
      <c r="D14" s="29"/>
      <c r="E14" s="29" t="n">
        <v>3.705</v>
      </c>
      <c r="F14" s="29" t="n">
        <f aca="false">+E14+0.02</f>
        <v>3.725</v>
      </c>
    </row>
    <row r="15" customFormat="false" ht="15" hidden="false" customHeight="false" outlineLevel="0" collapsed="false">
      <c r="A15" s="50" t="n">
        <v>37055</v>
      </c>
      <c r="B15" s="29" t="n">
        <v>4.045</v>
      </c>
      <c r="C15" s="29" t="n">
        <f aca="false">+B15+0.02</f>
        <v>4.065</v>
      </c>
      <c r="D15" s="29"/>
      <c r="E15" s="29" t="n">
        <v>3.915</v>
      </c>
      <c r="F15" s="29" t="n">
        <f aca="false">+E15+0.02</f>
        <v>3.935</v>
      </c>
    </row>
    <row r="16" customFormat="false" ht="15" hidden="false" customHeight="false" outlineLevel="0" collapsed="false">
      <c r="A16" s="50" t="n">
        <v>37056</v>
      </c>
      <c r="B16" s="29" t="n">
        <v>4.22</v>
      </c>
      <c r="C16" s="29" t="n">
        <f aca="false">+B16+0.02</f>
        <v>4.24</v>
      </c>
      <c r="D16" s="29"/>
      <c r="E16" s="29" t="n">
        <v>4.155</v>
      </c>
      <c r="F16" s="29" t="n">
        <f aca="false">+E16+0.02</f>
        <v>4.175</v>
      </c>
    </row>
    <row r="17" customFormat="false" ht="15" hidden="false" customHeight="false" outlineLevel="0" collapsed="false">
      <c r="A17" s="50" t="n">
        <v>37057</v>
      </c>
      <c r="B17" s="29" t="n">
        <v>3.915</v>
      </c>
      <c r="C17" s="29" t="n">
        <f aca="false">+B17+0.02</f>
        <v>3.935</v>
      </c>
      <c r="D17" s="29"/>
      <c r="E17" s="29" t="n">
        <v>3.825</v>
      </c>
      <c r="F17" s="29" t="n">
        <f aca="false">+E17+0.02</f>
        <v>3.845</v>
      </c>
    </row>
    <row r="18" customFormat="false" ht="15" hidden="false" customHeight="false" outlineLevel="0" collapsed="false">
      <c r="A18" s="50" t="n">
        <v>37058</v>
      </c>
      <c r="B18" s="29" t="n">
        <v>3.825</v>
      </c>
      <c r="C18" s="29" t="n">
        <f aca="false">+B18+0.02</f>
        <v>3.845</v>
      </c>
      <c r="D18" s="29"/>
      <c r="E18" s="29" t="n">
        <v>3.685</v>
      </c>
      <c r="F18" s="29" t="n">
        <f aca="false">+E18+0.02</f>
        <v>3.705</v>
      </c>
    </row>
    <row r="19" customFormat="false" ht="15" hidden="false" customHeight="false" outlineLevel="0" collapsed="false">
      <c r="A19" s="50" t="n">
        <v>37059</v>
      </c>
      <c r="B19" s="29" t="n">
        <v>3.825</v>
      </c>
      <c r="C19" s="29" t="n">
        <f aca="false">+B19+0.02</f>
        <v>3.845</v>
      </c>
      <c r="D19" s="29"/>
      <c r="E19" s="29" t="n">
        <v>3.685</v>
      </c>
      <c r="F19" s="29" t="n">
        <f aca="false">+E19+0.02</f>
        <v>3.705</v>
      </c>
    </row>
    <row r="20" customFormat="false" ht="15" hidden="false" customHeight="false" outlineLevel="0" collapsed="false">
      <c r="A20" s="50" t="n">
        <v>37060</v>
      </c>
      <c r="B20" s="29" t="n">
        <v>3.825</v>
      </c>
      <c r="C20" s="29" t="n">
        <f aca="false">+B20+0.02</f>
        <v>3.845</v>
      </c>
      <c r="D20" s="29"/>
      <c r="E20" s="29" t="n">
        <v>3.685</v>
      </c>
      <c r="F20" s="29" t="n">
        <f aca="false">+E20+0.02</f>
        <v>3.705</v>
      </c>
    </row>
    <row r="21" customFormat="false" ht="15" hidden="false" customHeight="false" outlineLevel="0" collapsed="false">
      <c r="A21" s="50" t="n">
        <v>37061</v>
      </c>
      <c r="B21" s="29" t="n">
        <v>3.91</v>
      </c>
      <c r="C21" s="29" t="n">
        <f aca="false">+B21+0.02</f>
        <v>3.93</v>
      </c>
      <c r="D21" s="29"/>
      <c r="E21" s="29" t="n">
        <v>3.845</v>
      </c>
      <c r="F21" s="29" t="n">
        <f aca="false">+E21+0.02</f>
        <v>3.865</v>
      </c>
    </row>
    <row r="22" customFormat="false" ht="15" hidden="false" customHeight="false" outlineLevel="0" collapsed="false">
      <c r="A22" s="50" t="n">
        <v>37062</v>
      </c>
      <c r="B22" s="29" t="n">
        <v>3.98</v>
      </c>
      <c r="C22" s="29" t="n">
        <f aca="false">+B22+0.02</f>
        <v>4</v>
      </c>
      <c r="D22" s="29"/>
      <c r="E22" s="29" t="n">
        <v>3.945</v>
      </c>
      <c r="F22" s="29" t="n">
        <f aca="false">+E22+0.02</f>
        <v>3.965</v>
      </c>
    </row>
    <row r="23" customFormat="false" ht="15" hidden="false" customHeight="false" outlineLevel="0" collapsed="false">
      <c r="A23" s="50" t="n">
        <v>37063</v>
      </c>
      <c r="B23" s="29" t="n">
        <v>3.855</v>
      </c>
      <c r="C23" s="29" t="n">
        <f aca="false">+B23+0.02</f>
        <v>3.875</v>
      </c>
      <c r="D23" s="29"/>
      <c r="E23" s="29" t="n">
        <v>3.815</v>
      </c>
      <c r="F23" s="29" t="n">
        <f aca="false">+E23+0.02</f>
        <v>3.835</v>
      </c>
    </row>
    <row r="24" customFormat="false" ht="15" hidden="false" customHeight="false" outlineLevel="0" collapsed="false">
      <c r="A24" s="50" t="n">
        <v>37064</v>
      </c>
      <c r="B24" s="29" t="n">
        <v>3.68</v>
      </c>
      <c r="C24" s="29" t="n">
        <f aca="false">+B24+0.02</f>
        <v>3.7</v>
      </c>
      <c r="D24" s="29"/>
      <c r="E24" s="29" t="n">
        <v>3.615</v>
      </c>
      <c r="F24" s="29" t="n">
        <f aca="false">+E24+0.02</f>
        <v>3.635</v>
      </c>
    </row>
    <row r="25" customFormat="false" ht="15" hidden="false" customHeight="false" outlineLevel="0" collapsed="false">
      <c r="A25" s="50" t="n">
        <v>37065</v>
      </c>
      <c r="B25" s="29" t="n">
        <v>3.645</v>
      </c>
      <c r="C25" s="29" t="n">
        <f aca="false">+B25+0.02</f>
        <v>3.665</v>
      </c>
      <c r="D25" s="29"/>
      <c r="E25" s="29" t="n">
        <v>3.52</v>
      </c>
      <c r="F25" s="29" t="n">
        <f aca="false">+E25+0.02</f>
        <v>3.54</v>
      </c>
    </row>
    <row r="26" customFormat="false" ht="15" hidden="false" customHeight="false" outlineLevel="0" collapsed="false">
      <c r="A26" s="50" t="n">
        <v>37066</v>
      </c>
      <c r="B26" s="29" t="n">
        <v>3.645</v>
      </c>
      <c r="C26" s="29" t="n">
        <f aca="false">+B26+0.02</f>
        <v>3.665</v>
      </c>
      <c r="D26" s="29"/>
      <c r="E26" s="29" t="n">
        <v>3.52</v>
      </c>
      <c r="F26" s="29" t="n">
        <f aca="false">+E26+0.02</f>
        <v>3.54</v>
      </c>
    </row>
    <row r="27" customFormat="false" ht="15" hidden="false" customHeight="false" outlineLevel="0" collapsed="false">
      <c r="A27" s="50" t="n">
        <v>37067</v>
      </c>
      <c r="B27" s="29" t="n">
        <v>3.645</v>
      </c>
      <c r="C27" s="29" t="n">
        <f aca="false">+B27+0.02</f>
        <v>3.665</v>
      </c>
      <c r="D27" s="29"/>
      <c r="E27" s="29" t="n">
        <v>3.52</v>
      </c>
      <c r="F27" s="29" t="n">
        <f aca="false">+E27+0.02</f>
        <v>3.54</v>
      </c>
    </row>
    <row r="28" customFormat="false" ht="15" hidden="false" customHeight="false" outlineLevel="0" collapsed="false">
      <c r="A28" s="50" t="n">
        <v>37068</v>
      </c>
      <c r="B28" s="29" t="n">
        <v>3.575</v>
      </c>
      <c r="C28" s="29" t="n">
        <f aca="false">+B28+0.02</f>
        <v>3.595</v>
      </c>
      <c r="D28" s="29"/>
      <c r="E28" s="29" t="n">
        <v>3.535</v>
      </c>
      <c r="F28" s="29" t="n">
        <f aca="false">+E28+0.02</f>
        <v>3.555</v>
      </c>
    </row>
    <row r="29" customFormat="false" ht="15" hidden="false" customHeight="false" outlineLevel="0" collapsed="false">
      <c r="A29" s="50" t="n">
        <v>37069</v>
      </c>
      <c r="B29" s="29" t="n">
        <v>3.45</v>
      </c>
      <c r="C29" s="29" t="n">
        <f aca="false">+B29+0.02</f>
        <v>3.47</v>
      </c>
      <c r="D29" s="29"/>
      <c r="E29" s="29" t="n">
        <v>3.4</v>
      </c>
      <c r="F29" s="29" t="n">
        <f aca="false">+E29+0.02</f>
        <v>3.42</v>
      </c>
    </row>
    <row r="30" customFormat="false" ht="15" hidden="false" customHeight="false" outlineLevel="0" collapsed="false">
      <c r="A30" s="50" t="n">
        <v>37070</v>
      </c>
      <c r="B30" s="29" t="n">
        <v>3.41</v>
      </c>
      <c r="C30" s="29" t="n">
        <f aca="false">+B30+0.02</f>
        <v>3.43</v>
      </c>
      <c r="D30" s="29"/>
      <c r="E30" s="29" t="n">
        <v>3.33</v>
      </c>
      <c r="F30" s="29" t="n">
        <f aca="false">+E30+0.02</f>
        <v>3.35</v>
      </c>
    </row>
    <row r="31" customFormat="false" ht="15" hidden="false" customHeight="false" outlineLevel="0" collapsed="false">
      <c r="A31" s="50" t="n">
        <v>37071</v>
      </c>
      <c r="B31" s="29" t="n">
        <v>3.235</v>
      </c>
      <c r="C31" s="29" t="n">
        <f aca="false">+B31+0.02</f>
        <v>3.255</v>
      </c>
      <c r="D31" s="29"/>
      <c r="E31" s="29" t="n">
        <v>3.115</v>
      </c>
      <c r="F31" s="29" t="n">
        <f aca="false">+E31+0.02</f>
        <v>3.135</v>
      </c>
    </row>
    <row r="32" customFormat="false" ht="15" hidden="false" customHeight="false" outlineLevel="0" collapsed="false">
      <c r="A32" s="50" t="n">
        <v>37072</v>
      </c>
      <c r="B32" s="29" t="n">
        <v>3.235</v>
      </c>
      <c r="C32" s="29" t="n">
        <f aca="false">+B32+0.02</f>
        <v>3.255</v>
      </c>
      <c r="D32" s="29"/>
      <c r="E32" s="29" t="n">
        <v>3.115</v>
      </c>
      <c r="F32" s="29" t="n">
        <f aca="false">+E32+0.02</f>
        <v>3.135</v>
      </c>
    </row>
    <row r="33" customFormat="false" ht="15.75" hidden="false" customHeight="false" outlineLevel="0" collapsed="false">
      <c r="A33" s="50"/>
      <c r="B33" s="51"/>
      <c r="C33" s="51"/>
      <c r="D33" s="51"/>
      <c r="E33" s="51"/>
      <c r="F33" s="51"/>
    </row>
    <row r="34" customFormat="false" ht="16.5" hidden="false" customHeight="false" outlineLevel="0" collapsed="false">
      <c r="A34" s="3" t="s">
        <v>35</v>
      </c>
      <c r="B34" s="29" t="n">
        <f aca="false">ROUND(AVERAGE(B3:B32),4)</f>
        <v>3.7313</v>
      </c>
      <c r="C34" s="29"/>
      <c r="D34" s="29"/>
      <c r="E34" s="29" t="n">
        <f aca="false">ROUND(AVERAGE(E3:E32),4)</f>
        <v>3.6118</v>
      </c>
    </row>
    <row r="35" customFormat="false" ht="16.5" hidden="false" customHeight="false" outlineLevel="0" collapsed="false">
      <c r="A35" s="3"/>
      <c r="B35" s="29"/>
      <c r="C35" s="29"/>
      <c r="D35" s="29"/>
      <c r="E35" s="29"/>
    </row>
    <row r="36" customFormat="false" ht="16.5" hidden="false" customHeight="false" outlineLevel="0" collapsed="false">
      <c r="A36" s="3"/>
      <c r="B36" s="29"/>
      <c r="C36" s="29"/>
      <c r="D36" s="29"/>
      <c r="E36" s="29"/>
    </row>
    <row r="37" customFormat="false" ht="16.5" hidden="false" customHeight="false" outlineLevel="0" collapsed="false">
      <c r="A37" s="3" t="s">
        <v>36</v>
      </c>
      <c r="B37" s="29"/>
      <c r="C37" s="29"/>
      <c r="D37" s="29"/>
      <c r="E37" s="29"/>
    </row>
    <row r="38" customFormat="false" ht="17.25" hidden="false" customHeight="false" outlineLevel="0" collapsed="false">
      <c r="A38" s="3" t="s">
        <v>22</v>
      </c>
      <c r="B38" s="52" t="n">
        <f aca="false">+B34+0.02</f>
        <v>3.7513</v>
      </c>
      <c r="C38" s="52"/>
      <c r="D38" s="53"/>
      <c r="E38" s="52" t="n">
        <f aca="false">+E34+0.02</f>
        <v>3.6318</v>
      </c>
    </row>
    <row r="39" customFormat="false" ht="17.25" hidden="false" customHeight="false" outlineLevel="0" collapsed="false">
      <c r="B39" s="3" t="s">
        <v>15</v>
      </c>
      <c r="C39" s="3"/>
      <c r="D39" s="3"/>
      <c r="E39" s="3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2001-03-14T16:13:35Z</dcterms:created>
  <dc:creator>mmccoy</dc:creator>
  <dc:description/>
  <dc:language>en-US</dc:language>
  <cp:lastModifiedBy>vvela</cp:lastModifiedBy>
  <cp:lastPrinted>2001-08-10T15:21:48Z</cp:lastPrinted>
  <dcterms:modified xsi:type="dcterms:W3CDTF">2001-08-13T17:37:13Z</dcterms:modified>
  <cp:revision>0</cp:revision>
  <dc:subject/>
  <dc:title/>
</cp:coreProperties>
</file>