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5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PNM 500617" sheetId="2" state="visible" r:id="rId4"/>
    <sheet name="USGT 500621" sheetId="3" state="visible" r:id="rId5"/>
    <sheet name="Duke 500622" sheetId="4" state="visible" r:id="rId6"/>
    <sheet name="Cinergy M&amp;T 500622" sheetId="5" state="visible" r:id="rId7"/>
    <sheet name="Duke(NA) 500623" sheetId="6" state="visible" r:id="rId8"/>
    <sheet name="USGT(NA) 500622" sheetId="7" state="visible" r:id="rId9"/>
    <sheet name="Duke(NA) 500621" sheetId="8" state="visible" r:id="rId10"/>
    <sheet name="PG&amp;E (NA)500622" sheetId="9" state="visible" r:id="rId11"/>
    <sheet name="EES (na)500616" sheetId="10" state="visible" r:id="rId12"/>
    <sheet name="Richardson(na) 500622" sheetId="11" state="visible" r:id="rId13"/>
    <sheet name="USGT (NA) " sheetId="12" state="visible" r:id="rId14"/>
    <sheet name="USGT(NA) 500615" sheetId="13" state="visible" r:id="rId15"/>
    <sheet name="Control" sheetId="14" state="visible" r:id="rId16"/>
    <sheet name="TEST" sheetId="15" state="visible" r:id="rId17"/>
  </sheets>
  <definedNames>
    <definedName function="false" hidden="false" localSheetId="0" name="_xlnm.Print_Area" vbProcedure="false">Summary!$A$1:$K$13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<sst xmlns="http://schemas.openxmlformats.org/spreadsheetml/2006/main" count="516" uniqueCount="65">
  <si>
    <t xml:space="preserve">Transwestern Pipeline Company</t>
  </si>
  <si>
    <t xml:space="preserve">Park n Ride Service</t>
  </si>
  <si>
    <t xml:space="preserve">Actual Billing Summary</t>
  </si>
  <si>
    <t xml:space="preserve">Billing Month</t>
  </si>
  <si>
    <t xml:space="preserve">Buyer</t>
  </si>
  <si>
    <t xml:space="preserve">Purchase Order #</t>
  </si>
  <si>
    <t xml:space="preserve">Contract</t>
  </si>
  <si>
    <t xml:space="preserve">POI</t>
  </si>
  <si>
    <t xml:space="preserve">Dekatherm</t>
  </si>
  <si>
    <t xml:space="preserve">Rate/Dth</t>
  </si>
  <si>
    <t xml:space="preserve">Imputed Rate</t>
  </si>
  <si>
    <t xml:space="preserve">Rate_Type Daily/Total</t>
  </si>
  <si>
    <t xml:space="preserve">Invoice Amount</t>
  </si>
  <si>
    <t xml:space="preserve">Remaining Balance</t>
  </si>
  <si>
    <t xml:space="preserve">Daily</t>
  </si>
  <si>
    <t xml:space="preserve">TOTALS</t>
  </si>
  <si>
    <t xml:space="preserve">Maximum Inventory Calculation</t>
  </si>
  <si>
    <t xml:space="preserve">DAY</t>
  </si>
  <si>
    <t xml:space="preserve">NAME</t>
  </si>
  <si>
    <t xml:space="preserve">CONTRACT NUMBER</t>
  </si>
  <si>
    <t xml:space="preserve">MONTH</t>
  </si>
  <si>
    <t xml:space="preserve">POI #</t>
  </si>
  <si>
    <t xml:space="preserve">type_poi</t>
  </si>
  <si>
    <t xml:space="preserve">SCHEDULED INJECTION</t>
  </si>
  <si>
    <t xml:space="preserve">SCHEDULED WITHDRAWAL</t>
  </si>
  <si>
    <t xml:space="preserve">NET SCHEDULED QTY</t>
  </si>
  <si>
    <t xml:space="preserve">Carryover GIP</t>
  </si>
  <si>
    <t xml:space="preserve">NET GIP</t>
  </si>
  <si>
    <t xml:space="preserve">DAILY INJECTION   PRICE                (Inj + MIC)</t>
  </si>
  <si>
    <t xml:space="preserve">DAILY WITHDRAWAL  PRICE               (Wd + MIC)</t>
  </si>
  <si>
    <t xml:space="preserve">INJECTION AMOUNT       (Inj + MIC)</t>
  </si>
  <si>
    <t xml:space="preserve">WITHDRAWAL  AMOUNT          (Wd + MIC)</t>
  </si>
  <si>
    <t xml:space="preserve">Positive Inventory</t>
  </si>
  <si>
    <t xml:space="preserve">Negative Inventory</t>
  </si>
  <si>
    <t xml:space="preserve">Positive Inventory Components</t>
  </si>
  <si>
    <t xml:space="preserve">Negative Inventory Components</t>
  </si>
  <si>
    <t xml:space="preserve">Park Amount</t>
  </si>
  <si>
    <t xml:space="preserve">Ride Amount</t>
  </si>
  <si>
    <t xml:space="preserve">PNM</t>
  </si>
  <si>
    <t xml:space="preserve">PnR</t>
  </si>
  <si>
    <t xml:space="preserve">Note: Shipper unable to balance account due to P/L conditions</t>
  </si>
  <si>
    <t xml:space="preserve"> </t>
  </si>
  <si>
    <t xml:space="preserve">Absolute Max Inv</t>
  </si>
  <si>
    <t xml:space="preserve">Total Injection</t>
  </si>
  <si>
    <t xml:space="preserve">Total Invoice Amount</t>
  </si>
  <si>
    <t xml:space="preserve">Total W/D</t>
  </si>
  <si>
    <t xml:space="preserve">INVOICE AMOUNT</t>
  </si>
  <si>
    <t xml:space="preserve">Inj Charge</t>
  </si>
  <si>
    <t xml:space="preserve">Wd Charge</t>
  </si>
  <si>
    <t xml:space="preserve">MIC Charge</t>
  </si>
  <si>
    <t xml:space="preserve">Total Charge</t>
  </si>
  <si>
    <t xml:space="preserve">BILL AMOUNT</t>
  </si>
  <si>
    <t xml:space="preserve">USGT</t>
  </si>
  <si>
    <t xml:space="preserve">Duke Energy Trading &amp; Mktg</t>
  </si>
  <si>
    <t xml:space="preserve">Cinergy Marketing &amp; Trading</t>
  </si>
  <si>
    <t xml:space="preserve">Note: No Park</t>
  </si>
  <si>
    <t xml:space="preserve">00/12</t>
  </si>
  <si>
    <t xml:space="preserve">PG&amp;E</t>
  </si>
  <si>
    <t xml:space="preserve">Enron Energy Services</t>
  </si>
  <si>
    <t xml:space="preserve">Original Billing………………..</t>
  </si>
  <si>
    <t xml:space="preserve">Richardson</t>
  </si>
  <si>
    <t xml:space="preserve">Deal Rate</t>
  </si>
  <si>
    <t xml:space="preserve">Total Invoice</t>
  </si>
  <si>
    <t xml:space="preserve">00/11</t>
  </si>
  <si>
    <t xml:space="preserve">00/10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</si>
</sst>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_(* #,##0.00_);_(* \(#,##0.00\);_(* \-??_);_(@_)"/>
    <numFmt numFmtId="166" formatCode="_(* #,##0_);_(* \(#,##0\);_(* \-??_);_(@_)"/>
    <numFmt numFmtId="167" formatCode="_(\$* #,##0.00_);_(\$* \(#,##0.00\);_(\$* \-??_);_(@_)"/>
    <numFmt numFmtId="168" formatCode="_(\$* #,##0.0000_);_(\$* \(#,##0.0000\);_(\$* \-??_);_(@_)"/>
    <numFmt numFmtId="169" formatCode="[$-409]mmm\-yy"/>
    <numFmt numFmtId="170" formatCode="[$-409]#,##0_);\(#,##0\)"/>
    <numFmt numFmtId="171" formatCode="_(\$* #,##0.0000_);_(\$* \(#,##0.0000\);_(\$* \-????_);_(@_)"/>
    <numFmt numFmtId="172" formatCode="yy/mm"/>
    <numFmt numFmtId="173" formatCode="[$-409]#,##0.00_);[RED]\(#,##0.00\)"/>
    <numFmt numFmtId="174" formatCode="\$#,##0.00_);[RED]&quot;($&quot;#,##0.00\)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b val="true"/>
      <i val="true"/>
      <sz val="10"/>
      <name val="Arial"/>
      <family val="2"/>
    </font>
    <font>
      <b val="true"/>
      <sz val="10"/>
      <name val="Arial"/>
      <family val="2"/>
    </font>
    <font>
      <sz val="10"/>
      <color rgb="FFFF0000"/>
      <name val="Arial"/>
      <family val="2"/>
    </font>
    <font>
      <b val="true"/>
      <sz val="8"/>
      <color rgb="FF000080"/>
      <name val="Arial"/>
      <family val="0"/>
    </font>
    <font>
      <b val="true"/>
      <sz val="8"/>
      <color rgb="FFFF00FF"/>
      <name val="Arial"/>
      <family val="2"/>
    </font>
    <font>
      <b val="true"/>
      <sz val="8"/>
      <name val="Arial"/>
      <family val="0"/>
    </font>
    <font>
      <b val="true"/>
      <u val="single"/>
      <sz val="8"/>
      <name val="Arial"/>
      <family val="2"/>
    </font>
  </fonts>
  <fills count="2">
    <fill>
      <patternFill patternType="none"/>
    </fill>
    <fill>
      <patternFill patternType="gray125"/>
    </fill>
  </fills>
  <borders count="21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medium">
        <color rgb="FF808080"/>
      </top>
      <bottom style="medium">
        <color rgb="FF808080"/>
      </bottom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thin">
        <color rgb="FF808080"/>
      </top>
      <bottom/>
      <diagonal/>
    </border>
    <border diagonalUp="false" diagonalDown="false">
      <left/>
      <right/>
      <top style="thin">
        <color rgb="FF808080"/>
      </top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0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0" borderId="2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0" borderId="2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4" fillId="0" borderId="2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0" borderId="2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72" fontId="0" fillId="0" borderId="0" xfId="2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70" fontId="0" fillId="0" borderId="0" xfId="2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70" fontId="7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6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0" borderId="6" xfId="2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2" fontId="8" fillId="0" borderId="6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0" borderId="6" xfId="2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0" fontId="9" fillId="0" borderId="6" xfId="2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10" fillId="0" borderId="7" xfId="2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0" fontId="7" fillId="0" borderId="0" xfId="2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5" fillId="0" borderId="8" xfId="2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0" xfId="20" applyFont="fals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8" fillId="0" borderId="0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0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4" fillId="0" borderId="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9" xfId="2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0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2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64" fontId="0" fillId="0" borderId="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0" fillId="0" borderId="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0" fillId="0" borderId="9" xfId="2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2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72" fontId="0" fillId="0" borderId="9" xfId="2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9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0" fontId="0" fillId="0" borderId="1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0" fillId="0" borderId="10" xfId="2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10" fillId="0" borderId="11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0" fillId="0" borderId="12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0" borderId="0" xfId="2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7" fillId="0" borderId="0" xfId="2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0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8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6" fillId="0" borderId="3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2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7" fillId="0" borderId="0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0" borderId="11" xfId="2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13" xfId="2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4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15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6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0" fillId="0" borderId="17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2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7" fontId="10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0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0" borderId="0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0" fillId="0" borderId="0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10" fillId="0" borderId="18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8" xfId="2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0" borderId="0" xfId="2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0" borderId="0" xfId="20" applyFont="false" applyBorder="fals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0" xfId="2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70" fontId="8" fillId="0" borderId="0" xfId="2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0" fontId="0" fillId="0" borderId="0" xfId="2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73" fontId="0" fillId="0" borderId="0" xfId="2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73" fontId="0" fillId="0" borderId="0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4" fontId="0" fillId="0" borderId="0" xfId="2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6" fillId="0" borderId="8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5" fillId="0" borderId="1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0" borderId="19" xfId="2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0" fillId="0" borderId="1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0" fillId="0" borderId="20" xfId="2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6" fillId="0" borderId="2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7" fillId="0" borderId="4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Master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6</xdr:row>
      <xdr:rowOff>66240</xdr:rowOff>
    </xdr:from>
    <xdr:to>
      <xdr:col>5</xdr:col>
      <xdr:colOff>473040</xdr:colOff>
      <xdr:row>8</xdr:row>
      <xdr:rowOff>18720</xdr:rowOff>
    </xdr:to>
    <xdr:sp>
      <xdr:nvSpPr>
        <xdr:cNvPr id="0" name="Text 1"/>
        <xdr:cNvSpPr/>
      </xdr:nvSpPr>
      <xdr:spPr>
        <a:xfrm>
          <a:off x="2304360" y="1037880"/>
          <a:ext cx="2334240" cy="2761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i="1" lang="en-US" sz="1000" strike="noStrike" u="none">
              <a:effectLst/>
              <a:uFillTx/>
              <a:latin typeface="Arial"/>
            </a:rPr>
            <a:t>Enter injections as positive numbers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5</xdr:col>
      <xdr:colOff>482400</xdr:colOff>
      <xdr:row>8</xdr:row>
      <xdr:rowOff>18720</xdr:rowOff>
    </xdr:from>
    <xdr:to>
      <xdr:col>6</xdr:col>
      <xdr:colOff>201960</xdr:colOff>
      <xdr:row>11</xdr:row>
      <xdr:rowOff>95760</xdr:rowOff>
    </xdr:to>
    <xdr:sp>
      <xdr:nvSpPr>
        <xdr:cNvPr id="1" name="Line 2"/>
        <xdr:cNvSpPr/>
      </xdr:nvSpPr>
      <xdr:spPr>
        <a:xfrm>
          <a:off x="4647960" y="1314000"/>
          <a:ext cx="262440" cy="991440"/>
        </a:xfrm>
        <a:prstGeom prst="line">
          <a:avLst/>
        </a:prstGeom>
        <a:ln w="2844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241560</xdr:colOff>
      <xdr:row>3</xdr:row>
      <xdr:rowOff>152640</xdr:rowOff>
    </xdr:from>
    <xdr:to>
      <xdr:col>6</xdr:col>
      <xdr:colOff>423360</xdr:colOff>
      <xdr:row>5</xdr:row>
      <xdr:rowOff>105120</xdr:rowOff>
    </xdr:to>
    <xdr:sp>
      <xdr:nvSpPr>
        <xdr:cNvPr id="2" name="Text 3"/>
        <xdr:cNvSpPr/>
      </xdr:nvSpPr>
      <xdr:spPr>
        <a:xfrm>
          <a:off x="2545920" y="638280"/>
          <a:ext cx="2585880" cy="2764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i="1" lang="en-US" sz="1000" strike="noStrike" u="none">
              <a:effectLst/>
              <a:uFillTx/>
              <a:latin typeface="Arial"/>
            </a:rPr>
            <a:t>Enter Withdrawals as negative numbers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10</xdr:col>
      <xdr:colOff>442800</xdr:colOff>
      <xdr:row>1</xdr:row>
      <xdr:rowOff>9360</xdr:rowOff>
    </xdr:from>
    <xdr:to>
      <xdr:col>13</xdr:col>
      <xdr:colOff>553680</xdr:colOff>
      <xdr:row>6</xdr:row>
      <xdr:rowOff>56880</xdr:rowOff>
    </xdr:to>
    <xdr:sp>
      <xdr:nvSpPr>
        <xdr:cNvPr id="3" name="Text 4"/>
        <xdr:cNvSpPr/>
      </xdr:nvSpPr>
      <xdr:spPr>
        <a:xfrm>
          <a:off x="8461440" y="171360"/>
          <a:ext cx="2646720" cy="8571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i="1" lang="en-US" sz="1000" strike="noStrike" u="none">
              <a:effectLst/>
              <a:uFillTx/>
              <a:latin typeface="Arial"/>
            </a:rPr>
            <a:t>Rates stated are max MIC plus injection fee or withdrawal fee. Check posted storage rates and adjust price accordingly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6</xdr:col>
      <xdr:colOff>422280</xdr:colOff>
      <xdr:row>5</xdr:row>
      <xdr:rowOff>114480</xdr:rowOff>
    </xdr:from>
    <xdr:to>
      <xdr:col>7</xdr:col>
      <xdr:colOff>162000</xdr:colOff>
      <xdr:row>11</xdr:row>
      <xdr:rowOff>66600</xdr:rowOff>
    </xdr:to>
    <xdr:sp>
      <xdr:nvSpPr>
        <xdr:cNvPr id="4" name="Line 5"/>
        <xdr:cNvSpPr/>
      </xdr:nvSpPr>
      <xdr:spPr>
        <a:xfrm>
          <a:off x="5130720" y="924120"/>
          <a:ext cx="534960" cy="1352160"/>
        </a:xfrm>
        <a:prstGeom prst="line">
          <a:avLst/>
        </a:prstGeom>
        <a:ln w="2844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815400</xdr:colOff>
      <xdr:row>6</xdr:row>
      <xdr:rowOff>47520</xdr:rowOff>
    </xdr:from>
    <xdr:to>
      <xdr:col>11</xdr:col>
      <xdr:colOff>916560</xdr:colOff>
      <xdr:row>10</xdr:row>
      <xdr:rowOff>85680</xdr:rowOff>
    </xdr:to>
    <xdr:sp>
      <xdr:nvSpPr>
        <xdr:cNvPr id="5" name="Line 6"/>
        <xdr:cNvSpPr/>
      </xdr:nvSpPr>
      <xdr:spPr>
        <a:xfrm flipH="1">
          <a:off x="9447480" y="1019160"/>
          <a:ext cx="101160" cy="1114560"/>
        </a:xfrm>
        <a:prstGeom prst="line">
          <a:avLst/>
        </a:prstGeom>
        <a:ln w="2844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9720</xdr:colOff>
      <xdr:row>6</xdr:row>
      <xdr:rowOff>66240</xdr:rowOff>
    </xdr:from>
    <xdr:to>
      <xdr:col>12</xdr:col>
      <xdr:colOff>121680</xdr:colOff>
      <xdr:row>10</xdr:row>
      <xdr:rowOff>75600</xdr:rowOff>
    </xdr:to>
    <xdr:sp>
      <xdr:nvSpPr>
        <xdr:cNvPr id="6" name="Line 7"/>
        <xdr:cNvSpPr/>
      </xdr:nvSpPr>
      <xdr:spPr>
        <a:xfrm>
          <a:off x="9567720" y="1037880"/>
          <a:ext cx="111960" cy="1085760"/>
        </a:xfrm>
        <a:prstGeom prst="line">
          <a:avLst/>
        </a:prstGeom>
        <a:ln w="2844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19800</xdr:colOff>
      <xdr:row>48</xdr:row>
      <xdr:rowOff>247680</xdr:rowOff>
    </xdr:from>
    <xdr:to>
      <xdr:col>12</xdr:col>
      <xdr:colOff>172080</xdr:colOff>
      <xdr:row>51</xdr:row>
      <xdr:rowOff>123840</xdr:rowOff>
    </xdr:to>
    <xdr:sp>
      <xdr:nvSpPr>
        <xdr:cNvPr id="7" name="Text 8"/>
        <xdr:cNvSpPr/>
      </xdr:nvSpPr>
      <xdr:spPr>
        <a:xfrm>
          <a:off x="7284240" y="8467920"/>
          <a:ext cx="2445840" cy="485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i="1" lang="en-US" sz="1000" strike="noStrike" u="none">
              <a:effectLst/>
              <a:uFillTx/>
              <a:latin typeface="Arial"/>
            </a:rPr>
            <a:t>Total Storage Invoice Amount for monthly activity for one point on one contract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12</xdr:col>
      <xdr:colOff>181080</xdr:colOff>
      <xdr:row>50</xdr:row>
      <xdr:rowOff>19080</xdr:rowOff>
    </xdr:from>
    <xdr:to>
      <xdr:col>12</xdr:col>
      <xdr:colOff>816480</xdr:colOff>
      <xdr:row>50</xdr:row>
      <xdr:rowOff>28440</xdr:rowOff>
    </xdr:to>
    <xdr:sp>
      <xdr:nvSpPr>
        <xdr:cNvPr id="8" name="Line 9"/>
        <xdr:cNvSpPr/>
      </xdr:nvSpPr>
      <xdr:spPr>
        <a:xfrm flipV="1">
          <a:off x="9739080" y="8686800"/>
          <a:ext cx="635400" cy="9360"/>
        </a:xfrm>
        <a:prstGeom prst="line">
          <a:avLst/>
        </a:prstGeom>
        <a:ln w="2844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71"/>
    <col collapsed="false" customWidth="true" hidden="false" outlineLevel="0" max="2" min="2" style="0" width="19.28"/>
    <col collapsed="false" customWidth="true" hidden="false" outlineLevel="0" max="5" min="3" style="0" width="10.71"/>
    <col collapsed="false" customWidth="true" hidden="false" outlineLevel="0" max="6" min="6" style="0" width="11.85"/>
    <col collapsed="false" customWidth="true" hidden="false" outlineLevel="0" max="9" min="7" style="0" width="10.71"/>
    <col collapsed="false" customWidth="true" hidden="false" outlineLevel="0" max="10" min="10" style="0" width="13.56"/>
    <col collapsed="false" customWidth="true" hidden="false" outlineLevel="0" max="11" min="11" style="0" width="12.7"/>
  </cols>
  <sheetData>
    <row r="1" customFormat="false" ht="12.75" hidden="false" customHeight="false" outlineLevel="0" collapsed="false">
      <c r="A1" s="1" t="s">
        <v>0</v>
      </c>
      <c r="F1" s="2"/>
      <c r="G1" s="3"/>
      <c r="H1" s="4"/>
      <c r="I1" s="5"/>
      <c r="J1" s="6"/>
    </row>
    <row r="2" customFormat="false" ht="12.75" hidden="false" customHeight="false" outlineLevel="0" collapsed="false">
      <c r="A2" s="1" t="s">
        <v>1</v>
      </c>
      <c r="F2" s="2"/>
      <c r="G2" s="3"/>
      <c r="H2" s="4"/>
      <c r="I2" s="5"/>
      <c r="J2" s="6"/>
    </row>
    <row r="3" customFormat="false" ht="12.75" hidden="false" customHeight="false" outlineLevel="0" collapsed="false">
      <c r="A3" s="1" t="s">
        <v>2</v>
      </c>
      <c r="F3" s="2"/>
      <c r="G3" s="3"/>
      <c r="H3" s="4"/>
      <c r="I3" s="5"/>
      <c r="J3" s="6"/>
    </row>
    <row r="4" customFormat="false" ht="12.75" hidden="false" customHeight="false" outlineLevel="0" collapsed="false">
      <c r="A4" s="1"/>
      <c r="F4" s="2"/>
      <c r="G4" s="3"/>
      <c r="H4" s="3"/>
      <c r="I4" s="5"/>
      <c r="J4" s="6"/>
    </row>
    <row r="5" customFormat="false" ht="13.5" hidden="false" customHeight="false" outlineLevel="0" collapsed="false">
      <c r="A5" s="1"/>
      <c r="F5" s="2"/>
      <c r="G5" s="3"/>
      <c r="H5" s="3"/>
      <c r="I5" s="5"/>
      <c r="J5" s="6"/>
    </row>
    <row r="6" customFormat="false" ht="26.25" hidden="false" customHeight="false" outlineLevel="0" collapsed="false">
      <c r="A6" s="7" t="s">
        <v>3</v>
      </c>
      <c r="B6" s="8" t="s">
        <v>4</v>
      </c>
      <c r="C6" s="8" t="s">
        <v>5</v>
      </c>
      <c r="D6" s="8" t="s">
        <v>6</v>
      </c>
      <c r="E6" s="8" t="s">
        <v>7</v>
      </c>
      <c r="F6" s="9" t="s">
        <v>8</v>
      </c>
      <c r="G6" s="10" t="s">
        <v>9</v>
      </c>
      <c r="H6" s="11" t="s">
        <v>10</v>
      </c>
      <c r="I6" s="8" t="s">
        <v>11</v>
      </c>
      <c r="J6" s="12" t="s">
        <v>12</v>
      </c>
      <c r="K6" s="13" t="s">
        <v>13</v>
      </c>
    </row>
    <row r="7" customFormat="false" ht="12.75" hidden="false" customHeight="false" outlineLevel="0" collapsed="false">
      <c r="A7" s="14" t="n">
        <v>36892</v>
      </c>
      <c r="B7" s="15" t="str">
        <f aca="false">'USGT 500621'!B11</f>
        <v>USGT</v>
      </c>
      <c r="C7" s="15" t="n">
        <f aca="false">'USGT 500621'!C11</f>
        <v>27268</v>
      </c>
      <c r="D7" s="15"/>
      <c r="E7" s="15" t="n">
        <f aca="false">'USGT 500621'!$E$11</f>
        <v>500621</v>
      </c>
      <c r="F7" s="16" t="n">
        <f aca="false">'USGT 500621'!$G$46</f>
        <v>326</v>
      </c>
      <c r="G7" s="17" t="n">
        <v>0.3883</v>
      </c>
      <c r="H7" s="17" t="n">
        <f aca="false">J7/F7</f>
        <v>9.3192</v>
      </c>
      <c r="I7" s="18" t="s">
        <v>14</v>
      </c>
      <c r="J7" s="19" t="n">
        <f aca="false">'USGT 500621'!$T$45</f>
        <v>3038.0592</v>
      </c>
      <c r="K7" s="16" t="n">
        <f aca="false">'USGT 500621'!$K$42</f>
        <v>0</v>
      </c>
    </row>
    <row r="8" customFormat="false" ht="12.75" hidden="false" customHeight="false" outlineLevel="0" collapsed="false">
      <c r="A8" s="15"/>
      <c r="B8" s="15" t="str">
        <f aca="false">'Duke 500622'!B11</f>
        <v>Duke Energy Trading &amp; Mktg</v>
      </c>
      <c r="C8" s="15" t="n">
        <f aca="false">'Duke 500622'!C11</f>
        <v>27266</v>
      </c>
      <c r="D8" s="15"/>
      <c r="E8" s="15" t="n">
        <f aca="false">'Duke 500622'!$E$11</f>
        <v>500622</v>
      </c>
      <c r="F8" s="16" t="n">
        <f aca="false">'Duke 500622'!$G$46</f>
        <v>36636</v>
      </c>
      <c r="G8" s="17" t="n">
        <v>0.3883</v>
      </c>
      <c r="H8" s="17" t="n">
        <f aca="false">J8/F8</f>
        <v>0.512868454525603</v>
      </c>
      <c r="I8" s="18" t="s">
        <v>14</v>
      </c>
      <c r="J8" s="19" t="n">
        <f aca="false">'Duke 500622'!$U$46</f>
        <v>18789.4487</v>
      </c>
      <c r="K8" s="16" t="n">
        <f aca="false">'Duke 500622'!$K$42</f>
        <v>4668</v>
      </c>
    </row>
    <row r="9" customFormat="false" ht="12.75" hidden="false" customHeight="false" outlineLevel="0" collapsed="false">
      <c r="A9" s="15"/>
      <c r="B9" s="20" t="str">
        <f aca="false">'PNM 500617'!B11</f>
        <v>PNM</v>
      </c>
      <c r="C9" s="20" t="n">
        <f aca="false">'PNM 500617'!C11</f>
        <v>27267</v>
      </c>
      <c r="D9" s="20"/>
      <c r="E9" s="20" t="n">
        <f aca="false">'PNM 500617'!$E$11</f>
        <v>500617</v>
      </c>
      <c r="F9" s="21" t="n">
        <f aca="false">'PNM 500617'!$G$48</f>
        <v>58842</v>
      </c>
      <c r="G9" s="17" t="n">
        <v>0.3883</v>
      </c>
      <c r="H9" s="22" t="n">
        <f aca="false">J9/F9</f>
        <v>0.906838414737772</v>
      </c>
      <c r="I9" s="18" t="s">
        <v>14</v>
      </c>
      <c r="J9" s="23" t="n">
        <f aca="false">'PNM 500617'!$U$46</f>
        <v>53360.186</v>
      </c>
      <c r="K9" s="16" t="n">
        <f aca="false">'PNM 500617'!$K$42</f>
        <v>0</v>
      </c>
    </row>
    <row r="10" customFormat="false" ht="12.75" hidden="false" customHeight="false" outlineLevel="0" collapsed="false">
      <c r="A10" s="15"/>
      <c r="B10" s="20" t="str">
        <f aca="false">'Cinergy M&amp;T 500622'!$B$11</f>
        <v>Cinergy Marketing &amp; Trading</v>
      </c>
      <c r="C10" s="20" t="n">
        <f aca="false">'Cinergy M&amp;T 500622'!$C$11</f>
        <v>27467</v>
      </c>
      <c r="D10" s="20"/>
      <c r="E10" s="20" t="n">
        <f aca="false">'Cinergy M&amp;T 500622'!$E$11</f>
        <v>500622</v>
      </c>
      <c r="F10" s="21" t="n">
        <f aca="false">'Cinergy M&amp;T 500622'!$G$46</f>
        <v>10000</v>
      </c>
      <c r="G10" s="17" t="n">
        <v>0.1</v>
      </c>
      <c r="H10" s="22" t="n">
        <f aca="false">J10/F10</f>
        <v>0.6</v>
      </c>
      <c r="I10" s="18" t="s">
        <v>14</v>
      </c>
      <c r="J10" s="23" t="n">
        <f aca="false">'Cinergy M&amp;T 500622'!$T$45</f>
        <v>6000</v>
      </c>
      <c r="K10" s="16" t="n">
        <f aca="false">'Cinergy M&amp;T 500622'!$K$42</f>
        <v>0</v>
      </c>
    </row>
    <row r="12" customFormat="false" ht="13.5" hidden="false" customHeight="false" outlineLevel="0" collapsed="false">
      <c r="B12" s="24" t="s">
        <v>15</v>
      </c>
      <c r="C12" s="24"/>
      <c r="D12" s="24"/>
      <c r="E12" s="24"/>
      <c r="F12" s="25" t="n">
        <f aca="false">SUM(F7:F11)</f>
        <v>105804</v>
      </c>
      <c r="G12" s="24"/>
      <c r="H12" s="24"/>
      <c r="I12" s="24"/>
      <c r="J12" s="26" t="n">
        <f aca="false">SUM(J7:J11)</f>
        <v>81187.6939</v>
      </c>
    </row>
    <row r="13" customFormat="false" ht="13.5" hidden="false" customHeight="false" outlineLevel="0" collapsed="false"/>
    <row r="15" customFormat="false" ht="12.75" hidden="false" customHeight="false" outlineLevel="0" collapsed="false">
      <c r="A15" s="27"/>
    </row>
    <row r="16" customFormat="false" ht="12.75" hidden="false" customHeight="false" outlineLevel="0" collapsed="false">
      <c r="B16" s="28"/>
    </row>
    <row r="17" customFormat="false" ht="12.75" hidden="false" customHeight="false" outlineLevel="0" collapsed="false">
      <c r="B17" s="28"/>
    </row>
    <row r="18" customFormat="false" ht="12.75" hidden="false" customHeight="false" outlineLevel="0" collapsed="false">
      <c r="B18" s="28"/>
    </row>
    <row r="19" customFormat="false" ht="12.75" hidden="false" customHeight="false" outlineLevel="0" collapsed="false">
      <c r="B19" s="2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9:IW9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2" activeCellId="0" sqref="D1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9" width="5.99"/>
    <col collapsed="false" customWidth="true" hidden="false" outlineLevel="0" max="2" min="2" style="29" width="26.7"/>
    <col collapsed="false" customWidth="true" hidden="false" outlineLevel="0" max="3" min="3" style="29" width="10.13"/>
    <col collapsed="false" customWidth="true" hidden="false" outlineLevel="0" max="4" min="4" style="30" width="9.28"/>
    <col collapsed="false" customWidth="true" hidden="false" outlineLevel="0" max="5" min="5" style="29" width="6.99"/>
    <col collapsed="false" customWidth="true" hidden="false" outlineLevel="0" max="6" min="6" style="29" width="7.7"/>
    <col collapsed="false" customWidth="true" hidden="false" outlineLevel="0" max="7" min="7" style="31" width="11.28"/>
    <col collapsed="false" customWidth="true" hidden="false" outlineLevel="0" max="8" min="8" style="31" width="13.7"/>
    <col collapsed="false" customWidth="true" hidden="false" outlineLevel="0" max="9" min="9" style="31" width="11.28"/>
    <col collapsed="false" customWidth="true" hidden="false" outlineLevel="0" max="10" min="10" style="31" width="10.71"/>
    <col collapsed="false" customWidth="true" hidden="false" outlineLevel="0" max="11" min="11" style="31" width="8.7"/>
    <col collapsed="false" customWidth="true" hidden="false" outlineLevel="0" max="12" min="12" style="29" width="13.14"/>
    <col collapsed="false" customWidth="true" hidden="false" outlineLevel="0" max="13" min="13" style="29" width="14.14"/>
    <col collapsed="false" customWidth="true" hidden="true" outlineLevel="0" max="14" min="14" style="29" width="11.42"/>
    <col collapsed="false" customWidth="true" hidden="true" outlineLevel="0" max="15" min="15" style="29" width="13.7"/>
    <col collapsed="false" customWidth="true" hidden="true" outlineLevel="0" max="16" min="16" style="32" width="9.06"/>
    <col collapsed="false" customWidth="true" hidden="true" outlineLevel="0" max="17" min="17" style="32" width="11.7"/>
    <col collapsed="false" customWidth="true" hidden="true" outlineLevel="0" max="18" min="18" style="32" width="12.14"/>
    <col collapsed="false" customWidth="true" hidden="true" outlineLevel="0" max="19" min="19" style="32" width="11.42"/>
    <col collapsed="false" customWidth="true" hidden="false" outlineLevel="0" max="20" min="20" style="29" width="11.85"/>
    <col collapsed="false" customWidth="true" hidden="false" outlineLevel="0" max="21" min="21" style="29" width="11.13"/>
    <col collapsed="false" customWidth="false" hidden="false" outlineLevel="0" max="257" min="22" style="29" width="9.14"/>
  </cols>
  <sheetData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33"/>
      <c r="H9" s="33"/>
      <c r="I9" s="33"/>
      <c r="J9" s="33"/>
      <c r="K9" s="33"/>
      <c r="L9" s="0"/>
      <c r="M9" s="0"/>
      <c r="N9" s="0"/>
      <c r="O9" s="0"/>
      <c r="P9" s="34" t="s">
        <v>16</v>
      </c>
      <c r="Q9" s="34"/>
      <c r="R9" s="34"/>
      <c r="S9" s="34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35" t="s">
        <v>17</v>
      </c>
      <c r="B10" s="35" t="s">
        <v>18</v>
      </c>
      <c r="C10" s="36" t="s">
        <v>19</v>
      </c>
      <c r="D10" s="37" t="s">
        <v>20</v>
      </c>
      <c r="E10" s="35" t="s">
        <v>21</v>
      </c>
      <c r="F10" s="35" t="s">
        <v>22</v>
      </c>
      <c r="G10" s="38" t="s">
        <v>23</v>
      </c>
      <c r="H10" s="38" t="s">
        <v>24</v>
      </c>
      <c r="I10" s="38" t="s">
        <v>25</v>
      </c>
      <c r="J10" s="39" t="s">
        <v>26</v>
      </c>
      <c r="K10" s="38" t="s">
        <v>27</v>
      </c>
      <c r="L10" s="40" t="s">
        <v>28</v>
      </c>
      <c r="M10" s="40" t="s">
        <v>29</v>
      </c>
      <c r="N10" s="40" t="s">
        <v>30</v>
      </c>
      <c r="O10" s="40" t="s">
        <v>31</v>
      </c>
      <c r="P10" s="41" t="s">
        <v>32</v>
      </c>
      <c r="Q10" s="41" t="s">
        <v>33</v>
      </c>
      <c r="R10" s="41" t="s">
        <v>34</v>
      </c>
      <c r="S10" s="41" t="s">
        <v>35</v>
      </c>
      <c r="T10" s="43"/>
      <c r="U10" s="43"/>
      <c r="V10" s="43"/>
      <c r="W10" s="43"/>
    </row>
    <row r="11" customFormat="false" ht="12.75" hidden="false" customHeight="false" outlineLevel="0" collapsed="false">
      <c r="A11" s="44"/>
      <c r="B11" s="45" t="s">
        <v>58</v>
      </c>
      <c r="C11" s="45" t="n">
        <v>27431</v>
      </c>
      <c r="D11" s="46" t="n">
        <v>36892</v>
      </c>
      <c r="E11" s="47" t="n">
        <v>500616</v>
      </c>
      <c r="F11" s="48" t="s">
        <v>39</v>
      </c>
      <c r="G11" s="49"/>
      <c r="H11" s="49"/>
      <c r="I11" s="49"/>
      <c r="J11" s="49"/>
      <c r="K11" s="49"/>
      <c r="L11" s="50"/>
      <c r="M11" s="50"/>
      <c r="N11" s="50"/>
      <c r="O11" s="50"/>
      <c r="P11" s="32" t="n">
        <f aca="false">IF($J11&gt;0,$J11,0)</f>
        <v>0</v>
      </c>
      <c r="Q11" s="32" t="n">
        <f aca="false">IF($J11&lt;0,$J11,0)</f>
        <v>0</v>
      </c>
      <c r="R11" s="32" t="n">
        <f aca="false">+P11</f>
        <v>0</v>
      </c>
      <c r="S11" s="32" t="n">
        <f aca="false">+Q11</f>
        <v>0</v>
      </c>
    </row>
    <row r="12" customFormat="false" ht="12.75" hidden="false" customHeight="false" outlineLevel="0" collapsed="false">
      <c r="A12" s="47" t="n">
        <v>1</v>
      </c>
      <c r="B12" s="51"/>
      <c r="C12" s="47"/>
      <c r="D12" s="0"/>
      <c r="E12" s="0"/>
      <c r="F12" s="0"/>
      <c r="G12" s="52"/>
      <c r="H12" s="52"/>
      <c r="I12" s="53" t="n">
        <f aca="false">+G12+H12</f>
        <v>0</v>
      </c>
      <c r="J12" s="53"/>
      <c r="K12" s="53" t="n">
        <f aca="false">+J11+I12</f>
        <v>0</v>
      </c>
      <c r="L12" s="54" t="n">
        <v>0.05</v>
      </c>
      <c r="M12" s="54" t="n">
        <v>0.3883</v>
      </c>
      <c r="N12" s="55" t="n">
        <f aca="false">IF(L12="Not Available",0.0889*G12,L12*G12)</f>
        <v>0</v>
      </c>
      <c r="O12" s="55" t="n">
        <f aca="false">IF(M12="Not Available",0.0889*ABS(H12),M12*ABS(H12))</f>
        <v>0</v>
      </c>
      <c r="P12" s="32" t="n">
        <f aca="false">+IF($K12&gt;0,$K12,0)</f>
        <v>0</v>
      </c>
      <c r="Q12" s="32" t="n">
        <f aca="false">+IF($K12&lt;0,$K12,0)</f>
        <v>0</v>
      </c>
      <c r="R12" s="32" t="n">
        <f aca="false">IF(P12&gt;P11,P12-P11,0)</f>
        <v>0</v>
      </c>
      <c r="S12" s="32" t="n">
        <f aca="false">IF(Q12&lt;Q11,Q12-Q11,0)</f>
        <v>0</v>
      </c>
      <c r="T12" s="56" t="n">
        <f aca="false">IF(K12&gt;0,K12*L12,0)</f>
        <v>0</v>
      </c>
      <c r="U12" s="57" t="n">
        <f aca="false">IF(K12&lt;0,K12*M12,0)</f>
        <v>0</v>
      </c>
    </row>
    <row r="13" customFormat="false" ht="12.75" hidden="false" customHeight="false" outlineLevel="0" collapsed="false">
      <c r="A13" s="47" t="n">
        <v>2</v>
      </c>
      <c r="B13" s="51"/>
      <c r="C13" s="47"/>
      <c r="D13" s="58"/>
      <c r="E13" s="47"/>
      <c r="F13" s="51"/>
      <c r="G13" s="52"/>
      <c r="H13" s="52"/>
      <c r="I13" s="53" t="n">
        <f aca="false">+G13+H13</f>
        <v>0</v>
      </c>
      <c r="J13" s="53"/>
      <c r="K13" s="53" t="n">
        <f aca="false">+K12+I13</f>
        <v>0</v>
      </c>
      <c r="L13" s="54" t="n">
        <v>0.05</v>
      </c>
      <c r="M13" s="54" t="n">
        <v>0.3883</v>
      </c>
      <c r="N13" s="55" t="n">
        <f aca="false">IF(L13="Not Available",0.0889*G13,L13*G13)</f>
        <v>0</v>
      </c>
      <c r="O13" s="55" t="n">
        <f aca="false">IF(M13="Not Available",0.0889*ABS(H13),M13*ABS(H13))</f>
        <v>0</v>
      </c>
      <c r="P13" s="32" t="n">
        <f aca="false">+IF($K13&gt;0,$K13,0)</f>
        <v>0</v>
      </c>
      <c r="Q13" s="32" t="n">
        <f aca="false">+IF($K13&lt;0,$K13,0)</f>
        <v>0</v>
      </c>
      <c r="R13" s="32" t="n">
        <f aca="false">IF(P13&gt;P12,P13-P12,0)</f>
        <v>0</v>
      </c>
      <c r="S13" s="32" t="n">
        <f aca="false">IF(Q13&lt;Q12,Q13-Q12,0)</f>
        <v>0</v>
      </c>
      <c r="T13" s="56" t="n">
        <f aca="false">IF(K13&gt;0,K13*L13,0)</f>
        <v>0</v>
      </c>
      <c r="U13" s="57" t="n">
        <f aca="false">IF(K13&lt;0,K13*M13,0)</f>
        <v>0</v>
      </c>
    </row>
    <row r="14" customFormat="false" ht="12.75" hidden="false" customHeight="false" outlineLevel="0" collapsed="false">
      <c r="A14" s="47" t="n">
        <v>3</v>
      </c>
      <c r="B14" s="51"/>
      <c r="C14" s="47"/>
      <c r="D14" s="58"/>
      <c r="E14" s="47"/>
      <c r="F14" s="51"/>
      <c r="G14" s="52"/>
      <c r="H14" s="52"/>
      <c r="I14" s="53" t="n">
        <f aca="false">+G14+H14</f>
        <v>0</v>
      </c>
      <c r="J14" s="53"/>
      <c r="K14" s="53" t="n">
        <f aca="false">+K13+I14</f>
        <v>0</v>
      </c>
      <c r="L14" s="54" t="n">
        <v>0.05</v>
      </c>
      <c r="M14" s="54" t="n">
        <v>0.3883</v>
      </c>
      <c r="N14" s="55" t="n">
        <f aca="false">IF(L14="Not Available",0.0889*G14,L14*G14)</f>
        <v>0</v>
      </c>
      <c r="O14" s="55" t="n">
        <f aca="false">IF(M14="Not Available",0.0889*ABS(H14),M14*ABS(H14))</f>
        <v>0</v>
      </c>
      <c r="P14" s="32" t="n">
        <f aca="false">+IF($K14&gt;0,$K14,0)</f>
        <v>0</v>
      </c>
      <c r="Q14" s="32" t="n">
        <f aca="false">+IF($K14&lt;0,$K14,0)</f>
        <v>0</v>
      </c>
      <c r="R14" s="32" t="n">
        <f aca="false">IF(P14&gt;P13,P14-P13,0)</f>
        <v>0</v>
      </c>
      <c r="S14" s="32" t="n">
        <f aca="false">IF(Q14&lt;Q13,Q14-Q13,0)</f>
        <v>0</v>
      </c>
      <c r="T14" s="56" t="n">
        <f aca="false">IF(K14&gt;0,K14*L14,0)</f>
        <v>0</v>
      </c>
      <c r="U14" s="57" t="n">
        <f aca="false">IF(K14&lt;0,K14*M14,0)</f>
        <v>0</v>
      </c>
    </row>
    <row r="15" customFormat="false" ht="12.75" hidden="false" customHeight="false" outlineLevel="0" collapsed="false">
      <c r="A15" s="47" t="n">
        <v>4</v>
      </c>
      <c r="B15" s="51"/>
      <c r="C15" s="47"/>
      <c r="D15" s="58"/>
      <c r="E15" s="47"/>
      <c r="F15" s="51"/>
      <c r="G15" s="52"/>
      <c r="H15" s="52"/>
      <c r="I15" s="53" t="n">
        <f aca="false">+G15+H15</f>
        <v>0</v>
      </c>
      <c r="J15" s="53"/>
      <c r="K15" s="53" t="n">
        <f aca="false">+K14+I15</f>
        <v>0</v>
      </c>
      <c r="L15" s="54" t="n">
        <v>0.05</v>
      </c>
      <c r="M15" s="54" t="n">
        <v>0.3883</v>
      </c>
      <c r="N15" s="55" t="n">
        <f aca="false">IF(L15="Not Available",0.0889*G15,L15*G15)</f>
        <v>0</v>
      </c>
      <c r="O15" s="55" t="n">
        <f aca="false">IF(M15="Not Available",0.0889*ABS(H15),M15*ABS(H15))</f>
        <v>0</v>
      </c>
      <c r="P15" s="32" t="n">
        <f aca="false">+IF($K15&gt;0,$K15,0)</f>
        <v>0</v>
      </c>
      <c r="Q15" s="32" t="n">
        <f aca="false">+IF($K15&lt;0,$K15,0)</f>
        <v>0</v>
      </c>
      <c r="R15" s="32" t="n">
        <f aca="false">IF(P15&gt;P14,P15-P14,0)</f>
        <v>0</v>
      </c>
      <c r="S15" s="32" t="n">
        <f aca="false">IF(Q15&lt;Q14,Q15-Q14,0)</f>
        <v>0</v>
      </c>
      <c r="T15" s="56" t="n">
        <f aca="false">IF(K15&gt;0,K15*L15,0)</f>
        <v>0</v>
      </c>
      <c r="U15" s="57" t="n">
        <f aca="false">IF(K15&lt;0,K15*M15,0)</f>
        <v>0</v>
      </c>
    </row>
    <row r="16" customFormat="false" ht="12.75" hidden="false" customHeight="false" outlineLevel="0" collapsed="false">
      <c r="A16" s="47" t="n">
        <v>5</v>
      </c>
      <c r="B16" s="47"/>
      <c r="C16" s="47"/>
      <c r="D16" s="58"/>
      <c r="E16" s="47"/>
      <c r="F16" s="47"/>
      <c r="G16" s="53"/>
      <c r="H16" s="53"/>
      <c r="I16" s="53" t="n">
        <f aca="false">+G16+H16</f>
        <v>0</v>
      </c>
      <c r="J16" s="53"/>
      <c r="K16" s="53" t="n">
        <f aca="false">+K15+I16</f>
        <v>0</v>
      </c>
      <c r="L16" s="54" t="n">
        <v>0.05</v>
      </c>
      <c r="M16" s="54" t="n">
        <v>0.3883</v>
      </c>
      <c r="N16" s="55" t="n">
        <f aca="false">IF(L16="Not Available",0.0889*G16,L16*G16)</f>
        <v>0</v>
      </c>
      <c r="O16" s="55" t="n">
        <f aca="false">IF(M16="Not Available",0.0889*ABS(H16),M16*ABS(H16))</f>
        <v>0</v>
      </c>
      <c r="P16" s="32" t="n">
        <f aca="false">+IF($K16&gt;0,$K16,0)</f>
        <v>0</v>
      </c>
      <c r="Q16" s="32" t="n">
        <f aca="false">+IF($K16&lt;0,$K16,0)</f>
        <v>0</v>
      </c>
      <c r="R16" s="32" t="n">
        <f aca="false">IF(P16&gt;P15,P16-P15,0)</f>
        <v>0</v>
      </c>
      <c r="S16" s="32" t="n">
        <f aca="false">IF(Q16&lt;Q15,Q16-Q15,0)</f>
        <v>0</v>
      </c>
      <c r="T16" s="56" t="n">
        <f aca="false">IF(K16&gt;0,K16*L16,0)</f>
        <v>0</v>
      </c>
      <c r="U16" s="57" t="n">
        <f aca="false">IF(K16&lt;0,K16*M16,0)</f>
        <v>0</v>
      </c>
    </row>
    <row r="17" customFormat="false" ht="12.75" hidden="false" customHeight="false" outlineLevel="0" collapsed="false">
      <c r="A17" s="47" t="n">
        <v>6</v>
      </c>
      <c r="B17" s="51"/>
      <c r="C17" s="47"/>
      <c r="D17" s="58"/>
      <c r="E17" s="47"/>
      <c r="F17" s="51"/>
      <c r="G17" s="52"/>
      <c r="H17" s="52"/>
      <c r="I17" s="53" t="n">
        <f aca="false">+G17+H17</f>
        <v>0</v>
      </c>
      <c r="J17" s="53"/>
      <c r="K17" s="53" t="n">
        <f aca="false">+K16+I17</f>
        <v>0</v>
      </c>
      <c r="L17" s="54" t="n">
        <v>0.05</v>
      </c>
      <c r="M17" s="54" t="n">
        <v>0.3883</v>
      </c>
      <c r="N17" s="55" t="n">
        <f aca="false">IF(L17="Not Available",0.0889*G17,L17*G17)</f>
        <v>0</v>
      </c>
      <c r="O17" s="55" t="n">
        <f aca="false">IF(M17="Not Available",0.0889*ABS(H17),M17*ABS(H17))</f>
        <v>0</v>
      </c>
      <c r="P17" s="32" t="n">
        <f aca="false">+IF($K17&gt;0,$K17,0)</f>
        <v>0</v>
      </c>
      <c r="Q17" s="32" t="n">
        <f aca="false">+IF($K17&lt;0,$K17,0)</f>
        <v>0</v>
      </c>
      <c r="R17" s="32" t="n">
        <f aca="false">IF(P17&gt;P16,P17-P16,0)</f>
        <v>0</v>
      </c>
      <c r="S17" s="32" t="n">
        <f aca="false">IF(Q17&lt;Q16,Q17-Q16,0)</f>
        <v>0</v>
      </c>
      <c r="T17" s="56" t="n">
        <f aca="false">IF(K17&gt;0,K17*L17,0)</f>
        <v>0</v>
      </c>
      <c r="U17" s="57" t="n">
        <f aca="false">IF(K17&lt;0,K17*M17,0)</f>
        <v>0</v>
      </c>
    </row>
    <row r="18" customFormat="false" ht="12.75" hidden="false" customHeight="false" outlineLevel="0" collapsed="false">
      <c r="A18" s="47" t="n">
        <v>7</v>
      </c>
      <c r="B18" s="51"/>
      <c r="C18" s="47"/>
      <c r="D18" s="58"/>
      <c r="E18" s="47"/>
      <c r="F18" s="51"/>
      <c r="G18" s="52"/>
      <c r="H18" s="52"/>
      <c r="I18" s="53" t="n">
        <f aca="false">+G18+H18</f>
        <v>0</v>
      </c>
      <c r="J18" s="53"/>
      <c r="K18" s="53" t="n">
        <f aca="false">+K17+I18</f>
        <v>0</v>
      </c>
      <c r="L18" s="54" t="n">
        <v>0.05</v>
      </c>
      <c r="M18" s="54" t="n">
        <v>0.3883</v>
      </c>
      <c r="N18" s="55" t="n">
        <f aca="false">IF(L18="Not Available",0.0889*G18,L18*G18)</f>
        <v>0</v>
      </c>
      <c r="O18" s="55" t="n">
        <f aca="false">IF(M18="Not Available",0.0889*ABS(H18),M18*ABS(H18))</f>
        <v>0</v>
      </c>
      <c r="P18" s="32" t="n">
        <f aca="false">+IF($K18&gt;0,$K18,0)</f>
        <v>0</v>
      </c>
      <c r="Q18" s="32" t="n">
        <f aca="false">+IF($K18&lt;0,$K18,0)</f>
        <v>0</v>
      </c>
      <c r="R18" s="32" t="n">
        <f aca="false">IF(P18&gt;P17,P18-P17,0)</f>
        <v>0</v>
      </c>
      <c r="S18" s="32" t="n">
        <f aca="false">IF(Q18&lt;Q17,Q18-Q17,0)</f>
        <v>0</v>
      </c>
      <c r="T18" s="56" t="n">
        <f aca="false">IF(K18&gt;0,K18*L18,0)</f>
        <v>0</v>
      </c>
      <c r="U18" s="57" t="n">
        <f aca="false">IF(K18&lt;0,K18*M18,0)</f>
        <v>0</v>
      </c>
    </row>
    <row r="19" customFormat="false" ht="12.75" hidden="false" customHeight="false" outlineLevel="0" collapsed="false">
      <c r="A19" s="47" t="n">
        <v>8</v>
      </c>
      <c r="B19" s="51"/>
      <c r="C19" s="47"/>
      <c r="D19" s="58"/>
      <c r="E19" s="47"/>
      <c r="F19" s="51"/>
      <c r="G19" s="52"/>
      <c r="H19" s="52"/>
      <c r="I19" s="53" t="n">
        <f aca="false">+G19+H19</f>
        <v>0</v>
      </c>
      <c r="J19" s="53"/>
      <c r="K19" s="53" t="n">
        <f aca="false">+K18+I19</f>
        <v>0</v>
      </c>
      <c r="L19" s="54" t="n">
        <v>0.05</v>
      </c>
      <c r="M19" s="54" t="n">
        <v>0.3883</v>
      </c>
      <c r="N19" s="55" t="n">
        <f aca="false">IF(L19="Not Available",0.0889*G19,L19*G19)</f>
        <v>0</v>
      </c>
      <c r="O19" s="55" t="n">
        <f aca="false">IF(M19="Not Available",0.0889*ABS(H19),M19*ABS(H19))</f>
        <v>0</v>
      </c>
      <c r="P19" s="32" t="n">
        <f aca="false">+IF($K19&gt;0,$K19,0)</f>
        <v>0</v>
      </c>
      <c r="Q19" s="32" t="n">
        <f aca="false">+IF($K19&lt;0,$K19,0)</f>
        <v>0</v>
      </c>
      <c r="R19" s="32" t="n">
        <f aca="false">IF(P19&gt;P18,P19-P18,0)</f>
        <v>0</v>
      </c>
      <c r="S19" s="32" t="n">
        <f aca="false">IF(Q19&lt;Q18,Q19-Q18,0)</f>
        <v>0</v>
      </c>
      <c r="T19" s="56" t="n">
        <f aca="false">IF(K19&gt;0,K19*L19,0)</f>
        <v>0</v>
      </c>
      <c r="U19" s="57" t="n">
        <f aca="false">IF(K19&lt;0,K19*M19,0)</f>
        <v>0</v>
      </c>
    </row>
    <row r="20" customFormat="false" ht="12.75" hidden="false" customHeight="false" outlineLevel="0" collapsed="false">
      <c r="A20" s="47" t="n">
        <v>9</v>
      </c>
      <c r="B20" s="51"/>
      <c r="C20" s="47"/>
      <c r="D20" s="58"/>
      <c r="E20" s="47"/>
      <c r="F20" s="51"/>
      <c r="G20" s="52"/>
      <c r="H20" s="52"/>
      <c r="I20" s="53" t="n">
        <f aca="false">+G20+H20</f>
        <v>0</v>
      </c>
      <c r="J20" s="53"/>
      <c r="K20" s="53" t="n">
        <f aca="false">+K19+I20</f>
        <v>0</v>
      </c>
      <c r="L20" s="54" t="n">
        <v>0.05</v>
      </c>
      <c r="M20" s="54" t="n">
        <v>0.3883</v>
      </c>
      <c r="N20" s="55" t="n">
        <f aca="false">IF(L20="Not Available",0.0889*G20,L20*G20)</f>
        <v>0</v>
      </c>
      <c r="O20" s="55" t="n">
        <f aca="false">IF(M20="Not Available",0.0889*ABS(H20),M20*ABS(H20))</f>
        <v>0</v>
      </c>
      <c r="P20" s="32" t="n">
        <f aca="false">+IF($K20&gt;0,$K20,0)</f>
        <v>0</v>
      </c>
      <c r="Q20" s="32" t="n">
        <f aca="false">+IF($K20&lt;0,$K20,0)</f>
        <v>0</v>
      </c>
      <c r="R20" s="32" t="n">
        <f aca="false">IF(P20&gt;P19,P20-P19,0)</f>
        <v>0</v>
      </c>
      <c r="S20" s="32" t="n">
        <f aca="false">IF(Q20&lt;Q19,Q20-Q19,0)</f>
        <v>0</v>
      </c>
      <c r="T20" s="56" t="n">
        <f aca="false">IF(K20&gt;0,K20*L20,0)</f>
        <v>0</v>
      </c>
      <c r="U20" s="57" t="n">
        <f aca="false">IF(K20&lt;0,K20*M20,0)</f>
        <v>0</v>
      </c>
    </row>
    <row r="21" customFormat="false" ht="12.75" hidden="false" customHeight="false" outlineLevel="0" collapsed="false">
      <c r="A21" s="47" t="n">
        <v>10</v>
      </c>
      <c r="B21" s="47"/>
      <c r="C21" s="47"/>
      <c r="D21" s="58"/>
      <c r="E21" s="47"/>
      <c r="F21" s="47"/>
      <c r="G21" s="53"/>
      <c r="H21" s="53"/>
      <c r="I21" s="53" t="n">
        <f aca="false">+G21+H21</f>
        <v>0</v>
      </c>
      <c r="J21" s="53"/>
      <c r="K21" s="53" t="n">
        <f aca="false">+K20+I21</f>
        <v>0</v>
      </c>
      <c r="L21" s="54" t="n">
        <v>0.05</v>
      </c>
      <c r="M21" s="54" t="n">
        <v>0.3883</v>
      </c>
      <c r="N21" s="55" t="n">
        <f aca="false">IF(L21="Not Available",0.0889*G21,L21*G21)</f>
        <v>0</v>
      </c>
      <c r="O21" s="55" t="n">
        <f aca="false">IF(M21="Not Available",0.0889*ABS(H21),M21*ABS(H21))</f>
        <v>0</v>
      </c>
      <c r="P21" s="32" t="n">
        <f aca="false">+IF($K21&gt;0,$K21,0)</f>
        <v>0</v>
      </c>
      <c r="Q21" s="32" t="n">
        <f aca="false">+IF($K21&lt;0,$K21,0)</f>
        <v>0</v>
      </c>
      <c r="R21" s="32" t="n">
        <f aca="false">IF(P21&gt;P20,P21-P20,0)</f>
        <v>0</v>
      </c>
      <c r="S21" s="32" t="n">
        <f aca="false">IF(Q21&lt;Q20,Q21-Q20,0)</f>
        <v>0</v>
      </c>
      <c r="T21" s="56" t="n">
        <f aca="false">IF(K21&gt;0,K21*L21,0)</f>
        <v>0</v>
      </c>
      <c r="U21" s="57" t="n">
        <f aca="false">IF(K21&lt;0,K21*M21,0)</f>
        <v>0</v>
      </c>
    </row>
    <row r="22" customFormat="false" ht="12.75" hidden="false" customHeight="false" outlineLevel="0" collapsed="false">
      <c r="A22" s="47" t="n">
        <v>11</v>
      </c>
      <c r="B22" s="51"/>
      <c r="C22" s="47"/>
      <c r="D22" s="58"/>
      <c r="E22" s="47"/>
      <c r="F22" s="51"/>
      <c r="G22" s="52"/>
      <c r="H22" s="52"/>
      <c r="I22" s="53" t="n">
        <f aca="false">+G22+H22</f>
        <v>0</v>
      </c>
      <c r="J22" s="53"/>
      <c r="K22" s="53" t="n">
        <f aca="false">+K21+I22</f>
        <v>0</v>
      </c>
      <c r="L22" s="54" t="n">
        <v>0.05</v>
      </c>
      <c r="M22" s="54" t="n">
        <v>0.3883</v>
      </c>
      <c r="N22" s="55" t="n">
        <f aca="false">IF(L22="Not Available",0.0889*G22,L22*G22)</f>
        <v>0</v>
      </c>
      <c r="O22" s="55" t="n">
        <f aca="false">IF(M22="Not Available",0.0889*ABS(H22),M22*ABS(H22))</f>
        <v>0</v>
      </c>
      <c r="P22" s="32" t="n">
        <f aca="false">+IF($K22&gt;0,$K22,0)</f>
        <v>0</v>
      </c>
      <c r="Q22" s="32" t="n">
        <f aca="false">+IF($K22&lt;0,$K22,0)</f>
        <v>0</v>
      </c>
      <c r="R22" s="32" t="n">
        <f aca="false">IF(P22&gt;P21,P22-P21,0)</f>
        <v>0</v>
      </c>
      <c r="S22" s="32" t="n">
        <f aca="false">IF(Q22&lt;Q21,Q22-Q21,0)</f>
        <v>0</v>
      </c>
      <c r="T22" s="56" t="n">
        <f aca="false">IF(K22&gt;0,K22*L22,0)</f>
        <v>0</v>
      </c>
      <c r="U22" s="57" t="n">
        <f aca="false">IF(K22&lt;0,K22*M22,0)</f>
        <v>0</v>
      </c>
    </row>
    <row r="23" customFormat="false" ht="12.75" hidden="false" customHeight="false" outlineLevel="0" collapsed="false">
      <c r="A23" s="47" t="n">
        <v>12</v>
      </c>
      <c r="B23" s="47"/>
      <c r="C23" s="47"/>
      <c r="D23" s="58"/>
      <c r="E23" s="47"/>
      <c r="F23" s="47"/>
      <c r="G23" s="53"/>
      <c r="H23" s="53"/>
      <c r="I23" s="53" t="n">
        <f aca="false">+G23+H23</f>
        <v>0</v>
      </c>
      <c r="J23" s="53"/>
      <c r="K23" s="53" t="n">
        <f aca="false">+K22+I23</f>
        <v>0</v>
      </c>
      <c r="L23" s="54" t="n">
        <v>0.05</v>
      </c>
      <c r="M23" s="54" t="n">
        <v>0.3883</v>
      </c>
      <c r="N23" s="55" t="n">
        <f aca="false">IF(L23="Not Available",0.0889*G23,L23*G23)</f>
        <v>0</v>
      </c>
      <c r="O23" s="55" t="n">
        <f aca="false">IF(M23="Not Available",0.0889*ABS(H23),M23*ABS(H23))</f>
        <v>0</v>
      </c>
      <c r="P23" s="32" t="n">
        <f aca="false">+IF($K23&gt;0,$K23,0)</f>
        <v>0</v>
      </c>
      <c r="Q23" s="32" t="n">
        <f aca="false">+IF($K23&lt;0,$K23,0)</f>
        <v>0</v>
      </c>
      <c r="R23" s="32" t="n">
        <f aca="false">IF(P23&gt;P22,P23-P22,0)</f>
        <v>0</v>
      </c>
      <c r="S23" s="32" t="n">
        <f aca="false">IF(Q23&lt;Q22,Q23-Q22,0)</f>
        <v>0</v>
      </c>
      <c r="T23" s="56" t="n">
        <f aca="false">IF(K23&gt;0,K23*L23,0)</f>
        <v>0</v>
      </c>
      <c r="U23" s="57" t="n">
        <f aca="false">IF(K23&lt;0,K23*M23,0)</f>
        <v>0</v>
      </c>
    </row>
    <row r="24" customFormat="false" ht="12.75" hidden="false" customHeight="false" outlineLevel="0" collapsed="false">
      <c r="A24" s="47" t="n">
        <v>13</v>
      </c>
      <c r="B24" s="51"/>
      <c r="C24" s="47"/>
      <c r="D24" s="58"/>
      <c r="E24" s="47"/>
      <c r="F24" s="51"/>
      <c r="G24" s="52"/>
      <c r="H24" s="52"/>
      <c r="I24" s="53" t="n">
        <f aca="false">+G24+H24</f>
        <v>0</v>
      </c>
      <c r="J24" s="53"/>
      <c r="K24" s="53" t="n">
        <f aca="false">+K23+I24</f>
        <v>0</v>
      </c>
      <c r="L24" s="54" t="n">
        <v>0.05</v>
      </c>
      <c r="M24" s="54" t="n">
        <v>0.3883</v>
      </c>
      <c r="N24" s="55" t="n">
        <f aca="false">IF(L24="Not Available",0.0889*G24,L24*G24)</f>
        <v>0</v>
      </c>
      <c r="O24" s="55" t="n">
        <f aca="false">IF(M24="Not Available",0.0889*ABS(H24),M24*ABS(H24))</f>
        <v>0</v>
      </c>
      <c r="P24" s="32" t="n">
        <f aca="false">+IF($K24&gt;0,$K24,0)</f>
        <v>0</v>
      </c>
      <c r="Q24" s="32" t="n">
        <f aca="false">+IF($K24&lt;0,$K24,0)</f>
        <v>0</v>
      </c>
      <c r="R24" s="32" t="n">
        <f aca="false">IF(P24&gt;P23,P24-P23,0)</f>
        <v>0</v>
      </c>
      <c r="S24" s="32" t="n">
        <f aca="false">IF(Q24&lt;Q23,Q24-Q23,0)</f>
        <v>0</v>
      </c>
      <c r="T24" s="56" t="n">
        <f aca="false">IF(K24&gt;0,K24*L24,0)</f>
        <v>0</v>
      </c>
      <c r="U24" s="57" t="n">
        <f aca="false">IF(K24&lt;0,K24*M24,0)</f>
        <v>0</v>
      </c>
    </row>
    <row r="25" customFormat="false" ht="12.75" hidden="false" customHeight="false" outlineLevel="0" collapsed="false">
      <c r="A25" s="47" t="n">
        <v>14</v>
      </c>
      <c r="B25" s="51"/>
      <c r="C25" s="47"/>
      <c r="D25" s="58"/>
      <c r="E25" s="47"/>
      <c r="F25" s="51"/>
      <c r="G25" s="52"/>
      <c r="H25" s="52"/>
      <c r="I25" s="53" t="n">
        <f aca="false">+G25+H25</f>
        <v>0</v>
      </c>
      <c r="J25" s="53"/>
      <c r="K25" s="53" t="n">
        <f aca="false">+K24+I25</f>
        <v>0</v>
      </c>
      <c r="L25" s="54" t="n">
        <v>0.05</v>
      </c>
      <c r="M25" s="54" t="n">
        <v>0.3883</v>
      </c>
      <c r="N25" s="55" t="n">
        <f aca="false">IF(L25="Not Available",0.0889*G25,L25*G25)</f>
        <v>0</v>
      </c>
      <c r="O25" s="55" t="n">
        <f aca="false">IF(M25="Not Available",0.0889*ABS(H25),M25*ABS(H25))</f>
        <v>0</v>
      </c>
      <c r="P25" s="32" t="n">
        <f aca="false">+IF($K25&gt;0,$K25,0)</f>
        <v>0</v>
      </c>
      <c r="Q25" s="32" t="n">
        <f aca="false">+IF($K25&lt;0,$K25,0)</f>
        <v>0</v>
      </c>
      <c r="R25" s="32" t="n">
        <f aca="false">IF(P25&gt;P24,P25-P24,0)</f>
        <v>0</v>
      </c>
      <c r="S25" s="32" t="n">
        <f aca="false">IF(Q25&lt;Q24,Q25-Q24,0)</f>
        <v>0</v>
      </c>
      <c r="T25" s="56" t="n">
        <f aca="false">IF(K25&gt;0,K25*L25,0)</f>
        <v>0</v>
      </c>
      <c r="U25" s="57" t="n">
        <f aca="false">IF(K25&lt;0,K25*M25,0)</f>
        <v>0</v>
      </c>
    </row>
    <row r="26" customFormat="false" ht="12.75" hidden="false" customHeight="false" outlineLevel="0" collapsed="false">
      <c r="A26" s="47" t="n">
        <v>15</v>
      </c>
      <c r="B26" s="47"/>
      <c r="C26" s="47"/>
      <c r="D26" s="58"/>
      <c r="E26" s="47"/>
      <c r="F26" s="47"/>
      <c r="G26" s="53"/>
      <c r="H26" s="53"/>
      <c r="I26" s="53" t="n">
        <f aca="false">+G26+H26</f>
        <v>0</v>
      </c>
      <c r="J26" s="53"/>
      <c r="K26" s="53" t="n">
        <f aca="false">+K25+I26</f>
        <v>0</v>
      </c>
      <c r="L26" s="54" t="n">
        <v>0.3883</v>
      </c>
      <c r="M26" s="54" t="n">
        <v>0.3883</v>
      </c>
      <c r="N26" s="55" t="n">
        <f aca="false">IF(L26="Not Available",0.0889*G26,L26*G26)</f>
        <v>0</v>
      </c>
      <c r="O26" s="55" t="n">
        <f aca="false">IF(M26="Not Available",0.0889*ABS(H26),M26*ABS(H26))</f>
        <v>0</v>
      </c>
      <c r="P26" s="32" t="n">
        <f aca="false">+IF($K26&gt;0,$K26,0)</f>
        <v>0</v>
      </c>
      <c r="Q26" s="32" t="n">
        <f aca="false">+IF($K26&lt;0,$K26,0)</f>
        <v>0</v>
      </c>
      <c r="R26" s="32" t="n">
        <f aca="false">IF(P26&gt;P25,P26-P25,0)</f>
        <v>0</v>
      </c>
      <c r="S26" s="32" t="n">
        <f aca="false">IF(Q26&lt;Q25,Q26-Q25,0)</f>
        <v>0</v>
      </c>
      <c r="T26" s="56" t="n">
        <f aca="false">IF(K26&gt;0,K26*L26,0)</f>
        <v>0</v>
      </c>
      <c r="U26" s="57" t="n">
        <f aca="false">IF(K26&lt;0,K26*M26,0)</f>
        <v>0</v>
      </c>
    </row>
    <row r="27" customFormat="false" ht="12.75" hidden="false" customHeight="false" outlineLevel="0" collapsed="false">
      <c r="A27" s="47" t="n">
        <v>16</v>
      </c>
      <c r="B27" s="51"/>
      <c r="C27" s="47"/>
      <c r="D27" s="58"/>
      <c r="E27" s="47"/>
      <c r="F27" s="51"/>
      <c r="G27" s="52"/>
      <c r="H27" s="52"/>
      <c r="I27" s="53" t="n">
        <f aca="false">+G27+H27</f>
        <v>0</v>
      </c>
      <c r="J27" s="53"/>
      <c r="K27" s="53" t="n">
        <f aca="false">+K26+I27</f>
        <v>0</v>
      </c>
      <c r="L27" s="54" t="n">
        <v>0.3883</v>
      </c>
      <c r="M27" s="54" t="n">
        <v>0.3883</v>
      </c>
      <c r="N27" s="55" t="n">
        <f aca="false">IF(L27="Not Available",0.0889*G27,L27*G27)</f>
        <v>0</v>
      </c>
      <c r="O27" s="55" t="n">
        <f aca="false">IF(M27="Not Available",0.0889*ABS(H27),M27*ABS(H27))</f>
        <v>0</v>
      </c>
      <c r="P27" s="32" t="n">
        <f aca="false">+IF($K27&gt;0,$K27,0)</f>
        <v>0</v>
      </c>
      <c r="Q27" s="32" t="n">
        <f aca="false">+IF($K27&lt;0,$K27,0)</f>
        <v>0</v>
      </c>
      <c r="R27" s="32" t="n">
        <f aca="false">IF(P27&gt;P26,P27-P26,0)</f>
        <v>0</v>
      </c>
      <c r="S27" s="32" t="n">
        <f aca="false">IF(Q27&lt;Q26,Q27-Q26,0)</f>
        <v>0</v>
      </c>
      <c r="T27" s="56" t="n">
        <f aca="false">IF(K27&gt;0,K27*L27,0)</f>
        <v>0</v>
      </c>
      <c r="U27" s="57" t="n">
        <f aca="false">IF(K27&lt;0,K27*M27,0)</f>
        <v>0</v>
      </c>
    </row>
    <row r="28" customFormat="false" ht="12.75" hidden="false" customHeight="false" outlineLevel="0" collapsed="false">
      <c r="A28" s="47" t="n">
        <v>17</v>
      </c>
      <c r="B28" s="51"/>
      <c r="C28" s="47"/>
      <c r="D28" s="58"/>
      <c r="E28" s="47"/>
      <c r="F28" s="51"/>
      <c r="G28" s="52"/>
      <c r="H28" s="52"/>
      <c r="I28" s="53" t="n">
        <f aca="false">+G28+H28</f>
        <v>0</v>
      </c>
      <c r="J28" s="53"/>
      <c r="K28" s="53" t="n">
        <f aca="false">+K27+I28</f>
        <v>0</v>
      </c>
      <c r="L28" s="54" t="n">
        <v>0.3883</v>
      </c>
      <c r="M28" s="54" t="n">
        <v>0.3883</v>
      </c>
      <c r="N28" s="55" t="n">
        <f aca="false">IF(L28="Not Available",0.0889*G28,L28*G28)</f>
        <v>0</v>
      </c>
      <c r="O28" s="55" t="n">
        <f aca="false">IF(M28="Not Available",0.0889*ABS(H28),M28*ABS(H28))</f>
        <v>0</v>
      </c>
      <c r="P28" s="32" t="n">
        <f aca="false">+IF($K28&gt;0,$K28,0)</f>
        <v>0</v>
      </c>
      <c r="Q28" s="32" t="n">
        <f aca="false">+IF($K28&lt;0,$K28,0)</f>
        <v>0</v>
      </c>
      <c r="R28" s="32" t="n">
        <f aca="false">IF(P28&gt;P27,P28-P27,0)</f>
        <v>0</v>
      </c>
      <c r="S28" s="32" t="n">
        <f aca="false">IF(Q28&lt;Q27,Q28-Q27,0)</f>
        <v>0</v>
      </c>
      <c r="T28" s="56" t="n">
        <f aca="false">IF(K28&gt;0,K28*L28,0)</f>
        <v>0</v>
      </c>
      <c r="U28" s="57" t="n">
        <f aca="false">IF(K28&lt;0,K28*M28,0)</f>
        <v>0</v>
      </c>
    </row>
    <row r="29" customFormat="false" ht="12.75" hidden="false" customHeight="false" outlineLevel="0" collapsed="false">
      <c r="A29" s="47" t="n">
        <v>18</v>
      </c>
      <c r="B29" s="47"/>
      <c r="C29" s="47"/>
      <c r="D29" s="58"/>
      <c r="E29" s="47"/>
      <c r="F29" s="47"/>
      <c r="G29" s="53"/>
      <c r="H29" s="53"/>
      <c r="I29" s="53" t="n">
        <f aca="false">+G29+H29</f>
        <v>0</v>
      </c>
      <c r="J29" s="53"/>
      <c r="K29" s="53" t="n">
        <f aca="false">+K28+I29</f>
        <v>0</v>
      </c>
      <c r="L29" s="54" t="n">
        <v>0.3883</v>
      </c>
      <c r="M29" s="54" t="n">
        <v>0.3883</v>
      </c>
      <c r="N29" s="55" t="n">
        <f aca="false">IF(L29="Not Available",0.0889*G29,L29*G29)</f>
        <v>0</v>
      </c>
      <c r="O29" s="55" t="n">
        <f aca="false">IF(M29="Not Available",0.0889*ABS(H29),M29*ABS(H29))</f>
        <v>0</v>
      </c>
      <c r="P29" s="32" t="n">
        <f aca="false">+IF($K29&gt;0,$K29,0)</f>
        <v>0</v>
      </c>
      <c r="Q29" s="32" t="n">
        <f aca="false">+IF($K29&lt;0,$K29,0)</f>
        <v>0</v>
      </c>
      <c r="R29" s="32" t="n">
        <f aca="false">IF(P29&gt;P28,P29-P28,0)</f>
        <v>0</v>
      </c>
      <c r="S29" s="32" t="n">
        <f aca="false">IF(Q29&lt;Q28,Q29-Q28,0)</f>
        <v>0</v>
      </c>
      <c r="T29" s="56" t="n">
        <f aca="false">IF(K29&gt;0,K29*L29,0)</f>
        <v>0</v>
      </c>
      <c r="U29" s="57" t="n">
        <f aca="false">IF(K29&lt;0,K29*M29,0)</f>
        <v>0</v>
      </c>
    </row>
    <row r="30" customFormat="false" ht="12.75" hidden="false" customHeight="false" outlineLevel="0" collapsed="false">
      <c r="A30" s="47" t="n">
        <v>19</v>
      </c>
      <c r="B30" s="47"/>
      <c r="C30" s="47"/>
      <c r="D30" s="58"/>
      <c r="E30" s="47"/>
      <c r="F30" s="47"/>
      <c r="G30" s="53"/>
      <c r="H30" s="53"/>
      <c r="I30" s="53" t="n">
        <f aca="false">+G30+H30</f>
        <v>0</v>
      </c>
      <c r="J30" s="53"/>
      <c r="K30" s="53" t="n">
        <f aca="false">+K29+I30</f>
        <v>0</v>
      </c>
      <c r="L30" s="54" t="n">
        <v>0.2</v>
      </c>
      <c r="M30" s="54" t="n">
        <v>0.3883</v>
      </c>
      <c r="N30" s="55" t="n">
        <f aca="false">IF(L30="Not Available",0.0889*G30,L30*G30)</f>
        <v>0</v>
      </c>
      <c r="O30" s="55" t="n">
        <f aca="false">IF(M30="Not Available",0.0889*ABS(H30),M30*ABS(H30))</f>
        <v>0</v>
      </c>
      <c r="P30" s="32" t="n">
        <f aca="false">+IF($K30&gt;0,$K30,0)</f>
        <v>0</v>
      </c>
      <c r="Q30" s="32" t="n">
        <f aca="false">+IF($K30&lt;0,$K30,0)</f>
        <v>0</v>
      </c>
      <c r="R30" s="32" t="n">
        <f aca="false">IF(P30&gt;P29,P30-P29,0)</f>
        <v>0</v>
      </c>
      <c r="S30" s="32" t="n">
        <f aca="false">IF(Q30&lt;Q29,Q30-Q29,0)</f>
        <v>0</v>
      </c>
      <c r="T30" s="56" t="n">
        <f aca="false">IF(K30&gt;0,K30*L30,0)</f>
        <v>0</v>
      </c>
      <c r="U30" s="57" t="n">
        <f aca="false">IF(K30&lt;0,K30*M30,0)</f>
        <v>0</v>
      </c>
    </row>
    <row r="31" customFormat="false" ht="12.75" hidden="false" customHeight="false" outlineLevel="0" collapsed="false">
      <c r="A31" s="47" t="n">
        <v>20</v>
      </c>
      <c r="B31" s="51"/>
      <c r="C31" s="47"/>
      <c r="D31" s="58"/>
      <c r="E31" s="47"/>
      <c r="F31" s="51"/>
      <c r="G31" s="52"/>
      <c r="H31" s="52"/>
      <c r="I31" s="53" t="n">
        <f aca="false">+G31+H31</f>
        <v>0</v>
      </c>
      <c r="J31" s="53"/>
      <c r="K31" s="53" t="n">
        <f aca="false">+K30+I31</f>
        <v>0</v>
      </c>
      <c r="L31" s="54" t="n">
        <v>0.2</v>
      </c>
      <c r="M31" s="54" t="n">
        <v>0.3883</v>
      </c>
      <c r="N31" s="55" t="n">
        <f aca="false">IF(L31="Not Available",0.0889*G31,L31*G31)</f>
        <v>0</v>
      </c>
      <c r="O31" s="55" t="n">
        <f aca="false">IF(M31="Not Available",0.0889*ABS(H31),M31*ABS(H31))</f>
        <v>0</v>
      </c>
      <c r="P31" s="32" t="n">
        <f aca="false">+IF($K31&gt;0,$K31,0)</f>
        <v>0</v>
      </c>
      <c r="Q31" s="32" t="n">
        <f aca="false">+IF($K31&lt;0,$K31,0)</f>
        <v>0</v>
      </c>
      <c r="R31" s="32" t="n">
        <f aca="false">IF(P31&gt;P30,P31-P30,0)</f>
        <v>0</v>
      </c>
      <c r="S31" s="32" t="n">
        <f aca="false">IF(Q31&lt;Q30,Q31-Q30,0)</f>
        <v>0</v>
      </c>
      <c r="T31" s="56" t="n">
        <f aca="false">IF(K31&gt;0,K31*L31,0)</f>
        <v>0</v>
      </c>
      <c r="U31" s="57" t="n">
        <f aca="false">IF(K31&lt;0,K31*M31,0)</f>
        <v>0</v>
      </c>
    </row>
    <row r="32" customFormat="false" ht="12.75" hidden="false" customHeight="false" outlineLevel="0" collapsed="false">
      <c r="A32" s="47" t="n">
        <v>21</v>
      </c>
      <c r="B32" s="47"/>
      <c r="C32" s="47"/>
      <c r="D32" s="58"/>
      <c r="E32" s="47"/>
      <c r="F32" s="47"/>
      <c r="G32" s="53"/>
      <c r="H32" s="53"/>
      <c r="I32" s="53" t="n">
        <f aca="false">+G32+H32</f>
        <v>0</v>
      </c>
      <c r="J32" s="53"/>
      <c r="K32" s="53" t="n">
        <f aca="false">+K31+I32</f>
        <v>0</v>
      </c>
      <c r="L32" s="54" t="n">
        <v>0.2</v>
      </c>
      <c r="M32" s="54" t="n">
        <v>0.3883</v>
      </c>
      <c r="N32" s="55" t="n">
        <f aca="false">IF(L32="Not Available",0.0889*G32,L32*G32)</f>
        <v>0</v>
      </c>
      <c r="O32" s="55" t="n">
        <f aca="false">IF(M32="Not Available",0.0889*ABS(H32),M32*ABS(H32))</f>
        <v>0</v>
      </c>
      <c r="P32" s="32" t="n">
        <f aca="false">+IF($K32&gt;0,$K32,0)</f>
        <v>0</v>
      </c>
      <c r="Q32" s="32" t="n">
        <f aca="false">+IF($K32&lt;0,$K32,0)</f>
        <v>0</v>
      </c>
      <c r="R32" s="32" t="n">
        <f aca="false">IF(P32&gt;P31,P32-P31,0)</f>
        <v>0</v>
      </c>
      <c r="S32" s="32" t="n">
        <f aca="false">IF(Q32&lt;Q31,Q32-Q31,0)</f>
        <v>0</v>
      </c>
      <c r="T32" s="56" t="n">
        <f aca="false">IF(K32&gt;0,K32*L32,0)</f>
        <v>0</v>
      </c>
      <c r="U32" s="57" t="n">
        <f aca="false">IF(K32&lt;0,K32*M32,0)</f>
        <v>0</v>
      </c>
    </row>
    <row r="33" customFormat="false" ht="12.75" hidden="false" customHeight="false" outlineLevel="0" collapsed="false">
      <c r="A33" s="47" t="n">
        <v>22</v>
      </c>
      <c r="B33" s="51"/>
      <c r="C33" s="47"/>
      <c r="D33" s="58"/>
      <c r="E33" s="47"/>
      <c r="F33" s="51"/>
      <c r="G33" s="52"/>
      <c r="H33" s="52"/>
      <c r="I33" s="53" t="n">
        <f aca="false">+G33+H33</f>
        <v>0</v>
      </c>
      <c r="J33" s="53"/>
      <c r="K33" s="53" t="n">
        <f aca="false">+K32+I33</f>
        <v>0</v>
      </c>
      <c r="L33" s="54" t="n">
        <v>0.3883</v>
      </c>
      <c r="M33" s="54" t="n">
        <v>0.3883</v>
      </c>
      <c r="N33" s="55" t="n">
        <f aca="false">IF(L33="Not Available",0.0889*G33,L33*G33)</f>
        <v>0</v>
      </c>
      <c r="O33" s="55" t="n">
        <f aca="false">IF(M33="Not Available",0.0889*ABS(H33),M33*ABS(H33))</f>
        <v>0</v>
      </c>
      <c r="P33" s="32" t="n">
        <f aca="false">+IF($K33&gt;0,$K33,0)</f>
        <v>0</v>
      </c>
      <c r="Q33" s="32" t="n">
        <f aca="false">+IF($K33&lt;0,$K33,0)</f>
        <v>0</v>
      </c>
      <c r="R33" s="32" t="n">
        <f aca="false">IF(P33&gt;P32,P33-P32,0)</f>
        <v>0</v>
      </c>
      <c r="S33" s="32" t="n">
        <f aca="false">IF(Q33&lt;Q32,Q33-Q32,0)</f>
        <v>0</v>
      </c>
      <c r="T33" s="56" t="n">
        <f aca="false">IF(K33&gt;0,K33*L33,0)</f>
        <v>0</v>
      </c>
      <c r="U33" s="57" t="n">
        <f aca="false">IF(K33&lt;0,K33*M33,0)</f>
        <v>0</v>
      </c>
    </row>
    <row r="34" customFormat="false" ht="12.75" hidden="false" customHeight="false" outlineLevel="0" collapsed="false">
      <c r="A34" s="47" t="n">
        <v>23</v>
      </c>
      <c r="B34" s="51"/>
      <c r="C34" s="47"/>
      <c r="D34" s="58"/>
      <c r="E34" s="47"/>
      <c r="F34" s="51"/>
      <c r="G34" s="52"/>
      <c r="H34" s="52"/>
      <c r="I34" s="53" t="n">
        <f aca="false">+G34+H34</f>
        <v>0</v>
      </c>
      <c r="J34" s="53"/>
      <c r="K34" s="53" t="n">
        <f aca="false">+K33+I34</f>
        <v>0</v>
      </c>
      <c r="L34" s="54" t="n">
        <v>0.3883</v>
      </c>
      <c r="M34" s="54" t="n">
        <v>0.3883</v>
      </c>
      <c r="N34" s="55" t="n">
        <f aca="false">IF(L34="Not Available",0.0889*G34,L34*G34)</f>
        <v>0</v>
      </c>
      <c r="O34" s="55" t="n">
        <f aca="false">IF(M34="Not Available",0.0889*ABS(H34),M34*ABS(H34))</f>
        <v>0</v>
      </c>
      <c r="P34" s="32" t="n">
        <f aca="false">+IF($K34&gt;0,$K34,0)</f>
        <v>0</v>
      </c>
      <c r="Q34" s="32" t="n">
        <f aca="false">+IF($K34&lt;0,$K34,0)</f>
        <v>0</v>
      </c>
      <c r="R34" s="32" t="n">
        <f aca="false">IF(P34&gt;P33,P34-P33,0)</f>
        <v>0</v>
      </c>
      <c r="S34" s="32" t="n">
        <f aca="false">IF(Q34&lt;Q33,Q34-Q33,0)</f>
        <v>0</v>
      </c>
      <c r="T34" s="56" t="n">
        <f aca="false">IF(K34&gt;0,K34*L34,0)</f>
        <v>0</v>
      </c>
      <c r="U34" s="57" t="n">
        <f aca="false">IF(K34&lt;0,K34*M34,0)</f>
        <v>0</v>
      </c>
    </row>
    <row r="35" customFormat="false" ht="12.75" hidden="false" customHeight="false" outlineLevel="0" collapsed="false">
      <c r="A35" s="47" t="n">
        <v>24</v>
      </c>
      <c r="B35" s="51"/>
      <c r="C35" s="47"/>
      <c r="D35" s="58"/>
      <c r="E35" s="47"/>
      <c r="F35" s="51"/>
      <c r="G35" s="52"/>
      <c r="H35" s="52"/>
      <c r="I35" s="53" t="n">
        <f aca="false">+G35+H35</f>
        <v>0</v>
      </c>
      <c r="J35" s="53"/>
      <c r="K35" s="53" t="n">
        <f aca="false">+K34+I35</f>
        <v>0</v>
      </c>
      <c r="L35" s="54" t="n">
        <v>0.3883</v>
      </c>
      <c r="M35" s="54" t="n">
        <v>0.3883</v>
      </c>
      <c r="N35" s="55" t="n">
        <f aca="false">IF(L35="Not Available",0.0889*G35,L35*G35)</f>
        <v>0</v>
      </c>
      <c r="O35" s="55" t="n">
        <f aca="false">IF(M35="Not Available",0.0889*ABS(H35),M35*ABS(H35))</f>
        <v>0</v>
      </c>
      <c r="P35" s="32" t="n">
        <f aca="false">+IF($K35&gt;0,$K35,0)</f>
        <v>0</v>
      </c>
      <c r="Q35" s="32" t="n">
        <f aca="false">+IF($K35&lt;0,$K35,0)</f>
        <v>0</v>
      </c>
      <c r="R35" s="32" t="n">
        <f aca="false">IF(P35&gt;P34,P35-P34,0)</f>
        <v>0</v>
      </c>
      <c r="S35" s="32" t="n">
        <f aca="false">IF(Q35&lt;Q34,Q35-Q34,0)</f>
        <v>0</v>
      </c>
      <c r="T35" s="56" t="n">
        <f aca="false">IF(K35&gt;0,K35*L35,0)</f>
        <v>0</v>
      </c>
      <c r="U35" s="57" t="n">
        <f aca="false">IF(K35&lt;0,K35*M35,0)</f>
        <v>0</v>
      </c>
    </row>
    <row r="36" customFormat="false" ht="12.75" hidden="false" customHeight="false" outlineLevel="0" collapsed="false">
      <c r="A36" s="47" t="n">
        <v>25</v>
      </c>
      <c r="B36" s="51"/>
      <c r="C36" s="47"/>
      <c r="D36" s="58"/>
      <c r="E36" s="47"/>
      <c r="F36" s="51"/>
      <c r="G36" s="52"/>
      <c r="H36" s="52"/>
      <c r="I36" s="53" t="n">
        <f aca="false">+G36+H36</f>
        <v>0</v>
      </c>
      <c r="J36" s="53"/>
      <c r="K36" s="53" t="n">
        <f aca="false">+K35+I36</f>
        <v>0</v>
      </c>
      <c r="L36" s="54" t="n">
        <v>0.3883</v>
      </c>
      <c r="M36" s="54" t="n">
        <v>0.3883</v>
      </c>
      <c r="N36" s="55" t="n">
        <f aca="false">IF(L36="Not Available",0.0889*G36,L36*G36)</f>
        <v>0</v>
      </c>
      <c r="O36" s="55" t="n">
        <f aca="false">IF(M36="Not Available",0.0889*ABS(H36),M36*ABS(H36))</f>
        <v>0</v>
      </c>
      <c r="P36" s="32" t="n">
        <f aca="false">+IF($K36&gt;0,$K36,0)</f>
        <v>0</v>
      </c>
      <c r="Q36" s="32" t="n">
        <f aca="false">+IF($K36&lt;0,$K36,0)</f>
        <v>0</v>
      </c>
      <c r="R36" s="32" t="n">
        <f aca="false">IF(P36&gt;P35,P36-P35,0)</f>
        <v>0</v>
      </c>
      <c r="S36" s="32" t="n">
        <f aca="false">IF(Q36&lt;Q35,Q36-Q35,0)</f>
        <v>0</v>
      </c>
      <c r="T36" s="56" t="n">
        <f aca="false">IF(K36&gt;0,K36*L36,0)</f>
        <v>0</v>
      </c>
      <c r="U36" s="57" t="n">
        <f aca="false">IF(K36&lt;0,K36*M36,0)</f>
        <v>0</v>
      </c>
    </row>
    <row r="37" customFormat="false" ht="12.75" hidden="false" customHeight="false" outlineLevel="0" collapsed="false">
      <c r="A37" s="47" t="n">
        <v>26</v>
      </c>
      <c r="B37" s="51"/>
      <c r="C37" s="47"/>
      <c r="D37" s="58"/>
      <c r="E37" s="47"/>
      <c r="F37" s="51"/>
      <c r="G37" s="52"/>
      <c r="H37" s="52"/>
      <c r="I37" s="53" t="n">
        <f aca="false">+G37+H37</f>
        <v>0</v>
      </c>
      <c r="J37" s="53"/>
      <c r="K37" s="53" t="n">
        <f aca="false">+K36+I37</f>
        <v>0</v>
      </c>
      <c r="L37" s="54" t="n">
        <v>0.3883</v>
      </c>
      <c r="M37" s="54" t="n">
        <v>0.3883</v>
      </c>
      <c r="N37" s="55" t="n">
        <f aca="false">IF(L37="Not Available",0.0889*G37,L37*G37)</f>
        <v>0</v>
      </c>
      <c r="O37" s="55" t="n">
        <f aca="false">IF(M37="Not Available",0.0889*ABS(H37),M37*ABS(H37))</f>
        <v>0</v>
      </c>
      <c r="P37" s="32" t="n">
        <f aca="false">+IF($K37&gt;0,$K37,0)</f>
        <v>0</v>
      </c>
      <c r="Q37" s="32" t="n">
        <f aca="false">+IF($K37&lt;0,$K37,0)</f>
        <v>0</v>
      </c>
      <c r="R37" s="32" t="n">
        <f aca="false">IF(P37&gt;P36,P37-P36,0)</f>
        <v>0</v>
      </c>
      <c r="S37" s="32" t="n">
        <f aca="false">IF(Q37&lt;Q36,Q37-Q36,0)</f>
        <v>0</v>
      </c>
      <c r="T37" s="56" t="n">
        <f aca="false">IF(K37&gt;0,K37*L37,0)</f>
        <v>0</v>
      </c>
      <c r="U37" s="57" t="n">
        <f aca="false">IF(K37&lt;0,K37*M37,0)</f>
        <v>0</v>
      </c>
    </row>
    <row r="38" customFormat="false" ht="12.75" hidden="false" customHeight="false" outlineLevel="0" collapsed="false">
      <c r="A38" s="47" t="n">
        <v>27</v>
      </c>
      <c r="B38" s="51"/>
      <c r="C38" s="47"/>
      <c r="D38" s="58"/>
      <c r="E38" s="47"/>
      <c r="F38" s="51"/>
      <c r="G38" s="52"/>
      <c r="H38" s="52"/>
      <c r="I38" s="53" t="n">
        <f aca="false">+G38+H38</f>
        <v>0</v>
      </c>
      <c r="J38" s="53"/>
      <c r="K38" s="53" t="n">
        <f aca="false">+K37+I38</f>
        <v>0</v>
      </c>
      <c r="L38" s="54" t="n">
        <v>0.3883</v>
      </c>
      <c r="M38" s="54" t="n">
        <v>0.3883</v>
      </c>
      <c r="N38" s="55" t="n">
        <f aca="false">IF(L38="Not Available",0.0889*G38,L38*G38)</f>
        <v>0</v>
      </c>
      <c r="O38" s="55" t="n">
        <f aca="false">IF(M38="Not Available",0.0889*ABS(H38),M38*ABS(H38))</f>
        <v>0</v>
      </c>
      <c r="P38" s="32" t="n">
        <f aca="false">+IF($K38&gt;0,$K38,0)</f>
        <v>0</v>
      </c>
      <c r="Q38" s="32" t="n">
        <f aca="false">+IF($K38&lt;0,$K38,0)</f>
        <v>0</v>
      </c>
      <c r="R38" s="32" t="n">
        <f aca="false">IF(P38&gt;P37,P38-P37,0)</f>
        <v>0</v>
      </c>
      <c r="S38" s="32" t="n">
        <f aca="false">IF(Q38&lt;Q37,Q38-Q37,0)</f>
        <v>0</v>
      </c>
      <c r="T38" s="56" t="n">
        <f aca="false">IF(K38&gt;0,K38*L38,0)</f>
        <v>0</v>
      </c>
      <c r="U38" s="57" t="n">
        <f aca="false">IF(K38&lt;0,K38*M38,0)</f>
        <v>0</v>
      </c>
    </row>
    <row r="39" customFormat="false" ht="12.75" hidden="false" customHeight="false" outlineLevel="0" collapsed="false">
      <c r="A39" s="47" t="n">
        <v>28</v>
      </c>
      <c r="B39" s="51"/>
      <c r="C39" s="47"/>
      <c r="D39" s="58"/>
      <c r="E39" s="47"/>
      <c r="F39" s="51"/>
      <c r="G39" s="52"/>
      <c r="H39" s="52"/>
      <c r="I39" s="53" t="n">
        <f aca="false">+G39+H39</f>
        <v>0</v>
      </c>
      <c r="J39" s="53"/>
      <c r="K39" s="53" t="n">
        <f aca="false">+K38+I39</f>
        <v>0</v>
      </c>
      <c r="L39" s="54" t="n">
        <v>0.3883</v>
      </c>
      <c r="M39" s="54" t="n">
        <v>0.3883</v>
      </c>
      <c r="N39" s="55" t="n">
        <f aca="false">IF(L39="Not Available",0.0889*G39,L39*G39)</f>
        <v>0</v>
      </c>
      <c r="O39" s="55" t="n">
        <f aca="false">IF(M39="Not Available",0.0889*ABS(H39),M39*ABS(H39))</f>
        <v>0</v>
      </c>
      <c r="P39" s="32" t="n">
        <f aca="false">+IF($K39&gt;0,$K39,0)</f>
        <v>0</v>
      </c>
      <c r="Q39" s="32" t="n">
        <f aca="false">+IF($K39&lt;0,$K39,0)</f>
        <v>0</v>
      </c>
      <c r="R39" s="32" t="n">
        <f aca="false">IF(P39&gt;P38,P39-P38,0)</f>
        <v>0</v>
      </c>
      <c r="S39" s="32" t="n">
        <f aca="false">IF(Q39&lt;Q38,Q39-Q38,0)</f>
        <v>0</v>
      </c>
      <c r="T39" s="56" t="n">
        <f aca="false">IF(K39&gt;0,K39*L39,0)</f>
        <v>0</v>
      </c>
      <c r="U39" s="57" t="n">
        <f aca="false">IF(K39&lt;0,K39*M39,0)</f>
        <v>0</v>
      </c>
    </row>
    <row r="40" customFormat="false" ht="12.75" hidden="false" customHeight="false" outlineLevel="0" collapsed="false">
      <c r="A40" s="47" t="n">
        <v>29</v>
      </c>
      <c r="B40" s="51"/>
      <c r="C40" s="47"/>
      <c r="D40" s="58"/>
      <c r="E40" s="47"/>
      <c r="F40" s="51"/>
      <c r="G40" s="52"/>
      <c r="H40" s="52"/>
      <c r="I40" s="53" t="n">
        <f aca="false">+G40+H40</f>
        <v>0</v>
      </c>
      <c r="J40" s="53"/>
      <c r="K40" s="53" t="n">
        <f aca="false">+K39+I40</f>
        <v>0</v>
      </c>
      <c r="L40" s="54" t="n">
        <v>0.3883</v>
      </c>
      <c r="M40" s="54" t="n">
        <v>0.3883</v>
      </c>
      <c r="N40" s="55" t="n">
        <f aca="false">IF(L40="Not Available",0.0889*G40,L40*G40)</f>
        <v>0</v>
      </c>
      <c r="O40" s="55" t="n">
        <f aca="false">IF(M40="Not Available",0.0889*ABS(H40),M40*ABS(H40))</f>
        <v>0</v>
      </c>
      <c r="P40" s="32" t="n">
        <f aca="false">+IF($K40&gt;0,$K40,0)</f>
        <v>0</v>
      </c>
      <c r="Q40" s="32" t="n">
        <f aca="false">+IF($K40&lt;0,$K40,0)</f>
        <v>0</v>
      </c>
      <c r="R40" s="32" t="n">
        <f aca="false">IF(P40&gt;P39,P40-P39,0)</f>
        <v>0</v>
      </c>
      <c r="S40" s="32" t="n">
        <f aca="false">IF(Q40&lt;Q39,Q40-Q39,0)</f>
        <v>0</v>
      </c>
      <c r="T40" s="56" t="n">
        <f aca="false">IF(K40&gt;0,K40*L40,0)</f>
        <v>0</v>
      </c>
      <c r="U40" s="57" t="n">
        <f aca="false">IF(K40&lt;0,K40*M40,0)</f>
        <v>0</v>
      </c>
    </row>
    <row r="41" customFormat="false" ht="12.75" hidden="false" customHeight="false" outlineLevel="0" collapsed="false">
      <c r="A41" s="47" t="n">
        <v>30</v>
      </c>
      <c r="B41" s="51"/>
      <c r="C41" s="47"/>
      <c r="D41" s="58"/>
      <c r="E41" s="47"/>
      <c r="F41" s="51"/>
      <c r="G41" s="60"/>
      <c r="H41" s="60"/>
      <c r="I41" s="61" t="n">
        <f aca="false">+G41+H41</f>
        <v>0</v>
      </c>
      <c r="J41" s="53"/>
      <c r="K41" s="53" t="n">
        <f aca="false">+K40+I41</f>
        <v>0</v>
      </c>
      <c r="L41" s="54" t="n">
        <v>0.3883</v>
      </c>
      <c r="M41" s="54" t="n">
        <v>0.3883</v>
      </c>
      <c r="N41" s="55" t="n">
        <f aca="false">IF(L41="Not Available",0.0889*G41,L41*G41)</f>
        <v>0</v>
      </c>
      <c r="O41" s="55" t="n">
        <f aca="false">IF(M41="Not Available",0.0889*ABS(H41),M41*ABS(H41))</f>
        <v>0</v>
      </c>
      <c r="P41" s="32" t="n">
        <f aca="false">+IF($K41&gt;0,$K41,0)</f>
        <v>0</v>
      </c>
      <c r="Q41" s="32" t="n">
        <f aca="false">+IF($K41&lt;0,$K41,0)</f>
        <v>0</v>
      </c>
      <c r="R41" s="32" t="n">
        <f aca="false">IF(P41&gt;P40,P41-P40,0)</f>
        <v>0</v>
      </c>
      <c r="S41" s="32" t="n">
        <f aca="false">IF(Q41&lt;Q40,Q41-Q40,0)</f>
        <v>0</v>
      </c>
      <c r="T41" s="56" t="n">
        <f aca="false">IF(K41&gt;0,K41*L41,0)</f>
        <v>0</v>
      </c>
      <c r="U41" s="57" t="n">
        <f aca="false">IF(K41&lt;0,K41*M41,0)</f>
        <v>0</v>
      </c>
    </row>
    <row r="42" customFormat="false" ht="12.75" hidden="false" customHeight="false" outlineLevel="0" collapsed="false">
      <c r="A42" s="47" t="n">
        <v>31</v>
      </c>
      <c r="B42" s="51"/>
      <c r="C42" s="47"/>
      <c r="D42" s="58"/>
      <c r="E42" s="47"/>
      <c r="F42" s="51"/>
      <c r="G42" s="60"/>
      <c r="H42" s="60"/>
      <c r="I42" s="61" t="n">
        <f aca="false">+G42+H42</f>
        <v>0</v>
      </c>
      <c r="J42" s="53"/>
      <c r="K42" s="53" t="n">
        <f aca="false">+K41+I42</f>
        <v>0</v>
      </c>
      <c r="L42" s="54" t="n">
        <v>0.3883</v>
      </c>
      <c r="M42" s="54" t="n">
        <v>0.3883</v>
      </c>
      <c r="N42" s="55" t="n">
        <f aca="false">IF(L42="Not Available",0.0889*G42,L42*G42)</f>
        <v>0</v>
      </c>
      <c r="O42" s="55" t="n">
        <f aca="false">IF(M42="Not Available",0.0889*ABS(H42),M42*ABS(H42))</f>
        <v>0</v>
      </c>
      <c r="P42" s="32" t="n">
        <f aca="false">+IF($K42&gt;0,$K42,0)</f>
        <v>0</v>
      </c>
      <c r="Q42" s="32" t="n">
        <f aca="false">+IF($K42&lt;0,$K42,0)</f>
        <v>0</v>
      </c>
      <c r="R42" s="32" t="n">
        <f aca="false">IF(P42&gt;P41,P42-P41,0)</f>
        <v>0</v>
      </c>
      <c r="S42" s="32" t="n">
        <f aca="false">IF(Q42&lt;Q41,Q42-Q41,0)</f>
        <v>0</v>
      </c>
      <c r="T42" s="56" t="n">
        <f aca="false">IF(K42&gt;0,K42*L42,0)</f>
        <v>0</v>
      </c>
      <c r="U42" s="57" t="n">
        <f aca="false">IF(K42&lt;0,K42*M42,0)</f>
        <v>0</v>
      </c>
    </row>
    <row r="43" customFormat="false" ht="12.75" hidden="false" customHeight="false" outlineLevel="0" collapsed="false">
      <c r="A43" s="47" t="s">
        <v>41</v>
      </c>
      <c r="E43" s="0"/>
      <c r="F43" s="0"/>
      <c r="G43" s="33" t="n">
        <f aca="false">+SUM(G12:G42)</f>
        <v>0</v>
      </c>
      <c r="H43" s="33" t="n">
        <f aca="false">+SUM(H12:H42)</f>
        <v>0</v>
      </c>
      <c r="I43" s="33" t="n">
        <f aca="false">+SUM(I12:I42)</f>
        <v>0</v>
      </c>
      <c r="N43" s="84" t="n">
        <f aca="false">SUM(N12:N42)</f>
        <v>0</v>
      </c>
      <c r="O43" s="84" t="n">
        <f aca="false">SUM(O12:O42)</f>
        <v>0</v>
      </c>
      <c r="P43" s="84" t="n">
        <f aca="false">SUM(P12:P42)</f>
        <v>0</v>
      </c>
      <c r="Q43" s="84" t="n">
        <f aca="false">SUM(Q12:Q42)</f>
        <v>0</v>
      </c>
      <c r="R43" s="84" t="n">
        <f aca="false">SUM(R12:R42)</f>
        <v>0</v>
      </c>
      <c r="S43" s="84" t="n">
        <f aca="false">SUM(S12:S42)</f>
        <v>0</v>
      </c>
      <c r="T43" s="84" t="n">
        <f aca="false">SUM(T12:T42)</f>
        <v>0</v>
      </c>
      <c r="U43" s="84" t="n">
        <f aca="false">SUM(U12:U42)</f>
        <v>0</v>
      </c>
    </row>
    <row r="44" customFormat="false" ht="12.75" hidden="false" customHeight="false" outlineLevel="0" collapsed="false">
      <c r="A44" s="47"/>
      <c r="E44" s="0"/>
      <c r="F44" s="0"/>
      <c r="G44" s="0"/>
    </row>
    <row r="45" customFormat="false" ht="13.5" hidden="false" customHeight="false" outlineLevel="0" collapsed="false">
      <c r="A45" s="47"/>
      <c r="E45" s="0"/>
      <c r="F45" s="0"/>
      <c r="G45" s="0"/>
      <c r="R45" s="66" t="s">
        <v>42</v>
      </c>
      <c r="S45" s="32" t="n">
        <f aca="false">+R43-S43</f>
        <v>0</v>
      </c>
    </row>
    <row r="46" customFormat="false" ht="13.5" hidden="false" customHeight="false" outlineLevel="0" collapsed="false">
      <c r="A46" s="47"/>
      <c r="E46" s="67" t="s">
        <v>43</v>
      </c>
      <c r="G46" s="31" t="n">
        <f aca="false">+G43</f>
        <v>0</v>
      </c>
      <c r="M46" s="68" t="s">
        <v>44</v>
      </c>
      <c r="N46" s="68"/>
      <c r="O46" s="68"/>
      <c r="P46" s="68"/>
      <c r="Q46" s="68"/>
      <c r="R46" s="68"/>
      <c r="S46" s="68"/>
      <c r="T46" s="68"/>
      <c r="U46" s="69" t="n">
        <f aca="false">T43+(ABS((U43)))</f>
        <v>0</v>
      </c>
    </row>
    <row r="47" customFormat="false" ht="12.75" hidden="false" customHeight="false" outlineLevel="0" collapsed="false">
      <c r="A47" s="47"/>
      <c r="E47" s="67" t="s">
        <v>45</v>
      </c>
      <c r="G47" s="31" t="n">
        <f aca="false">+H43</f>
        <v>0</v>
      </c>
      <c r="N47" s="70"/>
      <c r="O47" s="70"/>
      <c r="S47" s="71"/>
      <c r="T47" s="70"/>
    </row>
    <row r="48" customFormat="false" ht="12.75" hidden="false" customHeight="false" outlineLevel="0" collapsed="false">
      <c r="A48" s="47"/>
      <c r="N48" s="70"/>
      <c r="O48" s="70"/>
      <c r="S48" s="71"/>
      <c r="T48" s="70"/>
    </row>
    <row r="49" customFormat="false" ht="12.75" hidden="false" customHeight="false" outlineLevel="0" collapsed="false">
      <c r="A49" s="47"/>
      <c r="N49" s="86"/>
      <c r="O49" s="70"/>
      <c r="S49" s="71"/>
      <c r="T49" s="70"/>
    </row>
    <row r="50" customFormat="false" ht="12.75" hidden="false" customHeight="false" outlineLevel="0" collapsed="false">
      <c r="A50" s="47"/>
      <c r="N50" s="70"/>
      <c r="O50" s="55"/>
      <c r="S50" s="71"/>
      <c r="T50" s="70"/>
    </row>
    <row r="51" customFormat="false" ht="12.75" hidden="false" customHeight="false" outlineLevel="0" collapsed="false">
      <c r="A51" s="47"/>
      <c r="N51" s="70"/>
      <c r="O51" s="55"/>
    </row>
    <row r="52" customFormat="false" ht="12.75" hidden="false" customHeight="false" outlineLevel="0" collapsed="false">
      <c r="A52" s="47"/>
      <c r="N52" s="70"/>
      <c r="O52" s="55"/>
    </row>
    <row r="53" customFormat="false" ht="13.5" hidden="false" customHeight="false" outlineLevel="0" collapsed="false">
      <c r="A53" s="51" t="s">
        <v>59</v>
      </c>
      <c r="N53" s="70"/>
      <c r="O53" s="82"/>
    </row>
    <row r="54" customFormat="false" ht="45.75" hidden="false" customHeight="false" outlineLevel="0" collapsed="false">
      <c r="A54" s="35" t="s">
        <v>17</v>
      </c>
      <c r="B54" s="35" t="s">
        <v>18</v>
      </c>
      <c r="C54" s="36" t="s">
        <v>19</v>
      </c>
      <c r="D54" s="37" t="s">
        <v>20</v>
      </c>
      <c r="E54" s="35" t="s">
        <v>21</v>
      </c>
      <c r="F54" s="35" t="s">
        <v>22</v>
      </c>
      <c r="G54" s="38" t="s">
        <v>23</v>
      </c>
      <c r="H54" s="38" t="s">
        <v>24</v>
      </c>
      <c r="I54" s="38" t="s">
        <v>25</v>
      </c>
      <c r="J54" s="39" t="s">
        <v>26</v>
      </c>
      <c r="K54" s="38" t="s">
        <v>27</v>
      </c>
      <c r="L54" s="40" t="s">
        <v>28</v>
      </c>
      <c r="M54" s="40" t="s">
        <v>29</v>
      </c>
      <c r="N54" s="40" t="s">
        <v>30</v>
      </c>
      <c r="O54" s="40" t="s">
        <v>31</v>
      </c>
      <c r="P54" s="41" t="s">
        <v>32</v>
      </c>
      <c r="Q54" s="41" t="s">
        <v>33</v>
      </c>
      <c r="R54" s="41" t="s">
        <v>34</v>
      </c>
      <c r="S54" s="41" t="s">
        <v>35</v>
      </c>
      <c r="T54" s="43"/>
      <c r="U54" s="43"/>
    </row>
    <row r="55" customFormat="false" ht="12.75" hidden="false" customHeight="false" outlineLevel="0" collapsed="false">
      <c r="A55" s="44"/>
      <c r="B55" s="45" t="s">
        <v>58</v>
      </c>
      <c r="C55" s="45" t="n">
        <v>27431</v>
      </c>
      <c r="D55" s="46" t="s">
        <v>56</v>
      </c>
      <c r="E55" s="47" t="n">
        <v>500616</v>
      </c>
      <c r="F55" s="48" t="s">
        <v>39</v>
      </c>
      <c r="G55" s="49"/>
      <c r="H55" s="49"/>
      <c r="I55" s="49"/>
      <c r="J55" s="49"/>
      <c r="K55" s="49"/>
      <c r="L55" s="50"/>
      <c r="M55" s="50"/>
      <c r="N55" s="50"/>
      <c r="O55" s="50"/>
      <c r="P55" s="32" t="n">
        <f aca="false">IF($J55&gt;0,$J55,0)</f>
        <v>0</v>
      </c>
      <c r="Q55" s="32" t="n">
        <f aca="false">IF($J55&lt;0,$J55,0)</f>
        <v>0</v>
      </c>
      <c r="R55" s="32" t="n">
        <f aca="false">+P55</f>
        <v>0</v>
      </c>
      <c r="S55" s="32" t="n">
        <f aca="false">+Q55</f>
        <v>0</v>
      </c>
    </row>
    <row r="56" customFormat="false" ht="12.75" hidden="false" customHeight="false" outlineLevel="0" collapsed="false">
      <c r="A56" s="47" t="n">
        <v>1</v>
      </c>
      <c r="B56" s="51"/>
      <c r="C56" s="47"/>
      <c r="D56" s="0"/>
      <c r="E56" s="0"/>
      <c r="F56" s="0"/>
      <c r="G56" s="52"/>
      <c r="H56" s="52"/>
      <c r="I56" s="53" t="n">
        <f aca="false">+G56+H56</f>
        <v>0</v>
      </c>
      <c r="J56" s="53"/>
      <c r="K56" s="53" t="n">
        <f aca="false">+J55+I56</f>
        <v>0</v>
      </c>
      <c r="L56" s="54" t="n">
        <v>0.05</v>
      </c>
      <c r="M56" s="54" t="n">
        <v>0.3883</v>
      </c>
      <c r="N56" s="55" t="n">
        <f aca="false">IF(L56="Not Available",0.0889*G56,L56*G56)</f>
        <v>0</v>
      </c>
      <c r="O56" s="55" t="n">
        <f aca="false">IF(M56="Not Available",0.0889*ABS(H56),M56*ABS(H56))</f>
        <v>0</v>
      </c>
      <c r="P56" s="32" t="n">
        <f aca="false">+IF($K56&gt;0,$K56,0)</f>
        <v>0</v>
      </c>
      <c r="Q56" s="32" t="n">
        <f aca="false">+IF($K56&lt;0,$K56,0)</f>
        <v>0</v>
      </c>
      <c r="R56" s="32" t="n">
        <f aca="false">IF(P56&gt;P55,P56-P55,0)</f>
        <v>0</v>
      </c>
      <c r="S56" s="32" t="n">
        <f aca="false">IF(Q56&lt;Q55,Q56-Q55,0)</f>
        <v>0</v>
      </c>
      <c r="T56" s="56" t="n">
        <f aca="false">IF(K56&gt;0,K56*L56,0)</f>
        <v>0</v>
      </c>
      <c r="U56" s="57" t="n">
        <f aca="false">IF(K56&lt;0,K56*M56,0)</f>
        <v>0</v>
      </c>
    </row>
    <row r="57" customFormat="false" ht="12.75" hidden="false" customHeight="false" outlineLevel="0" collapsed="false">
      <c r="A57" s="47" t="n">
        <v>2</v>
      </c>
      <c r="B57" s="51"/>
      <c r="C57" s="47"/>
      <c r="D57" s="58"/>
      <c r="E57" s="47"/>
      <c r="F57" s="51"/>
      <c r="G57" s="52"/>
      <c r="H57" s="52"/>
      <c r="I57" s="53" t="n">
        <f aca="false">+G57+H57</f>
        <v>0</v>
      </c>
      <c r="J57" s="53"/>
      <c r="K57" s="53" t="n">
        <f aca="false">+K56+I57</f>
        <v>0</v>
      </c>
      <c r="L57" s="54" t="n">
        <v>0.05</v>
      </c>
      <c r="M57" s="54" t="n">
        <v>0.3883</v>
      </c>
      <c r="N57" s="55" t="n">
        <f aca="false">IF(L57="Not Available",0.0889*G57,L57*G57)</f>
        <v>0</v>
      </c>
      <c r="O57" s="55" t="n">
        <f aca="false">IF(M57="Not Available",0.0889*ABS(H57),M57*ABS(H57))</f>
        <v>0</v>
      </c>
      <c r="P57" s="32" t="n">
        <f aca="false">+IF($K57&gt;0,$K57,0)</f>
        <v>0</v>
      </c>
      <c r="Q57" s="32" t="n">
        <f aca="false">+IF($K57&lt;0,$K57,0)</f>
        <v>0</v>
      </c>
      <c r="R57" s="32" t="n">
        <f aca="false">IF(P57&gt;P56,P57-P56,0)</f>
        <v>0</v>
      </c>
      <c r="S57" s="32" t="n">
        <f aca="false">IF(Q57&lt;Q56,Q57-Q56,0)</f>
        <v>0</v>
      </c>
      <c r="T57" s="56" t="n">
        <f aca="false">IF(K57&gt;0,K57*L57,0)</f>
        <v>0</v>
      </c>
      <c r="U57" s="57" t="n">
        <f aca="false">IF(K57&lt;0,K57*M57,0)</f>
        <v>0</v>
      </c>
    </row>
    <row r="58" customFormat="false" ht="12.75" hidden="false" customHeight="false" outlineLevel="0" collapsed="false">
      <c r="A58" s="47" t="n">
        <v>3</v>
      </c>
      <c r="B58" s="51"/>
      <c r="C58" s="47"/>
      <c r="D58" s="58"/>
      <c r="E58" s="47"/>
      <c r="F58" s="51"/>
      <c r="G58" s="52"/>
      <c r="H58" s="52"/>
      <c r="I58" s="53" t="n">
        <f aca="false">+G58+H58</f>
        <v>0</v>
      </c>
      <c r="J58" s="53"/>
      <c r="K58" s="53" t="n">
        <f aca="false">+K57+I58</f>
        <v>0</v>
      </c>
      <c r="L58" s="54" t="n">
        <v>0.05</v>
      </c>
      <c r="M58" s="54" t="n">
        <v>0.3883</v>
      </c>
      <c r="N58" s="55" t="n">
        <f aca="false">IF(L58="Not Available",0.0889*G58,L58*G58)</f>
        <v>0</v>
      </c>
      <c r="O58" s="55" t="n">
        <f aca="false">IF(M58="Not Available",0.0889*ABS(H58),M58*ABS(H58))</f>
        <v>0</v>
      </c>
      <c r="P58" s="32" t="n">
        <f aca="false">+IF($K58&gt;0,$K58,0)</f>
        <v>0</v>
      </c>
      <c r="Q58" s="32" t="n">
        <f aca="false">+IF($K58&lt;0,$K58,0)</f>
        <v>0</v>
      </c>
      <c r="R58" s="32" t="n">
        <f aca="false">IF(P58&gt;P57,P58-P57,0)</f>
        <v>0</v>
      </c>
      <c r="S58" s="32" t="n">
        <f aca="false">IF(Q58&lt;Q57,Q58-Q57,0)</f>
        <v>0</v>
      </c>
      <c r="T58" s="56" t="n">
        <f aca="false">IF(K58&gt;0,K58*L58,0)</f>
        <v>0</v>
      </c>
      <c r="U58" s="57" t="n">
        <f aca="false">IF(K58&lt;0,K58*M58,0)</f>
        <v>0</v>
      </c>
    </row>
    <row r="59" customFormat="false" ht="12.75" hidden="false" customHeight="false" outlineLevel="0" collapsed="false">
      <c r="A59" s="47" t="n">
        <v>4</v>
      </c>
      <c r="B59" s="51"/>
      <c r="C59" s="47"/>
      <c r="D59" s="58"/>
      <c r="E59" s="47"/>
      <c r="F59" s="51"/>
      <c r="G59" s="52"/>
      <c r="H59" s="52"/>
      <c r="I59" s="53" t="n">
        <f aca="false">+G59+H59</f>
        <v>0</v>
      </c>
      <c r="J59" s="53"/>
      <c r="K59" s="53" t="n">
        <f aca="false">+K58+I59</f>
        <v>0</v>
      </c>
      <c r="L59" s="54" t="n">
        <v>0.05</v>
      </c>
      <c r="M59" s="54" t="n">
        <v>0.3883</v>
      </c>
      <c r="N59" s="55" t="n">
        <f aca="false">IF(L59="Not Available",0.0889*G59,L59*G59)</f>
        <v>0</v>
      </c>
      <c r="O59" s="55" t="n">
        <f aca="false">IF(M59="Not Available",0.0889*ABS(H59),M59*ABS(H59))</f>
        <v>0</v>
      </c>
      <c r="P59" s="32" t="n">
        <f aca="false">+IF($K59&gt;0,$K59,0)</f>
        <v>0</v>
      </c>
      <c r="Q59" s="32" t="n">
        <f aca="false">+IF($K59&lt;0,$K59,0)</f>
        <v>0</v>
      </c>
      <c r="R59" s="32" t="n">
        <f aca="false">IF(P59&gt;P58,P59-P58,0)</f>
        <v>0</v>
      </c>
      <c r="S59" s="32" t="n">
        <f aca="false">IF(Q59&lt;Q58,Q59-Q58,0)</f>
        <v>0</v>
      </c>
      <c r="T59" s="56" t="n">
        <f aca="false">IF(K59&gt;0,K59*L59,0)</f>
        <v>0</v>
      </c>
      <c r="U59" s="57" t="n">
        <f aca="false">IF(K59&lt;0,K59*M59,0)</f>
        <v>0</v>
      </c>
    </row>
    <row r="60" customFormat="false" ht="12.75" hidden="false" customHeight="false" outlineLevel="0" collapsed="false">
      <c r="A60" s="47" t="n">
        <v>5</v>
      </c>
      <c r="B60" s="47"/>
      <c r="C60" s="47"/>
      <c r="D60" s="58"/>
      <c r="E60" s="47"/>
      <c r="F60" s="47"/>
      <c r="G60" s="53"/>
      <c r="H60" s="53"/>
      <c r="I60" s="53" t="n">
        <f aca="false">+G60+H60</f>
        <v>0</v>
      </c>
      <c r="J60" s="53"/>
      <c r="K60" s="53" t="n">
        <f aca="false">+K59+I60</f>
        <v>0</v>
      </c>
      <c r="L60" s="54" t="n">
        <v>0.05</v>
      </c>
      <c r="M60" s="54" t="n">
        <v>0.3883</v>
      </c>
      <c r="N60" s="55" t="n">
        <f aca="false">IF(L60="Not Available",0.0889*G60,L60*G60)</f>
        <v>0</v>
      </c>
      <c r="O60" s="55" t="n">
        <f aca="false">IF(M60="Not Available",0.0889*ABS(H60),M60*ABS(H60))</f>
        <v>0</v>
      </c>
      <c r="P60" s="32" t="n">
        <f aca="false">+IF($K60&gt;0,$K60,0)</f>
        <v>0</v>
      </c>
      <c r="Q60" s="32" t="n">
        <f aca="false">+IF($K60&lt;0,$K60,0)</f>
        <v>0</v>
      </c>
      <c r="R60" s="32" t="n">
        <f aca="false">IF(P60&gt;P59,P60-P59,0)</f>
        <v>0</v>
      </c>
      <c r="S60" s="32" t="n">
        <f aca="false">IF(Q60&lt;Q59,Q60-Q59,0)</f>
        <v>0</v>
      </c>
      <c r="T60" s="56" t="n">
        <f aca="false">IF(K60&gt;0,K60*L60,0)</f>
        <v>0</v>
      </c>
      <c r="U60" s="57" t="n">
        <f aca="false">IF(K60&lt;0,K60*M60,0)</f>
        <v>0</v>
      </c>
    </row>
    <row r="61" customFormat="false" ht="12.75" hidden="false" customHeight="false" outlineLevel="0" collapsed="false">
      <c r="A61" s="47" t="n">
        <v>6</v>
      </c>
      <c r="B61" s="51"/>
      <c r="C61" s="47"/>
      <c r="D61" s="58"/>
      <c r="E61" s="47"/>
      <c r="F61" s="51"/>
      <c r="G61" s="52"/>
      <c r="H61" s="52"/>
      <c r="I61" s="53" t="n">
        <f aca="false">+G61+H61</f>
        <v>0</v>
      </c>
      <c r="J61" s="53"/>
      <c r="K61" s="53" t="n">
        <f aca="false">+K60+I61</f>
        <v>0</v>
      </c>
      <c r="L61" s="54" t="n">
        <v>0.05</v>
      </c>
      <c r="M61" s="54" t="n">
        <v>0.3883</v>
      </c>
      <c r="N61" s="55" t="n">
        <f aca="false">IF(L61="Not Available",0.0889*G61,L61*G61)</f>
        <v>0</v>
      </c>
      <c r="O61" s="55" t="n">
        <f aca="false">IF(M61="Not Available",0.0889*ABS(H61),M61*ABS(H61))</f>
        <v>0</v>
      </c>
      <c r="P61" s="32" t="n">
        <f aca="false">+IF($K61&gt;0,$K61,0)</f>
        <v>0</v>
      </c>
      <c r="Q61" s="32" t="n">
        <f aca="false">+IF($K61&lt;0,$K61,0)</f>
        <v>0</v>
      </c>
      <c r="R61" s="32" t="n">
        <f aca="false">IF(P61&gt;P60,P61-P60,0)</f>
        <v>0</v>
      </c>
      <c r="S61" s="32" t="n">
        <f aca="false">IF(Q61&lt;Q60,Q61-Q60,0)</f>
        <v>0</v>
      </c>
      <c r="T61" s="56" t="n">
        <f aca="false">IF(K61&gt;0,K61*L61,0)</f>
        <v>0</v>
      </c>
      <c r="U61" s="57" t="n">
        <f aca="false">IF(K61&lt;0,K61*M61,0)</f>
        <v>0</v>
      </c>
    </row>
    <row r="62" customFormat="false" ht="12.75" hidden="false" customHeight="false" outlineLevel="0" collapsed="false">
      <c r="A62" s="47" t="n">
        <v>7</v>
      </c>
      <c r="B62" s="51"/>
      <c r="C62" s="47"/>
      <c r="D62" s="58"/>
      <c r="E62" s="47"/>
      <c r="F62" s="51"/>
      <c r="G62" s="52"/>
      <c r="H62" s="52"/>
      <c r="I62" s="53" t="n">
        <f aca="false">+G62+H62</f>
        <v>0</v>
      </c>
      <c r="J62" s="53"/>
      <c r="K62" s="53" t="n">
        <f aca="false">+K61+I62</f>
        <v>0</v>
      </c>
      <c r="L62" s="54" t="n">
        <v>0.05</v>
      </c>
      <c r="M62" s="54" t="n">
        <v>0.3883</v>
      </c>
      <c r="N62" s="55" t="n">
        <f aca="false">IF(L62="Not Available",0.0889*G62,L62*G62)</f>
        <v>0</v>
      </c>
      <c r="O62" s="55" t="n">
        <f aca="false">IF(M62="Not Available",0.0889*ABS(H62),M62*ABS(H62))</f>
        <v>0</v>
      </c>
      <c r="P62" s="32" t="n">
        <f aca="false">+IF($K62&gt;0,$K62,0)</f>
        <v>0</v>
      </c>
      <c r="Q62" s="32" t="n">
        <f aca="false">+IF($K62&lt;0,$K62,0)</f>
        <v>0</v>
      </c>
      <c r="R62" s="32" t="n">
        <f aca="false">IF(P62&gt;P61,P62-P61,0)</f>
        <v>0</v>
      </c>
      <c r="S62" s="32" t="n">
        <f aca="false">IF(Q62&lt;Q61,Q62-Q61,0)</f>
        <v>0</v>
      </c>
      <c r="T62" s="56" t="n">
        <f aca="false">IF(K62&gt;0,K62*L62,0)</f>
        <v>0</v>
      </c>
      <c r="U62" s="57" t="n">
        <f aca="false">IF(K62&lt;0,K62*M62,0)</f>
        <v>0</v>
      </c>
    </row>
    <row r="63" customFormat="false" ht="12.75" hidden="false" customHeight="false" outlineLevel="0" collapsed="false">
      <c r="A63" s="47" t="n">
        <v>8</v>
      </c>
      <c r="B63" s="51"/>
      <c r="C63" s="47"/>
      <c r="D63" s="58"/>
      <c r="E63" s="47"/>
      <c r="F63" s="51"/>
      <c r="G63" s="52"/>
      <c r="H63" s="52"/>
      <c r="I63" s="53" t="n">
        <f aca="false">+G63+H63</f>
        <v>0</v>
      </c>
      <c r="J63" s="53"/>
      <c r="K63" s="53" t="n">
        <f aca="false">+K62+I63</f>
        <v>0</v>
      </c>
      <c r="L63" s="54" t="n">
        <v>0.05</v>
      </c>
      <c r="M63" s="54" t="n">
        <v>0.3883</v>
      </c>
      <c r="N63" s="55" t="n">
        <f aca="false">IF(L63="Not Available",0.0889*G63,L63*G63)</f>
        <v>0</v>
      </c>
      <c r="O63" s="55" t="n">
        <f aca="false">IF(M63="Not Available",0.0889*ABS(H63),M63*ABS(H63))</f>
        <v>0</v>
      </c>
      <c r="P63" s="32" t="n">
        <f aca="false">+IF($K63&gt;0,$K63,0)</f>
        <v>0</v>
      </c>
      <c r="Q63" s="32" t="n">
        <f aca="false">+IF($K63&lt;0,$K63,0)</f>
        <v>0</v>
      </c>
      <c r="R63" s="32" t="n">
        <f aca="false">IF(P63&gt;P62,P63-P62,0)</f>
        <v>0</v>
      </c>
      <c r="S63" s="32" t="n">
        <f aca="false">IF(Q63&lt;Q62,Q63-Q62,0)</f>
        <v>0</v>
      </c>
      <c r="T63" s="56" t="n">
        <f aca="false">IF(K63&gt;0,K63*L63,0)</f>
        <v>0</v>
      </c>
      <c r="U63" s="57" t="n">
        <f aca="false">IF(K63&lt;0,K63*M63,0)</f>
        <v>0</v>
      </c>
    </row>
    <row r="64" customFormat="false" ht="12.75" hidden="false" customHeight="false" outlineLevel="0" collapsed="false">
      <c r="A64" s="47" t="n">
        <v>9</v>
      </c>
      <c r="B64" s="51"/>
      <c r="C64" s="47"/>
      <c r="D64" s="58"/>
      <c r="E64" s="47"/>
      <c r="F64" s="51"/>
      <c r="G64" s="52"/>
      <c r="H64" s="52"/>
      <c r="I64" s="53" t="n">
        <f aca="false">+G64+H64</f>
        <v>0</v>
      </c>
      <c r="J64" s="53"/>
      <c r="K64" s="53" t="n">
        <f aca="false">+K63+I64</f>
        <v>0</v>
      </c>
      <c r="L64" s="54" t="n">
        <v>0.05</v>
      </c>
      <c r="M64" s="54" t="n">
        <v>0.3883</v>
      </c>
      <c r="N64" s="55" t="n">
        <f aca="false">IF(L64="Not Available",0.0889*G64,L64*G64)</f>
        <v>0</v>
      </c>
      <c r="O64" s="55" t="n">
        <f aca="false">IF(M64="Not Available",0.0889*ABS(H64),M64*ABS(H64))</f>
        <v>0</v>
      </c>
      <c r="P64" s="32" t="n">
        <f aca="false">+IF($K64&gt;0,$K64,0)</f>
        <v>0</v>
      </c>
      <c r="Q64" s="32" t="n">
        <f aca="false">+IF($K64&lt;0,$K64,0)</f>
        <v>0</v>
      </c>
      <c r="R64" s="32" t="n">
        <f aca="false">IF(P64&gt;P63,P64-P63,0)</f>
        <v>0</v>
      </c>
      <c r="S64" s="32" t="n">
        <f aca="false">IF(Q64&lt;Q63,Q64-Q63,0)</f>
        <v>0</v>
      </c>
      <c r="T64" s="56" t="n">
        <f aca="false">IF(K64&gt;0,K64*L64,0)</f>
        <v>0</v>
      </c>
      <c r="U64" s="57" t="n">
        <f aca="false">IF(K64&lt;0,K64*M64,0)</f>
        <v>0</v>
      </c>
    </row>
    <row r="65" customFormat="false" ht="12.75" hidden="false" customHeight="false" outlineLevel="0" collapsed="false">
      <c r="A65" s="47" t="n">
        <v>10</v>
      </c>
      <c r="B65" s="47"/>
      <c r="C65" s="47"/>
      <c r="D65" s="58"/>
      <c r="E65" s="47"/>
      <c r="F65" s="47"/>
      <c r="G65" s="53"/>
      <c r="H65" s="53"/>
      <c r="I65" s="53" t="n">
        <f aca="false">+G65+H65</f>
        <v>0</v>
      </c>
      <c r="J65" s="53"/>
      <c r="K65" s="53" t="n">
        <f aca="false">+K64+I65</f>
        <v>0</v>
      </c>
      <c r="L65" s="54" t="n">
        <v>0.05</v>
      </c>
      <c r="M65" s="54" t="n">
        <v>0.3883</v>
      </c>
      <c r="N65" s="55" t="n">
        <f aca="false">IF(L65="Not Available",0.0889*G65,L65*G65)</f>
        <v>0</v>
      </c>
      <c r="O65" s="55" t="n">
        <f aca="false">IF(M65="Not Available",0.0889*ABS(H65),M65*ABS(H65))</f>
        <v>0</v>
      </c>
      <c r="P65" s="32" t="n">
        <f aca="false">+IF($K65&gt;0,$K65,0)</f>
        <v>0</v>
      </c>
      <c r="Q65" s="32" t="n">
        <f aca="false">+IF($K65&lt;0,$K65,0)</f>
        <v>0</v>
      </c>
      <c r="R65" s="32" t="n">
        <f aca="false">IF(P65&gt;P64,P65-P64,0)</f>
        <v>0</v>
      </c>
      <c r="S65" s="32" t="n">
        <f aca="false">IF(Q65&lt;Q64,Q65-Q64,0)</f>
        <v>0</v>
      </c>
      <c r="T65" s="56" t="n">
        <f aca="false">IF(K65&gt;0,K65*L65,0)</f>
        <v>0</v>
      </c>
      <c r="U65" s="57" t="n">
        <f aca="false">IF(K65&lt;0,K65*M65,0)</f>
        <v>0</v>
      </c>
    </row>
    <row r="66" customFormat="false" ht="12.75" hidden="false" customHeight="false" outlineLevel="0" collapsed="false">
      <c r="A66" s="47" t="n">
        <v>11</v>
      </c>
      <c r="B66" s="51"/>
      <c r="C66" s="47"/>
      <c r="D66" s="58"/>
      <c r="E66" s="47"/>
      <c r="F66" s="51"/>
      <c r="G66" s="52"/>
      <c r="H66" s="52"/>
      <c r="I66" s="53" t="n">
        <f aca="false">+G66+H66</f>
        <v>0</v>
      </c>
      <c r="J66" s="53"/>
      <c r="K66" s="53" t="n">
        <f aca="false">+K65+I66</f>
        <v>0</v>
      </c>
      <c r="L66" s="54" t="n">
        <v>0.05</v>
      </c>
      <c r="M66" s="54" t="n">
        <v>0.3883</v>
      </c>
      <c r="N66" s="55" t="n">
        <f aca="false">IF(L66="Not Available",0.0889*G66,L66*G66)</f>
        <v>0</v>
      </c>
      <c r="O66" s="55" t="n">
        <f aca="false">IF(M66="Not Available",0.0889*ABS(H66),M66*ABS(H66))</f>
        <v>0</v>
      </c>
      <c r="P66" s="32" t="n">
        <f aca="false">+IF($K66&gt;0,$K66,0)</f>
        <v>0</v>
      </c>
      <c r="Q66" s="32" t="n">
        <f aca="false">+IF($K66&lt;0,$K66,0)</f>
        <v>0</v>
      </c>
      <c r="R66" s="32" t="n">
        <f aca="false">IF(P66&gt;P65,P66-P65,0)</f>
        <v>0</v>
      </c>
      <c r="S66" s="32" t="n">
        <f aca="false">IF(Q66&lt;Q65,Q66-Q65,0)</f>
        <v>0</v>
      </c>
      <c r="T66" s="56" t="n">
        <f aca="false">IF(K66&gt;0,K66*L66,0)</f>
        <v>0</v>
      </c>
      <c r="U66" s="57" t="n">
        <f aca="false">IF(K66&lt;0,K66*M66,0)</f>
        <v>0</v>
      </c>
    </row>
    <row r="67" customFormat="false" ht="12.75" hidden="false" customHeight="false" outlineLevel="0" collapsed="false">
      <c r="A67" s="47" t="n">
        <v>12</v>
      </c>
      <c r="B67" s="47"/>
      <c r="C67" s="47"/>
      <c r="D67" s="58"/>
      <c r="E67" s="47"/>
      <c r="F67" s="47"/>
      <c r="G67" s="53"/>
      <c r="H67" s="53"/>
      <c r="I67" s="53" t="n">
        <f aca="false">+G67+H67</f>
        <v>0</v>
      </c>
      <c r="J67" s="53"/>
      <c r="K67" s="53" t="n">
        <f aca="false">+K66+I67</f>
        <v>0</v>
      </c>
      <c r="L67" s="54" t="n">
        <v>0.05</v>
      </c>
      <c r="M67" s="54" t="n">
        <v>0.3883</v>
      </c>
      <c r="N67" s="55" t="n">
        <f aca="false">IF(L67="Not Available",0.0889*G67,L67*G67)</f>
        <v>0</v>
      </c>
      <c r="O67" s="55" t="n">
        <f aca="false">IF(M67="Not Available",0.0889*ABS(H67),M67*ABS(H67))</f>
        <v>0</v>
      </c>
      <c r="P67" s="32" t="n">
        <f aca="false">+IF($K67&gt;0,$K67,0)</f>
        <v>0</v>
      </c>
      <c r="Q67" s="32" t="n">
        <f aca="false">+IF($K67&lt;0,$K67,0)</f>
        <v>0</v>
      </c>
      <c r="R67" s="32" t="n">
        <f aca="false">IF(P67&gt;P66,P67-P66,0)</f>
        <v>0</v>
      </c>
      <c r="S67" s="32" t="n">
        <f aca="false">IF(Q67&lt;Q66,Q67-Q66,0)</f>
        <v>0</v>
      </c>
      <c r="T67" s="56" t="n">
        <f aca="false">IF(K67&gt;0,K67*L67,0)</f>
        <v>0</v>
      </c>
      <c r="U67" s="57" t="n">
        <f aca="false">IF(K67&lt;0,K67*M67,0)</f>
        <v>0</v>
      </c>
    </row>
    <row r="68" customFormat="false" ht="12.75" hidden="false" customHeight="false" outlineLevel="0" collapsed="false">
      <c r="A68" s="47" t="n">
        <v>13</v>
      </c>
      <c r="B68" s="51"/>
      <c r="C68" s="47"/>
      <c r="D68" s="58"/>
      <c r="E68" s="47"/>
      <c r="F68" s="51"/>
      <c r="G68" s="52"/>
      <c r="H68" s="52"/>
      <c r="I68" s="53" t="n">
        <f aca="false">+G68+H68</f>
        <v>0</v>
      </c>
      <c r="J68" s="53"/>
      <c r="K68" s="53" t="n">
        <f aca="false">+K67+I68</f>
        <v>0</v>
      </c>
      <c r="L68" s="54" t="n">
        <v>0.05</v>
      </c>
      <c r="M68" s="54" t="n">
        <v>0.3883</v>
      </c>
      <c r="N68" s="55" t="n">
        <f aca="false">IF(L68="Not Available",0.0889*G68,L68*G68)</f>
        <v>0</v>
      </c>
      <c r="O68" s="55" t="n">
        <f aca="false">IF(M68="Not Available",0.0889*ABS(H68),M68*ABS(H68))</f>
        <v>0</v>
      </c>
      <c r="P68" s="32" t="n">
        <f aca="false">+IF($K68&gt;0,$K68,0)</f>
        <v>0</v>
      </c>
      <c r="Q68" s="32" t="n">
        <f aca="false">+IF($K68&lt;0,$K68,0)</f>
        <v>0</v>
      </c>
      <c r="R68" s="32" t="n">
        <f aca="false">IF(P68&gt;P67,P68-P67,0)</f>
        <v>0</v>
      </c>
      <c r="S68" s="32" t="n">
        <f aca="false">IF(Q68&lt;Q67,Q68-Q67,0)</f>
        <v>0</v>
      </c>
      <c r="T68" s="56" t="n">
        <f aca="false">IF(K68&gt;0,K68*L68,0)</f>
        <v>0</v>
      </c>
      <c r="U68" s="57" t="n">
        <f aca="false">IF(K68&lt;0,K68*M68,0)</f>
        <v>0</v>
      </c>
    </row>
    <row r="69" customFormat="false" ht="12.75" hidden="false" customHeight="false" outlineLevel="0" collapsed="false">
      <c r="A69" s="47" t="n">
        <v>14</v>
      </c>
      <c r="B69" s="51"/>
      <c r="C69" s="47"/>
      <c r="D69" s="58"/>
      <c r="E69" s="47"/>
      <c r="F69" s="51"/>
      <c r="G69" s="52"/>
      <c r="H69" s="52"/>
      <c r="I69" s="53" t="n">
        <f aca="false">+G69+H69</f>
        <v>0</v>
      </c>
      <c r="J69" s="53"/>
      <c r="K69" s="53" t="n">
        <f aca="false">+K68+I69</f>
        <v>0</v>
      </c>
      <c r="L69" s="54" t="n">
        <v>0.05</v>
      </c>
      <c r="M69" s="54" t="n">
        <v>0.3883</v>
      </c>
      <c r="N69" s="55" t="n">
        <f aca="false">IF(L69="Not Available",0.0889*G69,L69*G69)</f>
        <v>0</v>
      </c>
      <c r="O69" s="55" t="n">
        <f aca="false">IF(M69="Not Available",0.0889*ABS(H69),M69*ABS(H69))</f>
        <v>0</v>
      </c>
      <c r="P69" s="32" t="n">
        <f aca="false">+IF($K69&gt;0,$K69,0)</f>
        <v>0</v>
      </c>
      <c r="Q69" s="32" t="n">
        <f aca="false">+IF($K69&lt;0,$K69,0)</f>
        <v>0</v>
      </c>
      <c r="R69" s="32" t="n">
        <f aca="false">IF(P69&gt;P68,P69-P68,0)</f>
        <v>0</v>
      </c>
      <c r="S69" s="32" t="n">
        <f aca="false">IF(Q69&lt;Q68,Q69-Q68,0)</f>
        <v>0</v>
      </c>
      <c r="T69" s="56" t="n">
        <f aca="false">IF(K69&gt;0,K69*L69,0)</f>
        <v>0</v>
      </c>
      <c r="U69" s="57" t="n">
        <f aca="false">IF(K69&lt;0,K69*M69,0)</f>
        <v>0</v>
      </c>
    </row>
    <row r="70" customFormat="false" ht="12.75" hidden="false" customHeight="false" outlineLevel="0" collapsed="false">
      <c r="A70" s="47" t="n">
        <v>15</v>
      </c>
      <c r="B70" s="47"/>
      <c r="C70" s="47"/>
      <c r="D70" s="58"/>
      <c r="E70" s="47"/>
      <c r="F70" s="47"/>
      <c r="G70" s="53"/>
      <c r="H70" s="53"/>
      <c r="I70" s="53" t="n">
        <f aca="false">+G70+H70</f>
        <v>0</v>
      </c>
      <c r="J70" s="53"/>
      <c r="K70" s="53" t="n">
        <f aca="false">+K69+I70</f>
        <v>0</v>
      </c>
      <c r="L70" s="54" t="n">
        <v>0.3883</v>
      </c>
      <c r="M70" s="54" t="n">
        <v>0.3883</v>
      </c>
      <c r="N70" s="55" t="n">
        <f aca="false">IF(L70="Not Available",0.0889*G70,L70*G70)</f>
        <v>0</v>
      </c>
      <c r="O70" s="55" t="n">
        <f aca="false">IF(M70="Not Available",0.0889*ABS(H70),M70*ABS(H70))</f>
        <v>0</v>
      </c>
      <c r="P70" s="32" t="n">
        <f aca="false">+IF($K70&gt;0,$K70,0)</f>
        <v>0</v>
      </c>
      <c r="Q70" s="32" t="n">
        <f aca="false">+IF($K70&lt;0,$K70,0)</f>
        <v>0</v>
      </c>
      <c r="R70" s="32" t="n">
        <f aca="false">IF(P70&gt;P69,P70-P69,0)</f>
        <v>0</v>
      </c>
      <c r="S70" s="32" t="n">
        <f aca="false">IF(Q70&lt;Q69,Q70-Q69,0)</f>
        <v>0</v>
      </c>
      <c r="T70" s="56" t="n">
        <f aca="false">IF(K70&gt;0,K70*L70,0)</f>
        <v>0</v>
      </c>
      <c r="U70" s="57" t="n">
        <f aca="false">IF(K70&lt;0,K70*M70,0)</f>
        <v>0</v>
      </c>
    </row>
    <row r="71" customFormat="false" ht="12.75" hidden="false" customHeight="false" outlineLevel="0" collapsed="false">
      <c r="A71" s="47" t="n">
        <v>16</v>
      </c>
      <c r="B71" s="51"/>
      <c r="C71" s="47"/>
      <c r="D71" s="58"/>
      <c r="E71" s="47"/>
      <c r="F71" s="51"/>
      <c r="G71" s="52"/>
      <c r="H71" s="52"/>
      <c r="I71" s="53" t="n">
        <f aca="false">+G71+H71</f>
        <v>0</v>
      </c>
      <c r="J71" s="53"/>
      <c r="K71" s="53" t="n">
        <f aca="false">+K70+I71</f>
        <v>0</v>
      </c>
      <c r="L71" s="54" t="n">
        <v>0.3883</v>
      </c>
      <c r="M71" s="54" t="n">
        <v>0.3883</v>
      </c>
      <c r="N71" s="55" t="n">
        <f aca="false">IF(L71="Not Available",0.0889*G71,L71*G71)</f>
        <v>0</v>
      </c>
      <c r="O71" s="55" t="n">
        <f aca="false">IF(M71="Not Available",0.0889*ABS(H71),M71*ABS(H71))</f>
        <v>0</v>
      </c>
      <c r="P71" s="32" t="n">
        <f aca="false">+IF($K71&gt;0,$K71,0)</f>
        <v>0</v>
      </c>
      <c r="Q71" s="32" t="n">
        <f aca="false">+IF($K71&lt;0,$K71,0)</f>
        <v>0</v>
      </c>
      <c r="R71" s="32" t="n">
        <f aca="false">IF(P71&gt;P70,P71-P70,0)</f>
        <v>0</v>
      </c>
      <c r="S71" s="32" t="n">
        <f aca="false">IF(Q71&lt;Q70,Q71-Q70,0)</f>
        <v>0</v>
      </c>
      <c r="T71" s="56" t="n">
        <f aca="false">IF(K71&gt;0,K71*L71,0)</f>
        <v>0</v>
      </c>
      <c r="U71" s="57" t="n">
        <f aca="false">IF(K71&lt;0,K71*M71,0)</f>
        <v>0</v>
      </c>
    </row>
    <row r="72" customFormat="false" ht="12.75" hidden="false" customHeight="false" outlineLevel="0" collapsed="false">
      <c r="A72" s="47" t="n">
        <v>17</v>
      </c>
      <c r="B72" s="51"/>
      <c r="C72" s="47"/>
      <c r="D72" s="58"/>
      <c r="E72" s="47"/>
      <c r="F72" s="51"/>
      <c r="G72" s="52"/>
      <c r="H72" s="52"/>
      <c r="I72" s="53" t="n">
        <f aca="false">+G72+H72</f>
        <v>0</v>
      </c>
      <c r="J72" s="53"/>
      <c r="K72" s="53" t="n">
        <f aca="false">+K71+I72</f>
        <v>0</v>
      </c>
      <c r="L72" s="54" t="n">
        <v>0.3883</v>
      </c>
      <c r="M72" s="54" t="n">
        <v>0.3883</v>
      </c>
      <c r="N72" s="55" t="n">
        <f aca="false">IF(L72="Not Available",0.0889*G72,L72*G72)</f>
        <v>0</v>
      </c>
      <c r="O72" s="55" t="n">
        <f aca="false">IF(M72="Not Available",0.0889*ABS(H72),M72*ABS(H72))</f>
        <v>0</v>
      </c>
      <c r="P72" s="32" t="n">
        <f aca="false">+IF($K72&gt;0,$K72,0)</f>
        <v>0</v>
      </c>
      <c r="Q72" s="32" t="n">
        <f aca="false">+IF($K72&lt;0,$K72,0)</f>
        <v>0</v>
      </c>
      <c r="R72" s="32" t="n">
        <f aca="false">IF(P72&gt;P71,P72-P71,0)</f>
        <v>0</v>
      </c>
      <c r="S72" s="32" t="n">
        <f aca="false">IF(Q72&lt;Q71,Q72-Q71,0)</f>
        <v>0</v>
      </c>
      <c r="T72" s="56" t="n">
        <f aca="false">IF(K72&gt;0,K72*L72,0)</f>
        <v>0</v>
      </c>
      <c r="U72" s="57" t="n">
        <f aca="false">IF(K72&lt;0,K72*M72,0)</f>
        <v>0</v>
      </c>
    </row>
    <row r="73" customFormat="false" ht="12.75" hidden="false" customHeight="false" outlineLevel="0" collapsed="false">
      <c r="A73" s="47" t="n">
        <v>18</v>
      </c>
      <c r="B73" s="47"/>
      <c r="C73" s="47"/>
      <c r="D73" s="58"/>
      <c r="E73" s="47"/>
      <c r="F73" s="47"/>
      <c r="G73" s="53"/>
      <c r="H73" s="53"/>
      <c r="I73" s="53" t="n">
        <f aca="false">+G73+H73</f>
        <v>0</v>
      </c>
      <c r="J73" s="53"/>
      <c r="K73" s="53" t="n">
        <f aca="false">+K72+I73</f>
        <v>0</v>
      </c>
      <c r="L73" s="54" t="n">
        <v>0.3883</v>
      </c>
      <c r="M73" s="54" t="n">
        <v>0.3883</v>
      </c>
      <c r="N73" s="55" t="n">
        <f aca="false">IF(L73="Not Available",0.0889*G73,L73*G73)</f>
        <v>0</v>
      </c>
      <c r="O73" s="55" t="n">
        <f aca="false">IF(M73="Not Available",0.0889*ABS(H73),M73*ABS(H73))</f>
        <v>0</v>
      </c>
      <c r="P73" s="32" t="n">
        <f aca="false">+IF($K73&gt;0,$K73,0)</f>
        <v>0</v>
      </c>
      <c r="Q73" s="32" t="n">
        <f aca="false">+IF($K73&lt;0,$K73,0)</f>
        <v>0</v>
      </c>
      <c r="R73" s="32" t="n">
        <f aca="false">IF(P73&gt;P72,P73-P72,0)</f>
        <v>0</v>
      </c>
      <c r="S73" s="32" t="n">
        <f aca="false">IF(Q73&lt;Q72,Q73-Q72,0)</f>
        <v>0</v>
      </c>
      <c r="T73" s="56" t="n">
        <f aca="false">IF(K73&gt;0,K73*L73,0)</f>
        <v>0</v>
      </c>
      <c r="U73" s="57" t="n">
        <f aca="false">IF(K73&lt;0,K73*M73,0)</f>
        <v>0</v>
      </c>
    </row>
    <row r="74" customFormat="false" ht="12.75" hidden="false" customHeight="false" outlineLevel="0" collapsed="false">
      <c r="A74" s="47" t="n">
        <v>19</v>
      </c>
      <c r="B74" s="47"/>
      <c r="C74" s="47"/>
      <c r="D74" s="58"/>
      <c r="E74" s="47"/>
      <c r="F74" s="47"/>
      <c r="G74" s="53" t="n">
        <v>4645</v>
      </c>
      <c r="H74" s="53"/>
      <c r="I74" s="53" t="n">
        <f aca="false">+G74+H74</f>
        <v>4645</v>
      </c>
      <c r="J74" s="53"/>
      <c r="K74" s="53" t="n">
        <f aca="false">+K73+I74</f>
        <v>4645</v>
      </c>
      <c r="L74" s="54" t="n">
        <v>0.3883</v>
      </c>
      <c r="M74" s="54" t="n">
        <v>0.3883</v>
      </c>
      <c r="N74" s="55" t="n">
        <f aca="false">IF(L74="Not Available",0.0889*G74,L74*G74)</f>
        <v>1803.6535</v>
      </c>
      <c r="O74" s="55" t="n">
        <f aca="false">IF(M74="Not Available",0.0889*ABS(H74),M74*ABS(H74))</f>
        <v>0</v>
      </c>
      <c r="P74" s="32" t="n">
        <f aca="false">+IF($K74&gt;0,$K74,0)</f>
        <v>4645</v>
      </c>
      <c r="Q74" s="32" t="n">
        <f aca="false">+IF($K74&lt;0,$K74,0)</f>
        <v>0</v>
      </c>
      <c r="R74" s="32" t="n">
        <f aca="false">IF(P74&gt;P73,P74-P73,0)</f>
        <v>4645</v>
      </c>
      <c r="S74" s="32" t="n">
        <f aca="false">IF(Q74&lt;Q73,Q74-Q73,0)</f>
        <v>0</v>
      </c>
      <c r="T74" s="56" t="n">
        <f aca="false">IF(K74&gt;0,K74*L74,0)</f>
        <v>1803.6535</v>
      </c>
      <c r="U74" s="57" t="n">
        <f aca="false">IF(K74&lt;0,K74*M74,0)</f>
        <v>0</v>
      </c>
    </row>
    <row r="75" customFormat="false" ht="12.75" hidden="false" customHeight="false" outlineLevel="0" collapsed="false">
      <c r="A75" s="47" t="n">
        <v>20</v>
      </c>
      <c r="B75" s="51"/>
      <c r="C75" s="47"/>
      <c r="D75" s="58"/>
      <c r="E75" s="47"/>
      <c r="F75" s="51"/>
      <c r="G75" s="52"/>
      <c r="H75" s="52" t="n">
        <v>-4645</v>
      </c>
      <c r="I75" s="53" t="n">
        <f aca="false">+G75+H75</f>
        <v>-4645</v>
      </c>
      <c r="J75" s="53"/>
      <c r="K75" s="53" t="n">
        <f aca="false">+K74+I75</f>
        <v>0</v>
      </c>
      <c r="L75" s="54" t="n">
        <v>0.3883</v>
      </c>
      <c r="M75" s="54" t="n">
        <v>0.3883</v>
      </c>
      <c r="N75" s="55" t="n">
        <f aca="false">IF(L75="Not Available",0.0889*G75,L75*G75)</f>
        <v>0</v>
      </c>
      <c r="O75" s="55" t="n">
        <f aca="false">IF(M75="Not Available",0.0889*ABS(H75),M75*ABS(H75))</f>
        <v>1803.6535</v>
      </c>
      <c r="P75" s="32" t="n">
        <f aca="false">+IF($K75&gt;0,$K75,0)</f>
        <v>0</v>
      </c>
      <c r="Q75" s="32" t="n">
        <f aca="false">+IF($K75&lt;0,$K75,0)</f>
        <v>0</v>
      </c>
      <c r="R75" s="32" t="n">
        <f aca="false">IF(P75&gt;P74,P75-P74,0)</f>
        <v>0</v>
      </c>
      <c r="S75" s="32" t="n">
        <f aca="false">IF(Q75&lt;Q74,Q75-Q74,0)</f>
        <v>0</v>
      </c>
      <c r="T75" s="56" t="n">
        <f aca="false">IF(K75&gt;0,K75*L75,0)</f>
        <v>0</v>
      </c>
      <c r="U75" s="57" t="n">
        <f aca="false">IF(K75&lt;0,K75*M75,0)</f>
        <v>0</v>
      </c>
    </row>
    <row r="76" customFormat="false" ht="12.75" hidden="false" customHeight="false" outlineLevel="0" collapsed="false">
      <c r="A76" s="47" t="n">
        <v>21</v>
      </c>
      <c r="B76" s="47"/>
      <c r="C76" s="47"/>
      <c r="D76" s="58"/>
      <c r="E76" s="47"/>
      <c r="F76" s="47"/>
      <c r="G76" s="53"/>
      <c r="H76" s="53"/>
      <c r="I76" s="53" t="n">
        <f aca="false">+G76+H76</f>
        <v>0</v>
      </c>
      <c r="J76" s="53"/>
      <c r="K76" s="53" t="n">
        <f aca="false">+K75+I76</f>
        <v>0</v>
      </c>
      <c r="L76" s="54" t="n">
        <v>0.3883</v>
      </c>
      <c r="M76" s="54" t="n">
        <v>0.3883</v>
      </c>
      <c r="N76" s="55" t="n">
        <f aca="false">IF(L76="Not Available",0.0889*G76,L76*G76)</f>
        <v>0</v>
      </c>
      <c r="O76" s="55" t="n">
        <f aca="false">IF(M76="Not Available",0.0889*ABS(H76),M76*ABS(H76))</f>
        <v>0</v>
      </c>
      <c r="P76" s="32" t="n">
        <f aca="false">+IF($K76&gt;0,$K76,0)</f>
        <v>0</v>
      </c>
      <c r="Q76" s="32" t="n">
        <f aca="false">+IF($K76&lt;0,$K76,0)</f>
        <v>0</v>
      </c>
      <c r="R76" s="32" t="n">
        <f aca="false">IF(P76&gt;P75,P76-P75,0)</f>
        <v>0</v>
      </c>
      <c r="S76" s="32" t="n">
        <f aca="false">IF(Q76&lt;Q75,Q76-Q75,0)</f>
        <v>0</v>
      </c>
      <c r="T76" s="56" t="n">
        <f aca="false">IF(K76&gt;0,K76*L76,0)</f>
        <v>0</v>
      </c>
      <c r="U76" s="57" t="n">
        <f aca="false">IF(K76&lt;0,K76*M76,0)</f>
        <v>0</v>
      </c>
    </row>
    <row r="77" customFormat="false" ht="12.75" hidden="false" customHeight="false" outlineLevel="0" collapsed="false">
      <c r="A77" s="47" t="n">
        <v>22</v>
      </c>
      <c r="B77" s="51"/>
      <c r="C77" s="47"/>
      <c r="D77" s="58"/>
      <c r="E77" s="47"/>
      <c r="F77" s="51"/>
      <c r="G77" s="52"/>
      <c r="H77" s="52"/>
      <c r="I77" s="53" t="n">
        <f aca="false">+G77+H77</f>
        <v>0</v>
      </c>
      <c r="J77" s="53"/>
      <c r="K77" s="53" t="n">
        <f aca="false">+K76+I77</f>
        <v>0</v>
      </c>
      <c r="L77" s="54" t="n">
        <v>0.3883</v>
      </c>
      <c r="M77" s="54" t="n">
        <v>0.3883</v>
      </c>
      <c r="N77" s="55" t="n">
        <f aca="false">IF(L77="Not Available",0.0889*G77,L77*G77)</f>
        <v>0</v>
      </c>
      <c r="O77" s="55" t="n">
        <f aca="false">IF(M77="Not Available",0.0889*ABS(H77),M77*ABS(H77))</f>
        <v>0</v>
      </c>
      <c r="P77" s="32" t="n">
        <f aca="false">+IF($K77&gt;0,$K77,0)</f>
        <v>0</v>
      </c>
      <c r="Q77" s="32" t="n">
        <f aca="false">+IF($K77&lt;0,$K77,0)</f>
        <v>0</v>
      </c>
      <c r="R77" s="32" t="n">
        <f aca="false">IF(P77&gt;P76,P77-P76,0)</f>
        <v>0</v>
      </c>
      <c r="S77" s="32" t="n">
        <f aca="false">IF(Q77&lt;Q76,Q77-Q76,0)</f>
        <v>0</v>
      </c>
      <c r="T77" s="56" t="n">
        <f aca="false">IF(K77&gt;0,K77*L77,0)</f>
        <v>0</v>
      </c>
      <c r="U77" s="57" t="n">
        <f aca="false">IF(K77&lt;0,K77*M77,0)</f>
        <v>0</v>
      </c>
    </row>
    <row r="78" customFormat="false" ht="12.75" hidden="false" customHeight="false" outlineLevel="0" collapsed="false">
      <c r="A78" s="47" t="n">
        <v>23</v>
      </c>
      <c r="B78" s="51"/>
      <c r="C78" s="47"/>
      <c r="D78" s="58"/>
      <c r="E78" s="47"/>
      <c r="F78" s="51"/>
      <c r="G78" s="52"/>
      <c r="H78" s="52"/>
      <c r="I78" s="53" t="n">
        <f aca="false">+G78+H78</f>
        <v>0</v>
      </c>
      <c r="J78" s="53"/>
      <c r="K78" s="53" t="n">
        <f aca="false">+K77+I78</f>
        <v>0</v>
      </c>
      <c r="L78" s="54" t="n">
        <v>0.3883</v>
      </c>
      <c r="M78" s="54" t="n">
        <v>0.3883</v>
      </c>
      <c r="N78" s="55" t="n">
        <f aca="false">IF(L78="Not Available",0.0889*G78,L78*G78)</f>
        <v>0</v>
      </c>
      <c r="O78" s="55" t="n">
        <f aca="false">IF(M78="Not Available",0.0889*ABS(H78),M78*ABS(H78))</f>
        <v>0</v>
      </c>
      <c r="P78" s="32" t="n">
        <f aca="false">+IF($K78&gt;0,$K78,0)</f>
        <v>0</v>
      </c>
      <c r="Q78" s="32" t="n">
        <f aca="false">+IF($K78&lt;0,$K78,0)</f>
        <v>0</v>
      </c>
      <c r="R78" s="32" t="n">
        <f aca="false">IF(P78&gt;P77,P78-P77,0)</f>
        <v>0</v>
      </c>
      <c r="S78" s="32" t="n">
        <f aca="false">IF(Q78&lt;Q77,Q78-Q77,0)</f>
        <v>0</v>
      </c>
      <c r="T78" s="56" t="n">
        <f aca="false">IF(K78&gt;0,K78*L78,0)</f>
        <v>0</v>
      </c>
      <c r="U78" s="57" t="n">
        <f aca="false">IF(K78&lt;0,K78*M78,0)</f>
        <v>0</v>
      </c>
    </row>
    <row r="79" customFormat="false" ht="12.75" hidden="false" customHeight="false" outlineLevel="0" collapsed="false">
      <c r="A79" s="47" t="n">
        <v>24</v>
      </c>
      <c r="B79" s="51"/>
      <c r="C79" s="47"/>
      <c r="D79" s="58"/>
      <c r="E79" s="47"/>
      <c r="F79" s="51"/>
      <c r="G79" s="52"/>
      <c r="H79" s="52"/>
      <c r="I79" s="53" t="n">
        <f aca="false">+G79+H79</f>
        <v>0</v>
      </c>
      <c r="J79" s="53"/>
      <c r="K79" s="53" t="n">
        <f aca="false">+K78+I79</f>
        <v>0</v>
      </c>
      <c r="L79" s="54" t="n">
        <v>0.3883</v>
      </c>
      <c r="M79" s="54" t="n">
        <v>0.3883</v>
      </c>
      <c r="N79" s="55" t="n">
        <f aca="false">IF(L79="Not Available",0.0889*G79,L79*G79)</f>
        <v>0</v>
      </c>
      <c r="O79" s="55" t="n">
        <f aca="false">IF(M79="Not Available",0.0889*ABS(H79),M79*ABS(H79))</f>
        <v>0</v>
      </c>
      <c r="P79" s="32" t="n">
        <f aca="false">+IF($K79&gt;0,$K79,0)</f>
        <v>0</v>
      </c>
      <c r="Q79" s="32" t="n">
        <f aca="false">+IF($K79&lt;0,$K79,0)</f>
        <v>0</v>
      </c>
      <c r="R79" s="32" t="n">
        <f aca="false">IF(P79&gt;P78,P79-P78,0)</f>
        <v>0</v>
      </c>
      <c r="S79" s="32" t="n">
        <f aca="false">IF(Q79&lt;Q78,Q79-Q78,0)</f>
        <v>0</v>
      </c>
      <c r="T79" s="56" t="n">
        <f aca="false">IF(K79&gt;0,K79*L79,0)</f>
        <v>0</v>
      </c>
      <c r="U79" s="57" t="n">
        <f aca="false">IF(K79&lt;0,K79*M79,0)</f>
        <v>0</v>
      </c>
    </row>
    <row r="80" customFormat="false" ht="12.75" hidden="false" customHeight="false" outlineLevel="0" collapsed="false">
      <c r="A80" s="47" t="n">
        <v>25</v>
      </c>
      <c r="B80" s="51"/>
      <c r="C80" s="47"/>
      <c r="D80" s="58"/>
      <c r="E80" s="47"/>
      <c r="F80" s="51"/>
      <c r="G80" s="52"/>
      <c r="H80" s="52"/>
      <c r="I80" s="53" t="n">
        <f aca="false">+G80+H80</f>
        <v>0</v>
      </c>
      <c r="J80" s="53"/>
      <c r="K80" s="53" t="n">
        <f aca="false">+K79+I80</f>
        <v>0</v>
      </c>
      <c r="L80" s="54" t="n">
        <v>0.3883</v>
      </c>
      <c r="M80" s="54" t="n">
        <v>0.3883</v>
      </c>
      <c r="N80" s="55" t="n">
        <f aca="false">IF(L80="Not Available",0.0889*G80,L80*G80)</f>
        <v>0</v>
      </c>
      <c r="O80" s="55" t="n">
        <f aca="false">IF(M80="Not Available",0.0889*ABS(H80),M80*ABS(H80))</f>
        <v>0</v>
      </c>
      <c r="P80" s="32" t="n">
        <f aca="false">+IF($K80&gt;0,$K80,0)</f>
        <v>0</v>
      </c>
      <c r="Q80" s="32" t="n">
        <f aca="false">+IF($K80&lt;0,$K80,0)</f>
        <v>0</v>
      </c>
      <c r="R80" s="32" t="n">
        <f aca="false">IF(P80&gt;P79,P80-P79,0)</f>
        <v>0</v>
      </c>
      <c r="S80" s="32" t="n">
        <f aca="false">IF(Q80&lt;Q79,Q80-Q79,0)</f>
        <v>0</v>
      </c>
      <c r="T80" s="56" t="n">
        <f aca="false">IF(K80&gt;0,K80*L80,0)</f>
        <v>0</v>
      </c>
      <c r="U80" s="57" t="n">
        <f aca="false">IF(K80&lt;0,K80*M80,0)</f>
        <v>0</v>
      </c>
    </row>
    <row r="81" customFormat="false" ht="12.75" hidden="false" customHeight="false" outlineLevel="0" collapsed="false">
      <c r="A81" s="47" t="n">
        <v>26</v>
      </c>
      <c r="B81" s="51"/>
      <c r="C81" s="47"/>
      <c r="D81" s="58"/>
      <c r="E81" s="47"/>
      <c r="F81" s="51"/>
      <c r="G81" s="52"/>
      <c r="H81" s="52"/>
      <c r="I81" s="53" t="n">
        <f aca="false">+G81+H81</f>
        <v>0</v>
      </c>
      <c r="J81" s="53"/>
      <c r="K81" s="53" t="n">
        <f aca="false">+K80+I81</f>
        <v>0</v>
      </c>
      <c r="L81" s="54" t="n">
        <v>0.3883</v>
      </c>
      <c r="M81" s="54" t="n">
        <v>0.3883</v>
      </c>
      <c r="N81" s="55" t="n">
        <f aca="false">IF(L81="Not Available",0.0889*G81,L81*G81)</f>
        <v>0</v>
      </c>
      <c r="O81" s="55" t="n">
        <f aca="false">IF(M81="Not Available",0.0889*ABS(H81),M81*ABS(H81))</f>
        <v>0</v>
      </c>
      <c r="P81" s="32" t="n">
        <f aca="false">+IF($K81&gt;0,$K81,0)</f>
        <v>0</v>
      </c>
      <c r="Q81" s="32" t="n">
        <f aca="false">+IF($K81&lt;0,$K81,0)</f>
        <v>0</v>
      </c>
      <c r="R81" s="32" t="n">
        <f aca="false">IF(P81&gt;P80,P81-P80,0)</f>
        <v>0</v>
      </c>
      <c r="S81" s="32" t="n">
        <f aca="false">IF(Q81&lt;Q80,Q81-Q80,0)</f>
        <v>0</v>
      </c>
      <c r="T81" s="56" t="n">
        <f aca="false">IF(K81&gt;0,K81*L81,0)</f>
        <v>0</v>
      </c>
      <c r="U81" s="57" t="n">
        <f aca="false">IF(K81&lt;0,K81*M81,0)</f>
        <v>0</v>
      </c>
    </row>
    <row r="82" customFormat="false" ht="12.75" hidden="false" customHeight="false" outlineLevel="0" collapsed="false">
      <c r="A82" s="47" t="n">
        <v>27</v>
      </c>
      <c r="B82" s="51"/>
      <c r="C82" s="47"/>
      <c r="D82" s="58"/>
      <c r="E82" s="47"/>
      <c r="F82" s="51"/>
      <c r="G82" s="52"/>
      <c r="H82" s="52"/>
      <c r="I82" s="53" t="n">
        <f aca="false">+G82+H82</f>
        <v>0</v>
      </c>
      <c r="J82" s="53"/>
      <c r="K82" s="53" t="n">
        <f aca="false">+K81+I82</f>
        <v>0</v>
      </c>
      <c r="L82" s="54" t="n">
        <v>0.3883</v>
      </c>
      <c r="M82" s="54" t="n">
        <v>0.3883</v>
      </c>
      <c r="N82" s="55" t="n">
        <f aca="false">IF(L82="Not Available",0.0889*G82,L82*G82)</f>
        <v>0</v>
      </c>
      <c r="O82" s="55" t="n">
        <f aca="false">IF(M82="Not Available",0.0889*ABS(H82),M82*ABS(H82))</f>
        <v>0</v>
      </c>
      <c r="P82" s="32" t="n">
        <f aca="false">+IF($K82&gt;0,$K82,0)</f>
        <v>0</v>
      </c>
      <c r="Q82" s="32" t="n">
        <f aca="false">+IF($K82&lt;0,$K82,0)</f>
        <v>0</v>
      </c>
      <c r="R82" s="32" t="n">
        <f aca="false">IF(P82&gt;P81,P82-P81,0)</f>
        <v>0</v>
      </c>
      <c r="S82" s="32" t="n">
        <f aca="false">IF(Q82&lt;Q81,Q82-Q81,0)</f>
        <v>0</v>
      </c>
      <c r="T82" s="56" t="n">
        <f aca="false">IF(K82&gt;0,K82*L82,0)</f>
        <v>0</v>
      </c>
      <c r="U82" s="57" t="n">
        <f aca="false">IF(K82&lt;0,K82*M82,0)</f>
        <v>0</v>
      </c>
    </row>
    <row r="83" customFormat="false" ht="12.75" hidden="false" customHeight="false" outlineLevel="0" collapsed="false">
      <c r="A83" s="47" t="n">
        <v>28</v>
      </c>
      <c r="B83" s="51"/>
      <c r="C83" s="47"/>
      <c r="D83" s="58"/>
      <c r="E83" s="47"/>
      <c r="F83" s="51"/>
      <c r="G83" s="52"/>
      <c r="H83" s="52"/>
      <c r="I83" s="53" t="n">
        <f aca="false">+G83+H83</f>
        <v>0</v>
      </c>
      <c r="J83" s="53"/>
      <c r="K83" s="53" t="n">
        <f aca="false">+K82+I83</f>
        <v>0</v>
      </c>
      <c r="L83" s="54" t="n">
        <v>0.3883</v>
      </c>
      <c r="M83" s="54" t="n">
        <v>0.3883</v>
      </c>
      <c r="N83" s="55" t="n">
        <f aca="false">IF(L83="Not Available",0.0889*G83,L83*G83)</f>
        <v>0</v>
      </c>
      <c r="O83" s="55" t="n">
        <f aca="false">IF(M83="Not Available",0.0889*ABS(H83),M83*ABS(H83))</f>
        <v>0</v>
      </c>
      <c r="P83" s="32" t="n">
        <f aca="false">+IF($K83&gt;0,$K83,0)</f>
        <v>0</v>
      </c>
      <c r="Q83" s="32" t="n">
        <f aca="false">+IF($K83&lt;0,$K83,0)</f>
        <v>0</v>
      </c>
      <c r="R83" s="32" t="n">
        <f aca="false">IF(P83&gt;P82,P83-P82,0)</f>
        <v>0</v>
      </c>
      <c r="S83" s="32" t="n">
        <f aca="false">IF(Q83&lt;Q82,Q83-Q82,0)</f>
        <v>0</v>
      </c>
      <c r="T83" s="56" t="n">
        <f aca="false">IF(K83&gt;0,K83*L83,0)</f>
        <v>0</v>
      </c>
      <c r="U83" s="57" t="n">
        <f aca="false">IF(K83&lt;0,K83*M83,0)</f>
        <v>0</v>
      </c>
    </row>
    <row r="84" customFormat="false" ht="12.75" hidden="false" customHeight="false" outlineLevel="0" collapsed="false">
      <c r="A84" s="47" t="n">
        <v>29</v>
      </c>
      <c r="B84" s="51"/>
      <c r="C84" s="47"/>
      <c r="D84" s="58"/>
      <c r="E84" s="47"/>
      <c r="F84" s="51"/>
      <c r="G84" s="52"/>
      <c r="H84" s="52"/>
      <c r="I84" s="53" t="n">
        <f aca="false">+G84+H84</f>
        <v>0</v>
      </c>
      <c r="J84" s="53"/>
      <c r="K84" s="53" t="n">
        <f aca="false">+K83+I84</f>
        <v>0</v>
      </c>
      <c r="L84" s="54" t="n">
        <v>0.3883</v>
      </c>
      <c r="M84" s="54" t="n">
        <v>0.3883</v>
      </c>
      <c r="N84" s="55" t="n">
        <f aca="false">IF(L84="Not Available",0.0889*G84,L84*G84)</f>
        <v>0</v>
      </c>
      <c r="O84" s="55" t="n">
        <f aca="false">IF(M84="Not Available",0.0889*ABS(H84),M84*ABS(H84))</f>
        <v>0</v>
      </c>
      <c r="P84" s="32" t="n">
        <f aca="false">+IF($K84&gt;0,$K84,0)</f>
        <v>0</v>
      </c>
      <c r="Q84" s="32" t="n">
        <f aca="false">+IF($K84&lt;0,$K84,0)</f>
        <v>0</v>
      </c>
      <c r="R84" s="32" t="n">
        <f aca="false">IF(P84&gt;P83,P84-P83,0)</f>
        <v>0</v>
      </c>
      <c r="S84" s="32" t="n">
        <f aca="false">IF(Q84&lt;Q83,Q84-Q83,0)</f>
        <v>0</v>
      </c>
      <c r="T84" s="56" t="n">
        <f aca="false">IF(K84&gt;0,K84*L84,0)</f>
        <v>0</v>
      </c>
      <c r="U84" s="57" t="n">
        <f aca="false">IF(K84&lt;0,K84*M84,0)</f>
        <v>0</v>
      </c>
    </row>
    <row r="85" customFormat="false" ht="12.75" hidden="false" customHeight="false" outlineLevel="0" collapsed="false">
      <c r="A85" s="47" t="n">
        <v>30</v>
      </c>
      <c r="B85" s="51"/>
      <c r="C85" s="47"/>
      <c r="D85" s="58"/>
      <c r="E85" s="47"/>
      <c r="F85" s="51"/>
      <c r="G85" s="60"/>
      <c r="H85" s="60"/>
      <c r="I85" s="61" t="n">
        <f aca="false">+G85+H85</f>
        <v>0</v>
      </c>
      <c r="J85" s="53"/>
      <c r="K85" s="53" t="n">
        <f aca="false">+K84+I85</f>
        <v>0</v>
      </c>
      <c r="L85" s="54" t="n">
        <v>0.3883</v>
      </c>
      <c r="M85" s="54" t="n">
        <v>0.3883</v>
      </c>
      <c r="N85" s="55" t="n">
        <f aca="false">IF(L85="Not Available",0.0889*G85,L85*G85)</f>
        <v>0</v>
      </c>
      <c r="O85" s="55" t="n">
        <f aca="false">IF(M85="Not Available",0.0889*ABS(H85),M85*ABS(H85))</f>
        <v>0</v>
      </c>
      <c r="P85" s="32" t="n">
        <f aca="false">+IF($K85&gt;0,$K85,0)</f>
        <v>0</v>
      </c>
      <c r="Q85" s="32" t="n">
        <f aca="false">+IF($K85&lt;0,$K85,0)</f>
        <v>0</v>
      </c>
      <c r="R85" s="32" t="n">
        <f aca="false">IF(P85&gt;P84,P85-P84,0)</f>
        <v>0</v>
      </c>
      <c r="S85" s="32" t="n">
        <f aca="false">IF(Q85&lt;Q84,Q85-Q84,0)</f>
        <v>0</v>
      </c>
      <c r="T85" s="56" t="n">
        <f aca="false">IF(K85&gt;0,K85*L85,0)</f>
        <v>0</v>
      </c>
      <c r="U85" s="57" t="n">
        <f aca="false">IF(K85&lt;0,K85*M85,0)</f>
        <v>0</v>
      </c>
    </row>
    <row r="86" customFormat="false" ht="12.75" hidden="false" customHeight="false" outlineLevel="0" collapsed="false">
      <c r="A86" s="47" t="n">
        <v>31</v>
      </c>
      <c r="B86" s="51"/>
      <c r="C86" s="47"/>
      <c r="D86" s="58"/>
      <c r="E86" s="47"/>
      <c r="F86" s="51"/>
      <c r="G86" s="60"/>
      <c r="H86" s="60"/>
      <c r="I86" s="61" t="n">
        <f aca="false">+G86+H86</f>
        <v>0</v>
      </c>
      <c r="J86" s="53"/>
      <c r="K86" s="53" t="n">
        <f aca="false">+K85+I86</f>
        <v>0</v>
      </c>
      <c r="L86" s="54" t="n">
        <v>0.3883</v>
      </c>
      <c r="M86" s="54" t="n">
        <v>0.3883</v>
      </c>
      <c r="N86" s="55" t="n">
        <f aca="false">IF(L86="Not Available",0.0889*G86,L86*G86)</f>
        <v>0</v>
      </c>
      <c r="O86" s="55" t="n">
        <f aca="false">IF(M86="Not Available",0.0889*ABS(H86),M86*ABS(H86))</f>
        <v>0</v>
      </c>
      <c r="P86" s="32" t="n">
        <f aca="false">+IF($K86&gt;0,$K86,0)</f>
        <v>0</v>
      </c>
      <c r="Q86" s="32" t="n">
        <f aca="false">+IF($K86&lt;0,$K86,0)</f>
        <v>0</v>
      </c>
      <c r="R86" s="32" t="n">
        <f aca="false">IF(P86&gt;P85,P86-P85,0)</f>
        <v>0</v>
      </c>
      <c r="S86" s="32" t="n">
        <f aca="false">IF(Q86&lt;Q85,Q86-Q85,0)</f>
        <v>0</v>
      </c>
      <c r="T86" s="56" t="n">
        <f aca="false">IF(K86&gt;0,K86*L86,0)</f>
        <v>0</v>
      </c>
      <c r="U86" s="57" t="n">
        <f aca="false">IF(K86&lt;0,K86*M86,0)</f>
        <v>0</v>
      </c>
    </row>
    <row r="87" customFormat="false" ht="12.75" hidden="false" customHeight="false" outlineLevel="0" collapsed="false">
      <c r="A87" s="47" t="s">
        <v>41</v>
      </c>
      <c r="E87" s="0"/>
      <c r="F87" s="0"/>
      <c r="G87" s="33" t="n">
        <f aca="false">+SUM(G56:G86)</f>
        <v>4645</v>
      </c>
      <c r="H87" s="33" t="n">
        <f aca="false">+SUM(H56:H86)</f>
        <v>-4645</v>
      </c>
      <c r="I87" s="33" t="n">
        <f aca="false">+SUM(I56:I86)</f>
        <v>0</v>
      </c>
      <c r="N87" s="84" t="n">
        <f aca="false">SUM(N56:N86)</f>
        <v>1803.6535</v>
      </c>
      <c r="O87" s="84" t="n">
        <f aca="false">SUM(O56:O86)</f>
        <v>1803.6535</v>
      </c>
      <c r="P87" s="84" t="n">
        <f aca="false">SUM(P56:P86)</f>
        <v>4645</v>
      </c>
      <c r="Q87" s="84" t="n">
        <f aca="false">SUM(Q56:Q86)</f>
        <v>0</v>
      </c>
      <c r="R87" s="84" t="n">
        <f aca="false">SUM(R56:R86)</f>
        <v>4645</v>
      </c>
      <c r="S87" s="84" t="n">
        <f aca="false">SUM(S56:S86)</f>
        <v>0</v>
      </c>
      <c r="T87" s="84" t="n">
        <f aca="false">SUM(T56:T86)</f>
        <v>1803.6535</v>
      </c>
      <c r="U87" s="84" t="n">
        <f aca="false">SUM(U56:U86)</f>
        <v>0</v>
      </c>
    </row>
    <row r="88" customFormat="false" ht="12.75" hidden="false" customHeight="false" outlineLevel="0" collapsed="false">
      <c r="A88" s="47"/>
      <c r="E88" s="0"/>
      <c r="F88" s="0"/>
      <c r="G88" s="0"/>
    </row>
    <row r="89" customFormat="false" ht="13.5" hidden="false" customHeight="false" outlineLevel="0" collapsed="false">
      <c r="A89" s="47"/>
      <c r="E89" s="0"/>
      <c r="F89" s="0"/>
      <c r="G89" s="0"/>
      <c r="R89" s="66" t="s">
        <v>42</v>
      </c>
      <c r="S89" s="32" t="n">
        <f aca="false">+R87-S87</f>
        <v>4645</v>
      </c>
    </row>
    <row r="90" customFormat="false" ht="13.5" hidden="false" customHeight="false" outlineLevel="0" collapsed="false">
      <c r="A90" s="47"/>
      <c r="E90" s="67" t="s">
        <v>43</v>
      </c>
      <c r="G90" s="31" t="n">
        <f aca="false">+G87</f>
        <v>4645</v>
      </c>
      <c r="M90" s="68" t="s">
        <v>44</v>
      </c>
      <c r="N90" s="68"/>
      <c r="O90" s="68"/>
      <c r="P90" s="68"/>
      <c r="Q90" s="68"/>
      <c r="R90" s="68"/>
      <c r="S90" s="68"/>
      <c r="T90" s="68"/>
      <c r="U90" s="69" t="n">
        <f aca="false">T87+(ABS((U87)))</f>
        <v>1803.6535</v>
      </c>
    </row>
    <row r="91" customFormat="false" ht="12.75" hidden="false" customHeight="false" outlineLevel="0" collapsed="false">
      <c r="A91" s="47"/>
      <c r="E91" s="67" t="s">
        <v>45</v>
      </c>
      <c r="G91" s="31" t="n">
        <f aca="false">+H87</f>
        <v>-4645</v>
      </c>
      <c r="N91" s="70"/>
      <c r="O91" s="70"/>
      <c r="S91" s="71"/>
      <c r="T91" s="70"/>
    </row>
    <row r="92" customFormat="false" ht="12.75" hidden="false" customHeight="false" outlineLevel="0" collapsed="false">
      <c r="A92" s="47"/>
      <c r="N92" s="70"/>
      <c r="O92" s="70"/>
      <c r="S92" s="71"/>
      <c r="T92" s="70"/>
    </row>
  </sheetData>
  <mergeCells count="3">
    <mergeCell ref="P9:S9"/>
    <mergeCell ref="M46:T46"/>
    <mergeCell ref="M90:T90"/>
  </mergeCells>
  <printOptions headings="false" gridLines="true" gridLinesSet="true" horizontalCentered="false" verticalCentered="false"/>
  <pageMargins left="0" right="0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9:IW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9" width="5.99"/>
    <col collapsed="false" customWidth="true" hidden="false" outlineLevel="0" max="2" min="2" style="29" width="26.7"/>
    <col collapsed="false" customWidth="true" hidden="false" outlineLevel="0" max="3" min="3" style="29" width="10.13"/>
    <col collapsed="false" customWidth="true" hidden="false" outlineLevel="0" max="4" min="4" style="30" width="9.28"/>
    <col collapsed="false" customWidth="true" hidden="false" outlineLevel="0" max="5" min="5" style="29" width="6.99"/>
    <col collapsed="false" customWidth="true" hidden="false" outlineLevel="0" max="6" min="6" style="29" width="7.7"/>
    <col collapsed="false" customWidth="true" hidden="false" outlineLevel="0" max="7" min="7" style="31" width="11.28"/>
    <col collapsed="false" customWidth="true" hidden="false" outlineLevel="0" max="8" min="8" style="31" width="13.7"/>
    <col collapsed="false" customWidth="true" hidden="false" outlineLevel="0" max="9" min="9" style="31" width="11.28"/>
    <col collapsed="false" customWidth="true" hidden="false" outlineLevel="0" max="10" min="10" style="31" width="10.71"/>
    <col collapsed="false" customWidth="true" hidden="false" outlineLevel="0" max="11" min="11" style="31" width="8.7"/>
    <col collapsed="false" customWidth="true" hidden="false" outlineLevel="0" max="12" min="12" style="29" width="13.14"/>
    <col collapsed="false" customWidth="true" hidden="false" outlineLevel="0" max="13" min="13" style="29" width="14.14"/>
    <col collapsed="false" customWidth="true" hidden="true" outlineLevel="0" max="14" min="14" style="29" width="11.42"/>
    <col collapsed="false" customWidth="true" hidden="true" outlineLevel="0" max="15" min="15" style="29" width="13.7"/>
    <col collapsed="false" customWidth="true" hidden="true" outlineLevel="0" max="16" min="16" style="32" width="9.06"/>
    <col collapsed="false" customWidth="true" hidden="true" outlineLevel="0" max="17" min="17" style="32" width="11.7"/>
    <col collapsed="false" customWidth="true" hidden="true" outlineLevel="0" max="18" min="18" style="32" width="12.14"/>
    <col collapsed="false" customWidth="true" hidden="true" outlineLevel="0" max="19" min="19" style="32" width="11.42"/>
    <col collapsed="false" customWidth="true" hidden="false" outlineLevel="0" max="20" min="20" style="29" width="11.85"/>
    <col collapsed="false" customWidth="true" hidden="false" outlineLevel="0" max="21" min="21" style="29" width="11.13"/>
    <col collapsed="false" customWidth="false" hidden="false" outlineLevel="0" max="257" min="22" style="29" width="9.14"/>
  </cols>
  <sheetData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33"/>
      <c r="H9" s="33"/>
      <c r="I9" s="33"/>
      <c r="J9" s="33"/>
      <c r="K9" s="33"/>
      <c r="L9" s="0"/>
      <c r="M9" s="0"/>
      <c r="N9" s="0"/>
      <c r="O9" s="0"/>
      <c r="P9" s="34" t="s">
        <v>16</v>
      </c>
      <c r="Q9" s="34"/>
      <c r="R9" s="34"/>
      <c r="S9" s="34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35" t="s">
        <v>17</v>
      </c>
      <c r="B10" s="35" t="s">
        <v>18</v>
      </c>
      <c r="C10" s="36" t="s">
        <v>19</v>
      </c>
      <c r="D10" s="37" t="s">
        <v>20</v>
      </c>
      <c r="E10" s="35" t="s">
        <v>21</v>
      </c>
      <c r="F10" s="35" t="s">
        <v>22</v>
      </c>
      <c r="G10" s="38" t="s">
        <v>23</v>
      </c>
      <c r="H10" s="38" t="s">
        <v>24</v>
      </c>
      <c r="I10" s="38" t="s">
        <v>25</v>
      </c>
      <c r="J10" s="39" t="s">
        <v>26</v>
      </c>
      <c r="K10" s="38" t="s">
        <v>27</v>
      </c>
      <c r="L10" s="40" t="s">
        <v>28</v>
      </c>
      <c r="M10" s="40" t="s">
        <v>29</v>
      </c>
      <c r="N10" s="40" t="s">
        <v>30</v>
      </c>
      <c r="O10" s="40" t="s">
        <v>31</v>
      </c>
      <c r="P10" s="41" t="s">
        <v>32</v>
      </c>
      <c r="Q10" s="41" t="s">
        <v>33</v>
      </c>
      <c r="R10" s="41" t="s">
        <v>34</v>
      </c>
      <c r="S10" s="41" t="s">
        <v>35</v>
      </c>
      <c r="T10" s="42" t="s">
        <v>36</v>
      </c>
      <c r="U10" s="42" t="s">
        <v>37</v>
      </c>
      <c r="V10" s="43"/>
      <c r="W10" s="43"/>
    </row>
    <row r="11" customFormat="false" ht="12.75" hidden="false" customHeight="false" outlineLevel="0" collapsed="false">
      <c r="A11" s="44"/>
      <c r="B11" s="45" t="s">
        <v>60</v>
      </c>
      <c r="C11" s="45" t="n">
        <v>27249</v>
      </c>
      <c r="D11" s="46" t="n">
        <v>36892</v>
      </c>
      <c r="E11" s="47" t="n">
        <v>500622</v>
      </c>
      <c r="F11" s="48" t="s">
        <v>39</v>
      </c>
      <c r="G11" s="49"/>
      <c r="H11" s="49"/>
      <c r="I11" s="49"/>
      <c r="J11" s="49"/>
      <c r="K11" s="49"/>
      <c r="L11" s="50"/>
      <c r="M11" s="50"/>
      <c r="N11" s="50"/>
      <c r="O11" s="50"/>
      <c r="P11" s="32" t="n">
        <f aca="false">IF($J11&gt;0,$J11,0)</f>
        <v>0</v>
      </c>
      <c r="Q11" s="32" t="n">
        <f aca="false">IF($J11&lt;0,$J11,0)</f>
        <v>0</v>
      </c>
      <c r="R11" s="32" t="n">
        <f aca="false">+P11</f>
        <v>0</v>
      </c>
      <c r="S11" s="32" t="n">
        <f aca="false">+Q11</f>
        <v>0</v>
      </c>
    </row>
    <row r="12" customFormat="false" ht="12.75" hidden="false" customHeight="false" outlineLevel="0" collapsed="false">
      <c r="A12" s="47" t="n">
        <v>1</v>
      </c>
      <c r="B12" s="51"/>
      <c r="C12" s="47"/>
      <c r="D12" s="0"/>
      <c r="E12" s="0"/>
      <c r="F12" s="0"/>
      <c r="G12" s="52"/>
      <c r="H12" s="52"/>
      <c r="I12" s="53" t="n">
        <f aca="false">+G12+H12</f>
        <v>0</v>
      </c>
      <c r="J12" s="53"/>
      <c r="K12" s="53" t="n">
        <f aca="false">+J11+I12</f>
        <v>0</v>
      </c>
      <c r="L12" s="54" t="n">
        <v>0.05</v>
      </c>
      <c r="M12" s="54" t="n">
        <v>0.3883</v>
      </c>
      <c r="N12" s="55" t="n">
        <f aca="false">IF(L12="Not Available",0.0889*G12,L12*G12)</f>
        <v>0</v>
      </c>
      <c r="O12" s="55" t="n">
        <f aca="false">IF(M12="Not Available",0.0889*ABS(H12),M12*ABS(H12))</f>
        <v>0</v>
      </c>
      <c r="P12" s="32" t="n">
        <f aca="false">+IF($K12&gt;0,$K12,0)</f>
        <v>0</v>
      </c>
      <c r="Q12" s="32" t="n">
        <f aca="false">+IF($K12&lt;0,$K12,0)</f>
        <v>0</v>
      </c>
      <c r="R12" s="32" t="n">
        <f aca="false">IF(P12&gt;P11,P12-P11,0)</f>
        <v>0</v>
      </c>
      <c r="S12" s="32" t="n">
        <f aca="false">IF(Q12&lt;Q11,Q12-Q11,0)</f>
        <v>0</v>
      </c>
      <c r="T12" s="56" t="n">
        <f aca="false">IF(K12&gt;0,K12*L12,0)</f>
        <v>0</v>
      </c>
      <c r="U12" s="57" t="n">
        <f aca="false">IF(K12&lt;0,K12*M12,0)</f>
        <v>0</v>
      </c>
    </row>
    <row r="13" customFormat="false" ht="12.75" hidden="false" customHeight="false" outlineLevel="0" collapsed="false">
      <c r="A13" s="47" t="n">
        <v>2</v>
      </c>
      <c r="B13" s="51"/>
      <c r="C13" s="47"/>
      <c r="D13" s="58"/>
      <c r="E13" s="47"/>
      <c r="F13" s="51"/>
      <c r="G13" s="52"/>
      <c r="H13" s="52"/>
      <c r="I13" s="53" t="n">
        <f aca="false">+G13+H13</f>
        <v>0</v>
      </c>
      <c r="J13" s="53"/>
      <c r="K13" s="53" t="n">
        <f aca="false">+K12+I13</f>
        <v>0</v>
      </c>
      <c r="L13" s="54" t="n">
        <v>0.05</v>
      </c>
      <c r="M13" s="54" t="n">
        <v>0.3883</v>
      </c>
      <c r="N13" s="55" t="n">
        <f aca="false">IF(L13="Not Available",0.0889*G13,L13*G13)</f>
        <v>0</v>
      </c>
      <c r="O13" s="55" t="n">
        <f aca="false">IF(M13="Not Available",0.0889*ABS(H13),M13*ABS(H13))</f>
        <v>0</v>
      </c>
      <c r="P13" s="32" t="n">
        <f aca="false">+IF($K13&gt;0,$K13,0)</f>
        <v>0</v>
      </c>
      <c r="Q13" s="32" t="n">
        <f aca="false">+IF($K13&lt;0,$K13,0)</f>
        <v>0</v>
      </c>
      <c r="R13" s="32" t="n">
        <f aca="false">IF(P13&gt;P12,P13-P12,0)</f>
        <v>0</v>
      </c>
      <c r="S13" s="32" t="n">
        <f aca="false">IF(Q13&lt;Q12,Q13-Q12,0)</f>
        <v>0</v>
      </c>
      <c r="T13" s="56" t="n">
        <f aca="false">IF(K13&gt;0,K13*L13,0)</f>
        <v>0</v>
      </c>
      <c r="U13" s="57" t="n">
        <f aca="false">IF(K13&lt;0,K13*M13,0)</f>
        <v>0</v>
      </c>
    </row>
    <row r="14" customFormat="false" ht="12.75" hidden="false" customHeight="false" outlineLevel="0" collapsed="false">
      <c r="A14" s="47" t="n">
        <v>3</v>
      </c>
      <c r="B14" s="51"/>
      <c r="C14" s="47"/>
      <c r="D14" s="58"/>
      <c r="E14" s="47"/>
      <c r="F14" s="51"/>
      <c r="G14" s="52"/>
      <c r="H14" s="52"/>
      <c r="I14" s="53" t="n">
        <f aca="false">+G14+H14</f>
        <v>0</v>
      </c>
      <c r="J14" s="53"/>
      <c r="K14" s="53" t="n">
        <f aca="false">+K13+I14</f>
        <v>0</v>
      </c>
      <c r="L14" s="54" t="n">
        <v>0.05</v>
      </c>
      <c r="M14" s="54" t="n">
        <v>0.3883</v>
      </c>
      <c r="N14" s="55" t="n">
        <f aca="false">IF(L14="Not Available",0.0889*G14,L14*G14)</f>
        <v>0</v>
      </c>
      <c r="O14" s="55" t="n">
        <f aca="false">IF(M14="Not Available",0.0889*ABS(H14),M14*ABS(H14))</f>
        <v>0</v>
      </c>
      <c r="P14" s="32" t="n">
        <f aca="false">+IF($K14&gt;0,$K14,0)</f>
        <v>0</v>
      </c>
      <c r="Q14" s="32" t="n">
        <f aca="false">+IF($K14&lt;0,$K14,0)</f>
        <v>0</v>
      </c>
      <c r="R14" s="32" t="n">
        <f aca="false">IF(P14&gt;P13,P14-P13,0)</f>
        <v>0</v>
      </c>
      <c r="S14" s="32" t="n">
        <f aca="false">IF(Q14&lt;Q13,Q14-Q13,0)</f>
        <v>0</v>
      </c>
      <c r="T14" s="56" t="n">
        <f aca="false">IF(K14&gt;0,K14*L14,0)</f>
        <v>0</v>
      </c>
      <c r="U14" s="57" t="n">
        <f aca="false">IF(K14&lt;0,K14*M14,0)</f>
        <v>0</v>
      </c>
    </row>
    <row r="15" customFormat="false" ht="12.75" hidden="false" customHeight="false" outlineLevel="0" collapsed="false">
      <c r="A15" s="47" t="n">
        <v>4</v>
      </c>
      <c r="B15" s="51"/>
      <c r="C15" s="47"/>
      <c r="D15" s="58"/>
      <c r="E15" s="47"/>
      <c r="F15" s="51"/>
      <c r="G15" s="52"/>
      <c r="H15" s="52"/>
      <c r="I15" s="53" t="n">
        <f aca="false">+G15+H15</f>
        <v>0</v>
      </c>
      <c r="J15" s="53"/>
      <c r="K15" s="53" t="n">
        <f aca="false">+K14+I15</f>
        <v>0</v>
      </c>
      <c r="L15" s="54" t="n">
        <v>0.05</v>
      </c>
      <c r="M15" s="54" t="n">
        <v>0.3883</v>
      </c>
      <c r="N15" s="55" t="n">
        <f aca="false">IF(L15="Not Available",0.0889*G15,L15*G15)</f>
        <v>0</v>
      </c>
      <c r="O15" s="55" t="n">
        <f aca="false">IF(M15="Not Available",0.0889*ABS(H15),M15*ABS(H15))</f>
        <v>0</v>
      </c>
      <c r="P15" s="32" t="n">
        <f aca="false">+IF($K15&gt;0,$K15,0)</f>
        <v>0</v>
      </c>
      <c r="Q15" s="32" t="n">
        <f aca="false">+IF($K15&lt;0,$K15,0)</f>
        <v>0</v>
      </c>
      <c r="R15" s="32" t="n">
        <f aca="false">IF(P15&gt;P14,P15-P14,0)</f>
        <v>0</v>
      </c>
      <c r="S15" s="32" t="n">
        <f aca="false">IF(Q15&lt;Q14,Q15-Q14,0)</f>
        <v>0</v>
      </c>
      <c r="T15" s="56" t="n">
        <f aca="false">IF(K15&gt;0,K15*L15,0)</f>
        <v>0</v>
      </c>
      <c r="U15" s="57" t="n">
        <f aca="false">IF(K15&lt;0,K15*M15,0)</f>
        <v>0</v>
      </c>
    </row>
    <row r="16" customFormat="false" ht="12.75" hidden="false" customHeight="false" outlineLevel="0" collapsed="false">
      <c r="A16" s="47" t="n">
        <v>5</v>
      </c>
      <c r="B16" s="47"/>
      <c r="C16" s="47"/>
      <c r="D16" s="58"/>
      <c r="E16" s="47"/>
      <c r="F16" s="47"/>
      <c r="G16" s="53"/>
      <c r="H16" s="53"/>
      <c r="I16" s="53" t="n">
        <f aca="false">+G16+H16</f>
        <v>0</v>
      </c>
      <c r="J16" s="53"/>
      <c r="K16" s="53" t="n">
        <f aca="false">+K15+I16</f>
        <v>0</v>
      </c>
      <c r="L16" s="54" t="n">
        <v>0.05</v>
      </c>
      <c r="M16" s="54" t="n">
        <v>0.3883</v>
      </c>
      <c r="N16" s="55" t="n">
        <f aca="false">IF(L16="Not Available",0.0889*G16,L16*G16)</f>
        <v>0</v>
      </c>
      <c r="O16" s="55" t="n">
        <f aca="false">IF(M16="Not Available",0.0889*ABS(H16),M16*ABS(H16))</f>
        <v>0</v>
      </c>
      <c r="P16" s="32" t="n">
        <f aca="false">+IF($K16&gt;0,$K16,0)</f>
        <v>0</v>
      </c>
      <c r="Q16" s="32" t="n">
        <f aca="false">+IF($K16&lt;0,$K16,0)</f>
        <v>0</v>
      </c>
      <c r="R16" s="32" t="n">
        <f aca="false">IF(P16&gt;P15,P16-P15,0)</f>
        <v>0</v>
      </c>
      <c r="S16" s="32" t="n">
        <f aca="false">IF(Q16&lt;Q15,Q16-Q15,0)</f>
        <v>0</v>
      </c>
      <c r="T16" s="56" t="n">
        <f aca="false">IF(K16&gt;0,K16*L16,0)</f>
        <v>0</v>
      </c>
      <c r="U16" s="57" t="n">
        <f aca="false">IF(K16&lt;0,K16*M16,0)</f>
        <v>0</v>
      </c>
    </row>
    <row r="17" customFormat="false" ht="12.75" hidden="false" customHeight="false" outlineLevel="0" collapsed="false">
      <c r="A17" s="47" t="n">
        <v>6</v>
      </c>
      <c r="B17" s="51"/>
      <c r="C17" s="47"/>
      <c r="D17" s="58"/>
      <c r="E17" s="47"/>
      <c r="F17" s="51"/>
      <c r="G17" s="52"/>
      <c r="H17" s="52"/>
      <c r="I17" s="53" t="n">
        <f aca="false">+G17+H17</f>
        <v>0</v>
      </c>
      <c r="J17" s="53"/>
      <c r="K17" s="53" t="n">
        <f aca="false">+K16+I17</f>
        <v>0</v>
      </c>
      <c r="L17" s="54" t="n">
        <v>0.05</v>
      </c>
      <c r="M17" s="54" t="n">
        <v>0.3883</v>
      </c>
      <c r="N17" s="55" t="n">
        <f aca="false">IF(L17="Not Available",0.0889*G17,L17*G17)</f>
        <v>0</v>
      </c>
      <c r="O17" s="55" t="n">
        <f aca="false">IF(M17="Not Available",0.0889*ABS(H17),M17*ABS(H17))</f>
        <v>0</v>
      </c>
      <c r="P17" s="32" t="n">
        <f aca="false">+IF($K17&gt;0,$K17,0)</f>
        <v>0</v>
      </c>
      <c r="Q17" s="32" t="n">
        <f aca="false">+IF($K17&lt;0,$K17,0)</f>
        <v>0</v>
      </c>
      <c r="R17" s="32" t="n">
        <f aca="false">IF(P17&gt;P16,P17-P16,0)</f>
        <v>0</v>
      </c>
      <c r="S17" s="32" t="n">
        <f aca="false">IF(Q17&lt;Q16,Q17-Q16,0)</f>
        <v>0</v>
      </c>
      <c r="T17" s="56" t="n">
        <f aca="false">IF(K17&gt;0,K17*L17,0)</f>
        <v>0</v>
      </c>
      <c r="U17" s="57" t="n">
        <f aca="false">IF(K17&lt;0,K17*M17,0)</f>
        <v>0</v>
      </c>
    </row>
    <row r="18" customFormat="false" ht="12.75" hidden="false" customHeight="false" outlineLevel="0" collapsed="false">
      <c r="A18" s="47" t="n">
        <v>7</v>
      </c>
      <c r="B18" s="51"/>
      <c r="C18" s="47"/>
      <c r="D18" s="58"/>
      <c r="E18" s="47"/>
      <c r="F18" s="51"/>
      <c r="G18" s="52"/>
      <c r="H18" s="52"/>
      <c r="I18" s="53" t="n">
        <f aca="false">+G18+H18</f>
        <v>0</v>
      </c>
      <c r="J18" s="53"/>
      <c r="K18" s="53" t="n">
        <f aca="false">+K17+I18</f>
        <v>0</v>
      </c>
      <c r="L18" s="54" t="n">
        <v>0.05</v>
      </c>
      <c r="M18" s="54" t="n">
        <v>0.3883</v>
      </c>
      <c r="N18" s="55" t="n">
        <f aca="false">IF(L18="Not Available",0.0889*G18,L18*G18)</f>
        <v>0</v>
      </c>
      <c r="O18" s="55" t="n">
        <f aca="false">IF(M18="Not Available",0.0889*ABS(H18),M18*ABS(H18))</f>
        <v>0</v>
      </c>
      <c r="P18" s="32" t="n">
        <f aca="false">+IF($K18&gt;0,$K18,0)</f>
        <v>0</v>
      </c>
      <c r="Q18" s="32" t="n">
        <f aca="false">+IF($K18&lt;0,$K18,0)</f>
        <v>0</v>
      </c>
      <c r="R18" s="32" t="n">
        <f aca="false">IF(P18&gt;P17,P18-P17,0)</f>
        <v>0</v>
      </c>
      <c r="S18" s="32" t="n">
        <f aca="false">IF(Q18&lt;Q17,Q18-Q17,0)</f>
        <v>0</v>
      </c>
      <c r="T18" s="56" t="n">
        <f aca="false">IF(K18&gt;0,K18*L18,0)</f>
        <v>0</v>
      </c>
      <c r="U18" s="57" t="n">
        <f aca="false">IF(K18&lt;0,K18*M18,0)</f>
        <v>0</v>
      </c>
    </row>
    <row r="19" customFormat="false" ht="12.75" hidden="false" customHeight="false" outlineLevel="0" collapsed="false">
      <c r="A19" s="47" t="n">
        <v>8</v>
      </c>
      <c r="B19" s="51"/>
      <c r="C19" s="47"/>
      <c r="D19" s="58"/>
      <c r="E19" s="47"/>
      <c r="F19" s="51"/>
      <c r="G19" s="52"/>
      <c r="H19" s="52"/>
      <c r="I19" s="53" t="n">
        <f aca="false">+G19+H19</f>
        <v>0</v>
      </c>
      <c r="J19" s="53"/>
      <c r="K19" s="53" t="n">
        <f aca="false">+K18+I19</f>
        <v>0</v>
      </c>
      <c r="L19" s="54" t="n">
        <v>0.05</v>
      </c>
      <c r="M19" s="54" t="n">
        <v>0.3883</v>
      </c>
      <c r="N19" s="55" t="n">
        <f aca="false">IF(L19="Not Available",0.0889*G19,L19*G19)</f>
        <v>0</v>
      </c>
      <c r="O19" s="55" t="n">
        <f aca="false">IF(M19="Not Available",0.0889*ABS(H19),M19*ABS(H19))</f>
        <v>0</v>
      </c>
      <c r="P19" s="32" t="n">
        <f aca="false">+IF($K19&gt;0,$K19,0)</f>
        <v>0</v>
      </c>
      <c r="Q19" s="32" t="n">
        <f aca="false">+IF($K19&lt;0,$K19,0)</f>
        <v>0</v>
      </c>
      <c r="R19" s="32" t="n">
        <f aca="false">IF(P19&gt;P18,P19-P18,0)</f>
        <v>0</v>
      </c>
      <c r="S19" s="32" t="n">
        <f aca="false">IF(Q19&lt;Q18,Q19-Q18,0)</f>
        <v>0</v>
      </c>
      <c r="T19" s="56" t="n">
        <f aca="false">IF(K19&gt;0,K19*L19,0)</f>
        <v>0</v>
      </c>
      <c r="U19" s="57" t="n">
        <f aca="false">IF(K19&lt;0,K19*M19,0)</f>
        <v>0</v>
      </c>
    </row>
    <row r="20" customFormat="false" ht="12.75" hidden="false" customHeight="false" outlineLevel="0" collapsed="false">
      <c r="A20" s="47" t="n">
        <v>9</v>
      </c>
      <c r="B20" s="51"/>
      <c r="C20" s="47"/>
      <c r="D20" s="58"/>
      <c r="E20" s="47"/>
      <c r="F20" s="51"/>
      <c r="G20" s="52"/>
      <c r="H20" s="52"/>
      <c r="I20" s="53" t="n">
        <f aca="false">+G20+H20</f>
        <v>0</v>
      </c>
      <c r="J20" s="53"/>
      <c r="K20" s="53" t="n">
        <f aca="false">+K19+I20</f>
        <v>0</v>
      </c>
      <c r="L20" s="54" t="n">
        <v>0.05</v>
      </c>
      <c r="M20" s="54" t="n">
        <v>0.3883</v>
      </c>
      <c r="N20" s="55" t="n">
        <f aca="false">IF(L20="Not Available",0.0889*G20,L20*G20)</f>
        <v>0</v>
      </c>
      <c r="O20" s="55" t="n">
        <f aca="false">IF(M20="Not Available",0.0889*ABS(H20),M20*ABS(H20))</f>
        <v>0</v>
      </c>
      <c r="P20" s="32" t="n">
        <f aca="false">+IF($K20&gt;0,$K20,0)</f>
        <v>0</v>
      </c>
      <c r="Q20" s="32" t="n">
        <f aca="false">+IF($K20&lt;0,$K20,0)</f>
        <v>0</v>
      </c>
      <c r="R20" s="32" t="n">
        <f aca="false">IF(P20&gt;P19,P20-P19,0)</f>
        <v>0</v>
      </c>
      <c r="S20" s="32" t="n">
        <f aca="false">IF(Q20&lt;Q19,Q20-Q19,0)</f>
        <v>0</v>
      </c>
      <c r="T20" s="56" t="n">
        <f aca="false">IF(K20&gt;0,K20*L20,0)</f>
        <v>0</v>
      </c>
      <c r="U20" s="57" t="n">
        <f aca="false">IF(K20&lt;0,K20*M20,0)</f>
        <v>0</v>
      </c>
    </row>
    <row r="21" customFormat="false" ht="12.75" hidden="false" customHeight="false" outlineLevel="0" collapsed="false">
      <c r="A21" s="47" t="n">
        <v>10</v>
      </c>
      <c r="B21" s="47"/>
      <c r="C21" s="47"/>
      <c r="D21" s="58"/>
      <c r="E21" s="47"/>
      <c r="F21" s="47"/>
      <c r="G21" s="53"/>
      <c r="H21" s="53"/>
      <c r="I21" s="53" t="n">
        <f aca="false">+G21+H21</f>
        <v>0</v>
      </c>
      <c r="J21" s="53"/>
      <c r="K21" s="53" t="n">
        <f aca="false">+K20+I21</f>
        <v>0</v>
      </c>
      <c r="L21" s="54" t="n">
        <v>0.05</v>
      </c>
      <c r="M21" s="54" t="n">
        <v>0.3883</v>
      </c>
      <c r="N21" s="55" t="n">
        <f aca="false">IF(L21="Not Available",0.0889*G21,L21*G21)</f>
        <v>0</v>
      </c>
      <c r="O21" s="55" t="n">
        <f aca="false">IF(M21="Not Available",0.0889*ABS(H21),M21*ABS(H21))</f>
        <v>0</v>
      </c>
      <c r="P21" s="32" t="n">
        <f aca="false">+IF($K21&gt;0,$K21,0)</f>
        <v>0</v>
      </c>
      <c r="Q21" s="32" t="n">
        <f aca="false">+IF($K21&lt;0,$K21,0)</f>
        <v>0</v>
      </c>
      <c r="R21" s="32" t="n">
        <f aca="false">IF(P21&gt;P20,P21-P20,0)</f>
        <v>0</v>
      </c>
      <c r="S21" s="32" t="n">
        <f aca="false">IF(Q21&lt;Q20,Q21-Q20,0)</f>
        <v>0</v>
      </c>
      <c r="T21" s="56" t="n">
        <f aca="false">IF(K21&gt;0,K21*L21,0)</f>
        <v>0</v>
      </c>
      <c r="U21" s="57" t="n">
        <f aca="false">IF(K21&lt;0,K21*M21,0)</f>
        <v>0</v>
      </c>
    </row>
    <row r="22" customFormat="false" ht="12.75" hidden="false" customHeight="false" outlineLevel="0" collapsed="false">
      <c r="A22" s="47" t="n">
        <v>11</v>
      </c>
      <c r="B22" s="51"/>
      <c r="C22" s="47"/>
      <c r="D22" s="58"/>
      <c r="E22" s="47"/>
      <c r="F22" s="51"/>
      <c r="G22" s="52"/>
      <c r="H22" s="52"/>
      <c r="I22" s="53" t="n">
        <f aca="false">+G22+H22</f>
        <v>0</v>
      </c>
      <c r="J22" s="53"/>
      <c r="K22" s="53" t="n">
        <f aca="false">+K21+I22</f>
        <v>0</v>
      </c>
      <c r="L22" s="54" t="n">
        <v>0.05</v>
      </c>
      <c r="M22" s="54" t="n">
        <v>0.3883</v>
      </c>
      <c r="N22" s="55" t="n">
        <f aca="false">IF(L22="Not Available",0.0889*G22,L22*G22)</f>
        <v>0</v>
      </c>
      <c r="O22" s="55" t="n">
        <f aca="false">IF(M22="Not Available",0.0889*ABS(H22),M22*ABS(H22))</f>
        <v>0</v>
      </c>
      <c r="P22" s="32" t="n">
        <f aca="false">+IF($K22&gt;0,$K22,0)</f>
        <v>0</v>
      </c>
      <c r="Q22" s="32" t="n">
        <f aca="false">+IF($K22&lt;0,$K22,0)</f>
        <v>0</v>
      </c>
      <c r="R22" s="32" t="n">
        <f aca="false">IF(P22&gt;P21,P22-P21,0)</f>
        <v>0</v>
      </c>
      <c r="S22" s="32" t="n">
        <f aca="false">IF(Q22&lt;Q21,Q22-Q21,0)</f>
        <v>0</v>
      </c>
      <c r="T22" s="56" t="n">
        <f aca="false">IF(K22&gt;0,K22*L22,0)</f>
        <v>0</v>
      </c>
      <c r="U22" s="57" t="n">
        <f aca="false">IF(K22&lt;0,K22*M22,0)</f>
        <v>0</v>
      </c>
    </row>
    <row r="23" customFormat="false" ht="12.75" hidden="false" customHeight="false" outlineLevel="0" collapsed="false">
      <c r="A23" s="47" t="n">
        <v>12</v>
      </c>
      <c r="B23" s="47"/>
      <c r="C23" s="47"/>
      <c r="D23" s="58"/>
      <c r="E23" s="47"/>
      <c r="F23" s="47"/>
      <c r="G23" s="53"/>
      <c r="H23" s="53"/>
      <c r="I23" s="53" t="n">
        <f aca="false">+G23+H23</f>
        <v>0</v>
      </c>
      <c r="J23" s="53"/>
      <c r="K23" s="53" t="n">
        <f aca="false">+K22+I23</f>
        <v>0</v>
      </c>
      <c r="L23" s="54" t="n">
        <v>0.05</v>
      </c>
      <c r="M23" s="54" t="n">
        <v>0.3883</v>
      </c>
      <c r="N23" s="55" t="n">
        <f aca="false">IF(L23="Not Available",0.0889*G23,L23*G23)</f>
        <v>0</v>
      </c>
      <c r="O23" s="55" t="n">
        <f aca="false">IF(M23="Not Available",0.0889*ABS(H23),M23*ABS(H23))</f>
        <v>0</v>
      </c>
      <c r="P23" s="32" t="n">
        <f aca="false">+IF($K23&gt;0,$K23,0)</f>
        <v>0</v>
      </c>
      <c r="Q23" s="32" t="n">
        <f aca="false">+IF($K23&lt;0,$K23,0)</f>
        <v>0</v>
      </c>
      <c r="R23" s="32" t="n">
        <f aca="false">IF(P23&gt;P22,P23-P22,0)</f>
        <v>0</v>
      </c>
      <c r="S23" s="32" t="n">
        <f aca="false">IF(Q23&lt;Q22,Q23-Q22,0)</f>
        <v>0</v>
      </c>
      <c r="T23" s="56" t="n">
        <f aca="false">IF(K23&gt;0,K23*L23,0)</f>
        <v>0</v>
      </c>
      <c r="U23" s="57" t="n">
        <f aca="false">IF(K23&lt;0,K23*M23,0)</f>
        <v>0</v>
      </c>
    </row>
    <row r="24" customFormat="false" ht="12.75" hidden="false" customHeight="false" outlineLevel="0" collapsed="false">
      <c r="A24" s="47" t="n">
        <v>13</v>
      </c>
      <c r="B24" s="51"/>
      <c r="C24" s="47"/>
      <c r="D24" s="58"/>
      <c r="E24" s="47"/>
      <c r="F24" s="51"/>
      <c r="G24" s="52"/>
      <c r="H24" s="52"/>
      <c r="I24" s="53" t="n">
        <f aca="false">+G24+H24</f>
        <v>0</v>
      </c>
      <c r="J24" s="53"/>
      <c r="K24" s="53" t="n">
        <f aca="false">+K23+I24</f>
        <v>0</v>
      </c>
      <c r="L24" s="54" t="n">
        <v>0.05</v>
      </c>
      <c r="M24" s="54" t="n">
        <v>0.3883</v>
      </c>
      <c r="N24" s="55" t="n">
        <f aca="false">IF(L24="Not Available",0.0889*G24,L24*G24)</f>
        <v>0</v>
      </c>
      <c r="O24" s="55" t="n">
        <f aca="false">IF(M24="Not Available",0.0889*ABS(H24),M24*ABS(H24))</f>
        <v>0</v>
      </c>
      <c r="P24" s="32" t="n">
        <f aca="false">+IF($K24&gt;0,$K24,0)</f>
        <v>0</v>
      </c>
      <c r="Q24" s="32" t="n">
        <f aca="false">+IF($K24&lt;0,$K24,0)</f>
        <v>0</v>
      </c>
      <c r="R24" s="32" t="n">
        <f aca="false">IF(P24&gt;P23,P24-P23,0)</f>
        <v>0</v>
      </c>
      <c r="S24" s="32" t="n">
        <f aca="false">IF(Q24&lt;Q23,Q24-Q23,0)</f>
        <v>0</v>
      </c>
      <c r="T24" s="56" t="n">
        <f aca="false">IF(K24&gt;0,K24*L24,0)</f>
        <v>0</v>
      </c>
      <c r="U24" s="57" t="n">
        <f aca="false">IF(K24&lt;0,K24*M24,0)</f>
        <v>0</v>
      </c>
    </row>
    <row r="25" customFormat="false" ht="12.75" hidden="false" customHeight="false" outlineLevel="0" collapsed="false">
      <c r="A25" s="47" t="n">
        <v>14</v>
      </c>
      <c r="B25" s="51"/>
      <c r="C25" s="47"/>
      <c r="D25" s="58"/>
      <c r="E25" s="47"/>
      <c r="F25" s="51"/>
      <c r="G25" s="52"/>
      <c r="H25" s="52"/>
      <c r="I25" s="53" t="n">
        <f aca="false">+G25+H25</f>
        <v>0</v>
      </c>
      <c r="J25" s="53"/>
      <c r="K25" s="53" t="n">
        <f aca="false">+K24+I25</f>
        <v>0</v>
      </c>
      <c r="L25" s="54" t="n">
        <v>0.05</v>
      </c>
      <c r="M25" s="54" t="n">
        <v>0.3883</v>
      </c>
      <c r="N25" s="55" t="n">
        <f aca="false">IF(L25="Not Available",0.0889*G25,L25*G25)</f>
        <v>0</v>
      </c>
      <c r="O25" s="55" t="n">
        <f aca="false">IF(M25="Not Available",0.0889*ABS(H25),M25*ABS(H25))</f>
        <v>0</v>
      </c>
      <c r="P25" s="32" t="n">
        <f aca="false">+IF($K25&gt;0,$K25,0)</f>
        <v>0</v>
      </c>
      <c r="Q25" s="32" t="n">
        <f aca="false">+IF($K25&lt;0,$K25,0)</f>
        <v>0</v>
      </c>
      <c r="R25" s="32" t="n">
        <f aca="false">IF(P25&gt;P24,P25-P24,0)</f>
        <v>0</v>
      </c>
      <c r="S25" s="32" t="n">
        <f aca="false">IF(Q25&lt;Q24,Q25-Q24,0)</f>
        <v>0</v>
      </c>
      <c r="T25" s="56" t="n">
        <f aca="false">IF(K25&gt;0,K25*L25,0)</f>
        <v>0</v>
      </c>
      <c r="U25" s="57" t="n">
        <f aca="false">IF(K25&lt;0,K25*M25,0)</f>
        <v>0</v>
      </c>
    </row>
    <row r="26" customFormat="false" ht="12.75" hidden="false" customHeight="false" outlineLevel="0" collapsed="false">
      <c r="A26" s="47" t="n">
        <v>15</v>
      </c>
      <c r="B26" s="47"/>
      <c r="C26" s="47"/>
      <c r="D26" s="58"/>
      <c r="E26" s="47"/>
      <c r="F26" s="47"/>
      <c r="G26" s="53"/>
      <c r="H26" s="53"/>
      <c r="I26" s="53" t="n">
        <f aca="false">+G26+H26</f>
        <v>0</v>
      </c>
      <c r="J26" s="53"/>
      <c r="K26" s="53" t="n">
        <f aca="false">+K25+I26</f>
        <v>0</v>
      </c>
      <c r="L26" s="54" t="n">
        <v>0.3883</v>
      </c>
      <c r="M26" s="54" t="n">
        <v>0.3883</v>
      </c>
      <c r="N26" s="55" t="n">
        <f aca="false">IF(L26="Not Available",0.0889*G26,L26*G26)</f>
        <v>0</v>
      </c>
      <c r="O26" s="55" t="n">
        <f aca="false">IF(M26="Not Available",0.0889*ABS(H26),M26*ABS(H26))</f>
        <v>0</v>
      </c>
      <c r="P26" s="32" t="n">
        <f aca="false">+IF($K26&gt;0,$K26,0)</f>
        <v>0</v>
      </c>
      <c r="Q26" s="32" t="n">
        <f aca="false">+IF($K26&lt;0,$K26,0)</f>
        <v>0</v>
      </c>
      <c r="R26" s="32" t="n">
        <f aca="false">IF(P26&gt;P25,P26-P25,0)</f>
        <v>0</v>
      </c>
      <c r="S26" s="32" t="n">
        <f aca="false">IF(Q26&lt;Q25,Q26-Q25,0)</f>
        <v>0</v>
      </c>
      <c r="T26" s="56" t="n">
        <f aca="false">IF(K26&gt;0,K26*L26,0)</f>
        <v>0</v>
      </c>
      <c r="U26" s="57" t="n">
        <f aca="false">IF(K26&lt;0,K26*M26,0)</f>
        <v>0</v>
      </c>
    </row>
    <row r="27" customFormat="false" ht="12.75" hidden="false" customHeight="false" outlineLevel="0" collapsed="false">
      <c r="A27" s="47" t="n">
        <v>16</v>
      </c>
      <c r="B27" s="51"/>
      <c r="C27" s="47"/>
      <c r="D27" s="58"/>
      <c r="E27" s="47"/>
      <c r="F27" s="51"/>
      <c r="G27" s="52"/>
      <c r="H27" s="52"/>
      <c r="I27" s="53" t="n">
        <f aca="false">+G27+H27</f>
        <v>0</v>
      </c>
      <c r="J27" s="53"/>
      <c r="K27" s="53" t="n">
        <f aca="false">+K26+I27</f>
        <v>0</v>
      </c>
      <c r="L27" s="54" t="n">
        <v>0.3883</v>
      </c>
      <c r="M27" s="54" t="n">
        <v>0.3883</v>
      </c>
      <c r="N27" s="55" t="n">
        <f aca="false">IF(L27="Not Available",0.0889*G27,L27*G27)</f>
        <v>0</v>
      </c>
      <c r="O27" s="55" t="n">
        <f aca="false">IF(M27="Not Available",0.0889*ABS(H27),M27*ABS(H27))</f>
        <v>0</v>
      </c>
      <c r="P27" s="32" t="n">
        <f aca="false">+IF($K27&gt;0,$K27,0)</f>
        <v>0</v>
      </c>
      <c r="Q27" s="32" t="n">
        <f aca="false">+IF($K27&lt;0,$K27,0)</f>
        <v>0</v>
      </c>
      <c r="R27" s="32" t="n">
        <f aca="false">IF(P27&gt;P26,P27-P26,0)</f>
        <v>0</v>
      </c>
      <c r="S27" s="32" t="n">
        <f aca="false">IF(Q27&lt;Q26,Q27-Q26,0)</f>
        <v>0</v>
      </c>
      <c r="T27" s="56" t="n">
        <f aca="false">IF(K27&gt;0,K27*L27,0)</f>
        <v>0</v>
      </c>
      <c r="U27" s="57" t="n">
        <f aca="false">IF(K27&lt;0,K27*M27,0)</f>
        <v>0</v>
      </c>
    </row>
    <row r="28" customFormat="false" ht="12.75" hidden="false" customHeight="false" outlineLevel="0" collapsed="false">
      <c r="A28" s="47" t="n">
        <v>17</v>
      </c>
      <c r="B28" s="51"/>
      <c r="C28" s="47"/>
      <c r="D28" s="58"/>
      <c r="E28" s="47"/>
      <c r="F28" s="51"/>
      <c r="G28" s="52"/>
      <c r="H28" s="52"/>
      <c r="I28" s="53" t="n">
        <f aca="false">+G28+H28</f>
        <v>0</v>
      </c>
      <c r="J28" s="53"/>
      <c r="K28" s="53" t="n">
        <f aca="false">+K27+I28</f>
        <v>0</v>
      </c>
      <c r="L28" s="54" t="n">
        <v>0.3883</v>
      </c>
      <c r="M28" s="54" t="n">
        <v>0.3883</v>
      </c>
      <c r="N28" s="55" t="n">
        <f aca="false">IF(L28="Not Available",0.0889*G28,L28*G28)</f>
        <v>0</v>
      </c>
      <c r="O28" s="55" t="n">
        <f aca="false">IF(M28="Not Available",0.0889*ABS(H28),M28*ABS(H28))</f>
        <v>0</v>
      </c>
      <c r="P28" s="32" t="n">
        <f aca="false">+IF($K28&gt;0,$K28,0)</f>
        <v>0</v>
      </c>
      <c r="Q28" s="32" t="n">
        <f aca="false">+IF($K28&lt;0,$K28,0)</f>
        <v>0</v>
      </c>
      <c r="R28" s="32" t="n">
        <f aca="false">IF(P28&gt;P27,P28-P27,0)</f>
        <v>0</v>
      </c>
      <c r="S28" s="32" t="n">
        <f aca="false">IF(Q28&lt;Q27,Q28-Q27,0)</f>
        <v>0</v>
      </c>
      <c r="T28" s="56" t="n">
        <f aca="false">IF(K28&gt;0,K28*L28,0)</f>
        <v>0</v>
      </c>
      <c r="U28" s="57" t="n">
        <f aca="false">IF(K28&lt;0,K28*M28,0)</f>
        <v>0</v>
      </c>
    </row>
    <row r="29" customFormat="false" ht="12.75" hidden="false" customHeight="false" outlineLevel="0" collapsed="false">
      <c r="A29" s="47" t="n">
        <v>18</v>
      </c>
      <c r="B29" s="47"/>
      <c r="C29" s="47"/>
      <c r="D29" s="58"/>
      <c r="E29" s="47"/>
      <c r="F29" s="47"/>
      <c r="G29" s="53"/>
      <c r="H29" s="53"/>
      <c r="I29" s="53" t="n">
        <f aca="false">+G29+H29</f>
        <v>0</v>
      </c>
      <c r="J29" s="53"/>
      <c r="K29" s="53" t="n">
        <f aca="false">+K28+I29</f>
        <v>0</v>
      </c>
      <c r="L29" s="54" t="n">
        <v>0.3883</v>
      </c>
      <c r="M29" s="54" t="n">
        <v>0.3883</v>
      </c>
      <c r="N29" s="55" t="n">
        <f aca="false">IF(L29="Not Available",0.0889*G29,L29*G29)</f>
        <v>0</v>
      </c>
      <c r="O29" s="55" t="n">
        <f aca="false">IF(M29="Not Available",0.0889*ABS(H29),M29*ABS(H29))</f>
        <v>0</v>
      </c>
      <c r="P29" s="32" t="n">
        <f aca="false">+IF($K29&gt;0,$K29,0)</f>
        <v>0</v>
      </c>
      <c r="Q29" s="32" t="n">
        <f aca="false">+IF($K29&lt;0,$K29,0)</f>
        <v>0</v>
      </c>
      <c r="R29" s="32" t="n">
        <f aca="false">IF(P29&gt;P28,P29-P28,0)</f>
        <v>0</v>
      </c>
      <c r="S29" s="32" t="n">
        <f aca="false">IF(Q29&lt;Q28,Q29-Q28,0)</f>
        <v>0</v>
      </c>
      <c r="T29" s="56" t="n">
        <f aca="false">IF(K29&gt;0,K29*L29,0)</f>
        <v>0</v>
      </c>
      <c r="U29" s="57" t="n">
        <f aca="false">IF(K29&lt;0,K29*M29,0)</f>
        <v>0</v>
      </c>
    </row>
    <row r="30" customFormat="false" ht="12.75" hidden="false" customHeight="false" outlineLevel="0" collapsed="false">
      <c r="A30" s="47" t="n">
        <v>19</v>
      </c>
      <c r="B30" s="47"/>
      <c r="C30" s="47"/>
      <c r="D30" s="58"/>
      <c r="E30" s="47"/>
      <c r="F30" s="47"/>
      <c r="G30" s="53"/>
      <c r="H30" s="53"/>
      <c r="I30" s="53" t="n">
        <f aca="false">+G30+H30</f>
        <v>0</v>
      </c>
      <c r="J30" s="53"/>
      <c r="K30" s="53" t="n">
        <f aca="false">+K29+I30</f>
        <v>0</v>
      </c>
      <c r="L30" s="54" t="n">
        <v>0.3883</v>
      </c>
      <c r="M30" s="54" t="n">
        <v>0.3883</v>
      </c>
      <c r="N30" s="55" t="n">
        <f aca="false">IF(L30="Not Available",0.0889*G30,L30*G30)</f>
        <v>0</v>
      </c>
      <c r="O30" s="55" t="n">
        <f aca="false">IF(M30="Not Available",0.0889*ABS(H30),M30*ABS(H30))</f>
        <v>0</v>
      </c>
      <c r="P30" s="32" t="n">
        <f aca="false">+IF($K30&gt;0,$K30,0)</f>
        <v>0</v>
      </c>
      <c r="Q30" s="32" t="n">
        <f aca="false">+IF($K30&lt;0,$K30,0)</f>
        <v>0</v>
      </c>
      <c r="R30" s="32" t="n">
        <f aca="false">IF(P30&gt;P29,P30-P29,0)</f>
        <v>0</v>
      </c>
      <c r="S30" s="32" t="n">
        <f aca="false">IF(Q30&lt;Q29,Q30-Q29,0)</f>
        <v>0</v>
      </c>
      <c r="T30" s="56" t="n">
        <f aca="false">IF(K30&gt;0,K30*L30,0)</f>
        <v>0</v>
      </c>
      <c r="U30" s="57" t="n">
        <f aca="false">IF(K30&lt;0,K30*M30,0)</f>
        <v>0</v>
      </c>
    </row>
    <row r="31" customFormat="false" ht="12.75" hidden="false" customHeight="false" outlineLevel="0" collapsed="false">
      <c r="A31" s="47" t="n">
        <v>20</v>
      </c>
      <c r="B31" s="51"/>
      <c r="C31" s="47"/>
      <c r="D31" s="58"/>
      <c r="E31" s="47"/>
      <c r="F31" s="51"/>
      <c r="G31" s="52"/>
      <c r="H31" s="52"/>
      <c r="I31" s="53" t="n">
        <f aca="false">+G31+H31</f>
        <v>0</v>
      </c>
      <c r="J31" s="53"/>
      <c r="K31" s="53" t="n">
        <f aca="false">+K30+I31</f>
        <v>0</v>
      </c>
      <c r="L31" s="54" t="n">
        <v>0.3883</v>
      </c>
      <c r="M31" s="54" t="n">
        <v>0.3883</v>
      </c>
      <c r="N31" s="55" t="n">
        <f aca="false">IF(L31="Not Available",0.0889*G31,L31*G31)</f>
        <v>0</v>
      </c>
      <c r="O31" s="55" t="n">
        <f aca="false">IF(M31="Not Available",0.0889*ABS(H31),M31*ABS(H31))</f>
        <v>0</v>
      </c>
      <c r="P31" s="32" t="n">
        <f aca="false">+IF($K31&gt;0,$K31,0)</f>
        <v>0</v>
      </c>
      <c r="Q31" s="32" t="n">
        <f aca="false">+IF($K31&lt;0,$K31,0)</f>
        <v>0</v>
      </c>
      <c r="R31" s="32" t="n">
        <f aca="false">IF(P31&gt;P30,P31-P30,0)</f>
        <v>0</v>
      </c>
      <c r="S31" s="32" t="n">
        <f aca="false">IF(Q31&lt;Q30,Q31-Q30,0)</f>
        <v>0</v>
      </c>
      <c r="T31" s="56" t="n">
        <f aca="false">IF(K31&gt;0,K31*L31,0)</f>
        <v>0</v>
      </c>
      <c r="U31" s="57" t="n">
        <f aca="false">IF(K31&lt;0,K31*M31,0)</f>
        <v>0</v>
      </c>
    </row>
    <row r="32" customFormat="false" ht="12.75" hidden="false" customHeight="false" outlineLevel="0" collapsed="false">
      <c r="A32" s="47" t="n">
        <v>21</v>
      </c>
      <c r="B32" s="47"/>
      <c r="C32" s="47"/>
      <c r="D32" s="58"/>
      <c r="E32" s="47"/>
      <c r="F32" s="47"/>
      <c r="G32" s="53"/>
      <c r="H32" s="53"/>
      <c r="I32" s="53" t="n">
        <f aca="false">+G32+H32</f>
        <v>0</v>
      </c>
      <c r="J32" s="53"/>
      <c r="K32" s="53" t="n">
        <f aca="false">+K31+I32</f>
        <v>0</v>
      </c>
      <c r="L32" s="54" t="n">
        <v>0.3883</v>
      </c>
      <c r="M32" s="54" t="n">
        <v>0.3883</v>
      </c>
      <c r="N32" s="55" t="n">
        <f aca="false">IF(L32="Not Available",0.0889*G32,L32*G32)</f>
        <v>0</v>
      </c>
      <c r="O32" s="55" t="n">
        <f aca="false">IF(M32="Not Available",0.0889*ABS(H32),M32*ABS(H32))</f>
        <v>0</v>
      </c>
      <c r="P32" s="32" t="n">
        <f aca="false">+IF($K32&gt;0,$K32,0)</f>
        <v>0</v>
      </c>
      <c r="Q32" s="32" t="n">
        <f aca="false">+IF($K32&lt;0,$K32,0)</f>
        <v>0</v>
      </c>
      <c r="R32" s="32" t="n">
        <f aca="false">IF(P32&gt;P31,P32-P31,0)</f>
        <v>0</v>
      </c>
      <c r="S32" s="32" t="n">
        <f aca="false">IF(Q32&lt;Q31,Q32-Q31,0)</f>
        <v>0</v>
      </c>
      <c r="T32" s="56" t="n">
        <f aca="false">IF(K32&gt;0,K32*L32,0)</f>
        <v>0</v>
      </c>
      <c r="U32" s="57" t="n">
        <f aca="false">IF(K32&lt;0,K32*M32,0)</f>
        <v>0</v>
      </c>
    </row>
    <row r="33" customFormat="false" ht="12.75" hidden="false" customHeight="false" outlineLevel="0" collapsed="false">
      <c r="A33" s="47" t="n">
        <v>22</v>
      </c>
      <c r="B33" s="51"/>
      <c r="C33" s="47"/>
      <c r="D33" s="58"/>
      <c r="E33" s="47"/>
      <c r="F33" s="51"/>
      <c r="G33" s="52"/>
      <c r="H33" s="52"/>
      <c r="I33" s="53" t="n">
        <f aca="false">+G33+H33</f>
        <v>0</v>
      </c>
      <c r="J33" s="53"/>
      <c r="K33" s="53" t="n">
        <f aca="false">+K32+I33</f>
        <v>0</v>
      </c>
      <c r="L33" s="54" t="n">
        <v>0.3883</v>
      </c>
      <c r="M33" s="54" t="n">
        <v>0.3883</v>
      </c>
      <c r="N33" s="55" t="n">
        <f aca="false">IF(L33="Not Available",0.0889*G33,L33*G33)</f>
        <v>0</v>
      </c>
      <c r="O33" s="55" t="n">
        <f aca="false">IF(M33="Not Available",0.0889*ABS(H33),M33*ABS(H33))</f>
        <v>0</v>
      </c>
      <c r="P33" s="32" t="n">
        <f aca="false">+IF($K33&gt;0,$K33,0)</f>
        <v>0</v>
      </c>
      <c r="Q33" s="32" t="n">
        <f aca="false">+IF($K33&lt;0,$K33,0)</f>
        <v>0</v>
      </c>
      <c r="R33" s="32" t="n">
        <f aca="false">IF(P33&gt;P32,P33-P32,0)</f>
        <v>0</v>
      </c>
      <c r="S33" s="32" t="n">
        <f aca="false">IF(Q33&lt;Q32,Q33-Q32,0)</f>
        <v>0</v>
      </c>
      <c r="T33" s="56" t="n">
        <f aca="false">IF(K33&gt;0,K33*L33,0)</f>
        <v>0</v>
      </c>
      <c r="U33" s="57" t="n">
        <f aca="false">IF(K33&lt;0,K33*M33,0)</f>
        <v>0</v>
      </c>
    </row>
    <row r="34" customFormat="false" ht="12.75" hidden="false" customHeight="false" outlineLevel="0" collapsed="false">
      <c r="A34" s="47" t="n">
        <v>23</v>
      </c>
      <c r="B34" s="51"/>
      <c r="C34" s="47"/>
      <c r="D34" s="58"/>
      <c r="E34" s="47"/>
      <c r="F34" s="51"/>
      <c r="G34" s="52"/>
      <c r="H34" s="52"/>
      <c r="I34" s="53" t="n">
        <f aca="false">+G34+H34</f>
        <v>0</v>
      </c>
      <c r="J34" s="53"/>
      <c r="K34" s="53" t="n">
        <f aca="false">+K33+I34</f>
        <v>0</v>
      </c>
      <c r="L34" s="54" t="n">
        <v>0.3883</v>
      </c>
      <c r="M34" s="54" t="n">
        <v>0.3883</v>
      </c>
      <c r="N34" s="55" t="n">
        <f aca="false">IF(L34="Not Available",0.0889*G34,L34*G34)</f>
        <v>0</v>
      </c>
      <c r="O34" s="55" t="n">
        <f aca="false">IF(M34="Not Available",0.0889*ABS(H34),M34*ABS(H34))</f>
        <v>0</v>
      </c>
      <c r="P34" s="32" t="n">
        <f aca="false">+IF($K34&gt;0,$K34,0)</f>
        <v>0</v>
      </c>
      <c r="Q34" s="32" t="n">
        <f aca="false">+IF($K34&lt;0,$K34,0)</f>
        <v>0</v>
      </c>
      <c r="R34" s="32" t="n">
        <f aca="false">IF(P34&gt;P33,P34-P33,0)</f>
        <v>0</v>
      </c>
      <c r="S34" s="32" t="n">
        <f aca="false">IF(Q34&lt;Q33,Q34-Q33,0)</f>
        <v>0</v>
      </c>
      <c r="T34" s="56" t="n">
        <f aca="false">IF(K34&gt;0,K34*L34,0)</f>
        <v>0</v>
      </c>
      <c r="U34" s="57" t="n">
        <f aca="false">IF(K34&lt;0,K34*M34,0)</f>
        <v>0</v>
      </c>
    </row>
    <row r="35" customFormat="false" ht="12.75" hidden="false" customHeight="false" outlineLevel="0" collapsed="false">
      <c r="A35" s="47" t="n">
        <v>24</v>
      </c>
      <c r="B35" s="51"/>
      <c r="C35" s="47"/>
      <c r="D35" s="58"/>
      <c r="E35" s="47"/>
      <c r="F35" s="51"/>
      <c r="G35" s="52"/>
      <c r="H35" s="52"/>
      <c r="I35" s="53" t="n">
        <f aca="false">+G35+H35</f>
        <v>0</v>
      </c>
      <c r="J35" s="53"/>
      <c r="K35" s="53" t="n">
        <f aca="false">+K34+I35</f>
        <v>0</v>
      </c>
      <c r="L35" s="54" t="n">
        <v>0.3883</v>
      </c>
      <c r="M35" s="54" t="n">
        <v>0.3883</v>
      </c>
      <c r="N35" s="55" t="n">
        <f aca="false">IF(L35="Not Available",0.0889*G35,L35*G35)</f>
        <v>0</v>
      </c>
      <c r="O35" s="55" t="n">
        <f aca="false">IF(M35="Not Available",0.0889*ABS(H35),M35*ABS(H35))</f>
        <v>0</v>
      </c>
      <c r="P35" s="32" t="n">
        <f aca="false">+IF($K35&gt;0,$K35,0)</f>
        <v>0</v>
      </c>
      <c r="Q35" s="32" t="n">
        <f aca="false">+IF($K35&lt;0,$K35,0)</f>
        <v>0</v>
      </c>
      <c r="R35" s="32" t="n">
        <f aca="false">IF(P35&gt;P34,P35-P34,0)</f>
        <v>0</v>
      </c>
      <c r="S35" s="32" t="n">
        <f aca="false">IF(Q35&lt;Q34,Q35-Q34,0)</f>
        <v>0</v>
      </c>
      <c r="T35" s="56" t="n">
        <f aca="false">IF(K35&gt;0,K35*L35,0)</f>
        <v>0</v>
      </c>
      <c r="U35" s="57" t="n">
        <f aca="false">IF(K35&lt;0,K35*M35,0)</f>
        <v>0</v>
      </c>
    </row>
    <row r="36" customFormat="false" ht="12.75" hidden="false" customHeight="false" outlineLevel="0" collapsed="false">
      <c r="A36" s="47" t="n">
        <v>25</v>
      </c>
      <c r="B36" s="51"/>
      <c r="C36" s="47"/>
      <c r="D36" s="58"/>
      <c r="E36" s="47"/>
      <c r="F36" s="51"/>
      <c r="G36" s="52"/>
      <c r="H36" s="52"/>
      <c r="I36" s="53" t="n">
        <f aca="false">+G36+H36</f>
        <v>0</v>
      </c>
      <c r="J36" s="53"/>
      <c r="K36" s="53" t="n">
        <f aca="false">+K35+I36</f>
        <v>0</v>
      </c>
      <c r="L36" s="54" t="n">
        <v>0.3883</v>
      </c>
      <c r="M36" s="54" t="n">
        <v>0.3883</v>
      </c>
      <c r="N36" s="55" t="n">
        <f aca="false">IF(L36="Not Available",0.0889*G36,L36*G36)</f>
        <v>0</v>
      </c>
      <c r="O36" s="55" t="n">
        <f aca="false">IF(M36="Not Available",0.0889*ABS(H36),M36*ABS(H36))</f>
        <v>0</v>
      </c>
      <c r="P36" s="32" t="n">
        <f aca="false">+IF($K36&gt;0,$K36,0)</f>
        <v>0</v>
      </c>
      <c r="Q36" s="32" t="n">
        <f aca="false">+IF($K36&lt;0,$K36,0)</f>
        <v>0</v>
      </c>
      <c r="R36" s="32" t="n">
        <f aca="false">IF(P36&gt;P35,P36-P35,0)</f>
        <v>0</v>
      </c>
      <c r="S36" s="32" t="n">
        <f aca="false">IF(Q36&lt;Q35,Q36-Q35,0)</f>
        <v>0</v>
      </c>
      <c r="T36" s="56" t="n">
        <f aca="false">IF(K36&gt;0,K36*L36,0)</f>
        <v>0</v>
      </c>
      <c r="U36" s="57" t="n">
        <f aca="false">IF(K36&lt;0,K36*M36,0)</f>
        <v>0</v>
      </c>
    </row>
    <row r="37" customFormat="false" ht="12.75" hidden="false" customHeight="false" outlineLevel="0" collapsed="false">
      <c r="A37" s="47" t="n">
        <v>26</v>
      </c>
      <c r="B37" s="51"/>
      <c r="C37" s="47"/>
      <c r="D37" s="58"/>
      <c r="E37" s="47"/>
      <c r="F37" s="51"/>
      <c r="G37" s="52"/>
      <c r="H37" s="52"/>
      <c r="I37" s="53" t="n">
        <f aca="false">+G37+H37</f>
        <v>0</v>
      </c>
      <c r="J37" s="53"/>
      <c r="K37" s="53" t="n">
        <f aca="false">+K36+I37</f>
        <v>0</v>
      </c>
      <c r="L37" s="54" t="n">
        <v>0.3883</v>
      </c>
      <c r="M37" s="54" t="n">
        <v>0.3883</v>
      </c>
      <c r="N37" s="55" t="n">
        <f aca="false">IF(L37="Not Available",0.0889*G37,L37*G37)</f>
        <v>0</v>
      </c>
      <c r="O37" s="55" t="n">
        <f aca="false">IF(M37="Not Available",0.0889*ABS(H37),M37*ABS(H37))</f>
        <v>0</v>
      </c>
      <c r="P37" s="32" t="n">
        <f aca="false">+IF($K37&gt;0,$K37,0)</f>
        <v>0</v>
      </c>
      <c r="Q37" s="32" t="n">
        <f aca="false">+IF($K37&lt;0,$K37,0)</f>
        <v>0</v>
      </c>
      <c r="R37" s="32" t="n">
        <f aca="false">IF(P37&gt;P36,P37-P36,0)</f>
        <v>0</v>
      </c>
      <c r="S37" s="32" t="n">
        <f aca="false">IF(Q37&lt;Q36,Q37-Q36,0)</f>
        <v>0</v>
      </c>
      <c r="T37" s="56" t="n">
        <f aca="false">IF(K37&gt;0,K37*L37,0)</f>
        <v>0</v>
      </c>
      <c r="U37" s="57" t="n">
        <f aca="false">IF(K37&lt;0,K37*M37,0)</f>
        <v>0</v>
      </c>
    </row>
    <row r="38" customFormat="false" ht="12.75" hidden="false" customHeight="false" outlineLevel="0" collapsed="false">
      <c r="A38" s="47" t="n">
        <v>27</v>
      </c>
      <c r="B38" s="51"/>
      <c r="C38" s="47"/>
      <c r="D38" s="58"/>
      <c r="E38" s="47"/>
      <c r="F38" s="51"/>
      <c r="G38" s="52"/>
      <c r="H38" s="52"/>
      <c r="I38" s="53" t="n">
        <f aca="false">+G38+H38</f>
        <v>0</v>
      </c>
      <c r="J38" s="53"/>
      <c r="K38" s="53" t="n">
        <f aca="false">+K37+I38</f>
        <v>0</v>
      </c>
      <c r="L38" s="54" t="n">
        <v>0.3883</v>
      </c>
      <c r="M38" s="54" t="n">
        <v>0.3883</v>
      </c>
      <c r="N38" s="55" t="n">
        <f aca="false">IF(L38="Not Available",0.0889*G38,L38*G38)</f>
        <v>0</v>
      </c>
      <c r="O38" s="55" t="n">
        <f aca="false">IF(M38="Not Available",0.0889*ABS(H38),M38*ABS(H38))</f>
        <v>0</v>
      </c>
      <c r="P38" s="32" t="n">
        <f aca="false">+IF($K38&gt;0,$K38,0)</f>
        <v>0</v>
      </c>
      <c r="Q38" s="32" t="n">
        <f aca="false">+IF($K38&lt;0,$K38,0)</f>
        <v>0</v>
      </c>
      <c r="R38" s="32" t="n">
        <f aca="false">IF(P38&gt;P37,P38-P37,0)</f>
        <v>0</v>
      </c>
      <c r="S38" s="32" t="n">
        <f aca="false">IF(Q38&lt;Q37,Q38-Q37,0)</f>
        <v>0</v>
      </c>
      <c r="T38" s="56" t="n">
        <f aca="false">IF(K38&gt;0,K38*L38,0)</f>
        <v>0</v>
      </c>
      <c r="U38" s="57" t="n">
        <f aca="false">IF(K38&lt;0,K38*M38,0)</f>
        <v>0</v>
      </c>
    </row>
    <row r="39" customFormat="false" ht="12.75" hidden="false" customHeight="false" outlineLevel="0" collapsed="false">
      <c r="A39" s="47" t="n">
        <v>28</v>
      </c>
      <c r="B39" s="51"/>
      <c r="C39" s="47"/>
      <c r="D39" s="58"/>
      <c r="E39" s="47"/>
      <c r="F39" s="51"/>
      <c r="G39" s="52"/>
      <c r="H39" s="52"/>
      <c r="I39" s="53" t="n">
        <f aca="false">+G39+H39</f>
        <v>0</v>
      </c>
      <c r="J39" s="53"/>
      <c r="K39" s="53" t="n">
        <f aca="false">+K38+I39</f>
        <v>0</v>
      </c>
      <c r="L39" s="54" t="n">
        <v>0.3883</v>
      </c>
      <c r="M39" s="54" t="n">
        <v>0.3883</v>
      </c>
      <c r="N39" s="55" t="n">
        <f aca="false">IF(L39="Not Available",0.0889*G39,L39*G39)</f>
        <v>0</v>
      </c>
      <c r="O39" s="55" t="n">
        <f aca="false">IF(M39="Not Available",0.0889*ABS(H39),M39*ABS(H39))</f>
        <v>0</v>
      </c>
      <c r="P39" s="32" t="n">
        <f aca="false">+IF($K39&gt;0,$K39,0)</f>
        <v>0</v>
      </c>
      <c r="Q39" s="32" t="n">
        <f aca="false">+IF($K39&lt;0,$K39,0)</f>
        <v>0</v>
      </c>
      <c r="R39" s="32" t="n">
        <f aca="false">IF(P39&gt;P38,P39-P38,0)</f>
        <v>0</v>
      </c>
      <c r="S39" s="32" t="n">
        <f aca="false">IF(Q39&lt;Q38,Q39-Q38,0)</f>
        <v>0</v>
      </c>
      <c r="T39" s="56" t="n">
        <f aca="false">IF(K39&gt;0,K39*L39,0)</f>
        <v>0</v>
      </c>
      <c r="U39" s="57" t="n">
        <f aca="false">IF(K39&lt;0,K39*M39,0)</f>
        <v>0</v>
      </c>
    </row>
    <row r="40" customFormat="false" ht="12.75" hidden="false" customHeight="false" outlineLevel="0" collapsed="false">
      <c r="A40" s="47" t="n">
        <v>29</v>
      </c>
      <c r="B40" s="51"/>
      <c r="C40" s="47"/>
      <c r="D40" s="58"/>
      <c r="E40" s="47"/>
      <c r="F40" s="51"/>
      <c r="G40" s="52"/>
      <c r="H40" s="52"/>
      <c r="I40" s="53" t="n">
        <f aca="false">+G40+H40</f>
        <v>0</v>
      </c>
      <c r="J40" s="53"/>
      <c r="K40" s="53" t="n">
        <f aca="false">+K39+I40</f>
        <v>0</v>
      </c>
      <c r="L40" s="54" t="n">
        <v>0.3883</v>
      </c>
      <c r="M40" s="54" t="n">
        <v>0.3883</v>
      </c>
      <c r="N40" s="55" t="n">
        <f aca="false">IF(L40="Not Available",0.0889*G40,L40*G40)</f>
        <v>0</v>
      </c>
      <c r="O40" s="55" t="n">
        <f aca="false">IF(M40="Not Available",0.0889*ABS(H40),M40*ABS(H40))</f>
        <v>0</v>
      </c>
      <c r="P40" s="32" t="n">
        <f aca="false">+IF($K40&gt;0,$K40,0)</f>
        <v>0</v>
      </c>
      <c r="Q40" s="32" t="n">
        <f aca="false">+IF($K40&lt;0,$K40,0)</f>
        <v>0</v>
      </c>
      <c r="R40" s="32" t="n">
        <f aca="false">IF(P40&gt;P39,P40-P39,0)</f>
        <v>0</v>
      </c>
      <c r="S40" s="32" t="n">
        <f aca="false">IF(Q40&lt;Q39,Q40-Q39,0)</f>
        <v>0</v>
      </c>
      <c r="T40" s="56" t="n">
        <f aca="false">IF(K40&gt;0,K40*L40,0)</f>
        <v>0</v>
      </c>
      <c r="U40" s="57" t="n">
        <f aca="false">IF(K40&lt;0,K40*M40,0)</f>
        <v>0</v>
      </c>
    </row>
    <row r="41" customFormat="false" ht="12.75" hidden="false" customHeight="false" outlineLevel="0" collapsed="false">
      <c r="A41" s="47" t="n">
        <v>30</v>
      </c>
      <c r="B41" s="51"/>
      <c r="C41" s="47"/>
      <c r="D41" s="58"/>
      <c r="E41" s="47"/>
      <c r="F41" s="51"/>
      <c r="G41" s="60"/>
      <c r="H41" s="60"/>
      <c r="I41" s="61" t="n">
        <f aca="false">+G41+H41</f>
        <v>0</v>
      </c>
      <c r="J41" s="53"/>
      <c r="K41" s="53" t="n">
        <f aca="false">+K40+I41</f>
        <v>0</v>
      </c>
      <c r="L41" s="54" t="n">
        <v>0.3883</v>
      </c>
      <c r="M41" s="54" t="n">
        <v>0.3883</v>
      </c>
      <c r="N41" s="55" t="n">
        <f aca="false">IF(L41="Not Available",0.0889*G41,L41*G41)</f>
        <v>0</v>
      </c>
      <c r="O41" s="55" t="n">
        <f aca="false">IF(M41="Not Available",0.0889*ABS(H41),M41*ABS(H41))</f>
        <v>0</v>
      </c>
      <c r="P41" s="32" t="n">
        <f aca="false">+IF($K41&gt;0,$K41,0)</f>
        <v>0</v>
      </c>
      <c r="Q41" s="32" t="n">
        <f aca="false">+IF($K41&lt;0,$K41,0)</f>
        <v>0</v>
      </c>
      <c r="R41" s="32" t="n">
        <f aca="false">IF(P41&gt;P40,P41-P40,0)</f>
        <v>0</v>
      </c>
      <c r="S41" s="32" t="n">
        <f aca="false">IF(Q41&lt;Q40,Q41-Q40,0)</f>
        <v>0</v>
      </c>
      <c r="T41" s="56" t="n">
        <f aca="false">IF(K41&gt;0,K41*L41,0)</f>
        <v>0</v>
      </c>
      <c r="U41" s="57" t="n">
        <f aca="false">IF(K41&lt;0,K41*M41,0)</f>
        <v>0</v>
      </c>
    </row>
    <row r="42" customFormat="false" ht="12.75" hidden="false" customHeight="false" outlineLevel="0" collapsed="false">
      <c r="A42" s="47" t="n">
        <v>31</v>
      </c>
      <c r="B42" s="51"/>
      <c r="C42" s="47"/>
      <c r="D42" s="58"/>
      <c r="E42" s="47"/>
      <c r="F42" s="51"/>
      <c r="G42" s="60"/>
      <c r="H42" s="60"/>
      <c r="I42" s="61" t="n">
        <f aca="false">+G42+H42</f>
        <v>0</v>
      </c>
      <c r="J42" s="53"/>
      <c r="K42" s="53" t="n">
        <f aca="false">+K41+I42</f>
        <v>0</v>
      </c>
      <c r="L42" s="54" t="n">
        <v>0.3883</v>
      </c>
      <c r="M42" s="54" t="n">
        <v>0.3883</v>
      </c>
      <c r="N42" s="55"/>
      <c r="O42" s="55"/>
      <c r="T42" s="56"/>
      <c r="U42" s="57"/>
    </row>
    <row r="43" customFormat="false" ht="12.75" hidden="false" customHeight="false" outlineLevel="0" collapsed="false">
      <c r="A43" s="47" t="s">
        <v>41</v>
      </c>
      <c r="E43" s="0"/>
      <c r="F43" s="0"/>
      <c r="G43" s="33" t="n">
        <f aca="false">+SUM(G12:G42)</f>
        <v>0</v>
      </c>
      <c r="H43" s="33" t="n">
        <f aca="false">+SUM(H12:H42)</f>
        <v>0</v>
      </c>
      <c r="I43" s="33" t="n">
        <f aca="false">+SUM(I12:I42)</f>
        <v>0</v>
      </c>
      <c r="N43" s="84" t="n">
        <f aca="false">SUM(N12:N42)</f>
        <v>0</v>
      </c>
      <c r="O43" s="84" t="n">
        <f aca="false">SUM(O12:O42)</f>
        <v>0</v>
      </c>
      <c r="P43" s="84" t="n">
        <f aca="false">SUM(P12:P42)</f>
        <v>0</v>
      </c>
      <c r="Q43" s="84" t="n">
        <f aca="false">SUM(Q12:Q42)</f>
        <v>0</v>
      </c>
      <c r="R43" s="84" t="n">
        <f aca="false">SUM(R12:R42)</f>
        <v>0</v>
      </c>
      <c r="S43" s="84" t="n">
        <f aca="false">SUM(S12:S42)</f>
        <v>0</v>
      </c>
      <c r="T43" s="84" t="n">
        <f aca="false">SUM(T12:T42)</f>
        <v>0</v>
      </c>
      <c r="U43" s="84" t="n">
        <f aca="false">SUM(U12:U42)</f>
        <v>0</v>
      </c>
    </row>
    <row r="44" customFormat="false" ht="12.75" hidden="false" customHeight="false" outlineLevel="0" collapsed="false">
      <c r="A44" s="47"/>
      <c r="E44" s="0"/>
      <c r="F44" s="0"/>
      <c r="G44" s="0"/>
    </row>
    <row r="45" customFormat="false" ht="13.5" hidden="false" customHeight="false" outlineLevel="0" collapsed="false">
      <c r="A45" s="47"/>
      <c r="E45" s="0"/>
      <c r="F45" s="0"/>
      <c r="G45" s="0"/>
    </row>
    <row r="46" customFormat="false" ht="13.5" hidden="false" customHeight="false" outlineLevel="0" collapsed="false">
      <c r="A46" s="47"/>
      <c r="E46" s="67" t="s">
        <v>43</v>
      </c>
      <c r="G46" s="31" t="n">
        <f aca="false">+G43</f>
        <v>0</v>
      </c>
      <c r="L46" s="0"/>
      <c r="M46" s="68" t="s">
        <v>44</v>
      </c>
      <c r="N46" s="68"/>
      <c r="O46" s="68"/>
      <c r="P46" s="68"/>
      <c r="Q46" s="68"/>
      <c r="R46" s="68"/>
      <c r="S46" s="68"/>
      <c r="T46" s="68"/>
      <c r="U46" s="69" t="n">
        <f aca="false">T43+(ABS((U43)))</f>
        <v>0</v>
      </c>
    </row>
    <row r="47" customFormat="false" ht="12.75" hidden="false" customHeight="false" outlineLevel="0" collapsed="false">
      <c r="A47" s="47"/>
      <c r="E47" s="67" t="s">
        <v>45</v>
      </c>
      <c r="G47" s="31" t="n">
        <f aca="false">+H43</f>
        <v>0</v>
      </c>
      <c r="N47" s="70"/>
      <c r="O47" s="70"/>
      <c r="S47" s="71"/>
      <c r="T47" s="70"/>
    </row>
    <row r="48" customFormat="false" ht="12.75" hidden="false" customHeight="false" outlineLevel="0" collapsed="false">
      <c r="A48" s="47"/>
      <c r="N48" s="70"/>
      <c r="O48" s="70"/>
      <c r="S48" s="71"/>
      <c r="T48" s="70"/>
    </row>
    <row r="49" customFormat="false" ht="22.5" hidden="false" customHeight="false" outlineLevel="0" collapsed="false">
      <c r="A49" s="47"/>
      <c r="N49" s="72" t="s">
        <v>46</v>
      </c>
      <c r="O49" s="73"/>
      <c r="S49" s="71"/>
      <c r="T49" s="70"/>
    </row>
    <row r="50" customFormat="false" ht="12.75" hidden="false" customHeight="false" outlineLevel="0" collapsed="false">
      <c r="A50" s="47"/>
      <c r="N50" s="74" t="s">
        <v>47</v>
      </c>
      <c r="O50" s="75" t="n">
        <f aca="false">+G43*0.0128</f>
        <v>0</v>
      </c>
      <c r="S50" s="71"/>
      <c r="T50" s="70"/>
    </row>
    <row r="51" customFormat="false" ht="12.75" hidden="false" customHeight="false" outlineLevel="0" collapsed="false">
      <c r="A51" s="47"/>
      <c r="N51" s="74" t="s">
        <v>48</v>
      </c>
      <c r="O51" s="75" t="n">
        <f aca="false">+H43*-0.0128</f>
        <v>-0</v>
      </c>
    </row>
    <row r="52" customFormat="false" ht="12.75" hidden="false" customHeight="false" outlineLevel="0" collapsed="false">
      <c r="A52" s="47"/>
      <c r="N52" s="74" t="s">
        <v>49</v>
      </c>
      <c r="O52" s="75" t="n">
        <f aca="false">0.0761*S46</f>
        <v>0</v>
      </c>
    </row>
    <row r="53" customFormat="false" ht="12.75" hidden="false" customHeight="false" outlineLevel="0" collapsed="false">
      <c r="A53" s="47"/>
      <c r="N53" s="76" t="s">
        <v>50</v>
      </c>
      <c r="O53" s="77" t="n">
        <f aca="false">SUM(O50:O52)</f>
        <v>0</v>
      </c>
    </row>
    <row r="54" customFormat="false" ht="12.75" hidden="false" customHeight="false" outlineLevel="0" collapsed="false">
      <c r="A54" s="47"/>
    </row>
    <row r="55" customFormat="false" ht="12.75" hidden="false" customHeight="false" outlineLevel="0" collapsed="false">
      <c r="A55" s="47"/>
      <c r="N55" s="78" t="s">
        <v>51</v>
      </c>
      <c r="O55" s="79" t="e">
        <f aca="false">MIN(O53,#REF!)</f>
        <v>#REF!</v>
      </c>
    </row>
    <row r="57" customFormat="false" ht="12.75" hidden="false" customHeight="false" outlineLevel="0" collapsed="false">
      <c r="N57" s="80"/>
      <c r="O57" s="81"/>
    </row>
    <row r="58" customFormat="false" ht="12.75" hidden="false" customHeight="false" outlineLevel="0" collapsed="false">
      <c r="N58" s="81"/>
      <c r="O58" s="82"/>
    </row>
    <row r="59" customFormat="false" ht="12.75" hidden="false" customHeight="false" outlineLevel="0" collapsed="false">
      <c r="N59" s="81"/>
      <c r="O59" s="82"/>
    </row>
    <row r="60" customFormat="false" ht="12.75" hidden="false" customHeight="false" outlineLevel="0" collapsed="false">
      <c r="N60" s="81"/>
      <c r="O60" s="82"/>
    </row>
    <row r="61" customFormat="false" ht="12.75" hidden="false" customHeight="false" outlineLevel="0" collapsed="false">
      <c r="N61" s="81"/>
      <c r="O61" s="82"/>
    </row>
    <row r="62" customFormat="false" ht="12.75" hidden="false" customHeight="false" outlineLevel="0" collapsed="false">
      <c r="N62" s="70"/>
      <c r="O62" s="70"/>
    </row>
  </sheetData>
  <mergeCells count="2">
    <mergeCell ref="P9:S9"/>
    <mergeCell ref="M46:T46"/>
  </mergeCells>
  <printOptions headings="false" gridLines="false" gridLinesSet="true" horizontalCentered="fals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9:IW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2" activeCellId="0" sqref="D1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9" width="5.99"/>
    <col collapsed="false" customWidth="true" hidden="false" outlineLevel="0" max="2" min="2" style="29" width="26.7"/>
    <col collapsed="false" customWidth="true" hidden="false" outlineLevel="0" max="3" min="3" style="29" width="10.13"/>
    <col collapsed="false" customWidth="true" hidden="false" outlineLevel="0" max="4" min="4" style="30" width="9.28"/>
    <col collapsed="false" customWidth="true" hidden="false" outlineLevel="0" max="5" min="5" style="29" width="6.99"/>
    <col collapsed="false" customWidth="true" hidden="false" outlineLevel="0" max="6" min="6" style="29" width="7.7"/>
    <col collapsed="false" customWidth="true" hidden="false" outlineLevel="0" max="7" min="7" style="31" width="11.28"/>
    <col collapsed="false" customWidth="true" hidden="false" outlineLevel="0" max="8" min="8" style="31" width="13.7"/>
    <col collapsed="false" customWidth="true" hidden="false" outlineLevel="0" max="9" min="9" style="31" width="11.28"/>
    <col collapsed="false" customWidth="true" hidden="false" outlineLevel="0" max="10" min="10" style="31" width="10.71"/>
    <col collapsed="false" customWidth="true" hidden="false" outlineLevel="0" max="11" min="11" style="31" width="8.7"/>
    <col collapsed="false" customWidth="true" hidden="false" outlineLevel="0" max="12" min="12" style="29" width="13.14"/>
    <col collapsed="false" customWidth="true" hidden="false" outlineLevel="0" max="13" min="13" style="29" width="14.14"/>
    <col collapsed="false" customWidth="true" hidden="true" outlineLevel="0" max="14" min="14" style="29" width="11.42"/>
    <col collapsed="false" customWidth="true" hidden="true" outlineLevel="0" max="15" min="15" style="29" width="13.7"/>
    <col collapsed="false" customWidth="true" hidden="true" outlineLevel="0" max="16" min="16" style="32" width="9.06"/>
    <col collapsed="false" customWidth="true" hidden="true" outlineLevel="0" max="17" min="17" style="32" width="11.7"/>
    <col collapsed="false" customWidth="true" hidden="true" outlineLevel="0" max="18" min="18" style="32" width="12.14"/>
    <col collapsed="false" customWidth="true" hidden="true" outlineLevel="0" max="19" min="19" style="32" width="11.42"/>
    <col collapsed="false" customWidth="true" hidden="false" outlineLevel="0" max="20" min="20" style="29" width="12.99"/>
    <col collapsed="false" customWidth="true" hidden="false" outlineLevel="0" max="21" min="21" style="29" width="14.56"/>
    <col collapsed="false" customWidth="false" hidden="false" outlineLevel="0" max="257" min="22" style="29" width="9.14"/>
  </cols>
  <sheetData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33"/>
      <c r="H9" s="33"/>
      <c r="I9" s="33"/>
      <c r="J9" s="33"/>
      <c r="K9" s="33"/>
      <c r="L9" s="0"/>
      <c r="M9" s="0"/>
      <c r="N9" s="0"/>
      <c r="O9" s="0"/>
      <c r="P9" s="34" t="s">
        <v>16</v>
      </c>
      <c r="Q9" s="34"/>
      <c r="R9" s="34"/>
      <c r="S9" s="34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35" t="s">
        <v>17</v>
      </c>
      <c r="B10" s="35" t="s">
        <v>18</v>
      </c>
      <c r="C10" s="36" t="s">
        <v>19</v>
      </c>
      <c r="D10" s="37" t="s">
        <v>20</v>
      </c>
      <c r="E10" s="35" t="s">
        <v>21</v>
      </c>
      <c r="F10" s="35" t="s">
        <v>22</v>
      </c>
      <c r="G10" s="38" t="s">
        <v>23</v>
      </c>
      <c r="H10" s="38" t="s">
        <v>24</v>
      </c>
      <c r="I10" s="38" t="s">
        <v>25</v>
      </c>
      <c r="J10" s="39" t="s">
        <v>26</v>
      </c>
      <c r="K10" s="38" t="s">
        <v>27</v>
      </c>
      <c r="L10" s="40" t="s">
        <v>28</v>
      </c>
      <c r="M10" s="40" t="s">
        <v>29</v>
      </c>
      <c r="N10" s="40" t="s">
        <v>30</v>
      </c>
      <c r="O10" s="40" t="s">
        <v>31</v>
      </c>
      <c r="P10" s="41" t="s">
        <v>32</v>
      </c>
      <c r="Q10" s="41" t="s">
        <v>33</v>
      </c>
      <c r="R10" s="41" t="s">
        <v>34</v>
      </c>
      <c r="S10" s="41" t="s">
        <v>35</v>
      </c>
      <c r="T10" s="42" t="s">
        <v>36</v>
      </c>
      <c r="U10" s="42" t="s">
        <v>37</v>
      </c>
      <c r="V10" s="43"/>
      <c r="W10" s="43"/>
    </row>
    <row r="11" customFormat="false" ht="12.75" hidden="false" customHeight="false" outlineLevel="0" collapsed="false">
      <c r="A11" s="44"/>
      <c r="B11" s="45" t="s">
        <v>52</v>
      </c>
      <c r="C11" s="45" t="n">
        <v>27268</v>
      </c>
      <c r="D11" s="46" t="n">
        <v>36892</v>
      </c>
      <c r="E11" s="47" t="n">
        <v>500617</v>
      </c>
      <c r="F11" s="48" t="s">
        <v>39</v>
      </c>
      <c r="G11" s="49"/>
      <c r="H11" s="49"/>
      <c r="I11" s="49"/>
      <c r="J11" s="49"/>
      <c r="K11" s="49"/>
      <c r="L11" s="50"/>
      <c r="M11" s="50"/>
      <c r="N11" s="50"/>
      <c r="O11" s="50"/>
      <c r="P11" s="32" t="n">
        <f aca="false">IF($J11&gt;0,$J11,0)</f>
        <v>0</v>
      </c>
      <c r="Q11" s="32" t="n">
        <f aca="false">IF($J11&lt;0,$J11,0)</f>
        <v>0</v>
      </c>
      <c r="R11" s="32" t="n">
        <f aca="false">+P11</f>
        <v>0</v>
      </c>
      <c r="S11" s="32" t="n">
        <f aca="false">+Q11</f>
        <v>0</v>
      </c>
    </row>
    <row r="12" customFormat="false" ht="12.75" hidden="false" customHeight="false" outlineLevel="0" collapsed="false">
      <c r="A12" s="47" t="n">
        <v>1</v>
      </c>
      <c r="B12" s="51"/>
      <c r="C12" s="47"/>
      <c r="D12" s="0"/>
      <c r="E12" s="0"/>
      <c r="F12" s="0"/>
      <c r="G12" s="52"/>
      <c r="H12" s="52"/>
      <c r="I12" s="53" t="n">
        <f aca="false">+G12+H12</f>
        <v>0</v>
      </c>
      <c r="J12" s="53"/>
      <c r="K12" s="53" t="n">
        <f aca="false">+J11+I12</f>
        <v>0</v>
      </c>
      <c r="L12" s="54" t="n">
        <v>0.1</v>
      </c>
      <c r="M12" s="54" t="n">
        <v>0.03</v>
      </c>
      <c r="N12" s="55" t="n">
        <f aca="false">IF(L12="Not Available",0.0889*G12,L12*G12)</f>
        <v>0</v>
      </c>
      <c r="O12" s="55" t="n">
        <f aca="false">IF(M12="Not Available",0.0889*ABS(H12),M12*ABS(H12))</f>
        <v>0</v>
      </c>
      <c r="P12" s="32" t="n">
        <f aca="false">+IF($K12&gt;0,$K12,0)</f>
        <v>0</v>
      </c>
      <c r="Q12" s="32" t="n">
        <f aca="false">+IF($K12&lt;0,$K12,0)</f>
        <v>0</v>
      </c>
      <c r="R12" s="32" t="n">
        <f aca="false">IF(P12&gt;P11,P12-P11,0)</f>
        <v>0</v>
      </c>
      <c r="S12" s="32" t="n">
        <f aca="false">IF(Q12&lt;Q11,Q12-Q11,0)</f>
        <v>0</v>
      </c>
      <c r="T12" s="56" t="n">
        <f aca="false">IF(K12&gt;0,K12*L12,0)</f>
        <v>0</v>
      </c>
      <c r="U12" s="57" t="n">
        <f aca="false">IF(K12&lt;0,K12*M12,0)</f>
        <v>0</v>
      </c>
    </row>
    <row r="13" customFormat="false" ht="12.75" hidden="false" customHeight="false" outlineLevel="0" collapsed="false">
      <c r="A13" s="47" t="n">
        <v>2</v>
      </c>
      <c r="B13" s="51"/>
      <c r="C13" s="47"/>
      <c r="D13" s="58"/>
      <c r="E13" s="47"/>
      <c r="F13" s="51"/>
      <c r="G13" s="52"/>
      <c r="H13" s="52"/>
      <c r="I13" s="53" t="n">
        <f aca="false">+G13+H13</f>
        <v>0</v>
      </c>
      <c r="J13" s="53"/>
      <c r="K13" s="53" t="n">
        <f aca="false">+K12+I13</f>
        <v>0</v>
      </c>
      <c r="L13" s="54" t="n">
        <v>0.1</v>
      </c>
      <c r="M13" s="54" t="n">
        <v>0.03</v>
      </c>
      <c r="N13" s="55" t="n">
        <f aca="false">IF(L13="Not Available",0.0889*G13,L13*G13)</f>
        <v>0</v>
      </c>
      <c r="O13" s="55" t="n">
        <f aca="false">IF(M13="Not Available",0.0889*ABS(H13),M13*ABS(H13))</f>
        <v>0</v>
      </c>
      <c r="P13" s="32" t="n">
        <f aca="false">+IF($K13&gt;0,$K13,0)</f>
        <v>0</v>
      </c>
      <c r="Q13" s="32" t="n">
        <f aca="false">+IF($K13&lt;0,$K13,0)</f>
        <v>0</v>
      </c>
      <c r="R13" s="32" t="n">
        <f aca="false">IF(P13&gt;P12,P13-P12,0)</f>
        <v>0</v>
      </c>
      <c r="S13" s="32" t="n">
        <f aca="false">IF(Q13&lt;Q12,Q13-Q12,0)</f>
        <v>0</v>
      </c>
      <c r="T13" s="56" t="n">
        <f aca="false">IF(K13&gt;0,K13*L13,0)</f>
        <v>0</v>
      </c>
      <c r="U13" s="57" t="n">
        <f aca="false">IF(K13&lt;0,K13*M13,0)</f>
        <v>0</v>
      </c>
    </row>
    <row r="14" customFormat="false" ht="12.75" hidden="false" customHeight="false" outlineLevel="0" collapsed="false">
      <c r="A14" s="47" t="n">
        <v>3</v>
      </c>
      <c r="B14" s="51"/>
      <c r="C14" s="47"/>
      <c r="D14" s="58"/>
      <c r="E14" s="47"/>
      <c r="F14" s="51"/>
      <c r="G14" s="52"/>
      <c r="H14" s="52"/>
      <c r="I14" s="53" t="n">
        <f aca="false">+G14+H14</f>
        <v>0</v>
      </c>
      <c r="J14" s="53"/>
      <c r="K14" s="53" t="n">
        <f aca="false">+K13+I14</f>
        <v>0</v>
      </c>
      <c r="L14" s="54" t="n">
        <v>0.1</v>
      </c>
      <c r="M14" s="54" t="n">
        <v>0.03</v>
      </c>
      <c r="N14" s="55" t="n">
        <f aca="false">IF(L14="Not Available",0.0889*G14,L14*G14)</f>
        <v>0</v>
      </c>
      <c r="O14" s="55" t="n">
        <f aca="false">IF(M14="Not Available",0.0889*ABS(H14),M14*ABS(H14))</f>
        <v>0</v>
      </c>
      <c r="P14" s="32" t="n">
        <f aca="false">+IF($K14&gt;0,$K14,0)</f>
        <v>0</v>
      </c>
      <c r="Q14" s="32" t="n">
        <f aca="false">+IF($K14&lt;0,$K14,0)</f>
        <v>0</v>
      </c>
      <c r="R14" s="32" t="n">
        <f aca="false">IF(P14&gt;P13,P14-P13,0)</f>
        <v>0</v>
      </c>
      <c r="S14" s="32" t="n">
        <f aca="false">IF(Q14&lt;Q13,Q14-Q13,0)</f>
        <v>0</v>
      </c>
      <c r="T14" s="56" t="n">
        <f aca="false">IF(K14&gt;0,K14*L14,0)</f>
        <v>0</v>
      </c>
      <c r="U14" s="57" t="n">
        <f aca="false">IF(K14&lt;0,K14*M14,0)</f>
        <v>0</v>
      </c>
    </row>
    <row r="15" customFormat="false" ht="12.75" hidden="false" customHeight="false" outlineLevel="0" collapsed="false">
      <c r="A15" s="47" t="n">
        <v>4</v>
      </c>
      <c r="B15" s="51"/>
      <c r="C15" s="47"/>
      <c r="D15" s="58"/>
      <c r="E15" s="47"/>
      <c r="F15" s="51"/>
      <c r="G15" s="52"/>
      <c r="H15" s="52"/>
      <c r="I15" s="53" t="n">
        <f aca="false">+G15+H15</f>
        <v>0</v>
      </c>
      <c r="J15" s="53"/>
      <c r="K15" s="53" t="n">
        <f aca="false">+K14+I15</f>
        <v>0</v>
      </c>
      <c r="L15" s="54" t="n">
        <v>0.1</v>
      </c>
      <c r="M15" s="54" t="n">
        <v>0.03</v>
      </c>
      <c r="N15" s="55" t="n">
        <f aca="false">IF(L15="Not Available",0.0889*G15,L15*G15)</f>
        <v>0</v>
      </c>
      <c r="O15" s="55" t="n">
        <f aca="false">IF(M15="Not Available",0.0889*ABS(H15),M15*ABS(H15))</f>
        <v>0</v>
      </c>
      <c r="P15" s="32" t="n">
        <f aca="false">+IF($K15&gt;0,$K15,0)</f>
        <v>0</v>
      </c>
      <c r="Q15" s="32" t="n">
        <f aca="false">+IF($K15&lt;0,$K15,0)</f>
        <v>0</v>
      </c>
      <c r="R15" s="32" t="n">
        <f aca="false">IF(P15&gt;P14,P15-P14,0)</f>
        <v>0</v>
      </c>
      <c r="S15" s="32" t="n">
        <f aca="false">IF(Q15&lt;Q14,Q15-Q14,0)</f>
        <v>0</v>
      </c>
      <c r="T15" s="56" t="n">
        <f aca="false">IF(K15&gt;0,K15*L15,0)</f>
        <v>0</v>
      </c>
      <c r="U15" s="57" t="n">
        <f aca="false">IF(K15&lt;0,K15*M15,0)</f>
        <v>0</v>
      </c>
    </row>
    <row r="16" customFormat="false" ht="12.75" hidden="false" customHeight="false" outlineLevel="0" collapsed="false">
      <c r="A16" s="47" t="n">
        <v>5</v>
      </c>
      <c r="B16" s="47"/>
      <c r="C16" s="47"/>
      <c r="D16" s="58"/>
      <c r="E16" s="47"/>
      <c r="F16" s="47"/>
      <c r="G16" s="53"/>
      <c r="H16" s="53"/>
      <c r="I16" s="53" t="n">
        <f aca="false">+G16+H16</f>
        <v>0</v>
      </c>
      <c r="J16" s="53"/>
      <c r="K16" s="53" t="n">
        <f aca="false">+K15+I16</f>
        <v>0</v>
      </c>
      <c r="L16" s="54" t="n">
        <v>0.1</v>
      </c>
      <c r="M16" s="54" t="n">
        <v>0.03</v>
      </c>
      <c r="N16" s="55" t="n">
        <f aca="false">IF(L16="Not Available",0.0889*G16,L16*G16)</f>
        <v>0</v>
      </c>
      <c r="O16" s="55" t="n">
        <f aca="false">IF(M16="Not Available",0.0889*ABS(H16),M16*ABS(H16))</f>
        <v>0</v>
      </c>
      <c r="P16" s="32" t="n">
        <f aca="false">+IF($K16&gt;0,$K16,0)</f>
        <v>0</v>
      </c>
      <c r="Q16" s="32" t="n">
        <f aca="false">+IF($K16&lt;0,$K16,0)</f>
        <v>0</v>
      </c>
      <c r="R16" s="32" t="n">
        <f aca="false">IF(P16&gt;P15,P16-P15,0)</f>
        <v>0</v>
      </c>
      <c r="S16" s="32" t="n">
        <f aca="false">IF(Q16&lt;Q15,Q16-Q15,0)</f>
        <v>0</v>
      </c>
      <c r="T16" s="56" t="n">
        <f aca="false">IF(K16&gt;0,K16*L16,0)</f>
        <v>0</v>
      </c>
      <c r="U16" s="57" t="n">
        <f aca="false">IF(K16&lt;0,K16*M16,0)</f>
        <v>0</v>
      </c>
    </row>
    <row r="17" customFormat="false" ht="12.75" hidden="false" customHeight="false" outlineLevel="0" collapsed="false">
      <c r="A17" s="47" t="n">
        <v>6</v>
      </c>
      <c r="B17" s="51"/>
      <c r="C17" s="47"/>
      <c r="D17" s="58"/>
      <c r="E17" s="47"/>
      <c r="F17" s="51"/>
      <c r="G17" s="52"/>
      <c r="H17" s="52"/>
      <c r="I17" s="53" t="n">
        <f aca="false">+G17+H17</f>
        <v>0</v>
      </c>
      <c r="J17" s="53"/>
      <c r="K17" s="53" t="n">
        <f aca="false">+K16+I17</f>
        <v>0</v>
      </c>
      <c r="L17" s="54" t="n">
        <v>0.1</v>
      </c>
      <c r="M17" s="54" t="n">
        <v>0.03</v>
      </c>
      <c r="N17" s="55" t="n">
        <f aca="false">IF(L17="Not Available",0.0889*G17,L17*G17)</f>
        <v>0</v>
      </c>
      <c r="O17" s="55" t="n">
        <f aca="false">IF(M17="Not Available",0.0889*ABS(H17),M17*ABS(H17))</f>
        <v>0</v>
      </c>
      <c r="P17" s="32" t="n">
        <f aca="false">+IF($K17&gt;0,$K17,0)</f>
        <v>0</v>
      </c>
      <c r="Q17" s="32" t="n">
        <f aca="false">+IF($K17&lt;0,$K17,0)</f>
        <v>0</v>
      </c>
      <c r="R17" s="32" t="n">
        <f aca="false">IF(P17&gt;P16,P17-P16,0)</f>
        <v>0</v>
      </c>
      <c r="S17" s="32" t="n">
        <f aca="false">IF(Q17&lt;Q16,Q17-Q16,0)</f>
        <v>0</v>
      </c>
      <c r="T17" s="56" t="n">
        <f aca="false">IF(K17&gt;0,K17*L17,0)</f>
        <v>0</v>
      </c>
      <c r="U17" s="57" t="n">
        <f aca="false">IF(K17&lt;0,K17*M17,0)</f>
        <v>0</v>
      </c>
    </row>
    <row r="18" customFormat="false" ht="12.75" hidden="false" customHeight="false" outlineLevel="0" collapsed="false">
      <c r="A18" s="47" t="n">
        <v>7</v>
      </c>
      <c r="B18" s="51"/>
      <c r="C18" s="47"/>
      <c r="D18" s="58"/>
      <c r="E18" s="47"/>
      <c r="F18" s="51"/>
      <c r="G18" s="52"/>
      <c r="H18" s="52"/>
      <c r="I18" s="53" t="n">
        <f aca="false">+G18+H18</f>
        <v>0</v>
      </c>
      <c r="J18" s="53"/>
      <c r="K18" s="53" t="n">
        <f aca="false">+K17+I18</f>
        <v>0</v>
      </c>
      <c r="L18" s="54" t="n">
        <v>0.05</v>
      </c>
      <c r="M18" s="54" t="n">
        <v>0.03</v>
      </c>
      <c r="N18" s="55" t="n">
        <f aca="false">IF(L18="Not Available",0.0889*G18,L18*G18)</f>
        <v>0</v>
      </c>
      <c r="O18" s="55" t="n">
        <f aca="false">IF(M18="Not Available",0.0889*ABS(H18),M18*ABS(H18))</f>
        <v>0</v>
      </c>
      <c r="P18" s="32" t="n">
        <f aca="false">+IF($K18&gt;0,$K18,0)</f>
        <v>0</v>
      </c>
      <c r="Q18" s="32" t="n">
        <f aca="false">+IF($K18&lt;0,$K18,0)</f>
        <v>0</v>
      </c>
      <c r="R18" s="32" t="n">
        <f aca="false">IF(P18&gt;P17,P18-P17,0)</f>
        <v>0</v>
      </c>
      <c r="S18" s="32" t="n">
        <f aca="false">IF(Q18&lt;Q17,Q18-Q17,0)</f>
        <v>0</v>
      </c>
      <c r="T18" s="56" t="n">
        <f aca="false">IF(K18&gt;0,K18*L18,0)</f>
        <v>0</v>
      </c>
      <c r="U18" s="57" t="n">
        <f aca="false">IF(K18&lt;0,K18*M18,0)</f>
        <v>0</v>
      </c>
    </row>
    <row r="19" customFormat="false" ht="12.75" hidden="false" customHeight="false" outlineLevel="0" collapsed="false">
      <c r="A19" s="47" t="n">
        <v>8</v>
      </c>
      <c r="B19" s="51"/>
      <c r="C19" s="47"/>
      <c r="D19" s="58"/>
      <c r="E19" s="47"/>
      <c r="F19" s="51"/>
      <c r="G19" s="52"/>
      <c r="H19" s="52"/>
      <c r="I19" s="53" t="n">
        <f aca="false">+G19+H19</f>
        <v>0</v>
      </c>
      <c r="J19" s="53"/>
      <c r="K19" s="53" t="n">
        <f aca="false">+K18+I19</f>
        <v>0</v>
      </c>
      <c r="L19" s="54" t="n">
        <v>0.05</v>
      </c>
      <c r="M19" s="54" t="n">
        <v>0.03</v>
      </c>
      <c r="N19" s="55" t="n">
        <f aca="false">IF(L19="Not Available",0.0889*G19,L19*G19)</f>
        <v>0</v>
      </c>
      <c r="O19" s="55" t="n">
        <f aca="false">IF(M19="Not Available",0.0889*ABS(H19),M19*ABS(H19))</f>
        <v>0</v>
      </c>
      <c r="P19" s="32" t="n">
        <f aca="false">+IF($K19&gt;0,$K19,0)</f>
        <v>0</v>
      </c>
      <c r="Q19" s="32" t="n">
        <f aca="false">+IF($K19&lt;0,$K19,0)</f>
        <v>0</v>
      </c>
      <c r="R19" s="32" t="n">
        <f aca="false">IF(P19&gt;P18,P19-P18,0)</f>
        <v>0</v>
      </c>
      <c r="S19" s="32" t="n">
        <f aca="false">IF(Q19&lt;Q18,Q19-Q18,0)</f>
        <v>0</v>
      </c>
      <c r="T19" s="56" t="n">
        <f aca="false">IF(K19&gt;0,K19*L19,0)</f>
        <v>0</v>
      </c>
      <c r="U19" s="57" t="n">
        <f aca="false">IF(K19&lt;0,K19*M19,0)</f>
        <v>0</v>
      </c>
    </row>
    <row r="20" customFormat="false" ht="12.75" hidden="false" customHeight="false" outlineLevel="0" collapsed="false">
      <c r="A20" s="47" t="n">
        <v>9</v>
      </c>
      <c r="B20" s="51"/>
      <c r="C20" s="47"/>
      <c r="D20" s="58"/>
      <c r="E20" s="47"/>
      <c r="F20" s="51"/>
      <c r="G20" s="52"/>
      <c r="H20" s="52"/>
      <c r="I20" s="53" t="n">
        <f aca="false">+G20+H20</f>
        <v>0</v>
      </c>
      <c r="J20" s="53"/>
      <c r="K20" s="53" t="n">
        <f aca="false">+K19+I20</f>
        <v>0</v>
      </c>
      <c r="L20" s="54" t="n">
        <v>0.05</v>
      </c>
      <c r="M20" s="54" t="n">
        <v>0.05</v>
      </c>
      <c r="N20" s="55" t="n">
        <f aca="false">IF(L20="Not Available",0.0889*G20,L20*G20)</f>
        <v>0</v>
      </c>
      <c r="O20" s="55" t="n">
        <f aca="false">IF(M20="Not Available",0.0889*ABS(H20),M20*ABS(H20))</f>
        <v>0</v>
      </c>
      <c r="P20" s="32" t="n">
        <f aca="false">+IF($K20&gt;0,$K20,0)</f>
        <v>0</v>
      </c>
      <c r="Q20" s="32" t="n">
        <f aca="false">+IF($K20&lt;0,$K20,0)</f>
        <v>0</v>
      </c>
      <c r="R20" s="32" t="n">
        <f aca="false">IF(P20&gt;P19,P20-P19,0)</f>
        <v>0</v>
      </c>
      <c r="S20" s="32" t="n">
        <f aca="false">IF(Q20&lt;Q19,Q20-Q19,0)</f>
        <v>0</v>
      </c>
      <c r="T20" s="56" t="n">
        <f aca="false">IF(K20&gt;0,K20*L20,0)</f>
        <v>0</v>
      </c>
      <c r="U20" s="57" t="n">
        <f aca="false">IF(K20&lt;0,K20*M20,0)</f>
        <v>0</v>
      </c>
    </row>
    <row r="21" customFormat="false" ht="12.75" hidden="false" customHeight="false" outlineLevel="0" collapsed="false">
      <c r="A21" s="47" t="n">
        <v>10</v>
      </c>
      <c r="B21" s="47"/>
      <c r="C21" s="47"/>
      <c r="D21" s="58"/>
      <c r="E21" s="47"/>
      <c r="F21" s="47"/>
      <c r="G21" s="53"/>
      <c r="H21" s="53"/>
      <c r="I21" s="53" t="n">
        <f aca="false">+G21+H21</f>
        <v>0</v>
      </c>
      <c r="J21" s="53"/>
      <c r="K21" s="53" t="n">
        <f aca="false">+K20+I21</f>
        <v>0</v>
      </c>
      <c r="L21" s="54" t="n">
        <v>0.03</v>
      </c>
      <c r="M21" s="54" t="n">
        <v>0.08</v>
      </c>
      <c r="N21" s="55" t="n">
        <f aca="false">IF(L21="Not Available",0.0889*G21,L21*G21)</f>
        <v>0</v>
      </c>
      <c r="O21" s="55" t="n">
        <f aca="false">IF(M21="Not Available",0.0889*ABS(H21),M21*ABS(H21))</f>
        <v>0</v>
      </c>
      <c r="P21" s="32" t="n">
        <f aca="false">+IF($K21&gt;0,$K21,0)</f>
        <v>0</v>
      </c>
      <c r="Q21" s="32" t="n">
        <f aca="false">+IF($K21&lt;0,$K21,0)</f>
        <v>0</v>
      </c>
      <c r="R21" s="32" t="n">
        <f aca="false">IF(P21&gt;P20,P21-P20,0)</f>
        <v>0</v>
      </c>
      <c r="S21" s="32" t="n">
        <f aca="false">IF(Q21&lt;Q20,Q21-Q20,0)</f>
        <v>0</v>
      </c>
      <c r="T21" s="56" t="n">
        <f aca="false">IF(K21&gt;0,K21*L21,0)</f>
        <v>0</v>
      </c>
      <c r="U21" s="57" t="n">
        <f aca="false">IF(K21&lt;0,K21*M21,0)</f>
        <v>0</v>
      </c>
    </row>
    <row r="22" customFormat="false" ht="12.75" hidden="false" customHeight="false" outlineLevel="0" collapsed="false">
      <c r="A22" s="47" t="n">
        <v>11</v>
      </c>
      <c r="B22" s="51"/>
      <c r="C22" s="47"/>
      <c r="D22" s="58"/>
      <c r="E22" s="47"/>
      <c r="F22" s="51"/>
      <c r="G22" s="52"/>
      <c r="H22" s="52"/>
      <c r="I22" s="53" t="n">
        <f aca="false">+G22+H22</f>
        <v>0</v>
      </c>
      <c r="J22" s="53"/>
      <c r="K22" s="53" t="n">
        <f aca="false">+K21+I22</f>
        <v>0</v>
      </c>
      <c r="L22" s="54" t="n">
        <v>0.03</v>
      </c>
      <c r="M22" s="54" t="n">
        <v>0.08</v>
      </c>
      <c r="N22" s="55" t="n">
        <f aca="false">IF(L22="Not Available",0.0889*G22,L22*G22)</f>
        <v>0</v>
      </c>
      <c r="O22" s="55" t="n">
        <f aca="false">IF(M22="Not Available",0.0889*ABS(H22),M22*ABS(H22))</f>
        <v>0</v>
      </c>
      <c r="P22" s="32" t="n">
        <f aca="false">+IF($K22&gt;0,$K22,0)</f>
        <v>0</v>
      </c>
      <c r="Q22" s="32" t="n">
        <f aca="false">+IF($K22&lt;0,$K22,0)</f>
        <v>0</v>
      </c>
      <c r="R22" s="32" t="n">
        <f aca="false">IF(P22&gt;P21,P22-P21,0)</f>
        <v>0</v>
      </c>
      <c r="S22" s="32" t="n">
        <f aca="false">IF(Q22&lt;Q21,Q22-Q21,0)</f>
        <v>0</v>
      </c>
      <c r="T22" s="56" t="n">
        <f aca="false">IF(K22&gt;0,K22*L22,0)</f>
        <v>0</v>
      </c>
      <c r="U22" s="57" t="n">
        <f aca="false">IF(K22&lt;0,K22*M22,0)</f>
        <v>0</v>
      </c>
    </row>
    <row r="23" customFormat="false" ht="12.75" hidden="false" customHeight="false" outlineLevel="0" collapsed="false">
      <c r="A23" s="47" t="n">
        <v>12</v>
      </c>
      <c r="B23" s="47"/>
      <c r="C23" s="47"/>
      <c r="D23" s="58"/>
      <c r="E23" s="47"/>
      <c r="F23" s="47"/>
      <c r="G23" s="53"/>
      <c r="H23" s="53"/>
      <c r="I23" s="53" t="n">
        <f aca="false">+G23+H23</f>
        <v>0</v>
      </c>
      <c r="J23" s="53"/>
      <c r="K23" s="53" t="n">
        <f aca="false">+K22+I23</f>
        <v>0</v>
      </c>
      <c r="L23" s="54" t="n">
        <v>0.03</v>
      </c>
      <c r="M23" s="54" t="n">
        <v>0.08</v>
      </c>
      <c r="N23" s="55" t="n">
        <f aca="false">IF(L23="Not Available",0.0889*G23,L23*G23)</f>
        <v>0</v>
      </c>
      <c r="O23" s="55" t="n">
        <f aca="false">IF(M23="Not Available",0.0889*ABS(H23),M23*ABS(H23))</f>
        <v>0</v>
      </c>
      <c r="P23" s="32" t="n">
        <f aca="false">+IF($K23&gt;0,$K23,0)</f>
        <v>0</v>
      </c>
      <c r="Q23" s="32" t="n">
        <f aca="false">+IF($K23&lt;0,$K23,0)</f>
        <v>0</v>
      </c>
      <c r="R23" s="32" t="n">
        <f aca="false">IF(P23&gt;P22,P23-P22,0)</f>
        <v>0</v>
      </c>
      <c r="S23" s="32" t="n">
        <f aca="false">IF(Q23&lt;Q22,Q23-Q22,0)</f>
        <v>0</v>
      </c>
      <c r="T23" s="56" t="n">
        <f aca="false">IF(K23&gt;0,K23*L23,0)</f>
        <v>0</v>
      </c>
      <c r="U23" s="57" t="n">
        <f aca="false">IF(K23&lt;0,K23*M23,0)</f>
        <v>0</v>
      </c>
    </row>
    <row r="24" customFormat="false" ht="12.75" hidden="false" customHeight="false" outlineLevel="0" collapsed="false">
      <c r="A24" s="47" t="n">
        <v>13</v>
      </c>
      <c r="B24" s="51"/>
      <c r="C24" s="47"/>
      <c r="D24" s="58"/>
      <c r="E24" s="47"/>
      <c r="F24" s="51"/>
      <c r="G24" s="52"/>
      <c r="H24" s="52"/>
      <c r="I24" s="53" t="n">
        <f aca="false">+G24+H24</f>
        <v>0</v>
      </c>
      <c r="J24" s="53"/>
      <c r="K24" s="53" t="n">
        <f aca="false">+K23+I24</f>
        <v>0</v>
      </c>
      <c r="L24" s="54" t="n">
        <v>0.03</v>
      </c>
      <c r="M24" s="54" t="n">
        <v>0.08</v>
      </c>
      <c r="N24" s="55" t="n">
        <f aca="false">IF(L24="Not Available",0.0889*G24,L24*G24)</f>
        <v>0</v>
      </c>
      <c r="O24" s="55" t="n">
        <f aca="false">IF(M24="Not Available",0.0889*ABS(H24),M24*ABS(H24))</f>
        <v>0</v>
      </c>
      <c r="P24" s="32" t="n">
        <f aca="false">+IF($K24&gt;0,$K24,0)</f>
        <v>0</v>
      </c>
      <c r="Q24" s="32" t="n">
        <f aca="false">+IF($K24&lt;0,$K24,0)</f>
        <v>0</v>
      </c>
      <c r="R24" s="32" t="n">
        <f aca="false">IF(P24&gt;P23,P24-P23,0)</f>
        <v>0</v>
      </c>
      <c r="S24" s="32" t="n">
        <f aca="false">IF(Q24&lt;Q23,Q24-Q23,0)</f>
        <v>0</v>
      </c>
      <c r="T24" s="56" t="n">
        <f aca="false">IF(K24&gt;0,K24*L24,0)</f>
        <v>0</v>
      </c>
      <c r="U24" s="57" t="n">
        <f aca="false">IF(K24&lt;0,K24*M24,0)</f>
        <v>0</v>
      </c>
    </row>
    <row r="25" customFormat="false" ht="12.75" hidden="false" customHeight="false" outlineLevel="0" collapsed="false">
      <c r="A25" s="47" t="n">
        <v>14</v>
      </c>
      <c r="B25" s="51"/>
      <c r="C25" s="47"/>
      <c r="D25" s="58"/>
      <c r="E25" s="47"/>
      <c r="F25" s="51"/>
      <c r="G25" s="52"/>
      <c r="H25" s="52"/>
      <c r="I25" s="53" t="n">
        <f aca="false">+G25+H25</f>
        <v>0</v>
      </c>
      <c r="J25" s="53"/>
      <c r="K25" s="53" t="n">
        <f aca="false">+K24+I25</f>
        <v>0</v>
      </c>
      <c r="L25" s="54" t="n">
        <v>0.03</v>
      </c>
      <c r="M25" s="54" t="n">
        <v>0.08</v>
      </c>
      <c r="N25" s="55" t="n">
        <f aca="false">IF(L25="Not Available",0.0889*G25,L25*G25)</f>
        <v>0</v>
      </c>
      <c r="O25" s="55" t="n">
        <f aca="false">IF(M25="Not Available",0.0889*ABS(H25),M25*ABS(H25))</f>
        <v>0</v>
      </c>
      <c r="P25" s="32" t="n">
        <f aca="false">+IF($K25&gt;0,$K25,0)</f>
        <v>0</v>
      </c>
      <c r="Q25" s="32" t="n">
        <f aca="false">+IF($K25&lt;0,$K25,0)</f>
        <v>0</v>
      </c>
      <c r="R25" s="32" t="n">
        <f aca="false">IF(P25&gt;P24,P25-P24,0)</f>
        <v>0</v>
      </c>
      <c r="S25" s="32" t="n">
        <f aca="false">IF(Q25&lt;Q24,Q25-Q24,0)</f>
        <v>0</v>
      </c>
      <c r="T25" s="56" t="n">
        <f aca="false">IF(K25&gt;0,K25*L25,0)</f>
        <v>0</v>
      </c>
      <c r="U25" s="57" t="n">
        <f aca="false">IF(K25&lt;0,K25*M25,0)</f>
        <v>0</v>
      </c>
    </row>
    <row r="26" customFormat="false" ht="12.75" hidden="false" customHeight="false" outlineLevel="0" collapsed="false">
      <c r="A26" s="47" t="n">
        <v>15</v>
      </c>
      <c r="B26" s="47"/>
      <c r="C26" s="47"/>
      <c r="D26" s="58"/>
      <c r="E26" s="47"/>
      <c r="F26" s="47"/>
      <c r="G26" s="53"/>
      <c r="H26" s="53"/>
      <c r="I26" s="53" t="n">
        <f aca="false">+G26+H26</f>
        <v>0</v>
      </c>
      <c r="J26" s="53"/>
      <c r="K26" s="53" t="n">
        <f aca="false">+K25+I26</f>
        <v>0</v>
      </c>
      <c r="L26" s="54" t="n">
        <v>0.03</v>
      </c>
      <c r="M26" s="54" t="n">
        <v>0.25</v>
      </c>
      <c r="N26" s="55" t="n">
        <f aca="false">IF(L26="Not Available",0.0889*G26,L26*G26)</f>
        <v>0</v>
      </c>
      <c r="O26" s="55" t="n">
        <f aca="false">IF(M26="Not Available",0.0889*ABS(H26),M26*ABS(H26))</f>
        <v>0</v>
      </c>
      <c r="P26" s="32" t="n">
        <f aca="false">+IF($K26&gt;0,$K26,0)</f>
        <v>0</v>
      </c>
      <c r="Q26" s="32" t="n">
        <f aca="false">+IF($K26&lt;0,$K26,0)</f>
        <v>0</v>
      </c>
      <c r="R26" s="32" t="n">
        <f aca="false">IF(P26&gt;P25,P26-P25,0)</f>
        <v>0</v>
      </c>
      <c r="S26" s="32" t="n">
        <f aca="false">IF(Q26&lt;Q25,Q26-Q25,0)</f>
        <v>0</v>
      </c>
      <c r="T26" s="56" t="n">
        <f aca="false">IF(K26&gt;0,K26*L26,0)</f>
        <v>0</v>
      </c>
      <c r="U26" s="57" t="n">
        <f aca="false">IF(K26&lt;0,K26*M26,0)</f>
        <v>0</v>
      </c>
    </row>
    <row r="27" customFormat="false" ht="12.75" hidden="false" customHeight="false" outlineLevel="0" collapsed="false">
      <c r="A27" s="47" t="n">
        <v>16</v>
      </c>
      <c r="B27" s="51"/>
      <c r="C27" s="47"/>
      <c r="D27" s="58"/>
      <c r="E27" s="47"/>
      <c r="F27" s="51"/>
      <c r="G27" s="52"/>
      <c r="H27" s="52"/>
      <c r="I27" s="53" t="n">
        <f aca="false">+G27+H27</f>
        <v>0</v>
      </c>
      <c r="J27" s="53"/>
      <c r="K27" s="53" t="n">
        <f aca="false">+K26+I27</f>
        <v>0</v>
      </c>
      <c r="L27" s="54" t="n">
        <v>0.03</v>
      </c>
      <c r="M27" s="54" t="n">
        <v>0.25</v>
      </c>
      <c r="N27" s="55" t="n">
        <f aca="false">IF(L27="Not Available",0.0889*G27,L27*G27)</f>
        <v>0</v>
      </c>
      <c r="O27" s="55" t="n">
        <f aca="false">IF(M27="Not Available",0.0889*ABS(H27),M27*ABS(H27))</f>
        <v>0</v>
      </c>
      <c r="P27" s="32" t="n">
        <f aca="false">+IF($K27&gt;0,$K27,0)</f>
        <v>0</v>
      </c>
      <c r="Q27" s="32" t="n">
        <f aca="false">+IF($K27&lt;0,$K27,0)</f>
        <v>0</v>
      </c>
      <c r="R27" s="32" t="n">
        <f aca="false">IF(P27&gt;P26,P27-P26,0)</f>
        <v>0</v>
      </c>
      <c r="S27" s="32" t="n">
        <f aca="false">IF(Q27&lt;Q26,Q27-Q26,0)</f>
        <v>0</v>
      </c>
      <c r="T27" s="56" t="n">
        <f aca="false">IF(K27&gt;0,K27*L27,0)</f>
        <v>0</v>
      </c>
      <c r="U27" s="57" t="n">
        <f aca="false">IF(K27&lt;0,K27*M27,0)</f>
        <v>0</v>
      </c>
    </row>
    <row r="28" customFormat="false" ht="12.75" hidden="false" customHeight="false" outlineLevel="0" collapsed="false">
      <c r="A28" s="47" t="n">
        <v>17</v>
      </c>
      <c r="B28" s="51"/>
      <c r="C28" s="47"/>
      <c r="D28" s="58"/>
      <c r="E28" s="47"/>
      <c r="F28" s="51"/>
      <c r="G28" s="52"/>
      <c r="H28" s="52"/>
      <c r="I28" s="53" t="n">
        <f aca="false">+G28+H28</f>
        <v>0</v>
      </c>
      <c r="J28" s="53"/>
      <c r="K28" s="53" t="n">
        <f aca="false">+K27+I28</f>
        <v>0</v>
      </c>
      <c r="L28" s="54" t="n">
        <v>0.03</v>
      </c>
      <c r="M28" s="54" t="n">
        <v>0.25</v>
      </c>
      <c r="N28" s="55" t="n">
        <f aca="false">IF(L28="Not Available",0.0889*G28,L28*G28)</f>
        <v>0</v>
      </c>
      <c r="O28" s="55" t="n">
        <f aca="false">IF(M28="Not Available",0.0889*ABS(H28),M28*ABS(H28))</f>
        <v>0</v>
      </c>
      <c r="P28" s="32" t="n">
        <f aca="false">+IF($K28&gt;0,$K28,0)</f>
        <v>0</v>
      </c>
      <c r="Q28" s="32" t="n">
        <f aca="false">+IF($K28&lt;0,$K28,0)</f>
        <v>0</v>
      </c>
      <c r="R28" s="32" t="n">
        <f aca="false">IF(P28&gt;P27,P28-P27,0)</f>
        <v>0</v>
      </c>
      <c r="S28" s="32" t="n">
        <f aca="false">IF(Q28&lt;Q27,Q28-Q27,0)</f>
        <v>0</v>
      </c>
      <c r="T28" s="56" t="n">
        <f aca="false">IF(K28&gt;0,K28*L28,0)</f>
        <v>0</v>
      </c>
      <c r="U28" s="57" t="n">
        <f aca="false">IF(K28&lt;0,K28*M28,0)</f>
        <v>0</v>
      </c>
    </row>
    <row r="29" customFormat="false" ht="12.75" hidden="false" customHeight="false" outlineLevel="0" collapsed="false">
      <c r="A29" s="47" t="n">
        <v>18</v>
      </c>
      <c r="B29" s="47"/>
      <c r="C29" s="47"/>
      <c r="D29" s="58"/>
      <c r="E29" s="47"/>
      <c r="F29" s="47"/>
      <c r="G29" s="53"/>
      <c r="H29" s="53"/>
      <c r="I29" s="53" t="n">
        <f aca="false">+G29+H29</f>
        <v>0</v>
      </c>
      <c r="J29" s="53"/>
      <c r="K29" s="53" t="n">
        <f aca="false">+K28+I29</f>
        <v>0</v>
      </c>
      <c r="L29" s="54" t="n">
        <v>0.03</v>
      </c>
      <c r="M29" s="54" t="n">
        <v>0.25</v>
      </c>
      <c r="N29" s="55" t="n">
        <f aca="false">IF(L29="Not Available",0.0889*G29,L29*G29)</f>
        <v>0</v>
      </c>
      <c r="O29" s="55" t="n">
        <f aca="false">IF(M29="Not Available",0.0889*ABS(H29),M29*ABS(H29))</f>
        <v>0</v>
      </c>
      <c r="P29" s="32" t="n">
        <f aca="false">+IF($K29&gt;0,$K29,0)</f>
        <v>0</v>
      </c>
      <c r="Q29" s="32" t="n">
        <f aca="false">+IF($K29&lt;0,$K29,0)</f>
        <v>0</v>
      </c>
      <c r="R29" s="32" t="n">
        <f aca="false">IF(P29&gt;P28,P29-P28,0)</f>
        <v>0</v>
      </c>
      <c r="S29" s="32" t="n">
        <f aca="false">IF(Q29&lt;Q28,Q29-Q28,0)</f>
        <v>0</v>
      </c>
      <c r="T29" s="56" t="n">
        <f aca="false">IF(K29&gt;0,K29*L29,0)</f>
        <v>0</v>
      </c>
      <c r="U29" s="57" t="n">
        <f aca="false">IF(K29&lt;0,K29*M29,0)</f>
        <v>0</v>
      </c>
    </row>
    <row r="30" customFormat="false" ht="12.75" hidden="false" customHeight="false" outlineLevel="0" collapsed="false">
      <c r="A30" s="47" t="n">
        <v>19</v>
      </c>
      <c r="B30" s="47"/>
      <c r="C30" s="47"/>
      <c r="D30" s="58"/>
      <c r="E30" s="47"/>
      <c r="F30" s="47"/>
      <c r="G30" s="53"/>
      <c r="H30" s="53"/>
      <c r="I30" s="53" t="n">
        <f aca="false">+G30+H30</f>
        <v>0</v>
      </c>
      <c r="J30" s="53"/>
      <c r="K30" s="53" t="n">
        <f aca="false">+K29+I30</f>
        <v>0</v>
      </c>
      <c r="L30" s="54" t="n">
        <v>0.03</v>
      </c>
      <c r="M30" s="54" t="n">
        <v>0.25</v>
      </c>
      <c r="N30" s="55" t="n">
        <f aca="false">IF(L30="Not Available",0.0889*G30,L30*G30)</f>
        <v>0</v>
      </c>
      <c r="O30" s="55" t="n">
        <f aca="false">IF(M30="Not Available",0.0889*ABS(H30),M30*ABS(H30))</f>
        <v>0</v>
      </c>
      <c r="P30" s="32" t="n">
        <f aca="false">+IF($K30&gt;0,$K30,0)</f>
        <v>0</v>
      </c>
      <c r="Q30" s="32" t="n">
        <f aca="false">+IF($K30&lt;0,$K30,0)</f>
        <v>0</v>
      </c>
      <c r="R30" s="32" t="n">
        <f aca="false">IF(P30&gt;P29,P30-P29,0)</f>
        <v>0</v>
      </c>
      <c r="S30" s="32" t="n">
        <f aca="false">IF(Q30&lt;Q29,Q30-Q29,0)</f>
        <v>0</v>
      </c>
      <c r="T30" s="56" t="n">
        <f aca="false">IF(K30&gt;0,K30*L30,0)</f>
        <v>0</v>
      </c>
      <c r="U30" s="57" t="n">
        <f aca="false">IF(K30&lt;0,K30*M30,0)</f>
        <v>0</v>
      </c>
    </row>
    <row r="31" customFormat="false" ht="12.75" hidden="false" customHeight="false" outlineLevel="0" collapsed="false">
      <c r="A31" s="47" t="n">
        <v>20</v>
      </c>
      <c r="B31" s="51"/>
      <c r="C31" s="47"/>
      <c r="D31" s="58"/>
      <c r="E31" s="47"/>
      <c r="F31" s="51"/>
      <c r="G31" s="52"/>
      <c r="H31" s="52"/>
      <c r="I31" s="53" t="n">
        <f aca="false">+G31+H31</f>
        <v>0</v>
      </c>
      <c r="J31" s="53"/>
      <c r="K31" s="53" t="n">
        <f aca="false">+K30+I31</f>
        <v>0</v>
      </c>
      <c r="L31" s="54" t="n">
        <v>0.03</v>
      </c>
      <c r="M31" s="54" t="n">
        <v>0.25</v>
      </c>
      <c r="N31" s="55" t="n">
        <f aca="false">IF(L31="Not Available",0.0889*G31,L31*G31)</f>
        <v>0</v>
      </c>
      <c r="O31" s="55" t="n">
        <f aca="false">IF(M31="Not Available",0.0889*ABS(H31),M31*ABS(H31))</f>
        <v>0</v>
      </c>
      <c r="P31" s="32" t="n">
        <f aca="false">+IF($K31&gt;0,$K31,0)</f>
        <v>0</v>
      </c>
      <c r="Q31" s="32" t="n">
        <f aca="false">+IF($K31&lt;0,$K31,0)</f>
        <v>0</v>
      </c>
      <c r="R31" s="32" t="n">
        <f aca="false">IF(P31&gt;P30,P31-P30,0)</f>
        <v>0</v>
      </c>
      <c r="S31" s="32" t="n">
        <f aca="false">IF(Q31&lt;Q30,Q31-Q30,0)</f>
        <v>0</v>
      </c>
      <c r="T31" s="56" t="n">
        <f aca="false">IF(K31&gt;0,K31*L31,0)</f>
        <v>0</v>
      </c>
      <c r="U31" s="57" t="n">
        <f aca="false">IF(K31&lt;0,K31*M31,0)</f>
        <v>0</v>
      </c>
    </row>
    <row r="32" customFormat="false" ht="12.75" hidden="false" customHeight="false" outlineLevel="0" collapsed="false">
      <c r="A32" s="47" t="n">
        <v>21</v>
      </c>
      <c r="B32" s="47"/>
      <c r="C32" s="47"/>
      <c r="D32" s="58"/>
      <c r="E32" s="47"/>
      <c r="F32" s="47"/>
      <c r="G32" s="53"/>
      <c r="H32" s="53"/>
      <c r="I32" s="53" t="n">
        <f aca="false">+G32+H32</f>
        <v>0</v>
      </c>
      <c r="J32" s="53"/>
      <c r="K32" s="53" t="n">
        <f aca="false">+K31+I32</f>
        <v>0</v>
      </c>
      <c r="L32" s="54" t="n">
        <v>0.03</v>
      </c>
      <c r="M32" s="54" t="n">
        <v>0.3883</v>
      </c>
      <c r="N32" s="55" t="n">
        <f aca="false">IF(L32="Not Available",0.0889*G32,L32*G32)</f>
        <v>0</v>
      </c>
      <c r="O32" s="55" t="n">
        <f aca="false">IF(M32="Not Available",0.0889*ABS(H32),M32*ABS(H32))</f>
        <v>0</v>
      </c>
      <c r="P32" s="32" t="n">
        <f aca="false">+IF($K32&gt;0,$K32,0)</f>
        <v>0</v>
      </c>
      <c r="Q32" s="32" t="n">
        <f aca="false">+IF($K32&lt;0,$K32,0)</f>
        <v>0</v>
      </c>
      <c r="R32" s="32" t="n">
        <f aca="false">IF(P32&gt;P31,P32-P31,0)</f>
        <v>0</v>
      </c>
      <c r="S32" s="32" t="n">
        <f aca="false">IF(Q32&lt;Q31,Q32-Q31,0)</f>
        <v>0</v>
      </c>
      <c r="T32" s="56" t="n">
        <f aca="false">IF(K32&gt;0,K32*L32,0)</f>
        <v>0</v>
      </c>
      <c r="U32" s="57" t="n">
        <f aca="false">IF(K32&lt;0,K32*M32,0)</f>
        <v>0</v>
      </c>
    </row>
    <row r="33" customFormat="false" ht="12.75" hidden="false" customHeight="false" outlineLevel="0" collapsed="false">
      <c r="A33" s="47" t="n">
        <v>22</v>
      </c>
      <c r="B33" s="51"/>
      <c r="C33" s="47"/>
      <c r="D33" s="58"/>
      <c r="E33" s="47"/>
      <c r="F33" s="51"/>
      <c r="G33" s="52"/>
      <c r="H33" s="52"/>
      <c r="I33" s="53" t="n">
        <f aca="false">+G33+H33</f>
        <v>0</v>
      </c>
      <c r="J33" s="53"/>
      <c r="K33" s="53" t="n">
        <f aca="false">+K32+I33</f>
        <v>0</v>
      </c>
      <c r="L33" s="54" t="n">
        <v>0.03</v>
      </c>
      <c r="M33" s="54" t="n">
        <v>0.3883</v>
      </c>
      <c r="N33" s="55" t="n">
        <f aca="false">IF(L33="Not Available",0.0889*G33,L33*G33)</f>
        <v>0</v>
      </c>
      <c r="O33" s="55" t="n">
        <f aca="false">IF(M33="Not Available",0.0889*ABS(H33),M33*ABS(H33))</f>
        <v>0</v>
      </c>
      <c r="P33" s="32" t="n">
        <f aca="false">+IF($K33&gt;0,$K33,0)</f>
        <v>0</v>
      </c>
      <c r="Q33" s="32" t="n">
        <f aca="false">+IF($K33&lt;0,$K33,0)</f>
        <v>0</v>
      </c>
      <c r="R33" s="32" t="n">
        <f aca="false">IF(P33&gt;P32,P33-P32,0)</f>
        <v>0</v>
      </c>
      <c r="S33" s="32" t="n">
        <f aca="false">IF(Q33&lt;Q32,Q33-Q32,0)</f>
        <v>0</v>
      </c>
      <c r="T33" s="56" t="n">
        <f aca="false">IF(K33&gt;0,K33*L33,0)</f>
        <v>0</v>
      </c>
      <c r="U33" s="57" t="n">
        <f aca="false">IF(K33&lt;0,K33*M33,0)</f>
        <v>0</v>
      </c>
    </row>
    <row r="34" customFormat="false" ht="12.75" hidden="false" customHeight="false" outlineLevel="0" collapsed="false">
      <c r="A34" s="47" t="n">
        <v>23</v>
      </c>
      <c r="B34" s="51"/>
      <c r="C34" s="47"/>
      <c r="D34" s="58"/>
      <c r="E34" s="47"/>
      <c r="F34" s="51"/>
      <c r="G34" s="52"/>
      <c r="H34" s="52"/>
      <c r="I34" s="53" t="n">
        <f aca="false">+G34+H34</f>
        <v>0</v>
      </c>
      <c r="J34" s="53"/>
      <c r="K34" s="53" t="n">
        <f aca="false">+K33+I34</f>
        <v>0</v>
      </c>
      <c r="L34" s="54" t="n">
        <v>0.04</v>
      </c>
      <c r="M34" s="54" t="n">
        <v>0.3883</v>
      </c>
      <c r="N34" s="55" t="n">
        <f aca="false">IF(L34="Not Available",0.0889*G34,L34*G34)</f>
        <v>0</v>
      </c>
      <c r="O34" s="55" t="n">
        <f aca="false">IF(M34="Not Available",0.0889*ABS(H34),M34*ABS(H34))</f>
        <v>0</v>
      </c>
      <c r="P34" s="32" t="n">
        <f aca="false">+IF($K34&gt;0,$K34,0)</f>
        <v>0</v>
      </c>
      <c r="Q34" s="32" t="n">
        <f aca="false">+IF($K34&lt;0,$K34,0)</f>
        <v>0</v>
      </c>
      <c r="R34" s="32" t="n">
        <f aca="false">IF(P34&gt;P33,P34-P33,0)</f>
        <v>0</v>
      </c>
      <c r="S34" s="32" t="n">
        <f aca="false">IF(Q34&lt;Q33,Q34-Q33,0)</f>
        <v>0</v>
      </c>
      <c r="T34" s="56" t="n">
        <f aca="false">IF(K34&gt;0,K34*L34,0)</f>
        <v>0</v>
      </c>
      <c r="U34" s="57" t="n">
        <f aca="false">IF(K34&lt;0,K34*M34,0)</f>
        <v>0</v>
      </c>
    </row>
    <row r="35" customFormat="false" ht="12.75" hidden="false" customHeight="false" outlineLevel="0" collapsed="false">
      <c r="A35" s="47" t="n">
        <v>24</v>
      </c>
      <c r="B35" s="51"/>
      <c r="C35" s="47"/>
      <c r="D35" s="58"/>
      <c r="E35" s="47"/>
      <c r="F35" s="51"/>
      <c r="G35" s="52"/>
      <c r="H35" s="52"/>
      <c r="I35" s="53" t="n">
        <f aca="false">+G35+H35</f>
        <v>0</v>
      </c>
      <c r="J35" s="53"/>
      <c r="K35" s="53" t="n">
        <f aca="false">+K34+I35</f>
        <v>0</v>
      </c>
      <c r="L35" s="54" t="n">
        <v>0.04</v>
      </c>
      <c r="M35" s="54" t="n">
        <v>0.3883</v>
      </c>
      <c r="N35" s="55" t="n">
        <f aca="false">IF(L35="Not Available",0.0889*G35,L35*G35)</f>
        <v>0</v>
      </c>
      <c r="O35" s="55" t="n">
        <f aca="false">IF(M35="Not Available",0.0889*ABS(H35),M35*ABS(H35))</f>
        <v>0</v>
      </c>
      <c r="P35" s="32" t="n">
        <f aca="false">+IF($K35&gt;0,$K35,0)</f>
        <v>0</v>
      </c>
      <c r="Q35" s="32" t="n">
        <f aca="false">+IF($K35&lt;0,$K35,0)</f>
        <v>0</v>
      </c>
      <c r="R35" s="32" t="n">
        <f aca="false">IF(P35&gt;P34,P35-P34,0)</f>
        <v>0</v>
      </c>
      <c r="S35" s="32" t="n">
        <f aca="false">IF(Q35&lt;Q34,Q35-Q34,0)</f>
        <v>0</v>
      </c>
      <c r="T35" s="56" t="n">
        <f aca="false">IF(K35&gt;0,K35*L35,0)</f>
        <v>0</v>
      </c>
      <c r="U35" s="57" t="n">
        <f aca="false">IF(K35&lt;0,K35*M35,0)</f>
        <v>0</v>
      </c>
    </row>
    <row r="36" customFormat="false" ht="12.75" hidden="false" customHeight="false" outlineLevel="0" collapsed="false">
      <c r="A36" s="47" t="n">
        <v>25</v>
      </c>
      <c r="B36" s="51"/>
      <c r="C36" s="47"/>
      <c r="D36" s="58"/>
      <c r="E36" s="47"/>
      <c r="F36" s="51"/>
      <c r="G36" s="52"/>
      <c r="H36" s="52"/>
      <c r="I36" s="53" t="n">
        <f aca="false">+G36+H36</f>
        <v>0</v>
      </c>
      <c r="J36" s="53"/>
      <c r="K36" s="53" t="n">
        <f aca="false">+K35+I36</f>
        <v>0</v>
      </c>
      <c r="L36" s="54" t="n">
        <v>0.04</v>
      </c>
      <c r="M36" s="54" t="n">
        <v>0.3883</v>
      </c>
      <c r="N36" s="55" t="n">
        <f aca="false">IF(L36="Not Available",0.0889*G36,L36*G36)</f>
        <v>0</v>
      </c>
      <c r="O36" s="55" t="n">
        <f aca="false">IF(M36="Not Available",0.0889*ABS(H36),M36*ABS(H36))</f>
        <v>0</v>
      </c>
      <c r="P36" s="32" t="n">
        <f aca="false">+IF($K36&gt;0,$K36,0)</f>
        <v>0</v>
      </c>
      <c r="Q36" s="32" t="n">
        <f aca="false">+IF($K36&lt;0,$K36,0)</f>
        <v>0</v>
      </c>
      <c r="R36" s="32" t="n">
        <f aca="false">IF(P36&gt;P35,P36-P35,0)</f>
        <v>0</v>
      </c>
      <c r="S36" s="32" t="n">
        <f aca="false">IF(Q36&lt;Q35,Q36-Q35,0)</f>
        <v>0</v>
      </c>
      <c r="T36" s="56" t="n">
        <f aca="false">IF(K36&gt;0,K36*L36,0)</f>
        <v>0</v>
      </c>
      <c r="U36" s="57" t="n">
        <f aca="false">IF(K36&lt;0,K36*M36,0)</f>
        <v>0</v>
      </c>
    </row>
    <row r="37" customFormat="false" ht="12.75" hidden="false" customHeight="false" outlineLevel="0" collapsed="false">
      <c r="A37" s="47" t="n">
        <v>26</v>
      </c>
      <c r="B37" s="51"/>
      <c r="C37" s="47"/>
      <c r="D37" s="58"/>
      <c r="E37" s="47"/>
      <c r="F37" s="51"/>
      <c r="G37" s="52"/>
      <c r="H37" s="52"/>
      <c r="I37" s="53" t="n">
        <f aca="false">+G37+H37</f>
        <v>0</v>
      </c>
      <c r="J37" s="53"/>
      <c r="K37" s="53" t="n">
        <f aca="false">+K36+I37</f>
        <v>0</v>
      </c>
      <c r="L37" s="54" t="n">
        <v>0.04</v>
      </c>
      <c r="M37" s="54" t="n">
        <v>0.3883</v>
      </c>
      <c r="N37" s="55" t="n">
        <f aca="false">IF(L37="Not Available",0.0889*G37,L37*G37)</f>
        <v>0</v>
      </c>
      <c r="O37" s="55" t="n">
        <f aca="false">IF(M37="Not Available",0.0889*ABS(H37),M37*ABS(H37))</f>
        <v>0</v>
      </c>
      <c r="P37" s="32" t="n">
        <f aca="false">+IF($K37&gt;0,$K37,0)</f>
        <v>0</v>
      </c>
      <c r="Q37" s="32" t="n">
        <f aca="false">+IF($K37&lt;0,$K37,0)</f>
        <v>0</v>
      </c>
      <c r="R37" s="32" t="n">
        <f aca="false">IF(P37&gt;P36,P37-P36,0)</f>
        <v>0</v>
      </c>
      <c r="S37" s="32" t="n">
        <f aca="false">IF(Q37&lt;Q36,Q37-Q36,0)</f>
        <v>0</v>
      </c>
      <c r="T37" s="56" t="n">
        <f aca="false">IF(K37&gt;0,K37*L37,0)</f>
        <v>0</v>
      </c>
      <c r="U37" s="57" t="n">
        <f aca="false">IF(K37&lt;0,K37*M37,0)</f>
        <v>0</v>
      </c>
    </row>
    <row r="38" customFormat="false" ht="12.75" hidden="false" customHeight="false" outlineLevel="0" collapsed="false">
      <c r="A38" s="47" t="n">
        <v>27</v>
      </c>
      <c r="B38" s="51"/>
      <c r="C38" s="47"/>
      <c r="D38" s="58"/>
      <c r="E38" s="47"/>
      <c r="F38" s="51"/>
      <c r="G38" s="52"/>
      <c r="H38" s="52"/>
      <c r="I38" s="53" t="n">
        <f aca="false">+G38+H38</f>
        <v>0</v>
      </c>
      <c r="J38" s="53"/>
      <c r="K38" s="53" t="n">
        <f aca="false">+K37+I38</f>
        <v>0</v>
      </c>
      <c r="L38" s="54" t="n">
        <v>0.04</v>
      </c>
      <c r="M38" s="54" t="n">
        <v>0.3883</v>
      </c>
      <c r="N38" s="55" t="n">
        <f aca="false">IF(L38="Not Available",0.0889*G38,L38*G38)</f>
        <v>0</v>
      </c>
      <c r="O38" s="55" t="n">
        <f aca="false">IF(M38="Not Available",0.0889*ABS(H38),M38*ABS(H38))</f>
        <v>0</v>
      </c>
      <c r="P38" s="32" t="n">
        <f aca="false">+IF($K38&gt;0,$K38,0)</f>
        <v>0</v>
      </c>
      <c r="Q38" s="32" t="n">
        <f aca="false">+IF($K38&lt;0,$K38,0)</f>
        <v>0</v>
      </c>
      <c r="R38" s="32" t="n">
        <f aca="false">IF(P38&gt;P37,P38-P37,0)</f>
        <v>0</v>
      </c>
      <c r="S38" s="32" t="n">
        <f aca="false">IF(Q38&lt;Q37,Q38-Q37,0)</f>
        <v>0</v>
      </c>
      <c r="T38" s="56" t="n">
        <f aca="false">IF(K38&gt;0,K38*L38,0)</f>
        <v>0</v>
      </c>
      <c r="U38" s="57" t="n">
        <f aca="false">IF(K38&lt;0,K38*M38,0)</f>
        <v>0</v>
      </c>
    </row>
    <row r="39" customFormat="false" ht="12.75" hidden="false" customHeight="false" outlineLevel="0" collapsed="false">
      <c r="A39" s="47" t="n">
        <v>28</v>
      </c>
      <c r="B39" s="51"/>
      <c r="C39" s="47"/>
      <c r="D39" s="58"/>
      <c r="E39" s="47"/>
      <c r="F39" s="51"/>
      <c r="G39" s="52"/>
      <c r="H39" s="52"/>
      <c r="I39" s="53" t="n">
        <f aca="false">+G39+H39</f>
        <v>0</v>
      </c>
      <c r="J39" s="53"/>
      <c r="K39" s="53" t="n">
        <f aca="false">+K38+I39</f>
        <v>0</v>
      </c>
      <c r="L39" s="54" t="n">
        <v>0.04</v>
      </c>
      <c r="M39" s="54" t="n">
        <v>0.3883</v>
      </c>
      <c r="N39" s="55" t="n">
        <f aca="false">IF(L39="Not Available",0.0889*G39,L39*G39)</f>
        <v>0</v>
      </c>
      <c r="O39" s="55" t="n">
        <f aca="false">IF(M39="Not Available",0.0889*ABS(H39),M39*ABS(H39))</f>
        <v>0</v>
      </c>
      <c r="P39" s="32" t="n">
        <f aca="false">+IF($K39&gt;0,$K39,0)</f>
        <v>0</v>
      </c>
      <c r="Q39" s="32" t="n">
        <f aca="false">+IF($K39&lt;0,$K39,0)</f>
        <v>0</v>
      </c>
      <c r="R39" s="32" t="n">
        <f aca="false">IF(P39&gt;P38,P39-P38,0)</f>
        <v>0</v>
      </c>
      <c r="S39" s="32" t="n">
        <f aca="false">IF(Q39&lt;Q38,Q39-Q38,0)</f>
        <v>0</v>
      </c>
      <c r="T39" s="56" t="n">
        <f aca="false">IF(K39&gt;0,K39*L39,0)</f>
        <v>0</v>
      </c>
      <c r="U39" s="57" t="n">
        <f aca="false">IF(K39&lt;0,K39*M39,0)</f>
        <v>0</v>
      </c>
    </row>
    <row r="40" customFormat="false" ht="12.75" hidden="false" customHeight="false" outlineLevel="0" collapsed="false">
      <c r="A40" s="47" t="n">
        <v>29</v>
      </c>
      <c r="B40" s="51"/>
      <c r="C40" s="47"/>
      <c r="D40" s="58"/>
      <c r="E40" s="47"/>
      <c r="F40" s="51"/>
      <c r="G40" s="52"/>
      <c r="H40" s="52"/>
      <c r="I40" s="53" t="n">
        <f aca="false">+G40+H40</f>
        <v>0</v>
      </c>
      <c r="J40" s="53"/>
      <c r="K40" s="53" t="n">
        <f aca="false">+K39+I40</f>
        <v>0</v>
      </c>
      <c r="L40" s="54" t="n">
        <v>0.04</v>
      </c>
      <c r="M40" s="54" t="n">
        <v>0.3883</v>
      </c>
      <c r="N40" s="55" t="n">
        <f aca="false">IF(L40="Not Available",0.0889*G40,L40*G40)</f>
        <v>0</v>
      </c>
      <c r="O40" s="55" t="n">
        <f aca="false">IF(M40="Not Available",0.0889*ABS(H40),M40*ABS(H40))</f>
        <v>0</v>
      </c>
      <c r="P40" s="32" t="n">
        <f aca="false">+IF($K40&gt;0,$K40,0)</f>
        <v>0</v>
      </c>
      <c r="Q40" s="32" t="n">
        <f aca="false">+IF($K40&lt;0,$K40,0)</f>
        <v>0</v>
      </c>
      <c r="R40" s="32" t="n">
        <f aca="false">IF(P40&gt;P39,P40-P39,0)</f>
        <v>0</v>
      </c>
      <c r="S40" s="32" t="n">
        <f aca="false">IF(Q40&lt;Q39,Q40-Q39,0)</f>
        <v>0</v>
      </c>
      <c r="T40" s="56" t="n">
        <f aca="false">IF(K40&gt;0,K40*L40,0)</f>
        <v>0</v>
      </c>
      <c r="U40" s="57" t="n">
        <f aca="false">IF(K40&lt;0,K40*M40,0)</f>
        <v>0</v>
      </c>
    </row>
    <row r="41" customFormat="false" ht="12.75" hidden="false" customHeight="false" outlineLevel="0" collapsed="false">
      <c r="A41" s="47" t="n">
        <v>30</v>
      </c>
      <c r="B41" s="51"/>
      <c r="C41" s="47"/>
      <c r="D41" s="58"/>
      <c r="E41" s="47"/>
      <c r="F41" s="51"/>
      <c r="G41" s="60"/>
      <c r="H41" s="60"/>
      <c r="I41" s="61" t="n">
        <f aca="false">+G41+H41</f>
        <v>0</v>
      </c>
      <c r="J41" s="53"/>
      <c r="K41" s="53" t="n">
        <f aca="false">+K40+I41</f>
        <v>0</v>
      </c>
      <c r="L41" s="54" t="n">
        <v>0.04</v>
      </c>
      <c r="M41" s="54" t="n">
        <v>0.3883</v>
      </c>
      <c r="N41" s="55" t="n">
        <f aca="false">IF(L41="Not Available",0.0889*G41,L41*G41)</f>
        <v>0</v>
      </c>
      <c r="O41" s="55" t="n">
        <f aca="false">IF(M41="Not Available",0.0889*ABS(H41),M41*ABS(H41))</f>
        <v>0</v>
      </c>
      <c r="P41" s="32" t="n">
        <f aca="false">+IF($K41&gt;0,$K41,0)</f>
        <v>0</v>
      </c>
      <c r="Q41" s="32" t="n">
        <f aca="false">+IF($K41&lt;0,$K41,0)</f>
        <v>0</v>
      </c>
      <c r="R41" s="32" t="n">
        <f aca="false">IF(P41&gt;P40,P41-P40,0)</f>
        <v>0</v>
      </c>
      <c r="S41" s="32" t="n">
        <f aca="false">IF(Q41&lt;Q40,Q41-Q40,0)</f>
        <v>0</v>
      </c>
      <c r="T41" s="56" t="n">
        <f aca="false">IF(K41&gt;0,K41*L41,0)</f>
        <v>0</v>
      </c>
      <c r="U41" s="57" t="n">
        <f aca="false">IF(K41&lt;0,K41*M41,0)</f>
        <v>0</v>
      </c>
    </row>
    <row r="42" customFormat="false" ht="12.75" hidden="false" customHeight="false" outlineLevel="0" collapsed="false">
      <c r="A42" s="47"/>
      <c r="B42" s="51"/>
      <c r="C42" s="47"/>
      <c r="D42" s="58"/>
      <c r="E42" s="47"/>
      <c r="F42" s="51"/>
      <c r="G42" s="60"/>
      <c r="H42" s="60"/>
      <c r="I42" s="61"/>
      <c r="J42" s="53"/>
      <c r="K42" s="53"/>
      <c r="L42" s="54"/>
      <c r="M42" s="54"/>
      <c r="N42" s="55"/>
      <c r="O42" s="55"/>
      <c r="T42" s="56"/>
      <c r="U42" s="57"/>
    </row>
    <row r="43" customFormat="false" ht="12.75" hidden="false" customHeight="false" outlineLevel="0" collapsed="false">
      <c r="A43" s="47" t="s">
        <v>41</v>
      </c>
      <c r="E43" s="0"/>
      <c r="F43" s="0"/>
      <c r="G43" s="33" t="n">
        <f aca="false">+SUM(G12:G42)</f>
        <v>0</v>
      </c>
      <c r="H43" s="33" t="n">
        <f aca="false">+SUM(H12:H42)</f>
        <v>0</v>
      </c>
      <c r="I43" s="33" t="n">
        <f aca="false">+SUM(I12:I42)</f>
        <v>0</v>
      </c>
      <c r="N43" s="84" t="n">
        <f aca="false">SUM(N12:N42)</f>
        <v>0</v>
      </c>
      <c r="O43" s="84" t="n">
        <f aca="false">SUM(O12:O42)</f>
        <v>0</v>
      </c>
      <c r="P43" s="84" t="n">
        <f aca="false">SUM(P12:P42)</f>
        <v>0</v>
      </c>
      <c r="Q43" s="84" t="n">
        <f aca="false">SUM(Q12:Q42)</f>
        <v>0</v>
      </c>
      <c r="R43" s="84" t="n">
        <f aca="false">SUM(R12:R42)</f>
        <v>0</v>
      </c>
      <c r="S43" s="84" t="n">
        <f aca="false">SUM(S12:S42)</f>
        <v>0</v>
      </c>
      <c r="T43" s="84" t="n">
        <f aca="false">SUM(T12:T42)</f>
        <v>0</v>
      </c>
      <c r="U43" s="84" t="n">
        <f aca="false">SUM(U12:U42)</f>
        <v>0</v>
      </c>
    </row>
    <row r="44" customFormat="false" ht="13.5" hidden="false" customHeight="false" outlineLevel="0" collapsed="false">
      <c r="A44" s="47"/>
      <c r="E44" s="0"/>
      <c r="F44" s="0"/>
      <c r="G44" s="0"/>
    </row>
    <row r="45" customFormat="false" ht="13.5" hidden="false" customHeight="false" outlineLevel="0" collapsed="false">
      <c r="A45" s="47"/>
      <c r="E45" s="0"/>
      <c r="F45" s="0"/>
      <c r="G45" s="0"/>
      <c r="M45" s="68" t="s">
        <v>44</v>
      </c>
      <c r="N45" s="68"/>
      <c r="O45" s="68"/>
      <c r="P45" s="68"/>
      <c r="Q45" s="68"/>
      <c r="R45" s="68"/>
      <c r="S45" s="68"/>
      <c r="T45" s="68"/>
      <c r="U45" s="85" t="n">
        <f aca="false">ABS(U43)</f>
        <v>0</v>
      </c>
    </row>
    <row r="46" customFormat="false" ht="12.75" hidden="false" customHeight="false" outlineLevel="0" collapsed="false">
      <c r="A46" s="47"/>
      <c r="E46" s="67" t="s">
        <v>43</v>
      </c>
      <c r="G46" s="31" t="n">
        <f aca="false">+G43</f>
        <v>0</v>
      </c>
      <c r="N46" s="86"/>
      <c r="O46" s="82"/>
      <c r="S46" s="71"/>
      <c r="T46" s="70"/>
    </row>
    <row r="47" customFormat="false" ht="12.75" hidden="false" customHeight="false" outlineLevel="0" collapsed="false">
      <c r="A47" s="47"/>
      <c r="E47" s="67" t="s">
        <v>45</v>
      </c>
      <c r="G47" s="31" t="n">
        <f aca="false">+H43</f>
        <v>0</v>
      </c>
      <c r="N47" s="70"/>
      <c r="O47" s="70"/>
      <c r="S47" s="71"/>
      <c r="T47" s="70"/>
    </row>
    <row r="48" customFormat="false" ht="12.75" hidden="false" customHeight="false" outlineLevel="0" collapsed="false">
      <c r="A48" s="47"/>
      <c r="N48" s="70"/>
      <c r="O48" s="70"/>
      <c r="S48" s="71"/>
      <c r="T48" s="70"/>
    </row>
    <row r="49" customFormat="false" ht="22.5" hidden="false" customHeight="false" outlineLevel="0" collapsed="false">
      <c r="A49" s="47"/>
      <c r="N49" s="72" t="s">
        <v>46</v>
      </c>
      <c r="O49" s="73"/>
      <c r="S49" s="71"/>
      <c r="T49" s="70"/>
    </row>
    <row r="50" customFormat="false" ht="12.75" hidden="false" customHeight="false" outlineLevel="0" collapsed="false">
      <c r="A50" s="47"/>
      <c r="N50" s="74" t="s">
        <v>47</v>
      </c>
      <c r="O50" s="75" t="n">
        <f aca="false">+G43*0.0128</f>
        <v>0</v>
      </c>
      <c r="S50" s="71"/>
      <c r="T50" s="70"/>
    </row>
    <row r="51" customFormat="false" ht="12.75" hidden="false" customHeight="false" outlineLevel="0" collapsed="false">
      <c r="A51" s="47"/>
      <c r="N51" s="74" t="s">
        <v>48</v>
      </c>
      <c r="O51" s="75" t="n">
        <f aca="false">+H43*-0.0128</f>
        <v>-0</v>
      </c>
    </row>
    <row r="52" customFormat="false" ht="12.75" hidden="false" customHeight="false" outlineLevel="0" collapsed="false">
      <c r="A52" s="47"/>
      <c r="N52" s="74" t="s">
        <v>49</v>
      </c>
      <c r="O52" s="75" t="n">
        <f aca="false">0.0761*S45</f>
        <v>0</v>
      </c>
    </row>
    <row r="53" customFormat="false" ht="12.75" hidden="false" customHeight="false" outlineLevel="0" collapsed="false">
      <c r="A53" s="47"/>
      <c r="N53" s="76" t="s">
        <v>50</v>
      </c>
      <c r="O53" s="77" t="n">
        <f aca="false">SUM(O50:O52)</f>
        <v>0</v>
      </c>
    </row>
    <row r="54" customFormat="false" ht="12.75" hidden="false" customHeight="false" outlineLevel="0" collapsed="false">
      <c r="A54" s="47"/>
    </row>
    <row r="55" customFormat="false" ht="12.75" hidden="false" customHeight="false" outlineLevel="0" collapsed="false">
      <c r="A55" s="47"/>
      <c r="N55" s="78" t="s">
        <v>51</v>
      </c>
      <c r="O55" s="79" t="n">
        <f aca="false">MIN(O53,O46)</f>
        <v>0</v>
      </c>
    </row>
    <row r="57" customFormat="false" ht="12.75" hidden="false" customHeight="false" outlineLevel="0" collapsed="false">
      <c r="N57" s="80"/>
      <c r="O57" s="81"/>
    </row>
    <row r="58" customFormat="false" ht="12.75" hidden="false" customHeight="false" outlineLevel="0" collapsed="false">
      <c r="N58" s="81"/>
      <c r="O58" s="82"/>
    </row>
    <row r="59" customFormat="false" ht="12.75" hidden="false" customHeight="false" outlineLevel="0" collapsed="false">
      <c r="N59" s="81"/>
      <c r="O59" s="82"/>
    </row>
    <row r="60" customFormat="false" ht="12.75" hidden="false" customHeight="false" outlineLevel="0" collapsed="false">
      <c r="N60" s="81"/>
      <c r="O60" s="82"/>
    </row>
    <row r="61" customFormat="false" ht="12.75" hidden="false" customHeight="false" outlineLevel="0" collapsed="false">
      <c r="N61" s="81"/>
      <c r="O61" s="82"/>
    </row>
    <row r="62" customFormat="false" ht="12.75" hidden="false" customHeight="false" outlineLevel="0" collapsed="false">
      <c r="N62" s="70"/>
      <c r="O62" s="70"/>
    </row>
  </sheetData>
  <mergeCells count="2">
    <mergeCell ref="P9:S9"/>
    <mergeCell ref="M45:T45"/>
  </mergeCells>
  <printOptions headings="false" gridLines="false" gridLinesSet="true" horizontalCentered="fals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9:IW62"/>
  <sheetViews>
    <sheetView showFormulas="false" showGridLines="true" showRowColHeaders="true" showZeros="true" rightToLeft="false" tabSelected="false" showOutlineSymbols="true" defaultGridColor="true" view="normal" topLeftCell="G1" colorId="64" zoomScale="100" zoomScaleNormal="100" zoomScalePageLayoutView="100" workbookViewId="0">
      <selection pane="topLeft" activeCell="E18" activeCellId="0" sqref="E1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9" width="5.99"/>
    <col collapsed="false" customWidth="true" hidden="false" outlineLevel="0" max="2" min="2" style="29" width="26.7"/>
    <col collapsed="false" customWidth="true" hidden="false" outlineLevel="0" max="3" min="3" style="29" width="10.13"/>
    <col collapsed="false" customWidth="true" hidden="false" outlineLevel="0" max="4" min="4" style="30" width="9.28"/>
    <col collapsed="false" customWidth="true" hidden="false" outlineLevel="0" max="5" min="5" style="29" width="6.99"/>
    <col collapsed="false" customWidth="true" hidden="false" outlineLevel="0" max="6" min="6" style="29" width="7.7"/>
    <col collapsed="false" customWidth="true" hidden="false" outlineLevel="0" max="7" min="7" style="31" width="11.28"/>
    <col collapsed="false" customWidth="true" hidden="false" outlineLevel="0" max="8" min="8" style="31" width="13.7"/>
    <col collapsed="false" customWidth="true" hidden="false" outlineLevel="0" max="9" min="9" style="31" width="11.28"/>
    <col collapsed="false" customWidth="true" hidden="false" outlineLevel="0" max="10" min="10" style="31" width="10.71"/>
    <col collapsed="false" customWidth="true" hidden="false" outlineLevel="0" max="11" min="11" style="31" width="8.7"/>
    <col collapsed="false" customWidth="true" hidden="false" outlineLevel="0" max="12" min="12" style="31" width="12.99"/>
    <col collapsed="false" customWidth="true" hidden="true" outlineLevel="0" max="13" min="13" style="29" width="13.14"/>
    <col collapsed="false" customWidth="true" hidden="true" outlineLevel="0" max="14" min="14" style="29" width="14.14"/>
    <col collapsed="false" customWidth="true" hidden="true" outlineLevel="0" max="15" min="15" style="29" width="11.42"/>
    <col collapsed="false" customWidth="true" hidden="true" outlineLevel="0" max="16" min="16" style="29" width="13.7"/>
    <col collapsed="false" customWidth="true" hidden="true" outlineLevel="0" max="17" min="17" style="32" width="9.06"/>
    <col collapsed="false" customWidth="true" hidden="true" outlineLevel="0" max="18" min="18" style="32" width="11.7"/>
    <col collapsed="false" customWidth="true" hidden="true" outlineLevel="0" max="19" min="19" style="32" width="12.14"/>
    <col collapsed="false" customWidth="true" hidden="true" outlineLevel="0" max="20" min="20" style="32" width="11.42"/>
    <col collapsed="false" customWidth="true" hidden="true" outlineLevel="0" max="21" min="21" style="29" width="11.85"/>
    <col collapsed="false" customWidth="true" hidden="true" outlineLevel="0" max="22" min="22" style="29" width="11.13"/>
    <col collapsed="false" customWidth="false" hidden="false" outlineLevel="0" max="24" min="23" style="29" width="9.14"/>
    <col collapsed="false" customWidth="true" hidden="false" outlineLevel="0" max="25" min="25" style="29" width="11.28"/>
    <col collapsed="false" customWidth="false" hidden="false" outlineLevel="0" max="26" min="26" style="29" width="9.14"/>
    <col collapsed="false" customWidth="true" hidden="false" outlineLevel="0" max="27" min="27" style="29" width="10.71"/>
    <col collapsed="false" customWidth="false" hidden="false" outlineLevel="0" max="257" min="28" style="29" width="9.14"/>
  </cols>
  <sheetData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33"/>
      <c r="H9" s="33"/>
      <c r="I9" s="33"/>
      <c r="J9" s="33"/>
      <c r="K9" s="33"/>
      <c r="L9" s="33"/>
      <c r="M9" s="0"/>
      <c r="N9" s="0"/>
      <c r="O9" s="0"/>
      <c r="P9" s="0"/>
      <c r="Q9" s="34" t="s">
        <v>16</v>
      </c>
      <c r="R9" s="34"/>
      <c r="S9" s="34"/>
      <c r="T9" s="34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35" t="s">
        <v>17</v>
      </c>
      <c r="B10" s="35" t="s">
        <v>18</v>
      </c>
      <c r="C10" s="36" t="s">
        <v>19</v>
      </c>
      <c r="D10" s="37" t="s">
        <v>20</v>
      </c>
      <c r="E10" s="35" t="s">
        <v>21</v>
      </c>
      <c r="F10" s="35" t="s">
        <v>22</v>
      </c>
      <c r="G10" s="38" t="s">
        <v>23</v>
      </c>
      <c r="H10" s="38" t="s">
        <v>24</v>
      </c>
      <c r="I10" s="38" t="s">
        <v>25</v>
      </c>
      <c r="J10" s="39" t="s">
        <v>26</v>
      </c>
      <c r="K10" s="38" t="s">
        <v>27</v>
      </c>
      <c r="L10" s="89"/>
      <c r="M10" s="40" t="s">
        <v>28</v>
      </c>
      <c r="N10" s="40" t="s">
        <v>29</v>
      </c>
      <c r="O10" s="40" t="s">
        <v>30</v>
      </c>
      <c r="P10" s="40" t="s">
        <v>31</v>
      </c>
      <c r="Q10" s="41" t="s">
        <v>32</v>
      </c>
      <c r="R10" s="41" t="s">
        <v>33</v>
      </c>
      <c r="S10" s="41" t="s">
        <v>34</v>
      </c>
      <c r="T10" s="41" t="s">
        <v>35</v>
      </c>
      <c r="U10" s="42" t="s">
        <v>36</v>
      </c>
      <c r="V10" s="42" t="s">
        <v>37</v>
      </c>
      <c r="W10" s="43"/>
      <c r="X10" s="43"/>
    </row>
    <row r="11" customFormat="false" ht="12.75" hidden="false" customHeight="false" outlineLevel="0" collapsed="false">
      <c r="A11" s="44"/>
      <c r="B11" s="45" t="s">
        <v>52</v>
      </c>
      <c r="C11" s="45" t="n">
        <v>27268</v>
      </c>
      <c r="D11" s="46" t="n">
        <v>36892</v>
      </c>
      <c r="E11" s="47" t="n">
        <v>500615</v>
      </c>
      <c r="F11" s="48" t="s">
        <v>39</v>
      </c>
      <c r="G11" s="49"/>
      <c r="H11" s="49"/>
      <c r="I11" s="49"/>
      <c r="J11" s="49"/>
      <c r="K11" s="49"/>
      <c r="L11" s="49"/>
      <c r="M11" s="50"/>
      <c r="N11" s="50"/>
      <c r="O11" s="50"/>
      <c r="P11" s="50"/>
      <c r="Q11" s="32" t="n">
        <f aca="false">IF($J11&gt;0,$J11,0)</f>
        <v>0</v>
      </c>
      <c r="R11" s="32" t="n">
        <f aca="false">IF($J11&lt;0,$J11,0)</f>
        <v>0</v>
      </c>
      <c r="S11" s="32" t="n">
        <f aca="false">+Q11</f>
        <v>0</v>
      </c>
      <c r="T11" s="32" t="n">
        <f aca="false">+R11</f>
        <v>0</v>
      </c>
    </row>
    <row r="12" customFormat="false" ht="12.75" hidden="false" customHeight="false" outlineLevel="0" collapsed="false">
      <c r="A12" s="47" t="n">
        <v>1</v>
      </c>
      <c r="B12" s="51"/>
      <c r="C12" s="47"/>
      <c r="D12" s="0"/>
      <c r="E12" s="0"/>
      <c r="F12" s="0"/>
      <c r="G12" s="52"/>
      <c r="H12" s="52"/>
      <c r="I12" s="53" t="n">
        <f aca="false">+G12+H12</f>
        <v>0</v>
      </c>
      <c r="J12" s="53"/>
      <c r="K12" s="53" t="n">
        <f aca="false">+J11+I12</f>
        <v>0</v>
      </c>
      <c r="L12" s="90"/>
      <c r="M12" s="54" t="n">
        <v>0.1</v>
      </c>
      <c r="N12" s="54" t="n">
        <v>0.03</v>
      </c>
      <c r="O12" s="55" t="n">
        <f aca="false">IF(M12="Not Available",0.0889*G12,M12*G12)</f>
        <v>0</v>
      </c>
      <c r="P12" s="55" t="n">
        <f aca="false">IF(N12="Not Available",0.0889*ABS(H12),N12*ABS(H12))</f>
        <v>0</v>
      </c>
      <c r="Q12" s="32" t="n">
        <f aca="false">+IF($K12&gt;0,$K12,0)</f>
        <v>0</v>
      </c>
      <c r="R12" s="32" t="n">
        <f aca="false">+IF($K12&lt;0,$K12,0)</f>
        <v>0</v>
      </c>
      <c r="S12" s="32" t="n">
        <f aca="false">IF(Q12&gt;Q11,Q12-Q11,0)</f>
        <v>0</v>
      </c>
      <c r="T12" s="32" t="n">
        <f aca="false">IF(R12&lt;R11,R12-R11,0)</f>
        <v>0</v>
      </c>
      <c r="U12" s="56" t="n">
        <f aca="false">IF(K12&gt;0,K12*M12,0)</f>
        <v>0</v>
      </c>
      <c r="V12" s="91" t="str">
        <f aca="false">IF(K12&lt;0,K12*N12,"o")</f>
        <v>o</v>
      </c>
      <c r="X12" s="70"/>
      <c r="Y12" s="70"/>
      <c r="Z12" s="70"/>
      <c r="AA12" s="70"/>
    </row>
    <row r="13" customFormat="false" ht="12.75" hidden="false" customHeight="false" outlineLevel="0" collapsed="false">
      <c r="A13" s="47" t="n">
        <v>2</v>
      </c>
      <c r="B13" s="51"/>
      <c r="C13" s="47"/>
      <c r="D13" s="58"/>
      <c r="E13" s="47"/>
      <c r="F13" s="51"/>
      <c r="G13" s="52"/>
      <c r="H13" s="52"/>
      <c r="I13" s="53" t="n">
        <f aca="false">+G13+H13</f>
        <v>0</v>
      </c>
      <c r="J13" s="53"/>
      <c r="K13" s="53" t="n">
        <f aca="false">+K12+I13</f>
        <v>0</v>
      </c>
      <c r="L13" s="90"/>
      <c r="M13" s="54" t="n">
        <v>0.1</v>
      </c>
      <c r="N13" s="54" t="n">
        <v>0.03</v>
      </c>
      <c r="O13" s="55" t="n">
        <f aca="false">IF(M13="Not Available",0.0889*G13,M13*G13)</f>
        <v>0</v>
      </c>
      <c r="P13" s="55" t="n">
        <f aca="false">IF(N13="Not Available",0.0889*ABS(H13),N13*ABS(H13))</f>
        <v>0</v>
      </c>
      <c r="Q13" s="32" t="n">
        <f aca="false">+IF($K13&gt;0,$K13,0)</f>
        <v>0</v>
      </c>
      <c r="R13" s="32" t="n">
        <f aca="false">+IF($K13&lt;0,$K13,0)</f>
        <v>0</v>
      </c>
      <c r="S13" s="32" t="n">
        <f aca="false">IF(Q13&gt;Q12,Q13-Q12,0)</f>
        <v>0</v>
      </c>
      <c r="T13" s="32" t="n">
        <f aca="false">IF(R13&lt;R12,R13-R12,0)</f>
        <v>0</v>
      </c>
      <c r="U13" s="56" t="n">
        <f aca="false">IF(K13&gt;0,K13*M13,0)</f>
        <v>0</v>
      </c>
      <c r="V13" s="91" t="str">
        <f aca="false">IF(K13&lt;0,K13*N13,"o")</f>
        <v>o</v>
      </c>
      <c r="X13" s="70"/>
      <c r="Y13" s="70"/>
      <c r="Z13" s="70"/>
      <c r="AA13" s="70"/>
    </row>
    <row r="14" customFormat="false" ht="12.75" hidden="false" customHeight="false" outlineLevel="0" collapsed="false">
      <c r="A14" s="47" t="n">
        <v>3</v>
      </c>
      <c r="B14" s="51"/>
      <c r="C14" s="47"/>
      <c r="D14" s="58"/>
      <c r="E14" s="47"/>
      <c r="F14" s="51"/>
      <c r="G14" s="52"/>
      <c r="H14" s="52"/>
      <c r="I14" s="53" t="n">
        <f aca="false">+G14+H14</f>
        <v>0</v>
      </c>
      <c r="J14" s="53"/>
      <c r="K14" s="53" t="n">
        <f aca="false">+K13+I14</f>
        <v>0</v>
      </c>
      <c r="L14" s="90"/>
      <c r="M14" s="54" t="n">
        <v>0.1</v>
      </c>
      <c r="N14" s="54" t="n">
        <v>0.03</v>
      </c>
      <c r="O14" s="55" t="n">
        <f aca="false">IF(M14="Not Available",0.0889*G14,M14*G14)</f>
        <v>0</v>
      </c>
      <c r="P14" s="55" t="n">
        <f aca="false">IF(N14="Not Available",0.0889*ABS(H14),N14*ABS(H14))</f>
        <v>0</v>
      </c>
      <c r="Q14" s="32" t="n">
        <f aca="false">+IF($K14&gt;0,$K14,0)</f>
        <v>0</v>
      </c>
      <c r="R14" s="32" t="n">
        <f aca="false">+IF($K14&lt;0,$K14,0)</f>
        <v>0</v>
      </c>
      <c r="S14" s="32" t="n">
        <f aca="false">IF(Q14&gt;Q13,Q14-Q13,0)</f>
        <v>0</v>
      </c>
      <c r="T14" s="32" t="n">
        <f aca="false">IF(R14&lt;R13,R14-R13,0)</f>
        <v>0</v>
      </c>
      <c r="U14" s="56" t="n">
        <f aca="false">IF(K14&gt;0,K14*M14,0)</f>
        <v>0</v>
      </c>
      <c r="V14" s="91" t="str">
        <f aca="false">IF(K14&lt;0,K14*N14,"o")</f>
        <v>o</v>
      </c>
      <c r="X14" s="70"/>
      <c r="Y14" s="70"/>
      <c r="Z14" s="70"/>
      <c r="AA14" s="70"/>
    </row>
    <row r="15" customFormat="false" ht="12.75" hidden="false" customHeight="false" outlineLevel="0" collapsed="false">
      <c r="A15" s="47" t="n">
        <v>4</v>
      </c>
      <c r="B15" s="51"/>
      <c r="C15" s="47"/>
      <c r="D15" s="58"/>
      <c r="E15" s="47"/>
      <c r="F15" s="51"/>
      <c r="G15" s="52"/>
      <c r="H15" s="52"/>
      <c r="I15" s="53" t="n">
        <f aca="false">+G15+H15</f>
        <v>0</v>
      </c>
      <c r="J15" s="53"/>
      <c r="K15" s="53" t="n">
        <f aca="false">+K14+I15</f>
        <v>0</v>
      </c>
      <c r="L15" s="90"/>
      <c r="M15" s="54" t="n">
        <v>0.1</v>
      </c>
      <c r="N15" s="54" t="n">
        <v>0.03</v>
      </c>
      <c r="O15" s="55" t="n">
        <f aca="false">IF(M15="Not Available",0.0889*G15,M15*G15)</f>
        <v>0</v>
      </c>
      <c r="P15" s="55" t="n">
        <f aca="false">IF(N15="Not Available",0.0889*ABS(H15),N15*ABS(H15))</f>
        <v>0</v>
      </c>
      <c r="Q15" s="32" t="n">
        <f aca="false">+IF($K15&gt;0,$K15,0)</f>
        <v>0</v>
      </c>
      <c r="R15" s="32" t="n">
        <f aca="false">+IF($K15&lt;0,$K15,0)</f>
        <v>0</v>
      </c>
      <c r="S15" s="32" t="n">
        <f aca="false">IF(Q15&gt;Q14,Q15-Q14,0)</f>
        <v>0</v>
      </c>
      <c r="T15" s="32" t="n">
        <f aca="false">IF(R15&lt;R14,R15-R14,0)</f>
        <v>0</v>
      </c>
      <c r="U15" s="56" t="n">
        <f aca="false">IF(K15&gt;0,K15*M15,0)</f>
        <v>0</v>
      </c>
      <c r="V15" s="91" t="str">
        <f aca="false">IF(K15&lt;0,K15*N15,"o")</f>
        <v>o</v>
      </c>
      <c r="X15" s="70"/>
      <c r="Y15" s="70"/>
      <c r="Z15" s="70"/>
      <c r="AA15" s="70"/>
    </row>
    <row r="16" customFormat="false" ht="12.75" hidden="false" customHeight="false" outlineLevel="0" collapsed="false">
      <c r="A16" s="47" t="n">
        <v>5</v>
      </c>
      <c r="B16" s="47"/>
      <c r="C16" s="47"/>
      <c r="D16" s="58"/>
      <c r="E16" s="47"/>
      <c r="F16" s="47"/>
      <c r="G16" s="53"/>
      <c r="H16" s="53"/>
      <c r="I16" s="53" t="n">
        <f aca="false">+G16+H16</f>
        <v>0</v>
      </c>
      <c r="J16" s="53"/>
      <c r="K16" s="53" t="n">
        <f aca="false">+K15+I16</f>
        <v>0</v>
      </c>
      <c r="L16" s="90"/>
      <c r="M16" s="54" t="n">
        <v>0.1</v>
      </c>
      <c r="N16" s="54" t="n">
        <v>0.03</v>
      </c>
      <c r="O16" s="55" t="n">
        <f aca="false">IF(M16="Not Available",0.0889*G16,M16*G16)</f>
        <v>0</v>
      </c>
      <c r="P16" s="55" t="n">
        <f aca="false">IF(N16="Not Available",0.0889*ABS(H16),N16*ABS(H16))</f>
        <v>0</v>
      </c>
      <c r="Q16" s="32" t="n">
        <f aca="false">+IF($K16&gt;0,$K16,0)</f>
        <v>0</v>
      </c>
      <c r="R16" s="32" t="n">
        <f aca="false">+IF($K16&lt;0,$K16,0)</f>
        <v>0</v>
      </c>
      <c r="S16" s="32" t="n">
        <f aca="false">IF(Q16&gt;Q15,Q16-Q15,0)</f>
        <v>0</v>
      </c>
      <c r="T16" s="32" t="n">
        <f aca="false">IF(R16&lt;R15,R16-R15,0)</f>
        <v>0</v>
      </c>
      <c r="U16" s="56" t="n">
        <f aca="false">IF(K16&gt;0,K16*M16,0)</f>
        <v>0</v>
      </c>
      <c r="V16" s="91" t="str">
        <f aca="false">IF(K16&lt;0,K16*N16,"o")</f>
        <v>o</v>
      </c>
      <c r="X16" s="70"/>
      <c r="Y16" s="70"/>
      <c r="Z16" s="70"/>
      <c r="AA16" s="70"/>
    </row>
    <row r="17" customFormat="false" ht="12.75" hidden="false" customHeight="false" outlineLevel="0" collapsed="false">
      <c r="A17" s="47" t="n">
        <v>6</v>
      </c>
      <c r="B17" s="51"/>
      <c r="C17" s="47"/>
      <c r="D17" s="58"/>
      <c r="E17" s="47"/>
      <c r="F17" s="51"/>
      <c r="G17" s="52"/>
      <c r="H17" s="52"/>
      <c r="I17" s="53" t="n">
        <f aca="false">+G17+H17</f>
        <v>0</v>
      </c>
      <c r="J17" s="53"/>
      <c r="K17" s="53" t="n">
        <f aca="false">+K16+I17</f>
        <v>0</v>
      </c>
      <c r="L17" s="90"/>
      <c r="M17" s="54" t="n">
        <v>0.1</v>
      </c>
      <c r="N17" s="54" t="n">
        <v>0.03</v>
      </c>
      <c r="O17" s="55" t="n">
        <f aca="false">IF(M17="Not Available",0.0889*G17,M17*G17)</f>
        <v>0</v>
      </c>
      <c r="P17" s="55" t="n">
        <f aca="false">IF(N17="Not Available",0.0889*ABS(H17),N17*ABS(H17))</f>
        <v>0</v>
      </c>
      <c r="Q17" s="32" t="n">
        <f aca="false">+IF($K17&gt;0,$K17,0)</f>
        <v>0</v>
      </c>
      <c r="R17" s="32" t="n">
        <f aca="false">+IF($K17&lt;0,$K17,0)</f>
        <v>0</v>
      </c>
      <c r="S17" s="32" t="n">
        <f aca="false">IF(Q17&gt;Q16,Q17-Q16,0)</f>
        <v>0</v>
      </c>
      <c r="T17" s="32" t="n">
        <f aca="false">IF(R17&lt;R16,R17-R16,0)</f>
        <v>0</v>
      </c>
      <c r="U17" s="56" t="n">
        <f aca="false">IF(K17&gt;0,K17*M17,0)</f>
        <v>0</v>
      </c>
      <c r="V17" s="91" t="str">
        <f aca="false">IF(K17&lt;0,K17*N17,"o")</f>
        <v>o</v>
      </c>
      <c r="X17" s="70"/>
      <c r="Y17" s="70"/>
      <c r="Z17" s="70"/>
      <c r="AA17" s="70"/>
    </row>
    <row r="18" customFormat="false" ht="12.75" hidden="false" customHeight="false" outlineLevel="0" collapsed="false">
      <c r="A18" s="47" t="n">
        <v>7</v>
      </c>
      <c r="B18" s="51"/>
      <c r="C18" s="47"/>
      <c r="D18" s="58"/>
      <c r="E18" s="47"/>
      <c r="F18" s="51"/>
      <c r="G18" s="52"/>
      <c r="H18" s="52"/>
      <c r="I18" s="53" t="n">
        <f aca="false">+G18+H18</f>
        <v>0</v>
      </c>
      <c r="J18" s="53"/>
      <c r="K18" s="53" t="n">
        <f aca="false">+K17+I18</f>
        <v>0</v>
      </c>
      <c r="L18" s="90"/>
      <c r="M18" s="54" t="n">
        <v>0.05</v>
      </c>
      <c r="N18" s="54" t="n">
        <v>0.03</v>
      </c>
      <c r="O18" s="55" t="n">
        <f aca="false">IF(M18="Not Available",0.0889*G18,M18*G18)</f>
        <v>0</v>
      </c>
      <c r="P18" s="55" t="n">
        <f aca="false">IF(N18="Not Available",0.0889*ABS(H18),N18*ABS(H18))</f>
        <v>0</v>
      </c>
      <c r="Q18" s="32" t="n">
        <f aca="false">+IF($K18&gt;0,$K18,0)</f>
        <v>0</v>
      </c>
      <c r="R18" s="32" t="n">
        <f aca="false">+IF($K18&lt;0,$K18,0)</f>
        <v>0</v>
      </c>
      <c r="S18" s="32" t="n">
        <f aca="false">IF(Q18&gt;Q17,Q18-Q17,0)</f>
        <v>0</v>
      </c>
      <c r="T18" s="32" t="n">
        <f aca="false">IF(R18&lt;R17,R18-R17,0)</f>
        <v>0</v>
      </c>
      <c r="U18" s="56" t="n">
        <f aca="false">IF(K18&gt;0,K18*M18,0)</f>
        <v>0</v>
      </c>
      <c r="V18" s="91" t="str">
        <f aca="false">IF(K18&lt;0,K18*N18,"o")</f>
        <v>o</v>
      </c>
      <c r="X18" s="70"/>
      <c r="Y18" s="70"/>
      <c r="Z18" s="70"/>
      <c r="AA18" s="70"/>
    </row>
    <row r="19" customFormat="false" ht="12.75" hidden="false" customHeight="false" outlineLevel="0" collapsed="false">
      <c r="A19" s="47" t="n">
        <v>8</v>
      </c>
      <c r="B19" s="51"/>
      <c r="C19" s="47"/>
      <c r="D19" s="58"/>
      <c r="E19" s="47"/>
      <c r="F19" s="51"/>
      <c r="G19" s="52"/>
      <c r="H19" s="52"/>
      <c r="I19" s="53" t="n">
        <f aca="false">+G19+H19</f>
        <v>0</v>
      </c>
      <c r="J19" s="53"/>
      <c r="K19" s="53" t="n">
        <f aca="false">+K18+I19</f>
        <v>0</v>
      </c>
      <c r="L19" s="90"/>
      <c r="M19" s="54" t="n">
        <v>0.05</v>
      </c>
      <c r="N19" s="54" t="n">
        <v>0.03</v>
      </c>
      <c r="O19" s="55" t="n">
        <f aca="false">IF(M19="Not Available",0.0889*G19,M19*G19)</f>
        <v>0</v>
      </c>
      <c r="P19" s="55" t="n">
        <f aca="false">IF(N19="Not Available",0.0889*ABS(H19),N19*ABS(H19))</f>
        <v>0</v>
      </c>
      <c r="Q19" s="32" t="n">
        <f aca="false">+IF($K19&gt;0,$K19,0)</f>
        <v>0</v>
      </c>
      <c r="R19" s="32" t="n">
        <f aca="false">+IF($K19&lt;0,$K19,0)</f>
        <v>0</v>
      </c>
      <c r="S19" s="32" t="n">
        <f aca="false">IF(Q19&gt;Q18,Q19-Q18,0)</f>
        <v>0</v>
      </c>
      <c r="T19" s="32" t="n">
        <f aca="false">IF(R19&lt;R18,R19-R18,0)</f>
        <v>0</v>
      </c>
      <c r="U19" s="56" t="n">
        <f aca="false">IF(K19&gt;0,K19*M19,0)</f>
        <v>0</v>
      </c>
      <c r="V19" s="91" t="str">
        <f aca="false">IF(K19&lt;0,K19*N19,"o")</f>
        <v>o</v>
      </c>
      <c r="X19" s="70"/>
      <c r="Y19" s="70"/>
      <c r="Z19" s="70"/>
      <c r="AA19" s="70"/>
    </row>
    <row r="20" customFormat="false" ht="12.75" hidden="false" customHeight="false" outlineLevel="0" collapsed="false">
      <c r="A20" s="47" t="n">
        <v>9</v>
      </c>
      <c r="B20" s="51"/>
      <c r="C20" s="47"/>
      <c r="D20" s="58"/>
      <c r="E20" s="47"/>
      <c r="F20" s="51"/>
      <c r="G20" s="52"/>
      <c r="H20" s="52"/>
      <c r="I20" s="53" t="n">
        <f aca="false">+G20+H20</f>
        <v>0</v>
      </c>
      <c r="J20" s="53"/>
      <c r="K20" s="53" t="n">
        <f aca="false">+K19+I20</f>
        <v>0</v>
      </c>
      <c r="L20" s="90"/>
      <c r="M20" s="54" t="n">
        <v>0.05</v>
      </c>
      <c r="N20" s="54" t="n">
        <v>0.05</v>
      </c>
      <c r="O20" s="55" t="n">
        <f aca="false">IF(M20="Not Available",0.0889*G20,M20*G20)</f>
        <v>0</v>
      </c>
      <c r="P20" s="55" t="n">
        <f aca="false">IF(N20="Not Available",0.0889*ABS(H20),N20*ABS(H20))</f>
        <v>0</v>
      </c>
      <c r="Q20" s="32" t="n">
        <f aca="false">+IF($K20&gt;0,$K20,0)</f>
        <v>0</v>
      </c>
      <c r="R20" s="32" t="n">
        <f aca="false">+IF($K20&lt;0,$K20,0)</f>
        <v>0</v>
      </c>
      <c r="S20" s="32" t="n">
        <f aca="false">IF(Q20&gt;Q19,Q20-Q19,0)</f>
        <v>0</v>
      </c>
      <c r="T20" s="32" t="n">
        <f aca="false">IF(R20&lt;R19,R20-R19,0)</f>
        <v>0</v>
      </c>
      <c r="U20" s="56" t="n">
        <f aca="false">IF(K20&gt;0,K20*M20,0)</f>
        <v>0</v>
      </c>
      <c r="V20" s="91" t="str">
        <f aca="false">IF(K20&lt;0,K20*N20,"o")</f>
        <v>o</v>
      </c>
      <c r="X20" s="70"/>
      <c r="Y20" s="70"/>
      <c r="Z20" s="70"/>
      <c r="AA20" s="70"/>
    </row>
    <row r="21" customFormat="false" ht="12.75" hidden="false" customHeight="false" outlineLevel="0" collapsed="false">
      <c r="A21" s="47" t="n">
        <v>10</v>
      </c>
      <c r="B21" s="47"/>
      <c r="C21" s="47"/>
      <c r="D21" s="58"/>
      <c r="E21" s="47"/>
      <c r="F21" s="47"/>
      <c r="G21" s="53"/>
      <c r="H21" s="53"/>
      <c r="I21" s="53" t="n">
        <f aca="false">+G21+H21</f>
        <v>0</v>
      </c>
      <c r="J21" s="53"/>
      <c r="K21" s="53" t="n">
        <f aca="false">+K20+I21</f>
        <v>0</v>
      </c>
      <c r="L21" s="90"/>
      <c r="M21" s="54" t="n">
        <v>0.03</v>
      </c>
      <c r="N21" s="54" t="n">
        <v>0.08</v>
      </c>
      <c r="O21" s="55" t="n">
        <f aca="false">IF(M21="Not Available",0.0889*G21,M21*G21)</f>
        <v>0</v>
      </c>
      <c r="P21" s="55" t="n">
        <f aca="false">IF(N21="Not Available",0.0889*ABS(H21),N21*ABS(H21))</f>
        <v>0</v>
      </c>
      <c r="Q21" s="32" t="n">
        <f aca="false">+IF($K21&gt;0,$K21,0)</f>
        <v>0</v>
      </c>
      <c r="R21" s="32" t="n">
        <f aca="false">+IF($K21&lt;0,$K21,0)</f>
        <v>0</v>
      </c>
      <c r="S21" s="32" t="n">
        <f aca="false">IF(Q21&gt;Q20,Q21-Q20,0)</f>
        <v>0</v>
      </c>
      <c r="T21" s="32" t="n">
        <f aca="false">IF(R21&lt;R20,R21-R20,0)</f>
        <v>0</v>
      </c>
      <c r="U21" s="56" t="n">
        <f aca="false">IF(K21&gt;0,K21*M21,0)</f>
        <v>0</v>
      </c>
      <c r="V21" s="91" t="str">
        <f aca="false">IF(K21&lt;0,K21*N21,"o")</f>
        <v>o</v>
      </c>
      <c r="X21" s="70"/>
      <c r="Y21" s="70"/>
      <c r="Z21" s="70"/>
      <c r="AA21" s="70"/>
    </row>
    <row r="22" customFormat="false" ht="12.75" hidden="false" customHeight="false" outlineLevel="0" collapsed="false">
      <c r="A22" s="47" t="n">
        <v>11</v>
      </c>
      <c r="B22" s="51"/>
      <c r="C22" s="47"/>
      <c r="D22" s="58"/>
      <c r="E22" s="47"/>
      <c r="F22" s="51"/>
      <c r="G22" s="52"/>
      <c r="H22" s="52"/>
      <c r="I22" s="53" t="n">
        <f aca="false">+G22+H22</f>
        <v>0</v>
      </c>
      <c r="J22" s="53"/>
      <c r="K22" s="53" t="n">
        <f aca="false">+K21+I22</f>
        <v>0</v>
      </c>
      <c r="L22" s="90"/>
      <c r="M22" s="54" t="n">
        <v>0.03</v>
      </c>
      <c r="N22" s="54" t="n">
        <v>0.08</v>
      </c>
      <c r="O22" s="55" t="n">
        <f aca="false">IF(M22="Not Available",0.0889*G22,M22*G22)</f>
        <v>0</v>
      </c>
      <c r="P22" s="55" t="n">
        <f aca="false">IF(N22="Not Available",0.0889*ABS(H22),N22*ABS(H22))</f>
        <v>0</v>
      </c>
      <c r="Q22" s="32" t="n">
        <f aca="false">+IF($K22&gt;0,$K22,0)</f>
        <v>0</v>
      </c>
      <c r="R22" s="32" t="n">
        <f aca="false">+IF($K22&lt;0,$K22,0)</f>
        <v>0</v>
      </c>
      <c r="S22" s="32" t="n">
        <f aca="false">IF(Q22&gt;Q21,Q22-Q21,0)</f>
        <v>0</v>
      </c>
      <c r="T22" s="32" t="n">
        <f aca="false">IF(R22&lt;R21,R22-R21,0)</f>
        <v>0</v>
      </c>
      <c r="U22" s="56" t="n">
        <f aca="false">IF(K22&gt;0,K22*M22,0)</f>
        <v>0</v>
      </c>
      <c r="V22" s="91" t="str">
        <f aca="false">IF(K22&lt;0,K22*N22,"o")</f>
        <v>o</v>
      </c>
      <c r="X22" s="70"/>
      <c r="Y22" s="70"/>
      <c r="Z22" s="70"/>
      <c r="AA22" s="70"/>
    </row>
    <row r="23" customFormat="false" ht="12.75" hidden="false" customHeight="false" outlineLevel="0" collapsed="false">
      <c r="A23" s="47" t="n">
        <v>12</v>
      </c>
      <c r="B23" s="47"/>
      <c r="C23" s="47"/>
      <c r="D23" s="58"/>
      <c r="E23" s="47"/>
      <c r="F23" s="47"/>
      <c r="G23" s="53"/>
      <c r="H23" s="53"/>
      <c r="I23" s="53" t="n">
        <f aca="false">+G23+H23</f>
        <v>0</v>
      </c>
      <c r="J23" s="53"/>
      <c r="K23" s="53" t="n">
        <f aca="false">+K22+I23</f>
        <v>0</v>
      </c>
      <c r="L23" s="90"/>
      <c r="M23" s="54" t="n">
        <v>0.03</v>
      </c>
      <c r="N23" s="54" t="n">
        <v>0.08</v>
      </c>
      <c r="O23" s="55" t="n">
        <f aca="false">IF(M23="Not Available",0.0889*G23,M23*G23)</f>
        <v>0</v>
      </c>
      <c r="P23" s="55" t="n">
        <f aca="false">IF(N23="Not Available",0.0889*ABS(H23),N23*ABS(H23))</f>
        <v>0</v>
      </c>
      <c r="Q23" s="32" t="n">
        <f aca="false">+IF($K23&gt;0,$K23,0)</f>
        <v>0</v>
      </c>
      <c r="R23" s="32" t="n">
        <f aca="false">+IF($K23&lt;0,$K23,0)</f>
        <v>0</v>
      </c>
      <c r="S23" s="32" t="n">
        <f aca="false">IF(Q23&gt;Q22,Q23-Q22,0)</f>
        <v>0</v>
      </c>
      <c r="T23" s="32" t="n">
        <f aca="false">IF(R23&lt;R22,R23-R22,0)</f>
        <v>0</v>
      </c>
      <c r="U23" s="56" t="n">
        <f aca="false">IF(K23&gt;0,K23*M23,0)</f>
        <v>0</v>
      </c>
      <c r="V23" s="91" t="str">
        <f aca="false">IF(K23&lt;0,K23*N23,"o")</f>
        <v>o</v>
      </c>
      <c r="X23" s="70"/>
      <c r="Y23" s="70"/>
      <c r="Z23" s="70"/>
      <c r="AA23" s="70"/>
    </row>
    <row r="24" customFormat="false" ht="12.75" hidden="false" customHeight="false" outlineLevel="0" collapsed="false">
      <c r="A24" s="47" t="n">
        <v>13</v>
      </c>
      <c r="B24" s="51"/>
      <c r="C24" s="47"/>
      <c r="D24" s="58"/>
      <c r="E24" s="47"/>
      <c r="F24" s="51"/>
      <c r="G24" s="52"/>
      <c r="H24" s="52"/>
      <c r="I24" s="53" t="n">
        <f aca="false">+G24+H24</f>
        <v>0</v>
      </c>
      <c r="J24" s="53"/>
      <c r="K24" s="53" t="n">
        <f aca="false">+K23+I24</f>
        <v>0</v>
      </c>
      <c r="L24" s="90"/>
      <c r="M24" s="54" t="n">
        <v>0.03</v>
      </c>
      <c r="N24" s="54" t="n">
        <v>0.08</v>
      </c>
      <c r="O24" s="55" t="n">
        <f aca="false">IF(M24="Not Available",0.0889*G24,M24*G24)</f>
        <v>0</v>
      </c>
      <c r="P24" s="55" t="n">
        <f aca="false">IF(N24="Not Available",0.0889*ABS(H24),N24*ABS(H24))</f>
        <v>0</v>
      </c>
      <c r="Q24" s="32" t="n">
        <f aca="false">+IF($K24&gt;0,$K24,0)</f>
        <v>0</v>
      </c>
      <c r="R24" s="32" t="n">
        <f aca="false">+IF($K24&lt;0,$K24,0)</f>
        <v>0</v>
      </c>
      <c r="S24" s="32" t="n">
        <f aca="false">IF(Q24&gt;Q23,Q24-Q23,0)</f>
        <v>0</v>
      </c>
      <c r="T24" s="32" t="n">
        <f aca="false">IF(R24&lt;R23,R24-R23,0)</f>
        <v>0</v>
      </c>
      <c r="U24" s="56" t="n">
        <f aca="false">IF(K24&gt;0,K24*M24,0)</f>
        <v>0</v>
      </c>
      <c r="V24" s="91" t="str">
        <f aca="false">IF(K24&lt;0,K24*N24,"o")</f>
        <v>o</v>
      </c>
      <c r="X24" s="70"/>
      <c r="Y24" s="70"/>
      <c r="Z24" s="70"/>
      <c r="AA24" s="70"/>
    </row>
    <row r="25" customFormat="false" ht="12.75" hidden="false" customHeight="false" outlineLevel="0" collapsed="false">
      <c r="A25" s="47" t="n">
        <v>14</v>
      </c>
      <c r="B25" s="51"/>
      <c r="C25" s="47"/>
      <c r="D25" s="58"/>
      <c r="E25" s="47"/>
      <c r="F25" s="51"/>
      <c r="G25" s="52"/>
      <c r="H25" s="52"/>
      <c r="I25" s="53" t="n">
        <f aca="false">+G25+H25</f>
        <v>0</v>
      </c>
      <c r="J25" s="53"/>
      <c r="K25" s="53" t="n">
        <f aca="false">+K24+I25</f>
        <v>0</v>
      </c>
      <c r="L25" s="90"/>
      <c r="M25" s="54" t="n">
        <v>0.03</v>
      </c>
      <c r="N25" s="54" t="n">
        <v>0.08</v>
      </c>
      <c r="O25" s="55" t="n">
        <f aca="false">IF(M25="Not Available",0.0889*G25,M25*G25)</f>
        <v>0</v>
      </c>
      <c r="P25" s="55" t="n">
        <f aca="false">IF(N25="Not Available",0.0889*ABS(H25),N25*ABS(H25))</f>
        <v>0</v>
      </c>
      <c r="Q25" s="32" t="n">
        <f aca="false">+IF($K25&gt;0,$K25,0)</f>
        <v>0</v>
      </c>
      <c r="R25" s="32" t="n">
        <f aca="false">+IF($K25&lt;0,$K25,0)</f>
        <v>0</v>
      </c>
      <c r="S25" s="32" t="n">
        <f aca="false">IF(Q25&gt;Q24,Q25-Q24,0)</f>
        <v>0</v>
      </c>
      <c r="T25" s="32" t="n">
        <f aca="false">IF(R25&lt;R24,R25-R24,0)</f>
        <v>0</v>
      </c>
      <c r="U25" s="56" t="n">
        <f aca="false">IF(K25&gt;0,K25*M25,0)</f>
        <v>0</v>
      </c>
      <c r="V25" s="91" t="str">
        <f aca="false">IF(K25&lt;0,K25*N25,"o")</f>
        <v>o</v>
      </c>
      <c r="X25" s="70"/>
      <c r="Y25" s="70"/>
      <c r="Z25" s="70"/>
      <c r="AA25" s="70"/>
    </row>
    <row r="26" customFormat="false" ht="12.75" hidden="false" customHeight="false" outlineLevel="0" collapsed="false">
      <c r="A26" s="47" t="n">
        <v>15</v>
      </c>
      <c r="B26" s="47"/>
      <c r="C26" s="47"/>
      <c r="D26" s="58"/>
      <c r="E26" s="47"/>
      <c r="F26" s="47"/>
      <c r="G26" s="53"/>
      <c r="H26" s="53"/>
      <c r="I26" s="53" t="n">
        <f aca="false">+G26+H26</f>
        <v>0</v>
      </c>
      <c r="J26" s="53"/>
      <c r="K26" s="53" t="n">
        <f aca="false">+K25+I26</f>
        <v>0</v>
      </c>
      <c r="L26" s="90"/>
      <c r="M26" s="54" t="n">
        <v>0.03</v>
      </c>
      <c r="N26" s="54" t="n">
        <v>0.25</v>
      </c>
      <c r="O26" s="55" t="n">
        <f aca="false">IF(M26="Not Available",0.0889*G26,M26*G26)</f>
        <v>0</v>
      </c>
      <c r="P26" s="55" t="n">
        <f aca="false">IF(N26="Not Available",0.0889*ABS(H26),N26*ABS(H26))</f>
        <v>0</v>
      </c>
      <c r="Q26" s="32" t="n">
        <f aca="false">+IF($K26&gt;0,$K26,0)</f>
        <v>0</v>
      </c>
      <c r="R26" s="32" t="n">
        <f aca="false">+IF($K26&lt;0,$K26,0)</f>
        <v>0</v>
      </c>
      <c r="S26" s="32" t="n">
        <f aca="false">IF(Q26&gt;Q25,Q26-Q25,0)</f>
        <v>0</v>
      </c>
      <c r="T26" s="32" t="n">
        <f aca="false">IF(R26&lt;R25,R26-R25,0)</f>
        <v>0</v>
      </c>
      <c r="U26" s="56" t="n">
        <f aca="false">IF(K26&gt;0,K26*M26,0)</f>
        <v>0</v>
      </c>
      <c r="V26" s="91" t="str">
        <f aca="false">IF(K26&lt;0,K26*N26,"o")</f>
        <v>o</v>
      </c>
      <c r="X26" s="70"/>
      <c r="Y26" s="70"/>
      <c r="Z26" s="70"/>
      <c r="AA26" s="70"/>
    </row>
    <row r="27" customFormat="false" ht="12.75" hidden="false" customHeight="false" outlineLevel="0" collapsed="false">
      <c r="A27" s="47" t="n">
        <v>16</v>
      </c>
      <c r="B27" s="51"/>
      <c r="C27" s="47"/>
      <c r="D27" s="58"/>
      <c r="E27" s="47"/>
      <c r="F27" s="51"/>
      <c r="G27" s="52"/>
      <c r="H27" s="52"/>
      <c r="I27" s="53" t="n">
        <f aca="false">+G27+H27</f>
        <v>0</v>
      </c>
      <c r="J27" s="53"/>
      <c r="K27" s="53" t="n">
        <f aca="false">+K26+I27</f>
        <v>0</v>
      </c>
      <c r="L27" s="90"/>
      <c r="M27" s="54" t="n">
        <v>0.03</v>
      </c>
      <c r="N27" s="54" t="n">
        <v>0.25</v>
      </c>
      <c r="O27" s="55" t="n">
        <f aca="false">IF(M27="Not Available",0.0889*G27,M27*G27)</f>
        <v>0</v>
      </c>
      <c r="P27" s="55" t="n">
        <f aca="false">IF(N27="Not Available",0.0889*ABS(H27),N27*ABS(H27))</f>
        <v>0</v>
      </c>
      <c r="Q27" s="32" t="n">
        <f aca="false">+IF($K27&gt;0,$K27,0)</f>
        <v>0</v>
      </c>
      <c r="R27" s="32" t="n">
        <f aca="false">+IF($K27&lt;0,$K27,0)</f>
        <v>0</v>
      </c>
      <c r="S27" s="32" t="n">
        <f aca="false">IF(Q27&gt;Q26,Q27-Q26,0)</f>
        <v>0</v>
      </c>
      <c r="T27" s="32" t="n">
        <f aca="false">IF(R27&lt;R26,R27-R26,0)</f>
        <v>0</v>
      </c>
      <c r="U27" s="56" t="n">
        <f aca="false">IF(K27&gt;0,K27*M27,0)</f>
        <v>0</v>
      </c>
      <c r="V27" s="91" t="str">
        <f aca="false">IF(K27&lt;0,K27*N27,"o")</f>
        <v>o</v>
      </c>
      <c r="X27" s="70"/>
      <c r="Y27" s="70"/>
      <c r="Z27" s="70"/>
      <c r="AA27" s="70"/>
    </row>
    <row r="28" customFormat="false" ht="12.75" hidden="false" customHeight="false" outlineLevel="0" collapsed="false">
      <c r="A28" s="47" t="n">
        <v>17</v>
      </c>
      <c r="B28" s="51"/>
      <c r="C28" s="47"/>
      <c r="D28" s="58"/>
      <c r="E28" s="47"/>
      <c r="F28" s="51"/>
      <c r="G28" s="52"/>
      <c r="H28" s="52"/>
      <c r="I28" s="53" t="n">
        <f aca="false">+G28+H28</f>
        <v>0</v>
      </c>
      <c r="J28" s="53"/>
      <c r="K28" s="53" t="n">
        <f aca="false">+K27+I28</f>
        <v>0</v>
      </c>
      <c r="L28" s="90"/>
      <c r="M28" s="54" t="n">
        <v>0.03</v>
      </c>
      <c r="N28" s="54" t="n">
        <v>0.25</v>
      </c>
      <c r="O28" s="55" t="n">
        <f aca="false">IF(M28="Not Available",0.0889*G28,M28*G28)</f>
        <v>0</v>
      </c>
      <c r="P28" s="55" t="n">
        <f aca="false">IF(N28="Not Available",0.0889*ABS(H28),N28*ABS(H28))</f>
        <v>0</v>
      </c>
      <c r="Q28" s="32" t="n">
        <f aca="false">+IF($K28&gt;0,$K28,0)</f>
        <v>0</v>
      </c>
      <c r="R28" s="32" t="n">
        <f aca="false">+IF($K28&lt;0,$K28,0)</f>
        <v>0</v>
      </c>
      <c r="S28" s="32" t="n">
        <f aca="false">IF(Q28&gt;Q27,Q28-Q27,0)</f>
        <v>0</v>
      </c>
      <c r="T28" s="32" t="n">
        <f aca="false">IF(R28&lt;R27,R28-R27,0)</f>
        <v>0</v>
      </c>
      <c r="U28" s="56" t="n">
        <f aca="false">IF(K28&gt;0,K28*M28,0)</f>
        <v>0</v>
      </c>
      <c r="V28" s="91" t="str">
        <f aca="false">IF(K28&lt;0,K28*N28,"o")</f>
        <v>o</v>
      </c>
      <c r="X28" s="70"/>
      <c r="Y28" s="70"/>
      <c r="Z28" s="70"/>
      <c r="AA28" s="70"/>
    </row>
    <row r="29" customFormat="false" ht="12.75" hidden="false" customHeight="false" outlineLevel="0" collapsed="false">
      <c r="A29" s="47" t="n">
        <v>18</v>
      </c>
      <c r="B29" s="47"/>
      <c r="C29" s="47"/>
      <c r="D29" s="58"/>
      <c r="E29" s="47"/>
      <c r="F29" s="47"/>
      <c r="G29" s="53"/>
      <c r="H29" s="53"/>
      <c r="I29" s="53" t="n">
        <f aca="false">+G29+H29</f>
        <v>0</v>
      </c>
      <c r="J29" s="53"/>
      <c r="K29" s="53" t="n">
        <f aca="false">+K28+I29</f>
        <v>0</v>
      </c>
      <c r="L29" s="90"/>
      <c r="M29" s="54" t="n">
        <v>0.03</v>
      </c>
      <c r="N29" s="54" t="n">
        <v>0.25</v>
      </c>
      <c r="O29" s="55" t="n">
        <f aca="false">IF(M29="Not Available",0.0889*G29,M29*G29)</f>
        <v>0</v>
      </c>
      <c r="P29" s="55" t="n">
        <f aca="false">IF(N29="Not Available",0.0889*ABS(H29),N29*ABS(H29))</f>
        <v>0</v>
      </c>
      <c r="Q29" s="32" t="n">
        <f aca="false">+IF($K29&gt;0,$K29,0)</f>
        <v>0</v>
      </c>
      <c r="R29" s="32" t="n">
        <f aca="false">+IF($K29&lt;0,$K29,0)</f>
        <v>0</v>
      </c>
      <c r="S29" s="32" t="n">
        <f aca="false">IF(Q29&gt;Q28,Q29-Q28,0)</f>
        <v>0</v>
      </c>
      <c r="T29" s="32" t="n">
        <f aca="false">IF(R29&lt;R28,R29-R28,0)</f>
        <v>0</v>
      </c>
      <c r="U29" s="56" t="n">
        <f aca="false">IF(K29&gt;0,K29*M29,0)</f>
        <v>0</v>
      </c>
      <c r="V29" s="91" t="str">
        <f aca="false">IF(K29&lt;0,K29*N29,"o")</f>
        <v>o</v>
      </c>
      <c r="X29" s="70"/>
      <c r="Y29" s="70"/>
      <c r="Z29" s="70"/>
      <c r="AA29" s="70"/>
    </row>
    <row r="30" customFormat="false" ht="12.75" hidden="false" customHeight="false" outlineLevel="0" collapsed="false">
      <c r="A30" s="47" t="n">
        <v>19</v>
      </c>
      <c r="B30" s="47"/>
      <c r="C30" s="47"/>
      <c r="D30" s="58"/>
      <c r="E30" s="47"/>
      <c r="F30" s="47"/>
      <c r="G30" s="53"/>
      <c r="H30" s="53"/>
      <c r="I30" s="53" t="n">
        <f aca="false">+G30+H30</f>
        <v>0</v>
      </c>
      <c r="J30" s="53"/>
      <c r="K30" s="53" t="n">
        <f aca="false">+K29+I30</f>
        <v>0</v>
      </c>
      <c r="L30" s="90"/>
      <c r="M30" s="54" t="n">
        <v>0.03</v>
      </c>
      <c r="N30" s="54" t="n">
        <v>0.25</v>
      </c>
      <c r="O30" s="55" t="n">
        <f aca="false">IF(M30="Not Available",0.0889*G30,M30*G30)</f>
        <v>0</v>
      </c>
      <c r="P30" s="55" t="n">
        <f aca="false">IF(N30="Not Available",0.0889*ABS(H30),N30*ABS(H30))</f>
        <v>0</v>
      </c>
      <c r="Q30" s="32" t="n">
        <f aca="false">+IF($K30&gt;0,$K30,0)</f>
        <v>0</v>
      </c>
      <c r="R30" s="32" t="n">
        <f aca="false">+IF($K30&lt;0,$K30,0)</f>
        <v>0</v>
      </c>
      <c r="S30" s="32" t="n">
        <f aca="false">IF(Q30&gt;Q29,Q30-Q29,0)</f>
        <v>0</v>
      </c>
      <c r="T30" s="32" t="n">
        <f aca="false">IF(R30&lt;R29,R30-R29,0)</f>
        <v>0</v>
      </c>
      <c r="U30" s="56" t="n">
        <f aca="false">IF(K30&gt;0,K30*M30,0)</f>
        <v>0</v>
      </c>
      <c r="V30" s="91" t="str">
        <f aca="false">IF(K30&lt;0,K30*N30,"o")</f>
        <v>o</v>
      </c>
      <c r="X30" s="70"/>
      <c r="Y30" s="70"/>
      <c r="Z30" s="70"/>
      <c r="AA30" s="70"/>
    </row>
    <row r="31" customFormat="false" ht="12.75" hidden="false" customHeight="false" outlineLevel="0" collapsed="false">
      <c r="A31" s="47" t="n">
        <v>20</v>
      </c>
      <c r="B31" s="51"/>
      <c r="C31" s="47"/>
      <c r="D31" s="58"/>
      <c r="E31" s="47"/>
      <c r="F31" s="51"/>
      <c r="G31" s="52"/>
      <c r="H31" s="52"/>
      <c r="I31" s="53" t="n">
        <f aca="false">+G31+H31</f>
        <v>0</v>
      </c>
      <c r="J31" s="53"/>
      <c r="K31" s="53" t="n">
        <f aca="false">+K30+I31</f>
        <v>0</v>
      </c>
      <c r="L31" s="90"/>
      <c r="M31" s="54" t="n">
        <v>0.03</v>
      </c>
      <c r="N31" s="54" t="n">
        <v>0.25</v>
      </c>
      <c r="O31" s="55" t="n">
        <f aca="false">IF(M31="Not Available",0.0889*G31,M31*G31)</f>
        <v>0</v>
      </c>
      <c r="P31" s="55" t="n">
        <f aca="false">IF(N31="Not Available",0.0889*ABS(H31),N31*ABS(H31))</f>
        <v>0</v>
      </c>
      <c r="Q31" s="32" t="n">
        <f aca="false">+IF($K31&gt;0,$K31,0)</f>
        <v>0</v>
      </c>
      <c r="R31" s="32" t="n">
        <f aca="false">+IF($K31&lt;0,$K31,0)</f>
        <v>0</v>
      </c>
      <c r="S31" s="32" t="n">
        <f aca="false">IF(Q31&gt;Q30,Q31-Q30,0)</f>
        <v>0</v>
      </c>
      <c r="T31" s="32" t="n">
        <f aca="false">IF(R31&lt;R30,R31-R30,0)</f>
        <v>0</v>
      </c>
      <c r="U31" s="56" t="n">
        <f aca="false">IF(K31&gt;0,K31*M31,0)</f>
        <v>0</v>
      </c>
      <c r="V31" s="91" t="str">
        <f aca="false">IF(K31&lt;0,K31*N31,"o")</f>
        <v>o</v>
      </c>
      <c r="X31" s="70"/>
      <c r="Y31" s="70"/>
      <c r="Z31" s="70"/>
      <c r="AA31" s="70"/>
    </row>
    <row r="32" customFormat="false" ht="12.75" hidden="false" customHeight="false" outlineLevel="0" collapsed="false">
      <c r="A32" s="47" t="n">
        <v>21</v>
      </c>
      <c r="B32" s="47"/>
      <c r="C32" s="47"/>
      <c r="D32" s="58"/>
      <c r="E32" s="47"/>
      <c r="F32" s="47"/>
      <c r="G32" s="53"/>
      <c r="H32" s="53"/>
      <c r="I32" s="53" t="n">
        <f aca="false">+G32+H32</f>
        <v>0</v>
      </c>
      <c r="J32" s="53"/>
      <c r="K32" s="53" t="n">
        <f aca="false">+K31+I32</f>
        <v>0</v>
      </c>
      <c r="L32" s="90"/>
      <c r="M32" s="54" t="n">
        <v>0.03</v>
      </c>
      <c r="N32" s="54" t="n">
        <v>0.3883</v>
      </c>
      <c r="O32" s="55" t="n">
        <f aca="false">IF(M32="Not Available",0.0889*G32,M32*G32)</f>
        <v>0</v>
      </c>
      <c r="P32" s="55" t="n">
        <f aca="false">IF(N32="Not Available",0.0889*ABS(H32),N32*ABS(H32))</f>
        <v>0</v>
      </c>
      <c r="Q32" s="32" t="n">
        <f aca="false">+IF($K32&gt;0,$K32,0)</f>
        <v>0</v>
      </c>
      <c r="R32" s="32" t="n">
        <f aca="false">+IF($K32&lt;0,$K32,0)</f>
        <v>0</v>
      </c>
      <c r="S32" s="32" t="n">
        <f aca="false">IF(Q32&gt;Q31,Q32-Q31,0)</f>
        <v>0</v>
      </c>
      <c r="T32" s="32" t="n">
        <f aca="false">IF(R32&lt;R31,R32-R31,0)</f>
        <v>0</v>
      </c>
      <c r="U32" s="56" t="n">
        <f aca="false">IF(K32&gt;0,K32*M32,0)</f>
        <v>0</v>
      </c>
      <c r="V32" s="91" t="str">
        <f aca="false">IF(K32&lt;0,K32*N32,"o")</f>
        <v>o</v>
      </c>
      <c r="X32" s="70"/>
      <c r="Y32" s="70"/>
      <c r="Z32" s="70"/>
      <c r="AA32" s="70"/>
    </row>
    <row r="33" customFormat="false" ht="12.75" hidden="false" customHeight="false" outlineLevel="0" collapsed="false">
      <c r="A33" s="47" t="n">
        <v>22</v>
      </c>
      <c r="B33" s="51"/>
      <c r="C33" s="47"/>
      <c r="D33" s="58"/>
      <c r="E33" s="47"/>
      <c r="F33" s="51"/>
      <c r="G33" s="52" t="n">
        <v>28462</v>
      </c>
      <c r="H33" s="52"/>
      <c r="I33" s="53" t="n">
        <f aca="false">+G33+H33</f>
        <v>28462</v>
      </c>
      <c r="J33" s="53"/>
      <c r="K33" s="53" t="n">
        <f aca="false">+K32+I33</f>
        <v>28462</v>
      </c>
      <c r="L33" s="90"/>
      <c r="M33" s="54" t="n">
        <v>0.03</v>
      </c>
      <c r="N33" s="54" t="n">
        <v>0.3883</v>
      </c>
      <c r="O33" s="55" t="n">
        <f aca="false">IF(M33="Not Available",0.0889*G33,M33*G33)</f>
        <v>853.86</v>
      </c>
      <c r="P33" s="55" t="n">
        <f aca="false">IF(N33="Not Available",0.0889*ABS(H33),N33*ABS(H33))</f>
        <v>0</v>
      </c>
      <c r="Q33" s="32" t="n">
        <f aca="false">+IF($K33&gt;0,$K33,0)</f>
        <v>28462</v>
      </c>
      <c r="R33" s="32" t="n">
        <f aca="false">+IF($K33&lt;0,$K33,0)</f>
        <v>0</v>
      </c>
      <c r="S33" s="32" t="n">
        <f aca="false">IF(Q33&gt;Q32,Q33-Q32,0)</f>
        <v>28462</v>
      </c>
      <c r="T33" s="32" t="n">
        <f aca="false">IF(R33&lt;R32,R33-R32,0)</f>
        <v>0</v>
      </c>
      <c r="U33" s="56" t="n">
        <f aca="false">IF(K33&gt;0,K33*M33,0)</f>
        <v>853.86</v>
      </c>
      <c r="V33" s="91" t="str">
        <f aca="false">IF(K33&lt;0,K33*N33,"o")</f>
        <v>o</v>
      </c>
      <c r="X33" s="70"/>
      <c r="Y33" s="70"/>
      <c r="Z33" s="70"/>
      <c r="AA33" s="70"/>
    </row>
    <row r="34" customFormat="false" ht="12.75" hidden="false" customHeight="false" outlineLevel="0" collapsed="false">
      <c r="A34" s="47" t="n">
        <v>23</v>
      </c>
      <c r="B34" s="51"/>
      <c r="C34" s="47"/>
      <c r="D34" s="58"/>
      <c r="E34" s="47"/>
      <c r="F34" s="51"/>
      <c r="G34" s="52"/>
      <c r="H34" s="52"/>
      <c r="I34" s="53" t="n">
        <f aca="false">+G34+H34</f>
        <v>0</v>
      </c>
      <c r="J34" s="53"/>
      <c r="K34" s="53" t="n">
        <f aca="false">+K33+I34</f>
        <v>28462</v>
      </c>
      <c r="L34" s="90"/>
      <c r="M34" s="54" t="n">
        <v>0.04</v>
      </c>
      <c r="N34" s="54" t="n">
        <v>0.3883</v>
      </c>
      <c r="O34" s="55" t="n">
        <f aca="false">IF(M34="Not Available",0.0889*G34,M34*G34)</f>
        <v>0</v>
      </c>
      <c r="P34" s="55" t="n">
        <f aca="false">IF(N34="Not Available",0.0889*ABS(H34),N34*ABS(H34))</f>
        <v>0</v>
      </c>
      <c r="Q34" s="32" t="n">
        <f aca="false">+IF($K34&gt;0,$K34,0)</f>
        <v>28462</v>
      </c>
      <c r="R34" s="32" t="n">
        <f aca="false">+IF($K34&lt;0,$K34,0)</f>
        <v>0</v>
      </c>
      <c r="S34" s="32" t="n">
        <f aca="false">IF(Q34&gt;Q33,Q34-Q33,0)</f>
        <v>0</v>
      </c>
      <c r="T34" s="32" t="n">
        <f aca="false">IF(R34&lt;R33,R34-R33,0)</f>
        <v>0</v>
      </c>
      <c r="U34" s="56" t="n">
        <f aca="false">IF(K34&gt;0,K34*M34,0)</f>
        <v>1138.48</v>
      </c>
      <c r="V34" s="91" t="str">
        <f aca="false">IF(K34&lt;0,K34*N34,"o")</f>
        <v>o</v>
      </c>
      <c r="X34" s="70"/>
      <c r="Y34" s="70"/>
      <c r="Z34" s="70"/>
      <c r="AA34" s="70"/>
    </row>
    <row r="35" customFormat="false" ht="12.75" hidden="false" customHeight="false" outlineLevel="0" collapsed="false">
      <c r="A35" s="47" t="n">
        <v>24</v>
      </c>
      <c r="B35" s="51"/>
      <c r="C35" s="47"/>
      <c r="D35" s="58"/>
      <c r="E35" s="47"/>
      <c r="F35" s="51"/>
      <c r="G35" s="52"/>
      <c r="H35" s="52"/>
      <c r="I35" s="53" t="n">
        <f aca="false">+G35+H35</f>
        <v>0</v>
      </c>
      <c r="J35" s="53"/>
      <c r="K35" s="53" t="n">
        <f aca="false">+K34+I35</f>
        <v>28462</v>
      </c>
      <c r="L35" s="90"/>
      <c r="M35" s="54" t="n">
        <v>0.04</v>
      </c>
      <c r="N35" s="54" t="n">
        <v>0.3883</v>
      </c>
      <c r="O35" s="55" t="n">
        <f aca="false">IF(M35="Not Available",0.0889*G35,M35*G35)</f>
        <v>0</v>
      </c>
      <c r="P35" s="55" t="n">
        <f aca="false">IF(N35="Not Available",0.0889*ABS(H35),N35*ABS(H35))</f>
        <v>0</v>
      </c>
      <c r="Q35" s="32" t="n">
        <f aca="false">+IF($K35&gt;0,$K35,0)</f>
        <v>28462</v>
      </c>
      <c r="R35" s="32" t="n">
        <f aca="false">+IF($K35&lt;0,$K35,0)</f>
        <v>0</v>
      </c>
      <c r="S35" s="32" t="n">
        <f aca="false">IF(Q35&gt;Q34,Q35-Q34,0)</f>
        <v>0</v>
      </c>
      <c r="T35" s="32" t="n">
        <f aca="false">IF(R35&lt;R34,R35-R34,0)</f>
        <v>0</v>
      </c>
      <c r="U35" s="56" t="n">
        <f aca="false">IF(K35&gt;0,K35*M35,0)</f>
        <v>1138.48</v>
      </c>
      <c r="V35" s="91" t="str">
        <f aca="false">IF(K35&lt;0,K35*N35,"o")</f>
        <v>o</v>
      </c>
      <c r="X35" s="70"/>
      <c r="Y35" s="70"/>
      <c r="Z35" s="70"/>
      <c r="AA35" s="70"/>
    </row>
    <row r="36" customFormat="false" ht="12.75" hidden="false" customHeight="false" outlineLevel="0" collapsed="false">
      <c r="A36" s="47" t="n">
        <v>25</v>
      </c>
      <c r="B36" s="51"/>
      <c r="C36" s="47"/>
      <c r="D36" s="58"/>
      <c r="E36" s="47"/>
      <c r="F36" s="51"/>
      <c r="G36" s="52"/>
      <c r="H36" s="52"/>
      <c r="I36" s="53" t="n">
        <f aca="false">+G36+H36</f>
        <v>0</v>
      </c>
      <c r="J36" s="53"/>
      <c r="K36" s="53" t="n">
        <f aca="false">+K35+I36</f>
        <v>28462</v>
      </c>
      <c r="L36" s="90"/>
      <c r="M36" s="54" t="n">
        <v>0.04</v>
      </c>
      <c r="N36" s="54" t="n">
        <v>0.3883</v>
      </c>
      <c r="O36" s="55" t="n">
        <f aca="false">IF(M36="Not Available",0.0889*G36,M36*G36)</f>
        <v>0</v>
      </c>
      <c r="P36" s="55" t="n">
        <f aca="false">IF(N36="Not Available",0.0889*ABS(H36),N36*ABS(H36))</f>
        <v>0</v>
      </c>
      <c r="Q36" s="32" t="n">
        <f aca="false">+IF($K36&gt;0,$K36,0)</f>
        <v>28462</v>
      </c>
      <c r="R36" s="32" t="n">
        <f aca="false">+IF($K36&lt;0,$K36,0)</f>
        <v>0</v>
      </c>
      <c r="S36" s="32" t="n">
        <f aca="false">IF(Q36&gt;Q35,Q36-Q35,0)</f>
        <v>0</v>
      </c>
      <c r="T36" s="32" t="n">
        <f aca="false">IF(R36&lt;R35,R36-R35,0)</f>
        <v>0</v>
      </c>
      <c r="U36" s="56" t="n">
        <f aca="false">IF(K36&gt;0,K36*M36,0)</f>
        <v>1138.48</v>
      </c>
      <c r="V36" s="91" t="str">
        <f aca="false">IF(K36&lt;0,K36*N36,"o")</f>
        <v>o</v>
      </c>
      <c r="X36" s="70"/>
      <c r="Y36" s="70"/>
      <c r="Z36" s="70"/>
      <c r="AA36" s="70"/>
    </row>
    <row r="37" customFormat="false" ht="12.75" hidden="false" customHeight="false" outlineLevel="0" collapsed="false">
      <c r="A37" s="47" t="n">
        <v>26</v>
      </c>
      <c r="B37" s="51"/>
      <c r="C37" s="47"/>
      <c r="D37" s="58"/>
      <c r="E37" s="47"/>
      <c r="F37" s="51"/>
      <c r="G37" s="52"/>
      <c r="H37" s="52"/>
      <c r="I37" s="53" t="n">
        <f aca="false">+G37+H37</f>
        <v>0</v>
      </c>
      <c r="J37" s="53"/>
      <c r="K37" s="53" t="n">
        <f aca="false">+K36+I37</f>
        <v>28462</v>
      </c>
      <c r="L37" s="90"/>
      <c r="M37" s="54" t="n">
        <v>0.04</v>
      </c>
      <c r="N37" s="54" t="n">
        <v>0.3883</v>
      </c>
      <c r="O37" s="55" t="n">
        <f aca="false">IF(M37="Not Available",0.0889*G37,M37*G37)</f>
        <v>0</v>
      </c>
      <c r="P37" s="55" t="n">
        <f aca="false">IF(N37="Not Available",0.0889*ABS(H37),N37*ABS(H37))</f>
        <v>0</v>
      </c>
      <c r="Q37" s="32" t="n">
        <f aca="false">+IF($K37&gt;0,$K37,0)</f>
        <v>28462</v>
      </c>
      <c r="R37" s="32" t="n">
        <f aca="false">+IF($K37&lt;0,$K37,0)</f>
        <v>0</v>
      </c>
      <c r="S37" s="32" t="n">
        <f aca="false">IF(Q37&gt;Q36,Q37-Q36,0)</f>
        <v>0</v>
      </c>
      <c r="T37" s="32" t="n">
        <f aca="false">IF(R37&lt;R36,R37-R36,0)</f>
        <v>0</v>
      </c>
      <c r="U37" s="56" t="n">
        <f aca="false">IF(K37&gt;0,K37*M37,0)</f>
        <v>1138.48</v>
      </c>
      <c r="V37" s="91" t="str">
        <f aca="false">IF(K37&lt;0,K37*N37,"o")</f>
        <v>o</v>
      </c>
      <c r="X37" s="70"/>
      <c r="Y37" s="70"/>
      <c r="Z37" s="70"/>
      <c r="AA37" s="70"/>
    </row>
    <row r="38" customFormat="false" ht="12.75" hidden="false" customHeight="false" outlineLevel="0" collapsed="false">
      <c r="A38" s="47" t="n">
        <v>27</v>
      </c>
      <c r="B38" s="51"/>
      <c r="C38" s="47"/>
      <c r="D38" s="58"/>
      <c r="E38" s="47"/>
      <c r="F38" s="51"/>
      <c r="G38" s="52"/>
      <c r="H38" s="52"/>
      <c r="I38" s="53" t="n">
        <f aca="false">+G38+H38</f>
        <v>0</v>
      </c>
      <c r="J38" s="53"/>
      <c r="K38" s="53" t="n">
        <f aca="false">+K37+I38</f>
        <v>28462</v>
      </c>
      <c r="L38" s="90"/>
      <c r="M38" s="54" t="n">
        <v>0.04</v>
      </c>
      <c r="N38" s="54" t="n">
        <v>0.3883</v>
      </c>
      <c r="O38" s="55" t="n">
        <f aca="false">IF(M38="Not Available",0.0889*G38,M38*G38)</f>
        <v>0</v>
      </c>
      <c r="P38" s="55" t="n">
        <f aca="false">IF(N38="Not Available",0.0889*ABS(H38),N38*ABS(H38))</f>
        <v>0</v>
      </c>
      <c r="Q38" s="32" t="n">
        <f aca="false">+IF($K38&gt;0,$K38,0)</f>
        <v>28462</v>
      </c>
      <c r="R38" s="32" t="n">
        <f aca="false">+IF($K38&lt;0,$K38,0)</f>
        <v>0</v>
      </c>
      <c r="S38" s="32" t="n">
        <f aca="false">IF(Q38&gt;Q37,Q38-Q37,0)</f>
        <v>0</v>
      </c>
      <c r="T38" s="32" t="n">
        <f aca="false">IF(R38&lt;R37,R38-R37,0)</f>
        <v>0</v>
      </c>
      <c r="U38" s="56" t="n">
        <f aca="false">IF(K38&gt;0,K38*M38,0)</f>
        <v>1138.48</v>
      </c>
      <c r="V38" s="91" t="str">
        <f aca="false">IF(K38&lt;0,K38*N38,"o")</f>
        <v>o</v>
      </c>
      <c r="X38" s="70"/>
      <c r="Y38" s="70"/>
      <c r="Z38" s="70"/>
      <c r="AA38" s="70"/>
    </row>
    <row r="39" customFormat="false" ht="12.75" hidden="false" customHeight="false" outlineLevel="0" collapsed="false">
      <c r="A39" s="47" t="n">
        <v>28</v>
      </c>
      <c r="B39" s="51"/>
      <c r="C39" s="47"/>
      <c r="D39" s="58"/>
      <c r="E39" s="47"/>
      <c r="F39" s="51"/>
      <c r="G39" s="52"/>
      <c r="H39" s="52"/>
      <c r="I39" s="53" t="n">
        <f aca="false">+G39+H39</f>
        <v>0</v>
      </c>
      <c r="J39" s="53"/>
      <c r="K39" s="53" t="n">
        <f aca="false">+K38+I39</f>
        <v>28462</v>
      </c>
      <c r="L39" s="90"/>
      <c r="M39" s="54" t="n">
        <v>0.04</v>
      </c>
      <c r="N39" s="54" t="n">
        <v>0.3883</v>
      </c>
      <c r="O39" s="55" t="n">
        <f aca="false">IF(M39="Not Available",0.0889*G39,M39*G39)</f>
        <v>0</v>
      </c>
      <c r="P39" s="55" t="n">
        <f aca="false">IF(N39="Not Available",0.0889*ABS(H39),N39*ABS(H39))</f>
        <v>0</v>
      </c>
      <c r="Q39" s="32" t="n">
        <f aca="false">+IF($K39&gt;0,$K39,0)</f>
        <v>28462</v>
      </c>
      <c r="R39" s="32" t="n">
        <f aca="false">+IF($K39&lt;0,$K39,0)</f>
        <v>0</v>
      </c>
      <c r="S39" s="32" t="n">
        <f aca="false">IF(Q39&gt;Q38,Q39-Q38,0)</f>
        <v>0</v>
      </c>
      <c r="T39" s="32" t="n">
        <f aca="false">IF(R39&lt;R38,R39-R38,0)</f>
        <v>0</v>
      </c>
      <c r="U39" s="56" t="n">
        <f aca="false">IF(K39&gt;0,K39*M39,0)</f>
        <v>1138.48</v>
      </c>
      <c r="V39" s="91" t="str">
        <f aca="false">IF(K39&lt;0,K39*N39,"o")</f>
        <v>o</v>
      </c>
      <c r="X39" s="70"/>
      <c r="Y39" s="70"/>
      <c r="Z39" s="70"/>
      <c r="AA39" s="70"/>
    </row>
    <row r="40" customFormat="false" ht="12.75" hidden="false" customHeight="false" outlineLevel="0" collapsed="false">
      <c r="A40" s="47" t="n">
        <v>29</v>
      </c>
      <c r="B40" s="51"/>
      <c r="C40" s="47"/>
      <c r="D40" s="58"/>
      <c r="E40" s="47"/>
      <c r="F40" s="51"/>
      <c r="G40" s="52" t="n">
        <v>1538</v>
      </c>
      <c r="H40" s="52"/>
      <c r="I40" s="53" t="n">
        <f aca="false">+G40+H40</f>
        <v>1538</v>
      </c>
      <c r="J40" s="53"/>
      <c r="K40" s="53" t="n">
        <f aca="false">+K39+I40</f>
        <v>30000</v>
      </c>
      <c r="L40" s="90"/>
      <c r="M40" s="54" t="n">
        <v>0.04</v>
      </c>
      <c r="N40" s="54" t="n">
        <v>0.3883</v>
      </c>
      <c r="O40" s="55" t="n">
        <f aca="false">IF(M40="Not Available",0.0889*G40,M40*G40)</f>
        <v>61.52</v>
      </c>
      <c r="P40" s="55" t="n">
        <f aca="false">IF(N40="Not Available",0.0889*ABS(H40),N40*ABS(H40))</f>
        <v>0</v>
      </c>
      <c r="Q40" s="32" t="n">
        <f aca="false">+IF($K40&gt;0,$K40,0)</f>
        <v>30000</v>
      </c>
      <c r="R40" s="32" t="n">
        <f aca="false">+IF($K40&lt;0,$K40,0)</f>
        <v>0</v>
      </c>
      <c r="S40" s="32" t="n">
        <f aca="false">IF(Q40&gt;Q39,Q40-Q39,0)</f>
        <v>1538</v>
      </c>
      <c r="T40" s="32" t="n">
        <f aca="false">IF(R40&lt;R39,R40-R39,0)</f>
        <v>0</v>
      </c>
      <c r="U40" s="56" t="n">
        <f aca="false">IF(K40&gt;0,K40*M40,0)</f>
        <v>1200</v>
      </c>
      <c r="V40" s="91" t="str">
        <f aca="false">IF(K40&lt;0,K40*N40,"o")</f>
        <v>o</v>
      </c>
      <c r="X40" s="70"/>
      <c r="Y40" s="70"/>
      <c r="Z40" s="70"/>
      <c r="AA40" s="70"/>
    </row>
    <row r="41" customFormat="false" ht="12.75" hidden="false" customHeight="false" outlineLevel="0" collapsed="false">
      <c r="A41" s="47" t="n">
        <v>30</v>
      </c>
      <c r="B41" s="51"/>
      <c r="C41" s="47"/>
      <c r="D41" s="58"/>
      <c r="E41" s="47"/>
      <c r="F41" s="51"/>
      <c r="G41" s="60"/>
      <c r="H41" s="60"/>
      <c r="I41" s="61" t="n">
        <f aca="false">+G41+H41</f>
        <v>0</v>
      </c>
      <c r="J41" s="53"/>
      <c r="K41" s="53" t="n">
        <f aca="false">+K40+I41</f>
        <v>30000</v>
      </c>
      <c r="L41" s="90"/>
      <c r="M41" s="54" t="n">
        <v>0.04</v>
      </c>
      <c r="N41" s="54" t="n">
        <v>0.3883</v>
      </c>
      <c r="O41" s="55" t="n">
        <f aca="false">IF(M41="Not Available",0.0889*G41,M41*G41)</f>
        <v>0</v>
      </c>
      <c r="P41" s="55" t="n">
        <f aca="false">IF(N41="Not Available",0.0889*ABS(H41),N41*ABS(H41))</f>
        <v>0</v>
      </c>
      <c r="Q41" s="32" t="n">
        <f aca="false">+IF($K41&gt;0,$K41,0)</f>
        <v>30000</v>
      </c>
      <c r="R41" s="32" t="n">
        <f aca="false">+IF($K41&lt;0,$K41,0)</f>
        <v>0</v>
      </c>
      <c r="S41" s="32" t="n">
        <f aca="false">IF(Q41&gt;Q40,Q41-Q40,0)</f>
        <v>0</v>
      </c>
      <c r="T41" s="32" t="n">
        <f aca="false">IF(R41&lt;R40,R41-R40,0)</f>
        <v>0</v>
      </c>
      <c r="U41" s="56" t="n">
        <f aca="false">IF(K41&gt;0,K41*M41,0)</f>
        <v>1200</v>
      </c>
      <c r="V41" s="91" t="str">
        <f aca="false">IF(K41&lt;0,K41*N41,"o")</f>
        <v>o</v>
      </c>
      <c r="X41" s="70"/>
      <c r="Y41" s="70"/>
      <c r="Z41" s="70"/>
      <c r="AA41" s="70"/>
    </row>
    <row r="42" customFormat="false" ht="12.75" hidden="false" customHeight="false" outlineLevel="0" collapsed="false">
      <c r="A42" s="47"/>
      <c r="B42" s="51"/>
      <c r="C42" s="47"/>
      <c r="D42" s="58"/>
      <c r="E42" s="47"/>
      <c r="F42" s="51"/>
      <c r="G42" s="60"/>
      <c r="H42" s="60"/>
      <c r="I42" s="61"/>
      <c r="J42" s="53"/>
      <c r="K42" s="53"/>
      <c r="L42" s="90"/>
      <c r="M42" s="54"/>
      <c r="N42" s="54"/>
      <c r="O42" s="55"/>
      <c r="P42" s="55"/>
      <c r="U42" s="56"/>
      <c r="V42" s="91"/>
      <c r="X42" s="70"/>
      <c r="Y42" s="70"/>
      <c r="Z42" s="70"/>
      <c r="AA42" s="70"/>
    </row>
    <row r="43" customFormat="false" ht="12.75" hidden="false" customHeight="false" outlineLevel="0" collapsed="false">
      <c r="A43" s="47" t="s">
        <v>41</v>
      </c>
      <c r="E43" s="0"/>
      <c r="F43" s="0"/>
      <c r="G43" s="33" t="n">
        <f aca="false">+SUM(G12:G42)</f>
        <v>30000</v>
      </c>
      <c r="H43" s="33" t="n">
        <f aca="false">+SUM(H12:H42)</f>
        <v>0</v>
      </c>
      <c r="I43" s="33" t="n">
        <f aca="false">+SUM(I12:I42)</f>
        <v>30000</v>
      </c>
      <c r="O43" s="84" t="n">
        <f aca="false">SUM(O12:O42)</f>
        <v>915.38</v>
      </c>
      <c r="P43" s="84" t="n">
        <f aca="false">SUM(P12:P42)</f>
        <v>0</v>
      </c>
      <c r="Q43" s="84" t="n">
        <f aca="false">SUM(Q12:Q42)</f>
        <v>259234</v>
      </c>
      <c r="R43" s="84" t="n">
        <f aca="false">SUM(R12:R42)</f>
        <v>0</v>
      </c>
      <c r="S43" s="84" t="n">
        <f aca="false">SUM(S12:S42)</f>
        <v>30000</v>
      </c>
      <c r="T43" s="84" t="n">
        <f aca="false">SUM(T12:T42)</f>
        <v>0</v>
      </c>
      <c r="U43" s="84" t="n">
        <f aca="false">SUM(U12:U42)</f>
        <v>10084.74</v>
      </c>
      <c r="V43" s="84" t="n">
        <f aca="false">SUM(V12:V42)</f>
        <v>0</v>
      </c>
      <c r="X43" s="70"/>
      <c r="Y43" s="92"/>
      <c r="Z43" s="70"/>
      <c r="AA43" s="93"/>
    </row>
    <row r="44" customFormat="false" ht="13.5" hidden="false" customHeight="false" outlineLevel="0" collapsed="false">
      <c r="A44" s="47"/>
      <c r="E44" s="0"/>
      <c r="F44" s="0"/>
      <c r="G44" s="0"/>
    </row>
    <row r="45" customFormat="false" ht="13.5" hidden="false" customHeight="false" outlineLevel="0" collapsed="false">
      <c r="A45" s="47"/>
      <c r="E45" s="0"/>
      <c r="F45" s="0"/>
      <c r="G45" s="0"/>
      <c r="H45" s="94" t="s">
        <v>61</v>
      </c>
      <c r="I45" s="95" t="s">
        <v>62</v>
      </c>
      <c r="J45" s="95"/>
      <c r="S45" s="66" t="s">
        <v>42</v>
      </c>
      <c r="T45" s="32" t="n">
        <f aca="false">+S43-T43</f>
        <v>30000</v>
      </c>
      <c r="Y45" s="67"/>
    </row>
    <row r="46" customFormat="false" ht="12.75" hidden="false" customHeight="false" outlineLevel="0" collapsed="false">
      <c r="A46" s="47"/>
      <c r="E46" s="67" t="s">
        <v>43</v>
      </c>
      <c r="G46" s="31" t="n">
        <f aca="false">+G43</f>
        <v>30000</v>
      </c>
      <c r="H46" s="96"/>
      <c r="I46" s="97"/>
      <c r="J46" s="97"/>
      <c r="O46" s="86"/>
      <c r="P46" s="82"/>
      <c r="T46" s="71"/>
      <c r="U46" s="70"/>
    </row>
    <row r="47" customFormat="false" ht="13.5" hidden="false" customHeight="false" outlineLevel="0" collapsed="false">
      <c r="A47" s="47"/>
      <c r="E47" s="67" t="s">
        <v>45</v>
      </c>
      <c r="G47" s="31" t="n">
        <f aca="false">+H43</f>
        <v>0</v>
      </c>
      <c r="H47" s="98" t="n">
        <v>0.1</v>
      </c>
      <c r="I47" s="99" t="n">
        <f aca="false">G46*H47</f>
        <v>3000</v>
      </c>
      <c r="J47" s="99"/>
      <c r="O47" s="70"/>
      <c r="P47" s="70"/>
      <c r="T47" s="71"/>
      <c r="U47" s="70"/>
    </row>
    <row r="48" customFormat="false" ht="12.75" hidden="false" customHeight="false" outlineLevel="0" collapsed="false">
      <c r="A48" s="47"/>
      <c r="O48" s="70"/>
      <c r="P48" s="70"/>
      <c r="T48" s="71"/>
      <c r="U48" s="70"/>
    </row>
    <row r="49" customFormat="false" ht="22.5" hidden="false" customHeight="false" outlineLevel="0" collapsed="false">
      <c r="A49" s="47"/>
      <c r="O49" s="72" t="s">
        <v>46</v>
      </c>
      <c r="P49" s="73"/>
      <c r="T49" s="71"/>
      <c r="U49" s="70"/>
    </row>
    <row r="50" customFormat="false" ht="12.75" hidden="false" customHeight="false" outlineLevel="0" collapsed="false">
      <c r="A50" s="47"/>
      <c r="O50" s="74" t="s">
        <v>47</v>
      </c>
      <c r="P50" s="75" t="n">
        <f aca="false">+G43*0.0128</f>
        <v>384</v>
      </c>
      <c r="T50" s="71"/>
      <c r="U50" s="70"/>
    </row>
    <row r="51" customFormat="false" ht="12.75" hidden="false" customHeight="false" outlineLevel="0" collapsed="false">
      <c r="A51" s="47"/>
      <c r="O51" s="74" t="s">
        <v>48</v>
      </c>
      <c r="P51" s="75" t="n">
        <f aca="false">+H43*-0.0128</f>
        <v>-0</v>
      </c>
    </row>
    <row r="52" customFormat="false" ht="12.75" hidden="false" customHeight="false" outlineLevel="0" collapsed="false">
      <c r="A52" s="47"/>
      <c r="O52" s="74" t="s">
        <v>49</v>
      </c>
      <c r="P52" s="75" t="n">
        <f aca="false">0.0761*T45</f>
        <v>2283</v>
      </c>
    </row>
    <row r="53" customFormat="false" ht="12.75" hidden="false" customHeight="false" outlineLevel="0" collapsed="false">
      <c r="A53" s="47"/>
      <c r="O53" s="76" t="s">
        <v>50</v>
      </c>
      <c r="P53" s="77" t="n">
        <f aca="false">SUM(P50:P52)</f>
        <v>2667</v>
      </c>
    </row>
    <row r="54" customFormat="false" ht="12.75" hidden="false" customHeight="false" outlineLevel="0" collapsed="false">
      <c r="A54" s="47"/>
    </row>
    <row r="55" customFormat="false" ht="12.75" hidden="false" customHeight="false" outlineLevel="0" collapsed="false">
      <c r="A55" s="47"/>
      <c r="O55" s="78" t="s">
        <v>51</v>
      </c>
      <c r="P55" s="79" t="n">
        <f aca="false">MIN(P53,P46)</f>
        <v>2667</v>
      </c>
    </row>
    <row r="57" customFormat="false" ht="12.75" hidden="false" customHeight="false" outlineLevel="0" collapsed="false">
      <c r="O57" s="80"/>
      <c r="P57" s="81"/>
    </row>
    <row r="58" customFormat="false" ht="12.75" hidden="false" customHeight="false" outlineLevel="0" collapsed="false">
      <c r="O58" s="81"/>
      <c r="P58" s="82"/>
    </row>
    <row r="59" customFormat="false" ht="12.75" hidden="false" customHeight="false" outlineLevel="0" collapsed="false">
      <c r="O59" s="81"/>
      <c r="P59" s="82"/>
    </row>
    <row r="60" customFormat="false" ht="12.75" hidden="false" customHeight="false" outlineLevel="0" collapsed="false">
      <c r="O60" s="81"/>
      <c r="P60" s="82"/>
    </row>
    <row r="61" customFormat="false" ht="12.75" hidden="false" customHeight="false" outlineLevel="0" collapsed="false">
      <c r="O61" s="81"/>
      <c r="P61" s="82"/>
    </row>
    <row r="62" customFormat="false" ht="12.75" hidden="false" customHeight="false" outlineLevel="0" collapsed="false">
      <c r="O62" s="70"/>
      <c r="P62" s="70"/>
    </row>
  </sheetData>
  <mergeCells count="4">
    <mergeCell ref="Q9:T9"/>
    <mergeCell ref="I45:J45"/>
    <mergeCell ref="I46:J46"/>
    <mergeCell ref="I47:J47"/>
  </mergeCells>
  <printOptions headings="false" gridLines="false" gridLinesSet="true" horizontalCentered="fals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9:IW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0" topLeftCell="F11" activePane="bottomRight" state="frozen"/>
      <selection pane="topLeft" activeCell="A1" activeCellId="0" sqref="A1"/>
      <selection pane="topRight" activeCell="F1" activeCellId="0" sqref="F1"/>
      <selection pane="bottomLeft" activeCell="A11" activeCellId="0" sqref="A11"/>
      <selection pane="bottomRight" activeCell="A1" activeCellId="0" sqref="A1:IV1638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9" width="5.99"/>
    <col collapsed="false" customWidth="true" hidden="false" outlineLevel="0" max="2" min="2" style="29" width="26.7"/>
    <col collapsed="false" customWidth="true" hidden="false" outlineLevel="0" max="3" min="3" style="29" width="10.13"/>
    <col collapsed="false" customWidth="true" hidden="false" outlineLevel="0" max="4" min="4" style="30" width="9.28"/>
    <col collapsed="false" customWidth="true" hidden="false" outlineLevel="0" max="5" min="5" style="29" width="6.99"/>
    <col collapsed="false" customWidth="true" hidden="false" outlineLevel="0" max="6" min="6" style="29" width="7.7"/>
    <col collapsed="false" customWidth="true" hidden="false" outlineLevel="0" max="7" min="7" style="31" width="11.28"/>
    <col collapsed="false" customWidth="true" hidden="false" outlineLevel="0" max="8" min="8" style="31" width="13.7"/>
    <col collapsed="false" customWidth="true" hidden="false" outlineLevel="0" max="9" min="9" style="31" width="11.28"/>
    <col collapsed="false" customWidth="true" hidden="false" outlineLevel="0" max="10" min="10" style="31" width="10.71"/>
    <col collapsed="false" customWidth="true" hidden="false" outlineLevel="0" max="11" min="11" style="31" width="8.7"/>
    <col collapsed="false" customWidth="true" hidden="false" outlineLevel="0" max="12" min="12" style="29" width="13.14"/>
    <col collapsed="false" customWidth="true" hidden="false" outlineLevel="0" max="13" min="13" style="29" width="14.14"/>
    <col collapsed="false" customWidth="true" hidden="false" outlineLevel="0" max="14" min="14" style="29" width="11.42"/>
    <col collapsed="false" customWidth="true" hidden="false" outlineLevel="0" max="15" min="15" style="29" width="13.7"/>
    <col collapsed="false" customWidth="true" hidden="true" outlineLevel="0" max="16" min="16" style="32" width="9.06"/>
    <col collapsed="false" customWidth="true" hidden="true" outlineLevel="0" max="17" min="17" style="32" width="11.7"/>
    <col collapsed="false" customWidth="true" hidden="true" outlineLevel="0" max="18" min="18" style="32" width="12.14"/>
    <col collapsed="false" customWidth="true" hidden="true" outlineLevel="0" max="19" min="19" style="32" width="11.42"/>
    <col collapsed="false" customWidth="true" hidden="false" outlineLevel="0" max="20" min="20" style="29" width="11.85"/>
    <col collapsed="false" customWidth="true" hidden="false" outlineLevel="0" max="21" min="21" style="29" width="11.13"/>
    <col collapsed="false" customWidth="false" hidden="false" outlineLevel="0" max="257" min="22" style="29" width="9.14"/>
  </cols>
  <sheetData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33"/>
      <c r="H9" s="33"/>
      <c r="I9" s="33"/>
      <c r="J9" s="33"/>
      <c r="K9" s="33"/>
      <c r="L9" s="0"/>
      <c r="M9" s="0"/>
      <c r="N9" s="0"/>
      <c r="O9" s="0"/>
      <c r="P9" s="34" t="s">
        <v>16</v>
      </c>
      <c r="Q9" s="34"/>
      <c r="R9" s="34"/>
      <c r="S9" s="34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35" t="s">
        <v>17</v>
      </c>
      <c r="B10" s="35" t="s">
        <v>18</v>
      </c>
      <c r="C10" s="36" t="s">
        <v>19</v>
      </c>
      <c r="D10" s="37" t="s">
        <v>20</v>
      </c>
      <c r="E10" s="35" t="s">
        <v>21</v>
      </c>
      <c r="F10" s="35" t="s">
        <v>22</v>
      </c>
      <c r="G10" s="38" t="s">
        <v>23</v>
      </c>
      <c r="H10" s="38" t="s">
        <v>24</v>
      </c>
      <c r="I10" s="38" t="s">
        <v>25</v>
      </c>
      <c r="J10" s="39" t="s">
        <v>26</v>
      </c>
      <c r="K10" s="38" t="s">
        <v>27</v>
      </c>
      <c r="L10" s="40" t="s">
        <v>28</v>
      </c>
      <c r="M10" s="40" t="s">
        <v>29</v>
      </c>
      <c r="N10" s="40" t="s">
        <v>30</v>
      </c>
      <c r="O10" s="40" t="s">
        <v>31</v>
      </c>
      <c r="P10" s="41" t="s">
        <v>32</v>
      </c>
      <c r="Q10" s="41" t="s">
        <v>33</v>
      </c>
      <c r="R10" s="41" t="s">
        <v>34</v>
      </c>
      <c r="S10" s="41" t="s">
        <v>35</v>
      </c>
      <c r="T10" s="43"/>
      <c r="U10" s="43"/>
      <c r="V10" s="43"/>
      <c r="W10" s="43"/>
    </row>
    <row r="11" customFormat="false" ht="12.75" hidden="false" customHeight="false" outlineLevel="0" collapsed="false">
      <c r="A11" s="44"/>
      <c r="B11" s="45"/>
      <c r="C11" s="45"/>
      <c r="D11" s="46" t="s">
        <v>63</v>
      </c>
      <c r="E11" s="47"/>
      <c r="F11" s="48" t="s">
        <v>39</v>
      </c>
      <c r="G11" s="49"/>
      <c r="H11" s="49"/>
      <c r="I11" s="49"/>
      <c r="J11" s="49"/>
      <c r="K11" s="49"/>
      <c r="L11" s="50"/>
      <c r="M11" s="50"/>
      <c r="N11" s="50"/>
      <c r="O11" s="50"/>
      <c r="P11" s="32" t="n">
        <f aca="false">IF($J11&gt;0,$J11,0)</f>
        <v>0</v>
      </c>
      <c r="Q11" s="32" t="n">
        <f aca="false">IF($J11&lt;0,$J11,0)</f>
        <v>0</v>
      </c>
      <c r="R11" s="32" t="n">
        <f aca="false">+P11</f>
        <v>0</v>
      </c>
      <c r="S11" s="32" t="n">
        <f aca="false">+Q11</f>
        <v>0</v>
      </c>
    </row>
    <row r="12" customFormat="false" ht="12.75" hidden="false" customHeight="false" outlineLevel="0" collapsed="false">
      <c r="A12" s="47" t="n">
        <v>1</v>
      </c>
      <c r="B12" s="51"/>
      <c r="C12" s="47"/>
      <c r="D12" s="0"/>
      <c r="E12" s="0"/>
      <c r="F12" s="0"/>
      <c r="G12" s="52"/>
      <c r="H12" s="52"/>
      <c r="I12" s="53" t="n">
        <f aca="false">+G12+H12</f>
        <v>0</v>
      </c>
      <c r="J12" s="53"/>
      <c r="K12" s="53" t="n">
        <f aca="false">+J11+I12</f>
        <v>0</v>
      </c>
      <c r="L12" s="54" t="n">
        <v>0.1</v>
      </c>
      <c r="M12" s="54" t="n">
        <v>0.03</v>
      </c>
      <c r="N12" s="55" t="n">
        <f aca="false">IF(L12="Not Available",0.0889*G12,L12*G12)</f>
        <v>0</v>
      </c>
      <c r="O12" s="55" t="n">
        <f aca="false">IF(M12="Not Available",0.0889*ABS(H12),M12*ABS(H12))</f>
        <v>0</v>
      </c>
      <c r="P12" s="32" t="n">
        <f aca="false">+IF($K12&gt;0,$K12,0)</f>
        <v>0</v>
      </c>
      <c r="Q12" s="32" t="n">
        <f aca="false">+IF($K12&lt;0,$K12,0)</f>
        <v>0</v>
      </c>
      <c r="R12" s="32" t="n">
        <f aca="false">IF(P12&gt;P11,P12-P11,0)</f>
        <v>0</v>
      </c>
      <c r="S12" s="32" t="n">
        <f aca="false">IF(Q12&lt;Q11,Q12-Q11,0)</f>
        <v>0</v>
      </c>
      <c r="T12" s="56" t="n">
        <f aca="false">IF(K12&gt;0,K12*L12,0)</f>
        <v>0</v>
      </c>
      <c r="U12" s="57" t="n">
        <f aca="false">IF(K12&lt;0,K12*M12,0)</f>
        <v>0</v>
      </c>
    </row>
    <row r="13" customFormat="false" ht="12.75" hidden="false" customHeight="false" outlineLevel="0" collapsed="false">
      <c r="A13" s="47" t="n">
        <v>2</v>
      </c>
      <c r="B13" s="51"/>
      <c r="C13" s="47"/>
      <c r="D13" s="58"/>
      <c r="E13" s="47"/>
      <c r="F13" s="51"/>
      <c r="G13" s="52"/>
      <c r="H13" s="52"/>
      <c r="I13" s="53" t="n">
        <f aca="false">+G13+H13</f>
        <v>0</v>
      </c>
      <c r="J13" s="53"/>
      <c r="K13" s="53" t="n">
        <f aca="false">+K12+I13</f>
        <v>0</v>
      </c>
      <c r="L13" s="54" t="n">
        <v>0.1</v>
      </c>
      <c r="M13" s="54" t="n">
        <v>0.03</v>
      </c>
      <c r="N13" s="55" t="n">
        <f aca="false">IF(L13="Not Available",0.0889*G13,L13*G13)</f>
        <v>0</v>
      </c>
      <c r="O13" s="55" t="n">
        <f aca="false">IF(M13="Not Available",0.0889*ABS(H13),M13*ABS(H13))</f>
        <v>0</v>
      </c>
      <c r="P13" s="32" t="n">
        <f aca="false">+IF($K13&gt;0,$K13,0)</f>
        <v>0</v>
      </c>
      <c r="Q13" s="32" t="n">
        <f aca="false">+IF($K13&lt;0,$K13,0)</f>
        <v>0</v>
      </c>
      <c r="R13" s="32" t="n">
        <f aca="false">IF(P13&gt;P12,P13-P12,0)</f>
        <v>0</v>
      </c>
      <c r="S13" s="32" t="n">
        <f aca="false">IF(Q13&lt;Q12,Q13-Q12,0)</f>
        <v>0</v>
      </c>
      <c r="T13" s="56" t="n">
        <f aca="false">IF(K13&gt;0,K13*L13,0)</f>
        <v>0</v>
      </c>
      <c r="U13" s="57" t="n">
        <f aca="false">IF(K13&lt;0,K13*M13,0)</f>
        <v>0</v>
      </c>
    </row>
    <row r="14" customFormat="false" ht="12.75" hidden="false" customHeight="false" outlineLevel="0" collapsed="false">
      <c r="A14" s="47" t="n">
        <v>3</v>
      </c>
      <c r="B14" s="51"/>
      <c r="C14" s="47"/>
      <c r="D14" s="58"/>
      <c r="E14" s="47"/>
      <c r="F14" s="51"/>
      <c r="G14" s="52"/>
      <c r="H14" s="52"/>
      <c r="I14" s="53" t="n">
        <f aca="false">+G14+H14</f>
        <v>0</v>
      </c>
      <c r="J14" s="53"/>
      <c r="K14" s="53" t="n">
        <f aca="false">+K13+I14</f>
        <v>0</v>
      </c>
      <c r="L14" s="54" t="n">
        <v>0.1</v>
      </c>
      <c r="M14" s="54" t="n">
        <v>0.03</v>
      </c>
      <c r="N14" s="55" t="n">
        <f aca="false">IF(L14="Not Available",0.0889*G14,L14*G14)</f>
        <v>0</v>
      </c>
      <c r="O14" s="55" t="n">
        <f aca="false">IF(M14="Not Available",0.0889*ABS(H14),M14*ABS(H14))</f>
        <v>0</v>
      </c>
      <c r="P14" s="32" t="n">
        <f aca="false">+IF($K14&gt;0,$K14,0)</f>
        <v>0</v>
      </c>
      <c r="Q14" s="32" t="n">
        <f aca="false">+IF($K14&lt;0,$K14,0)</f>
        <v>0</v>
      </c>
      <c r="R14" s="32" t="n">
        <f aca="false">IF(P14&gt;P13,P14-P13,0)</f>
        <v>0</v>
      </c>
      <c r="S14" s="32" t="n">
        <f aca="false">IF(Q14&lt;Q13,Q14-Q13,0)</f>
        <v>0</v>
      </c>
      <c r="T14" s="56" t="n">
        <f aca="false">IF(K14&gt;0,K14*L14,0)</f>
        <v>0</v>
      </c>
      <c r="U14" s="57" t="n">
        <f aca="false">IF(K14&lt;0,K14*M14,0)</f>
        <v>0</v>
      </c>
    </row>
    <row r="15" customFormat="false" ht="12.75" hidden="false" customHeight="false" outlineLevel="0" collapsed="false">
      <c r="A15" s="47" t="n">
        <v>4</v>
      </c>
      <c r="B15" s="51"/>
      <c r="C15" s="47"/>
      <c r="D15" s="58"/>
      <c r="E15" s="47"/>
      <c r="F15" s="51"/>
      <c r="G15" s="52"/>
      <c r="H15" s="52"/>
      <c r="I15" s="53" t="n">
        <f aca="false">+G15+H15</f>
        <v>0</v>
      </c>
      <c r="J15" s="53"/>
      <c r="K15" s="53" t="n">
        <f aca="false">+K14+I15</f>
        <v>0</v>
      </c>
      <c r="L15" s="54" t="n">
        <v>0.1</v>
      </c>
      <c r="M15" s="54" t="n">
        <v>0.03</v>
      </c>
      <c r="N15" s="55" t="n">
        <f aca="false">IF(L15="Not Available",0.0889*G15,L15*G15)</f>
        <v>0</v>
      </c>
      <c r="O15" s="55" t="n">
        <f aca="false">IF(M15="Not Available",0.0889*ABS(H15),M15*ABS(H15))</f>
        <v>0</v>
      </c>
      <c r="P15" s="32" t="n">
        <f aca="false">+IF($K15&gt;0,$K15,0)</f>
        <v>0</v>
      </c>
      <c r="Q15" s="32" t="n">
        <f aca="false">+IF($K15&lt;0,$K15,0)</f>
        <v>0</v>
      </c>
      <c r="R15" s="32" t="n">
        <f aca="false">IF(P15&gt;P14,P15-P14,0)</f>
        <v>0</v>
      </c>
      <c r="S15" s="32" t="n">
        <f aca="false">IF(Q15&lt;Q14,Q15-Q14,0)</f>
        <v>0</v>
      </c>
      <c r="T15" s="56" t="n">
        <f aca="false">IF(K15&gt;0,K15*L15,0)</f>
        <v>0</v>
      </c>
      <c r="U15" s="57" t="n">
        <f aca="false">IF(K15&lt;0,K15*M15,0)</f>
        <v>0</v>
      </c>
    </row>
    <row r="16" customFormat="false" ht="12.75" hidden="false" customHeight="false" outlineLevel="0" collapsed="false">
      <c r="A16" s="47" t="n">
        <v>5</v>
      </c>
      <c r="B16" s="47"/>
      <c r="C16" s="47"/>
      <c r="D16" s="58"/>
      <c r="E16" s="47"/>
      <c r="F16" s="47"/>
      <c r="G16" s="53"/>
      <c r="H16" s="53"/>
      <c r="I16" s="53" t="n">
        <f aca="false">+G16+H16</f>
        <v>0</v>
      </c>
      <c r="J16" s="53"/>
      <c r="K16" s="53" t="n">
        <f aca="false">+K15+I16</f>
        <v>0</v>
      </c>
      <c r="L16" s="54" t="n">
        <v>0.1</v>
      </c>
      <c r="M16" s="54" t="n">
        <v>0.03</v>
      </c>
      <c r="N16" s="55" t="n">
        <f aca="false">IF(L16="Not Available",0.0889*G16,L16*G16)</f>
        <v>0</v>
      </c>
      <c r="O16" s="55" t="n">
        <f aca="false">IF(M16="Not Available",0.0889*ABS(H16),M16*ABS(H16))</f>
        <v>0</v>
      </c>
      <c r="P16" s="32" t="n">
        <f aca="false">+IF($K16&gt;0,$K16,0)</f>
        <v>0</v>
      </c>
      <c r="Q16" s="32" t="n">
        <f aca="false">+IF($K16&lt;0,$K16,0)</f>
        <v>0</v>
      </c>
      <c r="R16" s="32" t="n">
        <f aca="false">IF(P16&gt;P15,P16-P15,0)</f>
        <v>0</v>
      </c>
      <c r="S16" s="32" t="n">
        <f aca="false">IF(Q16&lt;Q15,Q16-Q15,0)</f>
        <v>0</v>
      </c>
      <c r="T16" s="56" t="n">
        <f aca="false">IF(K16&gt;0,K16*L16,0)</f>
        <v>0</v>
      </c>
      <c r="U16" s="57" t="n">
        <f aca="false">IF(K16&lt;0,K16*M16,0)</f>
        <v>0</v>
      </c>
    </row>
    <row r="17" customFormat="false" ht="12.75" hidden="false" customHeight="false" outlineLevel="0" collapsed="false">
      <c r="A17" s="47" t="n">
        <v>6</v>
      </c>
      <c r="B17" s="51"/>
      <c r="C17" s="47"/>
      <c r="D17" s="58"/>
      <c r="E17" s="47"/>
      <c r="F17" s="51"/>
      <c r="G17" s="52"/>
      <c r="H17" s="52"/>
      <c r="I17" s="53" t="n">
        <f aca="false">+G17+H17</f>
        <v>0</v>
      </c>
      <c r="J17" s="53"/>
      <c r="K17" s="53" t="n">
        <f aca="false">+K16+I17</f>
        <v>0</v>
      </c>
      <c r="L17" s="54" t="n">
        <v>0.1</v>
      </c>
      <c r="M17" s="54" t="n">
        <v>0.03</v>
      </c>
      <c r="N17" s="55" t="n">
        <f aca="false">IF(L17="Not Available",0.0889*G17,L17*G17)</f>
        <v>0</v>
      </c>
      <c r="O17" s="55" t="n">
        <f aca="false">IF(M17="Not Available",0.0889*ABS(H17),M17*ABS(H17))</f>
        <v>0</v>
      </c>
      <c r="P17" s="32" t="n">
        <f aca="false">+IF($K17&gt;0,$K17,0)</f>
        <v>0</v>
      </c>
      <c r="Q17" s="32" t="n">
        <f aca="false">+IF($K17&lt;0,$K17,0)</f>
        <v>0</v>
      </c>
      <c r="R17" s="32" t="n">
        <f aca="false">IF(P17&gt;P16,P17-P16,0)</f>
        <v>0</v>
      </c>
      <c r="S17" s="32" t="n">
        <f aca="false">IF(Q17&lt;Q16,Q17-Q16,0)</f>
        <v>0</v>
      </c>
      <c r="T17" s="56" t="n">
        <f aca="false">IF(K17&gt;0,K17*L17,0)</f>
        <v>0</v>
      </c>
      <c r="U17" s="57" t="n">
        <f aca="false">IF(K17&lt;0,K17*M17,0)</f>
        <v>0</v>
      </c>
    </row>
    <row r="18" customFormat="false" ht="12.75" hidden="false" customHeight="false" outlineLevel="0" collapsed="false">
      <c r="A18" s="47" t="n">
        <v>7</v>
      </c>
      <c r="B18" s="51"/>
      <c r="C18" s="47"/>
      <c r="D18" s="58"/>
      <c r="E18" s="47"/>
      <c r="F18" s="51"/>
      <c r="G18" s="52"/>
      <c r="H18" s="52"/>
      <c r="I18" s="53" t="n">
        <f aca="false">+G18+H18</f>
        <v>0</v>
      </c>
      <c r="J18" s="53"/>
      <c r="K18" s="53" t="n">
        <f aca="false">+K17+I18</f>
        <v>0</v>
      </c>
      <c r="L18" s="54" t="n">
        <v>0.05</v>
      </c>
      <c r="M18" s="54" t="n">
        <v>0.03</v>
      </c>
      <c r="N18" s="55" t="n">
        <f aca="false">IF(L18="Not Available",0.0889*G18,L18*G18)</f>
        <v>0</v>
      </c>
      <c r="O18" s="55" t="n">
        <f aca="false">IF(M18="Not Available",0.0889*ABS(H18),M18*ABS(H18))</f>
        <v>0</v>
      </c>
      <c r="P18" s="32" t="n">
        <f aca="false">+IF($K18&gt;0,$K18,0)</f>
        <v>0</v>
      </c>
      <c r="Q18" s="32" t="n">
        <f aca="false">+IF($K18&lt;0,$K18,0)</f>
        <v>0</v>
      </c>
      <c r="R18" s="32" t="n">
        <f aca="false">IF(P18&gt;P17,P18-P17,0)</f>
        <v>0</v>
      </c>
      <c r="S18" s="32" t="n">
        <f aca="false">IF(Q18&lt;Q17,Q18-Q17,0)</f>
        <v>0</v>
      </c>
      <c r="T18" s="56" t="n">
        <f aca="false">IF(K18&gt;0,K18*L18,0)</f>
        <v>0</v>
      </c>
      <c r="U18" s="57" t="n">
        <f aca="false">IF(K18&lt;0,K18*M18,0)</f>
        <v>0</v>
      </c>
    </row>
    <row r="19" customFormat="false" ht="12.75" hidden="false" customHeight="false" outlineLevel="0" collapsed="false">
      <c r="A19" s="47" t="n">
        <v>8</v>
      </c>
      <c r="B19" s="51"/>
      <c r="C19" s="47"/>
      <c r="D19" s="58"/>
      <c r="E19" s="47"/>
      <c r="F19" s="51"/>
      <c r="G19" s="52"/>
      <c r="H19" s="52"/>
      <c r="I19" s="53" t="n">
        <f aca="false">+G19+H19</f>
        <v>0</v>
      </c>
      <c r="J19" s="53"/>
      <c r="K19" s="53" t="n">
        <f aca="false">+K18+I19</f>
        <v>0</v>
      </c>
      <c r="L19" s="54" t="n">
        <v>0.05</v>
      </c>
      <c r="M19" s="54" t="n">
        <v>0.03</v>
      </c>
      <c r="N19" s="55" t="n">
        <f aca="false">IF(L19="Not Available",0.0889*G19,L19*G19)</f>
        <v>0</v>
      </c>
      <c r="O19" s="55" t="n">
        <f aca="false">IF(M19="Not Available",0.0889*ABS(H19),M19*ABS(H19))</f>
        <v>0</v>
      </c>
      <c r="P19" s="32" t="n">
        <f aca="false">+IF($K19&gt;0,$K19,0)</f>
        <v>0</v>
      </c>
      <c r="Q19" s="32" t="n">
        <f aca="false">+IF($K19&lt;0,$K19,0)</f>
        <v>0</v>
      </c>
      <c r="R19" s="32" t="n">
        <f aca="false">IF(P19&gt;P18,P19-P18,0)</f>
        <v>0</v>
      </c>
      <c r="S19" s="32" t="n">
        <f aca="false">IF(Q19&lt;Q18,Q19-Q18,0)</f>
        <v>0</v>
      </c>
      <c r="T19" s="56" t="n">
        <f aca="false">IF(K19&gt;0,K19*L19,0)</f>
        <v>0</v>
      </c>
      <c r="U19" s="57" t="n">
        <f aca="false">IF(K19&lt;0,K19*M19,0)</f>
        <v>0</v>
      </c>
    </row>
    <row r="20" customFormat="false" ht="12.75" hidden="false" customHeight="false" outlineLevel="0" collapsed="false">
      <c r="A20" s="47" t="n">
        <v>9</v>
      </c>
      <c r="B20" s="51"/>
      <c r="C20" s="47"/>
      <c r="D20" s="58"/>
      <c r="E20" s="47"/>
      <c r="F20" s="51"/>
      <c r="G20" s="52"/>
      <c r="H20" s="52"/>
      <c r="I20" s="53" t="n">
        <f aca="false">+G20+H20</f>
        <v>0</v>
      </c>
      <c r="J20" s="53"/>
      <c r="K20" s="53" t="n">
        <f aca="false">+K19+I20</f>
        <v>0</v>
      </c>
      <c r="L20" s="54" t="n">
        <v>0.05</v>
      </c>
      <c r="M20" s="54" t="n">
        <v>0.05</v>
      </c>
      <c r="N20" s="55" t="n">
        <f aca="false">IF(L20="Not Available",0.0889*G20,L20*G20)</f>
        <v>0</v>
      </c>
      <c r="O20" s="55" t="n">
        <f aca="false">IF(M20="Not Available",0.0889*ABS(H20),M20*ABS(H20))</f>
        <v>0</v>
      </c>
      <c r="P20" s="32" t="n">
        <f aca="false">+IF($K20&gt;0,$K20,0)</f>
        <v>0</v>
      </c>
      <c r="Q20" s="32" t="n">
        <f aca="false">+IF($K20&lt;0,$K20,0)</f>
        <v>0</v>
      </c>
      <c r="R20" s="32" t="n">
        <f aca="false">IF(P20&gt;P19,P20-P19,0)</f>
        <v>0</v>
      </c>
      <c r="S20" s="32" t="n">
        <f aca="false">IF(Q20&lt;Q19,Q20-Q19,0)</f>
        <v>0</v>
      </c>
      <c r="T20" s="56" t="n">
        <f aca="false">IF(K20&gt;0,K20*L20,0)</f>
        <v>0</v>
      </c>
      <c r="U20" s="57" t="n">
        <f aca="false">IF(K20&lt;0,K20*M20,0)</f>
        <v>0</v>
      </c>
    </row>
    <row r="21" customFormat="false" ht="12.75" hidden="false" customHeight="false" outlineLevel="0" collapsed="false">
      <c r="A21" s="47" t="n">
        <v>10</v>
      </c>
      <c r="B21" s="47"/>
      <c r="C21" s="47"/>
      <c r="D21" s="58"/>
      <c r="E21" s="47"/>
      <c r="F21" s="47"/>
      <c r="G21" s="53"/>
      <c r="H21" s="53"/>
      <c r="I21" s="53" t="n">
        <f aca="false">+G21+H21</f>
        <v>0</v>
      </c>
      <c r="J21" s="53"/>
      <c r="K21" s="53" t="n">
        <f aca="false">+K20+I21</f>
        <v>0</v>
      </c>
      <c r="L21" s="54" t="n">
        <v>0.03</v>
      </c>
      <c r="M21" s="54" t="n">
        <v>0.08</v>
      </c>
      <c r="N21" s="55" t="n">
        <f aca="false">IF(L21="Not Available",0.0889*G21,L21*G21)</f>
        <v>0</v>
      </c>
      <c r="O21" s="55" t="n">
        <f aca="false">IF(M21="Not Available",0.0889*ABS(H21),M21*ABS(H21))</f>
        <v>0</v>
      </c>
      <c r="P21" s="32" t="n">
        <f aca="false">+IF($K21&gt;0,$K21,0)</f>
        <v>0</v>
      </c>
      <c r="Q21" s="32" t="n">
        <f aca="false">+IF($K21&lt;0,$K21,0)</f>
        <v>0</v>
      </c>
      <c r="R21" s="32" t="n">
        <f aca="false">IF(P21&gt;P20,P21-P20,0)</f>
        <v>0</v>
      </c>
      <c r="S21" s="32" t="n">
        <f aca="false">IF(Q21&lt;Q20,Q21-Q20,0)</f>
        <v>0</v>
      </c>
      <c r="T21" s="56" t="n">
        <f aca="false">IF(K21&gt;0,K21*L21,0)</f>
        <v>0</v>
      </c>
      <c r="U21" s="57" t="n">
        <f aca="false">IF(K21&lt;0,K21*M21,0)</f>
        <v>0</v>
      </c>
    </row>
    <row r="22" customFormat="false" ht="12.75" hidden="false" customHeight="false" outlineLevel="0" collapsed="false">
      <c r="A22" s="47" t="n">
        <v>11</v>
      </c>
      <c r="B22" s="51"/>
      <c r="C22" s="47"/>
      <c r="D22" s="58"/>
      <c r="E22" s="47"/>
      <c r="F22" s="51"/>
      <c r="G22" s="52"/>
      <c r="H22" s="52"/>
      <c r="I22" s="53" t="n">
        <f aca="false">+G22+H22</f>
        <v>0</v>
      </c>
      <c r="J22" s="53"/>
      <c r="K22" s="53" t="n">
        <f aca="false">+K21+I22</f>
        <v>0</v>
      </c>
      <c r="L22" s="54" t="n">
        <v>0.03</v>
      </c>
      <c r="M22" s="54" t="n">
        <v>0.08</v>
      </c>
      <c r="N22" s="55" t="n">
        <f aca="false">IF(L22="Not Available",0.0889*G22,L22*G22)</f>
        <v>0</v>
      </c>
      <c r="O22" s="55" t="n">
        <f aca="false">IF(M22="Not Available",0.0889*ABS(H22),M22*ABS(H22))</f>
        <v>0</v>
      </c>
      <c r="P22" s="32" t="n">
        <f aca="false">+IF($K22&gt;0,$K22,0)</f>
        <v>0</v>
      </c>
      <c r="Q22" s="32" t="n">
        <f aca="false">+IF($K22&lt;0,$K22,0)</f>
        <v>0</v>
      </c>
      <c r="R22" s="32" t="n">
        <f aca="false">IF(P22&gt;P21,P22-P21,0)</f>
        <v>0</v>
      </c>
      <c r="S22" s="32" t="n">
        <f aca="false">IF(Q22&lt;Q21,Q22-Q21,0)</f>
        <v>0</v>
      </c>
      <c r="T22" s="56" t="n">
        <f aca="false">IF(K22&gt;0,K22*L22,0)</f>
        <v>0</v>
      </c>
      <c r="U22" s="57" t="n">
        <f aca="false">IF(K22&lt;0,K22*M22,0)</f>
        <v>0</v>
      </c>
    </row>
    <row r="23" customFormat="false" ht="12.75" hidden="false" customHeight="false" outlineLevel="0" collapsed="false">
      <c r="A23" s="47" t="n">
        <v>12</v>
      </c>
      <c r="B23" s="47"/>
      <c r="C23" s="47"/>
      <c r="D23" s="58"/>
      <c r="E23" s="47"/>
      <c r="F23" s="47"/>
      <c r="G23" s="53"/>
      <c r="H23" s="53"/>
      <c r="I23" s="53" t="n">
        <f aca="false">+G23+H23</f>
        <v>0</v>
      </c>
      <c r="J23" s="53"/>
      <c r="K23" s="53" t="n">
        <f aca="false">+K22+I23</f>
        <v>0</v>
      </c>
      <c r="L23" s="54" t="n">
        <v>0.03</v>
      </c>
      <c r="M23" s="54" t="n">
        <v>0.08</v>
      </c>
      <c r="N23" s="55" t="n">
        <f aca="false">IF(L23="Not Available",0.0889*G23,L23*G23)</f>
        <v>0</v>
      </c>
      <c r="O23" s="55" t="n">
        <f aca="false">IF(M23="Not Available",0.0889*ABS(H23),M23*ABS(H23))</f>
        <v>0</v>
      </c>
      <c r="P23" s="32" t="n">
        <f aca="false">+IF($K23&gt;0,$K23,0)</f>
        <v>0</v>
      </c>
      <c r="Q23" s="32" t="n">
        <f aca="false">+IF($K23&lt;0,$K23,0)</f>
        <v>0</v>
      </c>
      <c r="R23" s="32" t="n">
        <f aca="false">IF(P23&gt;P22,P23-P22,0)</f>
        <v>0</v>
      </c>
      <c r="S23" s="32" t="n">
        <f aca="false">IF(Q23&lt;Q22,Q23-Q22,0)</f>
        <v>0</v>
      </c>
      <c r="T23" s="56" t="n">
        <f aca="false">IF(K23&gt;0,K23*L23,0)</f>
        <v>0</v>
      </c>
      <c r="U23" s="57" t="n">
        <f aca="false">IF(K23&lt;0,K23*M23,0)</f>
        <v>0</v>
      </c>
    </row>
    <row r="24" customFormat="false" ht="12.75" hidden="false" customHeight="false" outlineLevel="0" collapsed="false">
      <c r="A24" s="47" t="n">
        <v>13</v>
      </c>
      <c r="B24" s="51"/>
      <c r="C24" s="47"/>
      <c r="D24" s="58"/>
      <c r="E24" s="47"/>
      <c r="F24" s="51"/>
      <c r="G24" s="52"/>
      <c r="H24" s="52"/>
      <c r="I24" s="53" t="n">
        <f aca="false">+G24+H24</f>
        <v>0</v>
      </c>
      <c r="J24" s="53"/>
      <c r="K24" s="53" t="n">
        <f aca="false">+K23+I24</f>
        <v>0</v>
      </c>
      <c r="L24" s="54" t="n">
        <v>0.03</v>
      </c>
      <c r="M24" s="54" t="n">
        <v>0.08</v>
      </c>
      <c r="N24" s="55" t="n">
        <f aca="false">IF(L24="Not Available",0.0889*G24,L24*G24)</f>
        <v>0</v>
      </c>
      <c r="O24" s="55" t="n">
        <f aca="false">IF(M24="Not Available",0.0889*ABS(H24),M24*ABS(H24))</f>
        <v>0</v>
      </c>
      <c r="P24" s="32" t="n">
        <f aca="false">+IF($K24&gt;0,$K24,0)</f>
        <v>0</v>
      </c>
      <c r="Q24" s="32" t="n">
        <f aca="false">+IF($K24&lt;0,$K24,0)</f>
        <v>0</v>
      </c>
      <c r="R24" s="32" t="n">
        <f aca="false">IF(P24&gt;P23,P24-P23,0)</f>
        <v>0</v>
      </c>
      <c r="S24" s="32" t="n">
        <f aca="false">IF(Q24&lt;Q23,Q24-Q23,0)</f>
        <v>0</v>
      </c>
      <c r="T24" s="56" t="n">
        <f aca="false">IF(K24&gt;0,K24*L24,0)</f>
        <v>0</v>
      </c>
      <c r="U24" s="57" t="n">
        <f aca="false">IF(K24&lt;0,K24*M24,0)</f>
        <v>0</v>
      </c>
    </row>
    <row r="25" customFormat="false" ht="12.75" hidden="false" customHeight="false" outlineLevel="0" collapsed="false">
      <c r="A25" s="47" t="n">
        <v>14</v>
      </c>
      <c r="B25" s="51"/>
      <c r="C25" s="47"/>
      <c r="D25" s="58"/>
      <c r="E25" s="47"/>
      <c r="F25" s="51"/>
      <c r="G25" s="52"/>
      <c r="H25" s="52"/>
      <c r="I25" s="53" t="n">
        <f aca="false">+G25+H25</f>
        <v>0</v>
      </c>
      <c r="J25" s="53"/>
      <c r="K25" s="53" t="n">
        <f aca="false">+K24+I25</f>
        <v>0</v>
      </c>
      <c r="L25" s="54" t="n">
        <v>0.03</v>
      </c>
      <c r="M25" s="54" t="n">
        <v>0.08</v>
      </c>
      <c r="N25" s="55" t="n">
        <f aca="false">IF(L25="Not Available",0.0889*G25,L25*G25)</f>
        <v>0</v>
      </c>
      <c r="O25" s="55" t="n">
        <f aca="false">IF(M25="Not Available",0.0889*ABS(H25),M25*ABS(H25))</f>
        <v>0</v>
      </c>
      <c r="P25" s="32" t="n">
        <f aca="false">+IF($K25&gt;0,$K25,0)</f>
        <v>0</v>
      </c>
      <c r="Q25" s="32" t="n">
        <f aca="false">+IF($K25&lt;0,$K25,0)</f>
        <v>0</v>
      </c>
      <c r="R25" s="32" t="n">
        <f aca="false">IF(P25&gt;P24,P25-P24,0)</f>
        <v>0</v>
      </c>
      <c r="S25" s="32" t="n">
        <f aca="false">IF(Q25&lt;Q24,Q25-Q24,0)</f>
        <v>0</v>
      </c>
      <c r="T25" s="56" t="n">
        <f aca="false">IF(K25&gt;0,K25*L25,0)</f>
        <v>0</v>
      </c>
      <c r="U25" s="57" t="n">
        <f aca="false">IF(K25&lt;0,K25*M25,0)</f>
        <v>0</v>
      </c>
    </row>
    <row r="26" customFormat="false" ht="12.75" hidden="false" customHeight="false" outlineLevel="0" collapsed="false">
      <c r="A26" s="47" t="n">
        <v>15</v>
      </c>
      <c r="B26" s="47"/>
      <c r="C26" s="47"/>
      <c r="D26" s="58"/>
      <c r="E26" s="47"/>
      <c r="F26" s="47"/>
      <c r="G26" s="53"/>
      <c r="H26" s="53"/>
      <c r="I26" s="53" t="n">
        <f aca="false">+G26+H26</f>
        <v>0</v>
      </c>
      <c r="J26" s="53"/>
      <c r="K26" s="53" t="n">
        <f aca="false">+K25+I26</f>
        <v>0</v>
      </c>
      <c r="L26" s="54" t="n">
        <v>0.03</v>
      </c>
      <c r="M26" s="54" t="n">
        <v>0.25</v>
      </c>
      <c r="N26" s="55" t="n">
        <f aca="false">IF(L26="Not Available",0.0889*G26,L26*G26)</f>
        <v>0</v>
      </c>
      <c r="O26" s="55" t="n">
        <f aca="false">IF(M26="Not Available",0.0889*ABS(H26),M26*ABS(H26))</f>
        <v>0</v>
      </c>
      <c r="P26" s="32" t="n">
        <f aca="false">+IF($K26&gt;0,$K26,0)</f>
        <v>0</v>
      </c>
      <c r="Q26" s="32" t="n">
        <f aca="false">+IF($K26&lt;0,$K26,0)</f>
        <v>0</v>
      </c>
      <c r="R26" s="32" t="n">
        <f aca="false">IF(P26&gt;P25,P26-P25,0)</f>
        <v>0</v>
      </c>
      <c r="S26" s="32" t="n">
        <f aca="false">IF(Q26&lt;Q25,Q26-Q25,0)</f>
        <v>0</v>
      </c>
      <c r="T26" s="56" t="n">
        <f aca="false">IF(K26&gt;0,K26*L26,0)</f>
        <v>0</v>
      </c>
      <c r="U26" s="57" t="n">
        <f aca="false">IF(K26&lt;0,K26*M26,0)</f>
        <v>0</v>
      </c>
    </row>
    <row r="27" customFormat="false" ht="12.75" hidden="false" customHeight="false" outlineLevel="0" collapsed="false">
      <c r="A27" s="47" t="n">
        <v>16</v>
      </c>
      <c r="B27" s="51"/>
      <c r="C27" s="47"/>
      <c r="D27" s="58"/>
      <c r="E27" s="47"/>
      <c r="F27" s="51"/>
      <c r="G27" s="52"/>
      <c r="H27" s="52"/>
      <c r="I27" s="53" t="n">
        <f aca="false">+G27+H27</f>
        <v>0</v>
      </c>
      <c r="J27" s="53"/>
      <c r="K27" s="53" t="n">
        <f aca="false">+K26+I27</f>
        <v>0</v>
      </c>
      <c r="L27" s="54" t="n">
        <v>0.03</v>
      </c>
      <c r="M27" s="54" t="n">
        <v>0.25</v>
      </c>
      <c r="N27" s="55" t="n">
        <f aca="false">IF(L27="Not Available",0.0889*G27,L27*G27)</f>
        <v>0</v>
      </c>
      <c r="O27" s="55" t="n">
        <f aca="false">IF(M27="Not Available",0.0889*ABS(H27),M27*ABS(H27))</f>
        <v>0</v>
      </c>
      <c r="P27" s="32" t="n">
        <f aca="false">+IF($K27&gt;0,$K27,0)</f>
        <v>0</v>
      </c>
      <c r="Q27" s="32" t="n">
        <f aca="false">+IF($K27&lt;0,$K27,0)</f>
        <v>0</v>
      </c>
      <c r="R27" s="32" t="n">
        <f aca="false">IF(P27&gt;P26,P27-P26,0)</f>
        <v>0</v>
      </c>
      <c r="S27" s="32" t="n">
        <f aca="false">IF(Q27&lt;Q26,Q27-Q26,0)</f>
        <v>0</v>
      </c>
      <c r="T27" s="56" t="n">
        <f aca="false">IF(K27&gt;0,K27*L27,0)</f>
        <v>0</v>
      </c>
      <c r="U27" s="57" t="n">
        <f aca="false">IF(K27&lt;0,K27*M27,0)</f>
        <v>0</v>
      </c>
    </row>
    <row r="28" customFormat="false" ht="12.75" hidden="false" customHeight="false" outlineLevel="0" collapsed="false">
      <c r="A28" s="47" t="n">
        <v>17</v>
      </c>
      <c r="B28" s="51"/>
      <c r="C28" s="47"/>
      <c r="D28" s="58"/>
      <c r="E28" s="47"/>
      <c r="F28" s="51"/>
      <c r="G28" s="52"/>
      <c r="H28" s="52"/>
      <c r="I28" s="53" t="n">
        <f aca="false">+G28+H28</f>
        <v>0</v>
      </c>
      <c r="J28" s="53"/>
      <c r="K28" s="53" t="n">
        <f aca="false">+K27+I28</f>
        <v>0</v>
      </c>
      <c r="L28" s="54" t="n">
        <v>0.03</v>
      </c>
      <c r="M28" s="54" t="n">
        <v>0.25</v>
      </c>
      <c r="N28" s="55" t="n">
        <f aca="false">IF(L28="Not Available",0.0889*G28,L28*G28)</f>
        <v>0</v>
      </c>
      <c r="O28" s="55" t="n">
        <f aca="false">IF(M28="Not Available",0.0889*ABS(H28),M28*ABS(H28))</f>
        <v>0</v>
      </c>
      <c r="P28" s="32" t="n">
        <f aca="false">+IF($K28&gt;0,$K28,0)</f>
        <v>0</v>
      </c>
      <c r="Q28" s="32" t="n">
        <f aca="false">+IF($K28&lt;0,$K28,0)</f>
        <v>0</v>
      </c>
      <c r="R28" s="32" t="n">
        <f aca="false">IF(P28&gt;P27,P28-P27,0)</f>
        <v>0</v>
      </c>
      <c r="S28" s="32" t="n">
        <f aca="false">IF(Q28&lt;Q27,Q28-Q27,0)</f>
        <v>0</v>
      </c>
      <c r="T28" s="56" t="n">
        <f aca="false">IF(K28&gt;0,K28*L28,0)</f>
        <v>0</v>
      </c>
      <c r="U28" s="57" t="n">
        <f aca="false">IF(K28&lt;0,K28*M28,0)</f>
        <v>0</v>
      </c>
    </row>
    <row r="29" customFormat="false" ht="12.75" hidden="false" customHeight="false" outlineLevel="0" collapsed="false">
      <c r="A29" s="47" t="n">
        <v>18</v>
      </c>
      <c r="B29" s="47"/>
      <c r="C29" s="47"/>
      <c r="D29" s="58"/>
      <c r="E29" s="47"/>
      <c r="F29" s="47"/>
      <c r="G29" s="53"/>
      <c r="H29" s="53"/>
      <c r="I29" s="53" t="n">
        <f aca="false">+G29+H29</f>
        <v>0</v>
      </c>
      <c r="J29" s="53"/>
      <c r="K29" s="53" t="n">
        <f aca="false">+K28+I29</f>
        <v>0</v>
      </c>
      <c r="L29" s="54" t="n">
        <v>0.03</v>
      </c>
      <c r="M29" s="54" t="n">
        <v>0.25</v>
      </c>
      <c r="N29" s="55" t="n">
        <f aca="false">IF(L29="Not Available",0.0889*G29,L29*G29)</f>
        <v>0</v>
      </c>
      <c r="O29" s="55" t="n">
        <f aca="false">IF(M29="Not Available",0.0889*ABS(H29),M29*ABS(H29))</f>
        <v>0</v>
      </c>
      <c r="P29" s="32" t="n">
        <f aca="false">+IF($K29&gt;0,$K29,0)</f>
        <v>0</v>
      </c>
      <c r="Q29" s="32" t="n">
        <f aca="false">+IF($K29&lt;0,$K29,0)</f>
        <v>0</v>
      </c>
      <c r="R29" s="32" t="n">
        <f aca="false">IF(P29&gt;P28,P29-P28,0)</f>
        <v>0</v>
      </c>
      <c r="S29" s="32" t="n">
        <f aca="false">IF(Q29&lt;Q28,Q29-Q28,0)</f>
        <v>0</v>
      </c>
      <c r="T29" s="56" t="n">
        <f aca="false">IF(K29&gt;0,K29*L29,0)</f>
        <v>0</v>
      </c>
      <c r="U29" s="57" t="n">
        <f aca="false">IF(K29&lt;0,K29*M29,0)</f>
        <v>0</v>
      </c>
    </row>
    <row r="30" customFormat="false" ht="12.75" hidden="false" customHeight="false" outlineLevel="0" collapsed="false">
      <c r="A30" s="47" t="n">
        <v>19</v>
      </c>
      <c r="B30" s="47"/>
      <c r="C30" s="47"/>
      <c r="D30" s="58"/>
      <c r="E30" s="47"/>
      <c r="F30" s="47"/>
      <c r="G30" s="53"/>
      <c r="H30" s="53"/>
      <c r="I30" s="53" t="n">
        <f aca="false">+G30+H30</f>
        <v>0</v>
      </c>
      <c r="J30" s="53"/>
      <c r="K30" s="53" t="n">
        <f aca="false">+K29+I30</f>
        <v>0</v>
      </c>
      <c r="L30" s="54" t="n">
        <v>0.03</v>
      </c>
      <c r="M30" s="54" t="n">
        <v>0.25</v>
      </c>
      <c r="N30" s="55" t="n">
        <f aca="false">IF(L30="Not Available",0.0889*G30,L30*G30)</f>
        <v>0</v>
      </c>
      <c r="O30" s="55" t="n">
        <f aca="false">IF(M30="Not Available",0.0889*ABS(H30),M30*ABS(H30))</f>
        <v>0</v>
      </c>
      <c r="P30" s="32" t="n">
        <f aca="false">+IF($K30&gt;0,$K30,0)</f>
        <v>0</v>
      </c>
      <c r="Q30" s="32" t="n">
        <f aca="false">+IF($K30&lt;0,$K30,0)</f>
        <v>0</v>
      </c>
      <c r="R30" s="32" t="n">
        <f aca="false">IF(P30&gt;P29,P30-P29,0)</f>
        <v>0</v>
      </c>
      <c r="S30" s="32" t="n">
        <f aca="false">IF(Q30&lt;Q29,Q30-Q29,0)</f>
        <v>0</v>
      </c>
      <c r="T30" s="56" t="n">
        <f aca="false">IF(K30&gt;0,K30*L30,0)</f>
        <v>0</v>
      </c>
      <c r="U30" s="57" t="n">
        <f aca="false">IF(K30&lt;0,K30*M30,0)</f>
        <v>0</v>
      </c>
    </row>
    <row r="31" customFormat="false" ht="12.75" hidden="false" customHeight="false" outlineLevel="0" collapsed="false">
      <c r="A31" s="47" t="n">
        <v>20</v>
      </c>
      <c r="B31" s="51"/>
      <c r="C31" s="47"/>
      <c r="D31" s="58"/>
      <c r="E31" s="47"/>
      <c r="F31" s="51"/>
      <c r="G31" s="52"/>
      <c r="H31" s="52"/>
      <c r="I31" s="53" t="n">
        <f aca="false">+G31+H31</f>
        <v>0</v>
      </c>
      <c r="J31" s="53"/>
      <c r="K31" s="53" t="n">
        <f aca="false">+K30+I31</f>
        <v>0</v>
      </c>
      <c r="L31" s="54" t="n">
        <v>0.03</v>
      </c>
      <c r="M31" s="54" t="n">
        <v>0.25</v>
      </c>
      <c r="N31" s="55" t="n">
        <f aca="false">IF(L31="Not Available",0.0889*G31,L31*G31)</f>
        <v>0</v>
      </c>
      <c r="O31" s="55" t="n">
        <f aca="false">IF(M31="Not Available",0.0889*ABS(H31),M31*ABS(H31))</f>
        <v>0</v>
      </c>
      <c r="P31" s="32" t="n">
        <f aca="false">+IF($K31&gt;0,$K31,0)</f>
        <v>0</v>
      </c>
      <c r="Q31" s="32" t="n">
        <f aca="false">+IF($K31&lt;0,$K31,0)</f>
        <v>0</v>
      </c>
      <c r="R31" s="32" t="n">
        <f aca="false">IF(P31&gt;P30,P31-P30,0)</f>
        <v>0</v>
      </c>
      <c r="S31" s="32" t="n">
        <f aca="false">IF(Q31&lt;Q30,Q31-Q30,0)</f>
        <v>0</v>
      </c>
      <c r="T31" s="56" t="n">
        <f aca="false">IF(K31&gt;0,K31*L31,0)</f>
        <v>0</v>
      </c>
      <c r="U31" s="57" t="n">
        <f aca="false">IF(K31&lt;0,K31*M31,0)</f>
        <v>0</v>
      </c>
    </row>
    <row r="32" customFormat="false" ht="12.75" hidden="false" customHeight="false" outlineLevel="0" collapsed="false">
      <c r="A32" s="47" t="n">
        <v>21</v>
      </c>
      <c r="B32" s="47"/>
      <c r="C32" s="47"/>
      <c r="D32" s="58"/>
      <c r="E32" s="47"/>
      <c r="F32" s="47"/>
      <c r="G32" s="53"/>
      <c r="H32" s="53"/>
      <c r="I32" s="53" t="n">
        <f aca="false">+G32+H32</f>
        <v>0</v>
      </c>
      <c r="J32" s="53"/>
      <c r="K32" s="53" t="n">
        <f aca="false">+K31+I32</f>
        <v>0</v>
      </c>
      <c r="L32" s="54" t="n">
        <v>0.03</v>
      </c>
      <c r="M32" s="54" t="n">
        <v>0.3883</v>
      </c>
      <c r="N32" s="55" t="n">
        <f aca="false">IF(L32="Not Available",0.0889*G32,L32*G32)</f>
        <v>0</v>
      </c>
      <c r="O32" s="55" t="n">
        <f aca="false">IF(M32="Not Available",0.0889*ABS(H32),M32*ABS(H32))</f>
        <v>0</v>
      </c>
      <c r="P32" s="32" t="n">
        <f aca="false">+IF($K32&gt;0,$K32,0)</f>
        <v>0</v>
      </c>
      <c r="Q32" s="32" t="n">
        <f aca="false">+IF($K32&lt;0,$K32,0)</f>
        <v>0</v>
      </c>
      <c r="R32" s="32" t="n">
        <f aca="false">IF(P32&gt;P31,P32-P31,0)</f>
        <v>0</v>
      </c>
      <c r="S32" s="32" t="n">
        <f aca="false">IF(Q32&lt;Q31,Q32-Q31,0)</f>
        <v>0</v>
      </c>
      <c r="T32" s="56" t="n">
        <f aca="false">IF(K32&gt;0,K32*L32,0)</f>
        <v>0</v>
      </c>
      <c r="U32" s="57" t="n">
        <f aca="false">IF(K32&lt;0,K32*M32,0)</f>
        <v>0</v>
      </c>
    </row>
    <row r="33" customFormat="false" ht="12.75" hidden="false" customHeight="false" outlineLevel="0" collapsed="false">
      <c r="A33" s="47" t="n">
        <v>22</v>
      </c>
      <c r="B33" s="51"/>
      <c r="C33" s="47"/>
      <c r="D33" s="58"/>
      <c r="E33" s="47"/>
      <c r="F33" s="51"/>
      <c r="G33" s="52"/>
      <c r="H33" s="52"/>
      <c r="I33" s="53" t="n">
        <f aca="false">+G33+H33</f>
        <v>0</v>
      </c>
      <c r="J33" s="53"/>
      <c r="K33" s="53" t="n">
        <f aca="false">+K32+I33</f>
        <v>0</v>
      </c>
      <c r="L33" s="54" t="n">
        <v>0.03</v>
      </c>
      <c r="M33" s="54" t="n">
        <v>0.3883</v>
      </c>
      <c r="N33" s="55" t="n">
        <f aca="false">IF(L33="Not Available",0.0889*G33,L33*G33)</f>
        <v>0</v>
      </c>
      <c r="O33" s="55" t="n">
        <f aca="false">IF(M33="Not Available",0.0889*ABS(H33),M33*ABS(H33))</f>
        <v>0</v>
      </c>
      <c r="P33" s="32" t="n">
        <f aca="false">+IF($K33&gt;0,$K33,0)</f>
        <v>0</v>
      </c>
      <c r="Q33" s="32" t="n">
        <f aca="false">+IF($K33&lt;0,$K33,0)</f>
        <v>0</v>
      </c>
      <c r="R33" s="32" t="n">
        <f aca="false">IF(P33&gt;P32,P33-P32,0)</f>
        <v>0</v>
      </c>
      <c r="S33" s="32" t="n">
        <f aca="false">IF(Q33&lt;Q32,Q33-Q32,0)</f>
        <v>0</v>
      </c>
      <c r="T33" s="56" t="n">
        <f aca="false">IF(K33&gt;0,K33*L33,0)</f>
        <v>0</v>
      </c>
      <c r="U33" s="57" t="n">
        <f aca="false">IF(K33&lt;0,K33*M33,0)</f>
        <v>0</v>
      </c>
    </row>
    <row r="34" customFormat="false" ht="12.75" hidden="false" customHeight="false" outlineLevel="0" collapsed="false">
      <c r="A34" s="47" t="n">
        <v>23</v>
      </c>
      <c r="B34" s="51"/>
      <c r="C34" s="47"/>
      <c r="D34" s="58"/>
      <c r="E34" s="47"/>
      <c r="F34" s="51"/>
      <c r="G34" s="52"/>
      <c r="H34" s="52"/>
      <c r="I34" s="53" t="n">
        <f aca="false">+G34+H34</f>
        <v>0</v>
      </c>
      <c r="J34" s="53"/>
      <c r="K34" s="53" t="n">
        <f aca="false">+K33+I34</f>
        <v>0</v>
      </c>
      <c r="L34" s="54" t="n">
        <v>0.04</v>
      </c>
      <c r="M34" s="54" t="n">
        <v>0.3883</v>
      </c>
      <c r="N34" s="55" t="n">
        <f aca="false">IF(L34="Not Available",0.0889*G34,L34*G34)</f>
        <v>0</v>
      </c>
      <c r="O34" s="55" t="n">
        <f aca="false">IF(M34="Not Available",0.0889*ABS(H34),M34*ABS(H34))</f>
        <v>0</v>
      </c>
      <c r="P34" s="32" t="n">
        <f aca="false">+IF($K34&gt;0,$K34,0)</f>
        <v>0</v>
      </c>
      <c r="Q34" s="32" t="n">
        <f aca="false">+IF($K34&lt;0,$K34,0)</f>
        <v>0</v>
      </c>
      <c r="R34" s="32" t="n">
        <f aca="false">IF(P34&gt;P33,P34-P33,0)</f>
        <v>0</v>
      </c>
      <c r="S34" s="32" t="n">
        <f aca="false">IF(Q34&lt;Q33,Q34-Q33,0)</f>
        <v>0</v>
      </c>
      <c r="T34" s="56" t="n">
        <f aca="false">IF(K34&gt;0,K34*L34,0)</f>
        <v>0</v>
      </c>
      <c r="U34" s="57" t="n">
        <f aca="false">IF(K34&lt;0,K34*M34,0)</f>
        <v>0</v>
      </c>
    </row>
    <row r="35" customFormat="false" ht="12.75" hidden="false" customHeight="false" outlineLevel="0" collapsed="false">
      <c r="A35" s="47" t="n">
        <v>24</v>
      </c>
      <c r="B35" s="51"/>
      <c r="C35" s="47"/>
      <c r="D35" s="58"/>
      <c r="E35" s="47"/>
      <c r="F35" s="51"/>
      <c r="G35" s="52"/>
      <c r="H35" s="52"/>
      <c r="I35" s="53" t="n">
        <f aca="false">+G35+H35</f>
        <v>0</v>
      </c>
      <c r="J35" s="53"/>
      <c r="K35" s="53" t="n">
        <f aca="false">+K34+I35</f>
        <v>0</v>
      </c>
      <c r="L35" s="54" t="n">
        <v>0.04</v>
      </c>
      <c r="M35" s="54" t="n">
        <v>0.3883</v>
      </c>
      <c r="N35" s="55" t="n">
        <f aca="false">IF(L35="Not Available",0.0889*G35,L35*G35)</f>
        <v>0</v>
      </c>
      <c r="O35" s="55" t="n">
        <f aca="false">IF(M35="Not Available",0.0889*ABS(H35),M35*ABS(H35))</f>
        <v>0</v>
      </c>
      <c r="P35" s="32" t="n">
        <f aca="false">+IF($K35&gt;0,$K35,0)</f>
        <v>0</v>
      </c>
      <c r="Q35" s="32" t="n">
        <f aca="false">+IF($K35&lt;0,$K35,0)</f>
        <v>0</v>
      </c>
      <c r="R35" s="32" t="n">
        <f aca="false">IF(P35&gt;P34,P35-P34,0)</f>
        <v>0</v>
      </c>
      <c r="S35" s="32" t="n">
        <f aca="false">IF(Q35&lt;Q34,Q35-Q34,0)</f>
        <v>0</v>
      </c>
      <c r="T35" s="56" t="n">
        <f aca="false">IF(K35&gt;0,K35*L35,0)</f>
        <v>0</v>
      </c>
      <c r="U35" s="57" t="n">
        <f aca="false">IF(K35&lt;0,K35*M35,0)</f>
        <v>0</v>
      </c>
    </row>
    <row r="36" customFormat="false" ht="12.75" hidden="false" customHeight="false" outlineLevel="0" collapsed="false">
      <c r="A36" s="47" t="n">
        <v>25</v>
      </c>
      <c r="B36" s="51"/>
      <c r="C36" s="47"/>
      <c r="D36" s="58"/>
      <c r="E36" s="47"/>
      <c r="F36" s="51"/>
      <c r="G36" s="52"/>
      <c r="H36" s="52"/>
      <c r="I36" s="53" t="n">
        <f aca="false">+G36+H36</f>
        <v>0</v>
      </c>
      <c r="J36" s="53"/>
      <c r="K36" s="53" t="n">
        <f aca="false">+K35+I36</f>
        <v>0</v>
      </c>
      <c r="L36" s="54" t="n">
        <v>0.04</v>
      </c>
      <c r="M36" s="54" t="n">
        <v>0.3883</v>
      </c>
      <c r="N36" s="55" t="n">
        <f aca="false">IF(L36="Not Available",0.0889*G36,L36*G36)</f>
        <v>0</v>
      </c>
      <c r="O36" s="55" t="n">
        <f aca="false">IF(M36="Not Available",0.0889*ABS(H36),M36*ABS(H36))</f>
        <v>0</v>
      </c>
      <c r="P36" s="32" t="n">
        <f aca="false">+IF($K36&gt;0,$K36,0)</f>
        <v>0</v>
      </c>
      <c r="Q36" s="32" t="n">
        <f aca="false">+IF($K36&lt;0,$K36,0)</f>
        <v>0</v>
      </c>
      <c r="R36" s="32" t="n">
        <f aca="false">IF(P36&gt;P35,P36-P35,0)</f>
        <v>0</v>
      </c>
      <c r="S36" s="32" t="n">
        <f aca="false">IF(Q36&lt;Q35,Q36-Q35,0)</f>
        <v>0</v>
      </c>
      <c r="T36" s="56" t="n">
        <f aca="false">IF(K36&gt;0,K36*L36,0)</f>
        <v>0</v>
      </c>
      <c r="U36" s="57" t="n">
        <f aca="false">IF(K36&lt;0,K36*M36,0)</f>
        <v>0</v>
      </c>
    </row>
    <row r="37" customFormat="false" ht="12.75" hidden="false" customHeight="false" outlineLevel="0" collapsed="false">
      <c r="A37" s="47" t="n">
        <v>26</v>
      </c>
      <c r="B37" s="51"/>
      <c r="C37" s="47"/>
      <c r="D37" s="58"/>
      <c r="E37" s="47"/>
      <c r="F37" s="51"/>
      <c r="G37" s="52"/>
      <c r="H37" s="52"/>
      <c r="I37" s="53" t="n">
        <f aca="false">+G37+H37</f>
        <v>0</v>
      </c>
      <c r="J37" s="53"/>
      <c r="K37" s="53" t="n">
        <f aca="false">+K36+I37</f>
        <v>0</v>
      </c>
      <c r="L37" s="54" t="n">
        <v>0.04</v>
      </c>
      <c r="M37" s="54" t="n">
        <v>0.3883</v>
      </c>
      <c r="N37" s="55" t="n">
        <f aca="false">IF(L37="Not Available",0.0889*G37,L37*G37)</f>
        <v>0</v>
      </c>
      <c r="O37" s="55" t="n">
        <f aca="false">IF(M37="Not Available",0.0889*ABS(H37),M37*ABS(H37))</f>
        <v>0</v>
      </c>
      <c r="P37" s="32" t="n">
        <f aca="false">+IF($K37&gt;0,$K37,0)</f>
        <v>0</v>
      </c>
      <c r="Q37" s="32" t="n">
        <f aca="false">+IF($K37&lt;0,$K37,0)</f>
        <v>0</v>
      </c>
      <c r="R37" s="32" t="n">
        <f aca="false">IF(P37&gt;P36,P37-P36,0)</f>
        <v>0</v>
      </c>
      <c r="S37" s="32" t="n">
        <f aca="false">IF(Q37&lt;Q36,Q37-Q36,0)</f>
        <v>0</v>
      </c>
      <c r="T37" s="56" t="n">
        <f aca="false">IF(K37&gt;0,K37*L37,0)</f>
        <v>0</v>
      </c>
      <c r="U37" s="57" t="n">
        <f aca="false">IF(K37&lt;0,K37*M37,0)</f>
        <v>0</v>
      </c>
    </row>
    <row r="38" customFormat="false" ht="12.75" hidden="false" customHeight="false" outlineLevel="0" collapsed="false">
      <c r="A38" s="47" t="n">
        <v>27</v>
      </c>
      <c r="B38" s="51"/>
      <c r="C38" s="47"/>
      <c r="D38" s="58"/>
      <c r="E38" s="47"/>
      <c r="F38" s="51"/>
      <c r="G38" s="52"/>
      <c r="H38" s="52"/>
      <c r="I38" s="53" t="n">
        <f aca="false">+G38+H38</f>
        <v>0</v>
      </c>
      <c r="J38" s="53"/>
      <c r="K38" s="53" t="n">
        <f aca="false">+K37+I38</f>
        <v>0</v>
      </c>
      <c r="L38" s="54" t="n">
        <v>0.04</v>
      </c>
      <c r="M38" s="54" t="n">
        <v>0.3883</v>
      </c>
      <c r="N38" s="55" t="n">
        <f aca="false">IF(L38="Not Available",0.0889*G38,L38*G38)</f>
        <v>0</v>
      </c>
      <c r="O38" s="55" t="n">
        <f aca="false">IF(M38="Not Available",0.0889*ABS(H38),M38*ABS(H38))</f>
        <v>0</v>
      </c>
      <c r="P38" s="32" t="n">
        <f aca="false">+IF($K38&gt;0,$K38,0)</f>
        <v>0</v>
      </c>
      <c r="Q38" s="32" t="n">
        <f aca="false">+IF($K38&lt;0,$K38,0)</f>
        <v>0</v>
      </c>
      <c r="R38" s="32" t="n">
        <f aca="false">IF(P38&gt;P37,P38-P37,0)</f>
        <v>0</v>
      </c>
      <c r="S38" s="32" t="n">
        <f aca="false">IF(Q38&lt;Q37,Q38-Q37,0)</f>
        <v>0</v>
      </c>
      <c r="T38" s="56" t="n">
        <f aca="false">IF(K38&gt;0,K38*L38,0)</f>
        <v>0</v>
      </c>
      <c r="U38" s="57" t="n">
        <f aca="false">IF(K38&lt;0,K38*M38,0)</f>
        <v>0</v>
      </c>
    </row>
    <row r="39" customFormat="false" ht="12.75" hidden="false" customHeight="false" outlineLevel="0" collapsed="false">
      <c r="A39" s="47" t="n">
        <v>28</v>
      </c>
      <c r="B39" s="51"/>
      <c r="C39" s="47"/>
      <c r="D39" s="58"/>
      <c r="E39" s="47"/>
      <c r="F39" s="51"/>
      <c r="G39" s="52"/>
      <c r="H39" s="52"/>
      <c r="I39" s="53" t="n">
        <f aca="false">+G39+H39</f>
        <v>0</v>
      </c>
      <c r="J39" s="53"/>
      <c r="K39" s="53" t="n">
        <f aca="false">+K38+I39</f>
        <v>0</v>
      </c>
      <c r="L39" s="54" t="n">
        <v>0.04</v>
      </c>
      <c r="M39" s="54" t="n">
        <v>0.3883</v>
      </c>
      <c r="N39" s="55" t="n">
        <f aca="false">IF(L39="Not Available",0.0889*G39,L39*G39)</f>
        <v>0</v>
      </c>
      <c r="O39" s="55" t="n">
        <f aca="false">IF(M39="Not Available",0.0889*ABS(H39),M39*ABS(H39))</f>
        <v>0</v>
      </c>
      <c r="P39" s="32" t="n">
        <f aca="false">+IF($K39&gt;0,$K39,0)</f>
        <v>0</v>
      </c>
      <c r="Q39" s="32" t="n">
        <f aca="false">+IF($K39&lt;0,$K39,0)</f>
        <v>0</v>
      </c>
      <c r="R39" s="32" t="n">
        <f aca="false">IF(P39&gt;P38,P39-P38,0)</f>
        <v>0</v>
      </c>
      <c r="S39" s="32" t="n">
        <f aca="false">IF(Q39&lt;Q38,Q39-Q38,0)</f>
        <v>0</v>
      </c>
      <c r="T39" s="56" t="n">
        <f aca="false">IF(K39&gt;0,K39*L39,0)</f>
        <v>0</v>
      </c>
      <c r="U39" s="57" t="n">
        <f aca="false">IF(K39&lt;0,K39*M39,0)</f>
        <v>0</v>
      </c>
    </row>
    <row r="40" customFormat="false" ht="12.75" hidden="false" customHeight="false" outlineLevel="0" collapsed="false">
      <c r="A40" s="47" t="n">
        <v>29</v>
      </c>
      <c r="B40" s="51"/>
      <c r="C40" s="47"/>
      <c r="D40" s="58"/>
      <c r="E40" s="47"/>
      <c r="F40" s="51"/>
      <c r="G40" s="52"/>
      <c r="H40" s="52"/>
      <c r="I40" s="53" t="n">
        <f aca="false">+G40+H40</f>
        <v>0</v>
      </c>
      <c r="J40" s="53"/>
      <c r="K40" s="53" t="n">
        <f aca="false">+K39+I40</f>
        <v>0</v>
      </c>
      <c r="L40" s="54" t="n">
        <v>0.04</v>
      </c>
      <c r="M40" s="54" t="n">
        <v>0.3883</v>
      </c>
      <c r="N40" s="55" t="n">
        <f aca="false">IF(L40="Not Available",0.0889*G40,L40*G40)</f>
        <v>0</v>
      </c>
      <c r="O40" s="55" t="n">
        <f aca="false">IF(M40="Not Available",0.0889*ABS(H40),M40*ABS(H40))</f>
        <v>0</v>
      </c>
      <c r="P40" s="32" t="n">
        <f aca="false">+IF($K40&gt;0,$K40,0)</f>
        <v>0</v>
      </c>
      <c r="Q40" s="32" t="n">
        <f aca="false">+IF($K40&lt;0,$K40,0)</f>
        <v>0</v>
      </c>
      <c r="R40" s="32" t="n">
        <f aca="false">IF(P40&gt;P39,P40-P39,0)</f>
        <v>0</v>
      </c>
      <c r="S40" s="32" t="n">
        <f aca="false">IF(Q40&lt;Q39,Q40-Q39,0)</f>
        <v>0</v>
      </c>
      <c r="T40" s="56" t="n">
        <f aca="false">IF(K40&gt;0,K40*L40,0)</f>
        <v>0</v>
      </c>
      <c r="U40" s="57" t="n">
        <f aca="false">IF(K40&lt;0,K40*M40,0)</f>
        <v>0</v>
      </c>
    </row>
    <row r="41" customFormat="false" ht="12.75" hidden="false" customHeight="false" outlineLevel="0" collapsed="false">
      <c r="A41" s="47" t="n">
        <v>30</v>
      </c>
      <c r="B41" s="51"/>
      <c r="C41" s="47"/>
      <c r="D41" s="58"/>
      <c r="E41" s="47"/>
      <c r="F41" s="51"/>
      <c r="G41" s="60"/>
      <c r="H41" s="60"/>
      <c r="I41" s="61" t="n">
        <f aca="false">+G41+H41</f>
        <v>0</v>
      </c>
      <c r="J41" s="53"/>
      <c r="K41" s="53" t="n">
        <f aca="false">+K40+I41</f>
        <v>0</v>
      </c>
      <c r="L41" s="54" t="n">
        <v>0.04</v>
      </c>
      <c r="M41" s="54" t="n">
        <v>0.3883</v>
      </c>
      <c r="N41" s="55" t="n">
        <f aca="false">IF(L41="Not Available",0.0889*G41,L41*G41)</f>
        <v>0</v>
      </c>
      <c r="O41" s="55" t="n">
        <f aca="false">IF(M41="Not Available",0.0889*ABS(H41),M41*ABS(H41))</f>
        <v>0</v>
      </c>
      <c r="P41" s="32" t="n">
        <f aca="false">+IF($K41&gt;0,$K41,0)</f>
        <v>0</v>
      </c>
      <c r="Q41" s="32" t="n">
        <f aca="false">+IF($K41&lt;0,$K41,0)</f>
        <v>0</v>
      </c>
      <c r="R41" s="32" t="n">
        <f aca="false">IF(P41&gt;P40,P41-P40,0)</f>
        <v>0</v>
      </c>
      <c r="S41" s="32" t="n">
        <f aca="false">IF(Q41&lt;Q40,Q41-Q40,0)</f>
        <v>0</v>
      </c>
      <c r="T41" s="56" t="n">
        <f aca="false">IF(K41&gt;0,K41*L41,0)</f>
        <v>0</v>
      </c>
      <c r="U41" s="57" t="n">
        <f aca="false">IF(K41&lt;0,K41*M41,0)</f>
        <v>0</v>
      </c>
    </row>
    <row r="42" customFormat="false" ht="12.75" hidden="false" customHeight="false" outlineLevel="0" collapsed="false">
      <c r="A42" s="47" t="n">
        <v>31</v>
      </c>
      <c r="B42" s="51"/>
      <c r="C42" s="47"/>
      <c r="D42" s="58"/>
      <c r="E42" s="47"/>
      <c r="F42" s="51"/>
      <c r="G42" s="60"/>
      <c r="H42" s="60"/>
      <c r="I42" s="61" t="n">
        <f aca="false">+G42+H42</f>
        <v>0</v>
      </c>
      <c r="J42" s="53"/>
      <c r="K42" s="53" t="n">
        <f aca="false">+K41+I42</f>
        <v>0</v>
      </c>
      <c r="L42" s="54" t="n">
        <v>0.04</v>
      </c>
      <c r="M42" s="54" t="n">
        <v>0.3883</v>
      </c>
      <c r="N42" s="55" t="n">
        <f aca="false">IF(L42="Not Available",0.0889*G42,L42*G42)</f>
        <v>0</v>
      </c>
      <c r="O42" s="55" t="n">
        <f aca="false">IF(M42="Not Available",0.0889*ABS(H42),M42*ABS(H42))</f>
        <v>0</v>
      </c>
      <c r="P42" s="32" t="n">
        <f aca="false">+IF($K42&gt;0,$K42,0)</f>
        <v>0</v>
      </c>
      <c r="Q42" s="32" t="n">
        <f aca="false">+IF($K42&lt;0,$K42,0)</f>
        <v>0</v>
      </c>
      <c r="R42" s="32" t="n">
        <f aca="false">IF(P42&gt;P41,P42-P41,0)</f>
        <v>0</v>
      </c>
      <c r="S42" s="32" t="n">
        <f aca="false">IF(Q42&lt;Q41,Q42-Q41,0)</f>
        <v>0</v>
      </c>
      <c r="T42" s="56" t="n">
        <f aca="false">IF(K42&gt;0,K42*L42,0)</f>
        <v>0</v>
      </c>
      <c r="U42" s="57" t="n">
        <f aca="false">IF(K42&lt;0,K42*M42,0)</f>
        <v>0</v>
      </c>
    </row>
    <row r="43" customFormat="false" ht="12.75" hidden="false" customHeight="false" outlineLevel="0" collapsed="false">
      <c r="A43" s="47" t="s">
        <v>41</v>
      </c>
      <c r="E43" s="0"/>
      <c r="F43" s="0"/>
      <c r="G43" s="33" t="n">
        <f aca="false">+SUM(G12:G42)</f>
        <v>0</v>
      </c>
      <c r="H43" s="33" t="n">
        <f aca="false">+SUM(H12:H42)</f>
        <v>0</v>
      </c>
      <c r="I43" s="33" t="n">
        <f aca="false">+SUM(I12:I42)</f>
        <v>0</v>
      </c>
      <c r="N43" s="84" t="n">
        <f aca="false">SUM(N12:N42)</f>
        <v>0</v>
      </c>
      <c r="O43" s="84" t="n">
        <f aca="false">SUM(O12:O42)</f>
        <v>0</v>
      </c>
      <c r="P43" s="84" t="n">
        <f aca="false">SUM(P12:P42)</f>
        <v>0</v>
      </c>
      <c r="Q43" s="84" t="n">
        <f aca="false">SUM(Q12:Q42)</f>
        <v>0</v>
      </c>
      <c r="R43" s="84" t="n">
        <f aca="false">SUM(R12:R42)</f>
        <v>0</v>
      </c>
      <c r="S43" s="84" t="n">
        <f aca="false">SUM(S12:S42)</f>
        <v>0</v>
      </c>
      <c r="T43" s="84" t="n">
        <f aca="false">SUM(T12:T42)</f>
        <v>0</v>
      </c>
      <c r="U43" s="84" t="n">
        <f aca="false">SUM(U12:U42)</f>
        <v>0</v>
      </c>
    </row>
    <row r="44" customFormat="false" ht="12.75" hidden="false" customHeight="false" outlineLevel="0" collapsed="false">
      <c r="A44" s="47"/>
      <c r="E44" s="0"/>
      <c r="F44" s="0"/>
      <c r="G44" s="0"/>
    </row>
    <row r="45" customFormat="false" ht="12.75" hidden="false" customHeight="false" outlineLevel="0" collapsed="false">
      <c r="A45" s="47"/>
      <c r="E45" s="0"/>
      <c r="F45" s="0"/>
      <c r="G45" s="0"/>
      <c r="R45" s="66" t="s">
        <v>42</v>
      </c>
      <c r="S45" s="32" t="n">
        <f aca="false">+R43-S43</f>
        <v>0</v>
      </c>
    </row>
    <row r="46" customFormat="false" ht="12.75" hidden="false" customHeight="false" outlineLevel="0" collapsed="false">
      <c r="A46" s="47"/>
      <c r="E46" s="67" t="s">
        <v>43</v>
      </c>
      <c r="G46" s="31" t="n">
        <f aca="false">+G43</f>
        <v>0</v>
      </c>
      <c r="N46" s="86"/>
      <c r="O46" s="82"/>
      <c r="S46" s="71"/>
      <c r="T46" s="70"/>
    </row>
    <row r="47" customFormat="false" ht="12.75" hidden="false" customHeight="false" outlineLevel="0" collapsed="false">
      <c r="A47" s="47"/>
      <c r="E47" s="67" t="s">
        <v>45</v>
      </c>
      <c r="G47" s="31" t="n">
        <f aca="false">+H43</f>
        <v>0</v>
      </c>
      <c r="N47" s="70"/>
      <c r="O47" s="70"/>
      <c r="S47" s="71"/>
      <c r="T47" s="70"/>
    </row>
    <row r="48" customFormat="false" ht="12.75" hidden="false" customHeight="false" outlineLevel="0" collapsed="false">
      <c r="A48" s="47"/>
      <c r="N48" s="70"/>
      <c r="O48" s="70"/>
      <c r="S48" s="71"/>
      <c r="T48" s="70"/>
    </row>
    <row r="49" customFormat="false" ht="22.5" hidden="false" customHeight="false" outlineLevel="0" collapsed="false">
      <c r="A49" s="47"/>
      <c r="N49" s="72" t="s">
        <v>46</v>
      </c>
      <c r="O49" s="73"/>
      <c r="S49" s="71"/>
      <c r="T49" s="70"/>
    </row>
    <row r="50" customFormat="false" ht="12.75" hidden="false" customHeight="false" outlineLevel="0" collapsed="false">
      <c r="A50" s="47"/>
      <c r="N50" s="74" t="s">
        <v>47</v>
      </c>
      <c r="O50" s="75" t="n">
        <f aca="false">+G43*0.0128</f>
        <v>0</v>
      </c>
      <c r="S50" s="71"/>
      <c r="T50" s="70"/>
    </row>
    <row r="51" customFormat="false" ht="12.75" hidden="false" customHeight="false" outlineLevel="0" collapsed="false">
      <c r="A51" s="47"/>
      <c r="N51" s="74" t="s">
        <v>48</v>
      </c>
      <c r="O51" s="75" t="n">
        <f aca="false">+H43*-0.0128</f>
        <v>-0</v>
      </c>
    </row>
    <row r="52" customFormat="false" ht="12.75" hidden="false" customHeight="false" outlineLevel="0" collapsed="false">
      <c r="A52" s="47"/>
      <c r="N52" s="74" t="s">
        <v>49</v>
      </c>
      <c r="O52" s="75" t="n">
        <f aca="false">0.0761*S45</f>
        <v>0</v>
      </c>
    </row>
    <row r="53" customFormat="false" ht="12.75" hidden="false" customHeight="false" outlineLevel="0" collapsed="false">
      <c r="A53" s="47"/>
      <c r="N53" s="76" t="s">
        <v>50</v>
      </c>
      <c r="O53" s="77" t="n">
        <f aca="false">SUM(O50:O52)</f>
        <v>0</v>
      </c>
    </row>
    <row r="54" customFormat="false" ht="12.75" hidden="false" customHeight="false" outlineLevel="0" collapsed="false">
      <c r="A54" s="47"/>
    </row>
    <row r="55" customFormat="false" ht="12.75" hidden="false" customHeight="false" outlineLevel="0" collapsed="false">
      <c r="A55" s="47"/>
      <c r="N55" s="78" t="s">
        <v>51</v>
      </c>
      <c r="O55" s="79" t="n">
        <f aca="false">MIN(O53,O46)</f>
        <v>0</v>
      </c>
    </row>
    <row r="57" customFormat="false" ht="12.75" hidden="false" customHeight="false" outlineLevel="0" collapsed="false">
      <c r="N57" s="80"/>
      <c r="O57" s="81"/>
    </row>
    <row r="58" customFormat="false" ht="12.75" hidden="false" customHeight="false" outlineLevel="0" collapsed="false">
      <c r="N58" s="81"/>
      <c r="O58" s="82"/>
    </row>
    <row r="59" customFormat="false" ht="12.75" hidden="false" customHeight="false" outlineLevel="0" collapsed="false">
      <c r="N59" s="81"/>
      <c r="O59" s="82"/>
    </row>
    <row r="60" customFormat="false" ht="12.75" hidden="false" customHeight="false" outlineLevel="0" collapsed="false">
      <c r="N60" s="81"/>
      <c r="O60" s="82"/>
    </row>
    <row r="61" customFormat="false" ht="12.75" hidden="false" customHeight="false" outlineLevel="0" collapsed="false">
      <c r="N61" s="81"/>
      <c r="O61" s="82"/>
    </row>
    <row r="62" customFormat="false" ht="12.75" hidden="false" customHeight="false" outlineLevel="0" collapsed="false">
      <c r="N62" s="70"/>
      <c r="O62" s="70"/>
    </row>
  </sheetData>
  <mergeCells count="1">
    <mergeCell ref="P9:S9"/>
  </mergeCells>
  <printOptions headings="false" gridLines="false" gridLinesSet="true" horizontalCentered="fals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9:IW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Q31" activeCellId="0" sqref="Q3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9" width="5.99"/>
    <col collapsed="false" customWidth="true" hidden="false" outlineLevel="0" max="2" min="2" style="29" width="26.7"/>
    <col collapsed="false" customWidth="true" hidden="false" outlineLevel="0" max="3" min="3" style="29" width="10.13"/>
    <col collapsed="false" customWidth="true" hidden="false" outlineLevel="0" max="4" min="4" style="30" width="9.28"/>
    <col collapsed="false" customWidth="true" hidden="false" outlineLevel="0" max="5" min="5" style="29" width="6.99"/>
    <col collapsed="false" customWidth="true" hidden="false" outlineLevel="0" max="6" min="6" style="29" width="7.7"/>
    <col collapsed="false" customWidth="true" hidden="false" outlineLevel="0" max="7" min="7" style="31" width="11.28"/>
    <col collapsed="false" customWidth="true" hidden="false" outlineLevel="0" max="8" min="8" style="31" width="13.7"/>
    <col collapsed="false" customWidth="true" hidden="false" outlineLevel="0" max="9" min="9" style="31" width="11.28"/>
    <col collapsed="false" customWidth="true" hidden="false" outlineLevel="0" max="10" min="10" style="31" width="10.71"/>
    <col collapsed="false" customWidth="true" hidden="false" outlineLevel="0" max="11" min="11" style="31" width="8.7"/>
    <col collapsed="false" customWidth="true" hidden="false" outlineLevel="0" max="12" min="12" style="29" width="13.14"/>
    <col collapsed="false" customWidth="true" hidden="false" outlineLevel="0" max="13" min="13" style="29" width="14.14"/>
    <col collapsed="false" customWidth="true" hidden="false" outlineLevel="0" max="14" min="14" style="29" width="11.42"/>
    <col collapsed="false" customWidth="true" hidden="false" outlineLevel="0" max="15" min="15" style="29" width="13.7"/>
    <col collapsed="false" customWidth="false" hidden="false" outlineLevel="0" max="16" min="16" style="32" width="9.14"/>
    <col collapsed="false" customWidth="true" hidden="false" outlineLevel="0" max="17" min="17" style="32" width="11.7"/>
    <col collapsed="false" customWidth="true" hidden="false" outlineLevel="0" max="18" min="18" style="32" width="12.14"/>
    <col collapsed="false" customWidth="true" hidden="false" outlineLevel="0" max="19" min="19" style="32" width="11.42"/>
    <col collapsed="false" customWidth="false" hidden="false" outlineLevel="0" max="257" min="20" style="29" width="9.14"/>
  </cols>
  <sheetData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33"/>
      <c r="H9" s="33"/>
      <c r="I9" s="33"/>
      <c r="J9" s="33"/>
      <c r="K9" s="33"/>
      <c r="L9" s="0"/>
      <c r="M9" s="0"/>
      <c r="N9" s="0"/>
      <c r="O9" s="0"/>
      <c r="P9" s="34" t="s">
        <v>16</v>
      </c>
      <c r="Q9" s="34"/>
      <c r="R9" s="34"/>
      <c r="S9" s="34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35" t="s">
        <v>17</v>
      </c>
      <c r="B10" s="35" t="s">
        <v>18</v>
      </c>
      <c r="C10" s="36" t="s">
        <v>19</v>
      </c>
      <c r="D10" s="37" t="s">
        <v>20</v>
      </c>
      <c r="E10" s="35" t="s">
        <v>21</v>
      </c>
      <c r="F10" s="35" t="s">
        <v>22</v>
      </c>
      <c r="G10" s="38" t="s">
        <v>23</v>
      </c>
      <c r="H10" s="38" t="s">
        <v>24</v>
      </c>
      <c r="I10" s="38" t="s">
        <v>25</v>
      </c>
      <c r="J10" s="39" t="s">
        <v>26</v>
      </c>
      <c r="K10" s="38" t="s">
        <v>27</v>
      </c>
      <c r="L10" s="40" t="s">
        <v>28</v>
      </c>
      <c r="M10" s="40" t="s">
        <v>29</v>
      </c>
      <c r="N10" s="40" t="s">
        <v>30</v>
      </c>
      <c r="O10" s="40" t="s">
        <v>31</v>
      </c>
      <c r="P10" s="41" t="s">
        <v>32</v>
      </c>
      <c r="Q10" s="41" t="s">
        <v>33</v>
      </c>
      <c r="R10" s="41" t="s">
        <v>34</v>
      </c>
      <c r="S10" s="41" t="s">
        <v>35</v>
      </c>
      <c r="T10" s="43"/>
      <c r="U10" s="43"/>
      <c r="V10" s="43"/>
      <c r="W10" s="43"/>
    </row>
    <row r="11" customFormat="false" ht="12.75" hidden="false" customHeight="false" outlineLevel="0" collapsed="false">
      <c r="A11" s="44"/>
      <c r="B11" s="45"/>
      <c r="C11" s="45"/>
      <c r="D11" s="46" t="s">
        <v>64</v>
      </c>
      <c r="E11" s="47"/>
      <c r="F11" s="48" t="s">
        <v>39</v>
      </c>
      <c r="G11" s="49"/>
      <c r="H11" s="49"/>
      <c r="I11" s="49"/>
      <c r="J11" s="49"/>
      <c r="K11" s="49"/>
      <c r="L11" s="50"/>
      <c r="M11" s="50"/>
      <c r="N11" s="50"/>
      <c r="O11" s="50"/>
      <c r="P11" s="32" t="n">
        <f aca="false">IF($J11&gt;0,$J11,0)</f>
        <v>0</v>
      </c>
      <c r="Q11" s="32" t="n">
        <f aca="false">IF($J11&lt;0,$J11,0)</f>
        <v>0</v>
      </c>
      <c r="R11" s="32" t="n">
        <f aca="false">+P11</f>
        <v>0</v>
      </c>
      <c r="S11" s="32" t="n">
        <f aca="false">+Q11</f>
        <v>0</v>
      </c>
    </row>
    <row r="12" customFormat="false" ht="12.75" hidden="false" customHeight="false" outlineLevel="0" collapsed="false">
      <c r="A12" s="47" t="n">
        <v>1</v>
      </c>
      <c r="B12" s="51"/>
      <c r="C12" s="47"/>
      <c r="D12" s="0"/>
      <c r="E12" s="0"/>
      <c r="F12" s="0"/>
      <c r="G12" s="52"/>
      <c r="H12" s="52"/>
      <c r="I12" s="53" t="n">
        <f aca="false">+G12+H12</f>
        <v>0</v>
      </c>
      <c r="J12" s="53"/>
      <c r="K12" s="53" t="n">
        <f aca="false">+J11+I12</f>
        <v>0</v>
      </c>
      <c r="L12" s="54" t="n">
        <v>0.1</v>
      </c>
      <c r="M12" s="54" t="n">
        <v>0.03</v>
      </c>
      <c r="N12" s="55" t="n">
        <f aca="false">IF(L12="Not Available",0.0889*G12,L12*G12)</f>
        <v>0</v>
      </c>
      <c r="O12" s="55" t="n">
        <f aca="false">IF(M12="Not Available",0.0889*ABS(H12),M12*ABS(H12))</f>
        <v>0</v>
      </c>
      <c r="P12" s="32" t="n">
        <f aca="false">+IF($K12&gt;0,$K12,0)</f>
        <v>0</v>
      </c>
      <c r="Q12" s="32" t="n">
        <f aca="false">+IF($K12&lt;0,$K12,0)</f>
        <v>0</v>
      </c>
      <c r="R12" s="32" t="n">
        <f aca="false">IF(P12&gt;P11,P12-P11,0)</f>
        <v>0</v>
      </c>
      <c r="S12" s="32" t="n">
        <f aca="false">IF(Q12&lt;Q11,Q12-Q11,0)</f>
        <v>0</v>
      </c>
    </row>
    <row r="13" customFormat="false" ht="12.75" hidden="false" customHeight="false" outlineLevel="0" collapsed="false">
      <c r="A13" s="47" t="n">
        <v>2</v>
      </c>
      <c r="B13" s="51"/>
      <c r="C13" s="47"/>
      <c r="D13" s="58"/>
      <c r="E13" s="47"/>
      <c r="F13" s="51"/>
      <c r="G13" s="52"/>
      <c r="H13" s="52"/>
      <c r="I13" s="53" t="n">
        <f aca="false">+G13+H13</f>
        <v>0</v>
      </c>
      <c r="J13" s="53"/>
      <c r="K13" s="53" t="n">
        <f aca="false">+K12+I13</f>
        <v>0</v>
      </c>
      <c r="L13" s="54" t="n">
        <v>0.1</v>
      </c>
      <c r="M13" s="54" t="n">
        <v>0.03</v>
      </c>
      <c r="N13" s="55" t="n">
        <f aca="false">IF(L13="Not Available",0.0889*G13,L13*G13)</f>
        <v>0</v>
      </c>
      <c r="O13" s="55" t="n">
        <f aca="false">IF(M13="Not Available",0.0889*ABS(H13),M13*ABS(H13))</f>
        <v>0</v>
      </c>
      <c r="P13" s="32" t="n">
        <f aca="false">+IF($K13&gt;0,$K13,0)</f>
        <v>0</v>
      </c>
      <c r="Q13" s="32" t="n">
        <f aca="false">+IF($K13&lt;0,$K13,0)</f>
        <v>0</v>
      </c>
      <c r="R13" s="32" t="n">
        <f aca="false">IF(P13&gt;P12,P13-P12,0)</f>
        <v>0</v>
      </c>
      <c r="S13" s="32" t="n">
        <f aca="false">IF(Q13&lt;Q12,Q13-Q12,0)</f>
        <v>0</v>
      </c>
    </row>
    <row r="14" customFormat="false" ht="12.75" hidden="false" customHeight="false" outlineLevel="0" collapsed="false">
      <c r="A14" s="47" t="n">
        <v>3</v>
      </c>
      <c r="B14" s="51"/>
      <c r="C14" s="47"/>
      <c r="D14" s="58"/>
      <c r="E14" s="47"/>
      <c r="F14" s="51"/>
      <c r="G14" s="52"/>
      <c r="H14" s="52"/>
      <c r="I14" s="53" t="n">
        <f aca="false">+G14+H14</f>
        <v>0</v>
      </c>
      <c r="J14" s="53"/>
      <c r="K14" s="53" t="n">
        <f aca="false">+K13+I14</f>
        <v>0</v>
      </c>
      <c r="L14" s="54" t="n">
        <v>0.1</v>
      </c>
      <c r="M14" s="54" t="n">
        <v>0.03</v>
      </c>
      <c r="N14" s="55" t="n">
        <f aca="false">IF(L14="Not Available",0.0889*G14,L14*G14)</f>
        <v>0</v>
      </c>
      <c r="O14" s="55" t="n">
        <f aca="false">IF(M14="Not Available",0.0889*ABS(H14),M14*ABS(H14))</f>
        <v>0</v>
      </c>
      <c r="P14" s="32" t="n">
        <f aca="false">+IF($K14&gt;0,$K14,0)</f>
        <v>0</v>
      </c>
      <c r="Q14" s="32" t="n">
        <f aca="false">+IF($K14&lt;0,$K14,0)</f>
        <v>0</v>
      </c>
      <c r="R14" s="32" t="n">
        <f aca="false">IF(P14&gt;P13,P14-P13,0)</f>
        <v>0</v>
      </c>
      <c r="S14" s="32" t="n">
        <f aca="false">IF(Q14&lt;Q13,Q14-Q13,0)</f>
        <v>0</v>
      </c>
    </row>
    <row r="15" customFormat="false" ht="12.75" hidden="false" customHeight="false" outlineLevel="0" collapsed="false">
      <c r="A15" s="47" t="n">
        <v>4</v>
      </c>
      <c r="B15" s="51"/>
      <c r="C15" s="47"/>
      <c r="D15" s="58"/>
      <c r="E15" s="47"/>
      <c r="F15" s="51"/>
      <c r="G15" s="52"/>
      <c r="H15" s="52"/>
      <c r="I15" s="53" t="n">
        <f aca="false">+G15+H15</f>
        <v>0</v>
      </c>
      <c r="J15" s="53"/>
      <c r="K15" s="53" t="n">
        <f aca="false">+K14+I15</f>
        <v>0</v>
      </c>
      <c r="L15" s="54" t="n">
        <v>0.1</v>
      </c>
      <c r="M15" s="54" t="n">
        <v>0.03</v>
      </c>
      <c r="N15" s="55" t="n">
        <f aca="false">IF(L15="Not Available",0.0889*G15,L15*G15)</f>
        <v>0</v>
      </c>
      <c r="O15" s="55" t="n">
        <f aca="false">IF(M15="Not Available",0.0889*ABS(H15),M15*ABS(H15))</f>
        <v>0</v>
      </c>
      <c r="P15" s="32" t="n">
        <f aca="false">+IF($K15&gt;0,$K15,0)</f>
        <v>0</v>
      </c>
      <c r="Q15" s="32" t="n">
        <f aca="false">+IF($K15&lt;0,$K15,0)</f>
        <v>0</v>
      </c>
      <c r="R15" s="32" t="n">
        <f aca="false">IF(P15&gt;P14,P15-P14,0)</f>
        <v>0</v>
      </c>
      <c r="S15" s="32" t="n">
        <f aca="false">IF(Q15&lt;Q14,Q15-Q14,0)</f>
        <v>0</v>
      </c>
    </row>
    <row r="16" customFormat="false" ht="12.75" hidden="false" customHeight="false" outlineLevel="0" collapsed="false">
      <c r="A16" s="47" t="n">
        <v>5</v>
      </c>
      <c r="B16" s="47"/>
      <c r="C16" s="47"/>
      <c r="D16" s="58"/>
      <c r="E16" s="47"/>
      <c r="F16" s="47"/>
      <c r="G16" s="53"/>
      <c r="H16" s="53"/>
      <c r="I16" s="53" t="n">
        <f aca="false">+G16+H16</f>
        <v>0</v>
      </c>
      <c r="J16" s="53"/>
      <c r="K16" s="53" t="n">
        <f aca="false">+K15+I16</f>
        <v>0</v>
      </c>
      <c r="L16" s="54" t="n">
        <v>0.1</v>
      </c>
      <c r="M16" s="54" t="n">
        <v>0.03</v>
      </c>
      <c r="N16" s="55" t="n">
        <f aca="false">IF(L16="Not Available",0.0889*G16,L16*G16)</f>
        <v>0</v>
      </c>
      <c r="O16" s="55" t="n">
        <f aca="false">IF(M16="Not Available",0.0889*ABS(H16),M16*ABS(H16))</f>
        <v>0</v>
      </c>
      <c r="P16" s="32" t="n">
        <f aca="false">+IF($K16&gt;0,$K16,0)</f>
        <v>0</v>
      </c>
      <c r="Q16" s="32" t="n">
        <f aca="false">+IF($K16&lt;0,$K16,0)</f>
        <v>0</v>
      </c>
      <c r="R16" s="32" t="n">
        <f aca="false">IF(P16&gt;P15,P16-P15,0)</f>
        <v>0</v>
      </c>
      <c r="S16" s="32" t="n">
        <f aca="false">IF(Q16&lt;Q15,Q16-Q15,0)</f>
        <v>0</v>
      </c>
    </row>
    <row r="17" customFormat="false" ht="12.75" hidden="false" customHeight="false" outlineLevel="0" collapsed="false">
      <c r="A17" s="47" t="n">
        <v>6</v>
      </c>
      <c r="B17" s="51"/>
      <c r="C17" s="47"/>
      <c r="D17" s="58"/>
      <c r="E17" s="47"/>
      <c r="F17" s="51"/>
      <c r="G17" s="52"/>
      <c r="H17" s="52"/>
      <c r="I17" s="53" t="n">
        <f aca="false">+G17+H17</f>
        <v>0</v>
      </c>
      <c r="J17" s="53"/>
      <c r="K17" s="53" t="n">
        <f aca="false">+K16+I17</f>
        <v>0</v>
      </c>
      <c r="L17" s="54" t="n">
        <v>0.1</v>
      </c>
      <c r="M17" s="54" t="n">
        <v>0.03</v>
      </c>
      <c r="N17" s="55" t="n">
        <f aca="false">IF(L17="Not Available",0.0889*G17,L17*G17)</f>
        <v>0</v>
      </c>
      <c r="O17" s="55" t="n">
        <f aca="false">IF(M17="Not Available",0.0889*ABS(H17),M17*ABS(H17))</f>
        <v>0</v>
      </c>
      <c r="P17" s="32" t="n">
        <f aca="false">+IF($K17&gt;0,$K17,0)</f>
        <v>0</v>
      </c>
      <c r="Q17" s="32" t="n">
        <f aca="false">+IF($K17&lt;0,$K17,0)</f>
        <v>0</v>
      </c>
      <c r="R17" s="32" t="n">
        <f aca="false">IF(P17&gt;P16,P17-P16,0)</f>
        <v>0</v>
      </c>
      <c r="S17" s="32" t="n">
        <f aca="false">IF(Q17&lt;Q16,Q17-Q16,0)</f>
        <v>0</v>
      </c>
    </row>
    <row r="18" customFormat="false" ht="12.75" hidden="false" customHeight="false" outlineLevel="0" collapsed="false">
      <c r="A18" s="47" t="n">
        <v>7</v>
      </c>
      <c r="B18" s="51"/>
      <c r="C18" s="47"/>
      <c r="D18" s="58"/>
      <c r="E18" s="47"/>
      <c r="F18" s="51"/>
      <c r="G18" s="52"/>
      <c r="H18" s="52"/>
      <c r="I18" s="53" t="n">
        <f aca="false">+G18+H18</f>
        <v>0</v>
      </c>
      <c r="J18" s="53"/>
      <c r="K18" s="53" t="n">
        <f aca="false">+K17+I18</f>
        <v>0</v>
      </c>
      <c r="L18" s="54" t="n">
        <v>0.05</v>
      </c>
      <c r="M18" s="54" t="n">
        <v>0.03</v>
      </c>
      <c r="N18" s="55" t="n">
        <f aca="false">IF(L18="Not Available",0.0889*G18,L18*G18)</f>
        <v>0</v>
      </c>
      <c r="O18" s="55" t="n">
        <f aca="false">IF(M18="Not Available",0.0889*ABS(H18),M18*ABS(H18))</f>
        <v>0</v>
      </c>
      <c r="P18" s="32" t="n">
        <f aca="false">+IF($K18&gt;0,$K18,0)</f>
        <v>0</v>
      </c>
      <c r="Q18" s="32" t="n">
        <f aca="false">+IF($K18&lt;0,$K18,0)</f>
        <v>0</v>
      </c>
      <c r="R18" s="32" t="n">
        <f aca="false">IF(P18&gt;P17,P18-P17,0)</f>
        <v>0</v>
      </c>
      <c r="S18" s="32" t="n">
        <f aca="false">IF(Q18&lt;Q17,Q18-Q17,0)</f>
        <v>0</v>
      </c>
    </row>
    <row r="19" customFormat="false" ht="12.75" hidden="false" customHeight="false" outlineLevel="0" collapsed="false">
      <c r="A19" s="47" t="n">
        <v>8</v>
      </c>
      <c r="B19" s="51"/>
      <c r="C19" s="47"/>
      <c r="D19" s="58"/>
      <c r="E19" s="47"/>
      <c r="F19" s="51"/>
      <c r="G19" s="52"/>
      <c r="H19" s="52"/>
      <c r="I19" s="53" t="n">
        <f aca="false">+G19+H19</f>
        <v>0</v>
      </c>
      <c r="J19" s="53"/>
      <c r="K19" s="53" t="n">
        <f aca="false">+K18+I19</f>
        <v>0</v>
      </c>
      <c r="L19" s="54" t="n">
        <v>0.05</v>
      </c>
      <c r="M19" s="54" t="n">
        <v>0.03</v>
      </c>
      <c r="N19" s="55" t="n">
        <f aca="false">IF(L19="Not Available",0.0889*G19,L19*G19)</f>
        <v>0</v>
      </c>
      <c r="O19" s="55" t="n">
        <f aca="false">IF(M19="Not Available",0.0889*ABS(H19),M19*ABS(H19))</f>
        <v>0</v>
      </c>
      <c r="P19" s="32" t="n">
        <f aca="false">+IF($K19&gt;0,$K19,0)</f>
        <v>0</v>
      </c>
      <c r="Q19" s="32" t="n">
        <f aca="false">+IF($K19&lt;0,$K19,0)</f>
        <v>0</v>
      </c>
      <c r="R19" s="32" t="n">
        <f aca="false">IF(P19&gt;P18,P19-P18,0)</f>
        <v>0</v>
      </c>
      <c r="S19" s="32" t="n">
        <f aca="false">IF(Q19&lt;Q18,Q19-Q18,0)</f>
        <v>0</v>
      </c>
    </row>
    <row r="20" customFormat="false" ht="12.75" hidden="false" customHeight="false" outlineLevel="0" collapsed="false">
      <c r="A20" s="47" t="n">
        <v>9</v>
      </c>
      <c r="B20" s="51"/>
      <c r="C20" s="47"/>
      <c r="D20" s="58"/>
      <c r="E20" s="47"/>
      <c r="F20" s="51"/>
      <c r="G20" s="52"/>
      <c r="H20" s="52"/>
      <c r="I20" s="53" t="n">
        <f aca="false">+G20+H20</f>
        <v>0</v>
      </c>
      <c r="J20" s="53"/>
      <c r="K20" s="53" t="n">
        <f aca="false">+K19+I20</f>
        <v>0</v>
      </c>
      <c r="L20" s="54" t="n">
        <v>0.05</v>
      </c>
      <c r="M20" s="54" t="n">
        <v>0.05</v>
      </c>
      <c r="N20" s="55" t="n">
        <f aca="false">IF(L20="Not Available",0.0889*G20,L20*G20)</f>
        <v>0</v>
      </c>
      <c r="O20" s="55" t="n">
        <f aca="false">IF(M20="Not Available",0.0889*ABS(H20),M20*ABS(H20))</f>
        <v>0</v>
      </c>
      <c r="P20" s="32" t="n">
        <f aca="false">+IF($K20&gt;0,$K20,0)</f>
        <v>0</v>
      </c>
      <c r="Q20" s="32" t="n">
        <f aca="false">+IF($K20&lt;0,$K20,0)</f>
        <v>0</v>
      </c>
      <c r="R20" s="32" t="n">
        <f aca="false">IF(P20&gt;P19,P20-P19,0)</f>
        <v>0</v>
      </c>
      <c r="S20" s="32" t="n">
        <f aca="false">IF(Q20&lt;Q19,Q20-Q19,0)</f>
        <v>0</v>
      </c>
    </row>
    <row r="21" customFormat="false" ht="12.75" hidden="false" customHeight="false" outlineLevel="0" collapsed="false">
      <c r="A21" s="47" t="n">
        <v>10</v>
      </c>
      <c r="B21" s="47"/>
      <c r="C21" s="47"/>
      <c r="D21" s="58"/>
      <c r="E21" s="47"/>
      <c r="F21" s="47"/>
      <c r="G21" s="53"/>
      <c r="H21" s="53"/>
      <c r="I21" s="53" t="n">
        <f aca="false">+G21+H21</f>
        <v>0</v>
      </c>
      <c r="J21" s="53"/>
      <c r="K21" s="53" t="n">
        <f aca="false">+K20+I21</f>
        <v>0</v>
      </c>
      <c r="L21" s="54" t="n">
        <v>0.03</v>
      </c>
      <c r="M21" s="54" t="n">
        <v>0.08</v>
      </c>
      <c r="N21" s="55" t="n">
        <f aca="false">IF(L21="Not Available",0.0889*G21,L21*G21)</f>
        <v>0</v>
      </c>
      <c r="O21" s="55" t="n">
        <f aca="false">IF(M21="Not Available",0.0889*ABS(H21),M21*ABS(H21))</f>
        <v>0</v>
      </c>
      <c r="P21" s="32" t="n">
        <f aca="false">+IF($K21&gt;0,$K21,0)</f>
        <v>0</v>
      </c>
      <c r="Q21" s="32" t="n">
        <f aca="false">+IF($K21&lt;0,$K21,0)</f>
        <v>0</v>
      </c>
      <c r="R21" s="32" t="n">
        <f aca="false">IF(P21&gt;P20,P21-P20,0)</f>
        <v>0</v>
      </c>
      <c r="S21" s="32" t="n">
        <f aca="false">IF(Q21&lt;Q20,Q21-Q20,0)</f>
        <v>0</v>
      </c>
    </row>
    <row r="22" customFormat="false" ht="12.75" hidden="false" customHeight="false" outlineLevel="0" collapsed="false">
      <c r="A22" s="47" t="n">
        <v>11</v>
      </c>
      <c r="B22" s="51"/>
      <c r="C22" s="47"/>
      <c r="D22" s="58"/>
      <c r="E22" s="47"/>
      <c r="F22" s="51"/>
      <c r="G22" s="52"/>
      <c r="H22" s="52"/>
      <c r="I22" s="53" t="n">
        <f aca="false">+G22+H22</f>
        <v>0</v>
      </c>
      <c r="J22" s="53"/>
      <c r="K22" s="53" t="n">
        <f aca="false">+K21+I22</f>
        <v>0</v>
      </c>
      <c r="L22" s="54" t="n">
        <v>0.03</v>
      </c>
      <c r="M22" s="54" t="n">
        <v>0.08</v>
      </c>
      <c r="N22" s="55" t="n">
        <f aca="false">IF(L22="Not Available",0.0889*G22,L22*G22)</f>
        <v>0</v>
      </c>
      <c r="O22" s="55" t="n">
        <f aca="false">IF(M22="Not Available",0.0889*ABS(H22),M22*ABS(H22))</f>
        <v>0</v>
      </c>
      <c r="P22" s="32" t="n">
        <f aca="false">+IF($K22&gt;0,$K22,0)</f>
        <v>0</v>
      </c>
      <c r="Q22" s="32" t="n">
        <f aca="false">+IF($K22&lt;0,$K22,0)</f>
        <v>0</v>
      </c>
      <c r="R22" s="32" t="n">
        <f aca="false">IF(P22&gt;P21,P22-P21,0)</f>
        <v>0</v>
      </c>
      <c r="S22" s="32" t="n">
        <f aca="false">IF(Q22&lt;Q21,Q22-Q21,0)</f>
        <v>0</v>
      </c>
    </row>
    <row r="23" customFormat="false" ht="12.75" hidden="false" customHeight="false" outlineLevel="0" collapsed="false">
      <c r="A23" s="47" t="n">
        <v>12</v>
      </c>
      <c r="B23" s="47"/>
      <c r="C23" s="47"/>
      <c r="D23" s="58"/>
      <c r="E23" s="47"/>
      <c r="F23" s="47"/>
      <c r="G23" s="53"/>
      <c r="H23" s="53"/>
      <c r="I23" s="53" t="n">
        <f aca="false">+G23+H23</f>
        <v>0</v>
      </c>
      <c r="J23" s="53"/>
      <c r="K23" s="53" t="n">
        <f aca="false">+K22+I23</f>
        <v>0</v>
      </c>
      <c r="L23" s="54" t="n">
        <v>0.03</v>
      </c>
      <c r="M23" s="54" t="n">
        <v>0.08</v>
      </c>
      <c r="N23" s="55" t="n">
        <f aca="false">IF(L23="Not Available",0.0889*G23,L23*G23)</f>
        <v>0</v>
      </c>
      <c r="O23" s="55" t="n">
        <f aca="false">IF(M23="Not Available",0.0889*ABS(H23),M23*ABS(H23))</f>
        <v>0</v>
      </c>
      <c r="P23" s="32" t="n">
        <f aca="false">+IF($K23&gt;0,$K23,0)</f>
        <v>0</v>
      </c>
      <c r="Q23" s="32" t="n">
        <f aca="false">+IF($K23&lt;0,$K23,0)</f>
        <v>0</v>
      </c>
      <c r="R23" s="32" t="n">
        <f aca="false">IF(P23&gt;P22,P23-P22,0)</f>
        <v>0</v>
      </c>
      <c r="S23" s="32" t="n">
        <f aca="false">IF(Q23&lt;Q22,Q23-Q22,0)</f>
        <v>0</v>
      </c>
    </row>
    <row r="24" customFormat="false" ht="12.75" hidden="false" customHeight="false" outlineLevel="0" collapsed="false">
      <c r="A24" s="47" t="n">
        <v>13</v>
      </c>
      <c r="B24" s="51"/>
      <c r="C24" s="47"/>
      <c r="D24" s="58"/>
      <c r="E24" s="47"/>
      <c r="F24" s="51"/>
      <c r="G24" s="52"/>
      <c r="H24" s="52"/>
      <c r="I24" s="53" t="n">
        <f aca="false">+G24+H24</f>
        <v>0</v>
      </c>
      <c r="J24" s="53"/>
      <c r="K24" s="53" t="n">
        <f aca="false">+K23+I24</f>
        <v>0</v>
      </c>
      <c r="L24" s="54" t="n">
        <v>0.03</v>
      </c>
      <c r="M24" s="54" t="n">
        <v>0.08</v>
      </c>
      <c r="N24" s="55" t="n">
        <f aca="false">IF(L24="Not Available",0.0889*G24,L24*G24)</f>
        <v>0</v>
      </c>
      <c r="O24" s="55" t="n">
        <f aca="false">IF(M24="Not Available",0.0889*ABS(H24),M24*ABS(H24))</f>
        <v>0</v>
      </c>
      <c r="P24" s="32" t="n">
        <f aca="false">+IF($K24&gt;0,$K24,0)</f>
        <v>0</v>
      </c>
      <c r="Q24" s="32" t="n">
        <f aca="false">+IF($K24&lt;0,$K24,0)</f>
        <v>0</v>
      </c>
      <c r="R24" s="32" t="n">
        <f aca="false">IF(P24&gt;P23,P24-P23,0)</f>
        <v>0</v>
      </c>
      <c r="S24" s="32" t="n">
        <f aca="false">IF(Q24&lt;Q23,Q24-Q23,0)</f>
        <v>0</v>
      </c>
    </row>
    <row r="25" customFormat="false" ht="12.75" hidden="false" customHeight="false" outlineLevel="0" collapsed="false">
      <c r="A25" s="47" t="n">
        <v>14</v>
      </c>
      <c r="B25" s="51"/>
      <c r="C25" s="47"/>
      <c r="D25" s="58"/>
      <c r="E25" s="47"/>
      <c r="F25" s="51"/>
      <c r="G25" s="52"/>
      <c r="H25" s="52"/>
      <c r="I25" s="53" t="n">
        <f aca="false">+G25+H25</f>
        <v>0</v>
      </c>
      <c r="J25" s="53"/>
      <c r="K25" s="53" t="n">
        <f aca="false">+K24+I25</f>
        <v>0</v>
      </c>
      <c r="L25" s="54" t="n">
        <v>0.03</v>
      </c>
      <c r="M25" s="54" t="n">
        <v>0.08</v>
      </c>
      <c r="N25" s="55" t="n">
        <f aca="false">IF(L25="Not Available",0.0889*G25,L25*G25)</f>
        <v>0</v>
      </c>
      <c r="O25" s="55" t="n">
        <f aca="false">IF(M25="Not Available",0.0889*ABS(H25),M25*ABS(H25))</f>
        <v>0</v>
      </c>
      <c r="P25" s="32" t="n">
        <f aca="false">+IF($K25&gt;0,$K25,0)</f>
        <v>0</v>
      </c>
      <c r="Q25" s="32" t="n">
        <f aca="false">+IF($K25&lt;0,$K25,0)</f>
        <v>0</v>
      </c>
      <c r="R25" s="32" t="n">
        <f aca="false">IF(P25&gt;P24,P25-P24,0)</f>
        <v>0</v>
      </c>
      <c r="S25" s="32" t="n">
        <f aca="false">IF(Q25&lt;Q24,Q25-Q24,0)</f>
        <v>0</v>
      </c>
    </row>
    <row r="26" customFormat="false" ht="12.75" hidden="false" customHeight="false" outlineLevel="0" collapsed="false">
      <c r="A26" s="47" t="n">
        <v>15</v>
      </c>
      <c r="B26" s="47"/>
      <c r="C26" s="47"/>
      <c r="D26" s="58"/>
      <c r="E26" s="47"/>
      <c r="F26" s="47"/>
      <c r="G26" s="53"/>
      <c r="H26" s="53"/>
      <c r="I26" s="53" t="n">
        <f aca="false">+G26+H26</f>
        <v>0</v>
      </c>
      <c r="J26" s="53"/>
      <c r="K26" s="53" t="n">
        <f aca="false">+K25+I26</f>
        <v>0</v>
      </c>
      <c r="L26" s="54" t="n">
        <v>0.03</v>
      </c>
      <c r="M26" s="54" t="n">
        <v>0.25</v>
      </c>
      <c r="N26" s="55" t="n">
        <f aca="false">IF(L26="Not Available",0.0889*G26,L26*G26)</f>
        <v>0</v>
      </c>
      <c r="O26" s="55" t="n">
        <f aca="false">IF(M26="Not Available",0.0889*ABS(H26),M26*ABS(H26))</f>
        <v>0</v>
      </c>
      <c r="P26" s="32" t="n">
        <f aca="false">+IF($K26&gt;0,$K26,0)</f>
        <v>0</v>
      </c>
      <c r="Q26" s="32" t="n">
        <f aca="false">+IF($K26&lt;0,$K26,0)</f>
        <v>0</v>
      </c>
      <c r="R26" s="32" t="n">
        <f aca="false">IF(P26&gt;P25,P26-P25,0)</f>
        <v>0</v>
      </c>
      <c r="S26" s="32" t="n">
        <f aca="false">IF(Q26&lt;Q25,Q26-Q25,0)</f>
        <v>0</v>
      </c>
    </row>
    <row r="27" customFormat="false" ht="12.75" hidden="false" customHeight="false" outlineLevel="0" collapsed="false">
      <c r="A27" s="47" t="n">
        <v>16</v>
      </c>
      <c r="B27" s="51"/>
      <c r="C27" s="47"/>
      <c r="D27" s="58"/>
      <c r="E27" s="47"/>
      <c r="F27" s="51"/>
      <c r="G27" s="52"/>
      <c r="H27" s="52"/>
      <c r="I27" s="53" t="n">
        <f aca="false">+G27+H27</f>
        <v>0</v>
      </c>
      <c r="J27" s="53"/>
      <c r="K27" s="53" t="n">
        <f aca="false">+K26+I27</f>
        <v>0</v>
      </c>
      <c r="L27" s="54" t="n">
        <v>0.03</v>
      </c>
      <c r="M27" s="54" t="n">
        <v>0.25</v>
      </c>
      <c r="N27" s="55" t="n">
        <f aca="false">IF(L27="Not Available",0.0889*G27,L27*G27)</f>
        <v>0</v>
      </c>
      <c r="O27" s="55" t="n">
        <f aca="false">IF(M27="Not Available",0.0889*ABS(H27),M27*ABS(H27))</f>
        <v>0</v>
      </c>
      <c r="P27" s="32" t="n">
        <f aca="false">+IF($K27&gt;0,$K27,0)</f>
        <v>0</v>
      </c>
      <c r="Q27" s="32" t="n">
        <f aca="false">+IF($K27&lt;0,$K27,0)</f>
        <v>0</v>
      </c>
      <c r="R27" s="32" t="n">
        <f aca="false">IF(P27&gt;P26,P27-P26,0)</f>
        <v>0</v>
      </c>
      <c r="S27" s="32" t="n">
        <f aca="false">IF(Q27&lt;Q26,Q27-Q26,0)</f>
        <v>0</v>
      </c>
    </row>
    <row r="28" customFormat="false" ht="12.75" hidden="false" customHeight="false" outlineLevel="0" collapsed="false">
      <c r="A28" s="47" t="n">
        <v>17</v>
      </c>
      <c r="B28" s="51"/>
      <c r="C28" s="47"/>
      <c r="D28" s="58"/>
      <c r="E28" s="47"/>
      <c r="F28" s="51"/>
      <c r="G28" s="52"/>
      <c r="H28" s="52"/>
      <c r="I28" s="53" t="n">
        <f aca="false">+G28+H28</f>
        <v>0</v>
      </c>
      <c r="J28" s="53"/>
      <c r="K28" s="53" t="n">
        <f aca="false">+K27+I28</f>
        <v>0</v>
      </c>
      <c r="L28" s="54" t="n">
        <v>0.03</v>
      </c>
      <c r="M28" s="54" t="n">
        <v>0.25</v>
      </c>
      <c r="N28" s="55" t="n">
        <f aca="false">IF(L28="Not Available",0.0889*G28,L28*G28)</f>
        <v>0</v>
      </c>
      <c r="O28" s="55" t="n">
        <f aca="false">IF(M28="Not Available",0.0889*ABS(H28),M28*ABS(H28))</f>
        <v>0</v>
      </c>
      <c r="P28" s="32" t="n">
        <f aca="false">+IF($K28&gt;0,$K28,0)</f>
        <v>0</v>
      </c>
      <c r="Q28" s="32" t="n">
        <f aca="false">+IF($K28&lt;0,$K28,0)</f>
        <v>0</v>
      </c>
      <c r="R28" s="32" t="n">
        <f aca="false">IF(P28&gt;P27,P28-P27,0)</f>
        <v>0</v>
      </c>
      <c r="S28" s="32" t="n">
        <f aca="false">IF(Q28&lt;Q27,Q28-Q27,0)</f>
        <v>0</v>
      </c>
    </row>
    <row r="29" customFormat="false" ht="12.75" hidden="false" customHeight="false" outlineLevel="0" collapsed="false">
      <c r="A29" s="47" t="n">
        <v>18</v>
      </c>
      <c r="B29" s="47"/>
      <c r="C29" s="47"/>
      <c r="D29" s="58"/>
      <c r="E29" s="47"/>
      <c r="F29" s="47"/>
      <c r="G29" s="53"/>
      <c r="H29" s="53"/>
      <c r="I29" s="53" t="n">
        <f aca="false">+G29+H29</f>
        <v>0</v>
      </c>
      <c r="J29" s="53"/>
      <c r="K29" s="53" t="n">
        <f aca="false">+K28+I29</f>
        <v>0</v>
      </c>
      <c r="L29" s="54" t="n">
        <v>0.03</v>
      </c>
      <c r="M29" s="54" t="n">
        <v>0.25</v>
      </c>
      <c r="N29" s="55" t="n">
        <f aca="false">IF(L29="Not Available",0.0889*G29,L29*G29)</f>
        <v>0</v>
      </c>
      <c r="O29" s="55" t="n">
        <f aca="false">IF(M29="Not Available",0.0889*ABS(H29),M29*ABS(H29))</f>
        <v>0</v>
      </c>
      <c r="P29" s="32" t="n">
        <f aca="false">+IF($K29&gt;0,$K29,0)</f>
        <v>0</v>
      </c>
      <c r="Q29" s="32" t="n">
        <f aca="false">+IF($K29&lt;0,$K29,0)</f>
        <v>0</v>
      </c>
      <c r="R29" s="32" t="n">
        <f aca="false">IF(P29&gt;P28,P29-P28,0)</f>
        <v>0</v>
      </c>
      <c r="S29" s="32" t="n">
        <f aca="false">IF(Q29&lt;Q28,Q29-Q28,0)</f>
        <v>0</v>
      </c>
    </row>
    <row r="30" customFormat="false" ht="12.75" hidden="false" customHeight="false" outlineLevel="0" collapsed="false">
      <c r="A30" s="47" t="n">
        <v>19</v>
      </c>
      <c r="B30" s="47"/>
      <c r="C30" s="47"/>
      <c r="D30" s="58"/>
      <c r="E30" s="47"/>
      <c r="F30" s="47"/>
      <c r="G30" s="53"/>
      <c r="H30" s="53"/>
      <c r="I30" s="53" t="n">
        <f aca="false">+G30+H30</f>
        <v>0</v>
      </c>
      <c r="J30" s="53"/>
      <c r="K30" s="53" t="n">
        <f aca="false">+K29+I30</f>
        <v>0</v>
      </c>
      <c r="L30" s="54" t="n">
        <v>0.03</v>
      </c>
      <c r="M30" s="54" t="n">
        <v>0.25</v>
      </c>
      <c r="N30" s="55" t="n">
        <f aca="false">IF(L30="Not Available",0.0889*G30,L30*G30)</f>
        <v>0</v>
      </c>
      <c r="O30" s="55" t="n">
        <f aca="false">IF(M30="Not Available",0.0889*ABS(H30),M30*ABS(H30))</f>
        <v>0</v>
      </c>
      <c r="P30" s="32" t="n">
        <f aca="false">+IF($K30&gt;0,$K30,0)</f>
        <v>0</v>
      </c>
      <c r="Q30" s="32" t="n">
        <f aca="false">+IF($K30&lt;0,$K30,0)</f>
        <v>0</v>
      </c>
      <c r="R30" s="32" t="n">
        <f aca="false">IF(P30&gt;P29,P30-P29,0)</f>
        <v>0</v>
      </c>
      <c r="S30" s="32" t="n">
        <f aca="false">IF(Q30&lt;Q29,Q30-Q29,0)</f>
        <v>0</v>
      </c>
    </row>
    <row r="31" customFormat="false" ht="12.75" hidden="false" customHeight="false" outlineLevel="0" collapsed="false">
      <c r="A31" s="47" t="n">
        <v>20</v>
      </c>
      <c r="B31" s="51"/>
      <c r="C31" s="47"/>
      <c r="D31" s="58"/>
      <c r="E31" s="47"/>
      <c r="F31" s="51"/>
      <c r="G31" s="52"/>
      <c r="H31" s="52"/>
      <c r="I31" s="53" t="n">
        <f aca="false">+G31+H31</f>
        <v>0</v>
      </c>
      <c r="J31" s="53"/>
      <c r="K31" s="53" t="n">
        <f aca="false">+K30+I31</f>
        <v>0</v>
      </c>
      <c r="L31" s="54" t="n">
        <v>0.03</v>
      </c>
      <c r="M31" s="54" t="n">
        <v>0.25</v>
      </c>
      <c r="N31" s="55" t="n">
        <f aca="false">IF(L31="Not Available",0.0889*G31,L31*G31)</f>
        <v>0</v>
      </c>
      <c r="O31" s="55" t="n">
        <f aca="false">IF(M31="Not Available",0.0889*ABS(H31),M31*ABS(H31))</f>
        <v>0</v>
      </c>
      <c r="P31" s="32" t="n">
        <f aca="false">+IF($K31&gt;0,$K31,0)</f>
        <v>0</v>
      </c>
      <c r="Q31" s="32" t="n">
        <f aca="false">+IF($K31&lt;0,$K31,0)</f>
        <v>0</v>
      </c>
      <c r="R31" s="32" t="n">
        <f aca="false">IF(P31&gt;P30,P31-P30,0)</f>
        <v>0</v>
      </c>
      <c r="S31" s="32" t="n">
        <f aca="false">IF(Q31&lt;Q30,Q31-Q30,0)</f>
        <v>0</v>
      </c>
    </row>
    <row r="32" customFormat="false" ht="12.75" hidden="false" customHeight="false" outlineLevel="0" collapsed="false">
      <c r="A32" s="47" t="n">
        <v>21</v>
      </c>
      <c r="B32" s="47"/>
      <c r="C32" s="47"/>
      <c r="D32" s="58"/>
      <c r="E32" s="47"/>
      <c r="F32" s="47"/>
      <c r="G32" s="53"/>
      <c r="H32" s="53"/>
      <c r="I32" s="53" t="n">
        <f aca="false">+G32+H32</f>
        <v>0</v>
      </c>
      <c r="J32" s="53"/>
      <c r="K32" s="53" t="n">
        <f aca="false">+K31+I32</f>
        <v>0</v>
      </c>
      <c r="L32" s="54" t="n">
        <v>0.03</v>
      </c>
      <c r="M32" s="54" t="n">
        <v>0.3883</v>
      </c>
      <c r="N32" s="55" t="n">
        <f aca="false">IF(L32="Not Available",0.0889*G32,L32*G32)</f>
        <v>0</v>
      </c>
      <c r="O32" s="55" t="n">
        <f aca="false">IF(M32="Not Available",0.0889*ABS(H32),M32*ABS(H32))</f>
        <v>0</v>
      </c>
      <c r="P32" s="32" t="n">
        <f aca="false">+IF($K32&gt;0,$K32,0)</f>
        <v>0</v>
      </c>
      <c r="Q32" s="32" t="n">
        <f aca="false">+IF($K32&lt;0,$K32,0)</f>
        <v>0</v>
      </c>
      <c r="R32" s="32" t="n">
        <f aca="false">IF(P32&gt;P31,P32-P31,0)</f>
        <v>0</v>
      </c>
      <c r="S32" s="32" t="n">
        <f aca="false">IF(Q32&lt;Q31,Q32-Q31,0)</f>
        <v>0</v>
      </c>
    </row>
    <row r="33" customFormat="false" ht="12.75" hidden="false" customHeight="false" outlineLevel="0" collapsed="false">
      <c r="A33" s="47" t="n">
        <v>22</v>
      </c>
      <c r="B33" s="51"/>
      <c r="C33" s="47"/>
      <c r="D33" s="58"/>
      <c r="E33" s="47"/>
      <c r="F33" s="51"/>
      <c r="G33" s="52"/>
      <c r="H33" s="52"/>
      <c r="I33" s="53" t="n">
        <f aca="false">+G33+H33</f>
        <v>0</v>
      </c>
      <c r="J33" s="53"/>
      <c r="K33" s="53" t="n">
        <f aca="false">+K32+I33</f>
        <v>0</v>
      </c>
      <c r="L33" s="54" t="n">
        <v>0.03</v>
      </c>
      <c r="M33" s="54" t="n">
        <v>0.3883</v>
      </c>
      <c r="N33" s="55" t="n">
        <f aca="false">IF(L33="Not Available",0.0889*G33,L33*G33)</f>
        <v>0</v>
      </c>
      <c r="O33" s="55" t="n">
        <f aca="false">IF(M33="Not Available",0.0889*ABS(H33),M33*ABS(H33))</f>
        <v>0</v>
      </c>
      <c r="P33" s="32" t="n">
        <f aca="false">+IF($K33&gt;0,$K33,0)</f>
        <v>0</v>
      </c>
      <c r="Q33" s="32" t="n">
        <f aca="false">+IF($K33&lt;0,$K33,0)</f>
        <v>0</v>
      </c>
      <c r="R33" s="32" t="n">
        <f aca="false">IF(P33&gt;P32,P33-P32,0)</f>
        <v>0</v>
      </c>
      <c r="S33" s="32" t="n">
        <f aca="false">IF(Q33&lt;Q32,Q33-Q32,0)</f>
        <v>0</v>
      </c>
    </row>
    <row r="34" customFormat="false" ht="12.75" hidden="false" customHeight="false" outlineLevel="0" collapsed="false">
      <c r="A34" s="47" t="n">
        <v>23</v>
      </c>
      <c r="B34" s="51"/>
      <c r="C34" s="47"/>
      <c r="D34" s="58"/>
      <c r="E34" s="47"/>
      <c r="F34" s="51"/>
      <c r="G34" s="52"/>
      <c r="H34" s="52"/>
      <c r="I34" s="53" t="n">
        <f aca="false">+G34+H34</f>
        <v>0</v>
      </c>
      <c r="J34" s="53"/>
      <c r="K34" s="53" t="n">
        <f aca="false">+K33+I34</f>
        <v>0</v>
      </c>
      <c r="L34" s="54" t="n">
        <v>0.04</v>
      </c>
      <c r="M34" s="54" t="n">
        <v>0.3883</v>
      </c>
      <c r="N34" s="55" t="n">
        <f aca="false">IF(L34="Not Available",0.0889*G34,L34*G34)</f>
        <v>0</v>
      </c>
      <c r="O34" s="55" t="n">
        <f aca="false">IF(M34="Not Available",0.0889*ABS(H34),M34*ABS(H34))</f>
        <v>0</v>
      </c>
      <c r="P34" s="32" t="n">
        <f aca="false">+IF($K34&gt;0,$K34,0)</f>
        <v>0</v>
      </c>
      <c r="Q34" s="32" t="n">
        <f aca="false">+IF($K34&lt;0,$K34,0)</f>
        <v>0</v>
      </c>
      <c r="R34" s="32" t="n">
        <f aca="false">IF(P34&gt;P33,P34-P33,0)</f>
        <v>0</v>
      </c>
      <c r="S34" s="32" t="n">
        <f aca="false">IF(Q34&lt;Q33,Q34-Q33,0)</f>
        <v>0</v>
      </c>
    </row>
    <row r="35" customFormat="false" ht="12.75" hidden="false" customHeight="false" outlineLevel="0" collapsed="false">
      <c r="A35" s="47" t="n">
        <v>24</v>
      </c>
      <c r="B35" s="51"/>
      <c r="C35" s="47"/>
      <c r="D35" s="58"/>
      <c r="E35" s="47"/>
      <c r="F35" s="51"/>
      <c r="G35" s="52"/>
      <c r="H35" s="52"/>
      <c r="I35" s="53" t="n">
        <f aca="false">+G35+H35</f>
        <v>0</v>
      </c>
      <c r="J35" s="53"/>
      <c r="K35" s="53" t="n">
        <f aca="false">+K34+I35</f>
        <v>0</v>
      </c>
      <c r="L35" s="54" t="n">
        <v>0.04</v>
      </c>
      <c r="M35" s="54" t="n">
        <v>0.3883</v>
      </c>
      <c r="N35" s="55" t="n">
        <f aca="false">IF(L35="Not Available",0.0889*G35,L35*G35)</f>
        <v>0</v>
      </c>
      <c r="O35" s="55" t="n">
        <f aca="false">IF(M35="Not Available",0.0889*ABS(H35),M35*ABS(H35))</f>
        <v>0</v>
      </c>
      <c r="P35" s="32" t="n">
        <f aca="false">+IF($K35&gt;0,$K35,0)</f>
        <v>0</v>
      </c>
      <c r="Q35" s="32" t="n">
        <f aca="false">+IF($K35&lt;0,$K35,0)</f>
        <v>0</v>
      </c>
      <c r="R35" s="32" t="n">
        <f aca="false">IF(P35&gt;P34,P35-P34,0)</f>
        <v>0</v>
      </c>
      <c r="S35" s="32" t="n">
        <f aca="false">IF(Q35&lt;Q34,Q35-Q34,0)</f>
        <v>0</v>
      </c>
    </row>
    <row r="36" customFormat="false" ht="12.75" hidden="false" customHeight="false" outlineLevel="0" collapsed="false">
      <c r="A36" s="47" t="n">
        <v>25</v>
      </c>
      <c r="B36" s="51"/>
      <c r="C36" s="47"/>
      <c r="D36" s="58"/>
      <c r="E36" s="47"/>
      <c r="F36" s="51"/>
      <c r="G36" s="52"/>
      <c r="H36" s="52"/>
      <c r="I36" s="53" t="n">
        <f aca="false">+G36+H36</f>
        <v>0</v>
      </c>
      <c r="J36" s="53"/>
      <c r="K36" s="53" t="n">
        <f aca="false">+K35+I36</f>
        <v>0</v>
      </c>
      <c r="L36" s="54" t="n">
        <v>0.04</v>
      </c>
      <c r="M36" s="54" t="n">
        <v>0.3883</v>
      </c>
      <c r="N36" s="55" t="n">
        <f aca="false">IF(L36="Not Available",0.0889*G36,L36*G36)</f>
        <v>0</v>
      </c>
      <c r="O36" s="55" t="n">
        <f aca="false">IF(M36="Not Available",0.0889*ABS(H36),M36*ABS(H36))</f>
        <v>0</v>
      </c>
      <c r="P36" s="32" t="n">
        <f aca="false">+IF($K36&gt;0,$K36,0)</f>
        <v>0</v>
      </c>
      <c r="Q36" s="32" t="n">
        <f aca="false">+IF($K36&lt;0,$K36,0)</f>
        <v>0</v>
      </c>
      <c r="R36" s="32" t="n">
        <f aca="false">IF(P36&gt;P35,P36-P35,0)</f>
        <v>0</v>
      </c>
      <c r="S36" s="32" t="n">
        <f aca="false">IF(Q36&lt;Q35,Q36-Q35,0)</f>
        <v>0</v>
      </c>
    </row>
    <row r="37" customFormat="false" ht="12.75" hidden="false" customHeight="false" outlineLevel="0" collapsed="false">
      <c r="A37" s="47" t="n">
        <v>26</v>
      </c>
      <c r="B37" s="51"/>
      <c r="C37" s="47"/>
      <c r="D37" s="58"/>
      <c r="E37" s="47"/>
      <c r="F37" s="51"/>
      <c r="G37" s="52"/>
      <c r="H37" s="52"/>
      <c r="I37" s="53" t="n">
        <f aca="false">+G37+H37</f>
        <v>0</v>
      </c>
      <c r="J37" s="53"/>
      <c r="K37" s="53" t="n">
        <f aca="false">+K36+I37</f>
        <v>0</v>
      </c>
      <c r="L37" s="54" t="n">
        <v>0.04</v>
      </c>
      <c r="M37" s="54" t="n">
        <v>0.3883</v>
      </c>
      <c r="N37" s="55" t="n">
        <f aca="false">IF(L37="Not Available",0.0889*G37,L37*G37)</f>
        <v>0</v>
      </c>
      <c r="O37" s="55" t="n">
        <f aca="false">IF(M37="Not Available",0.0889*ABS(H37),M37*ABS(H37))</f>
        <v>0</v>
      </c>
      <c r="P37" s="32" t="n">
        <f aca="false">+IF($K37&gt;0,$K37,0)</f>
        <v>0</v>
      </c>
      <c r="Q37" s="32" t="n">
        <f aca="false">+IF($K37&lt;0,$K37,0)</f>
        <v>0</v>
      </c>
      <c r="R37" s="32" t="n">
        <f aca="false">IF(P37&gt;P36,P37-P36,0)</f>
        <v>0</v>
      </c>
      <c r="S37" s="32" t="n">
        <f aca="false">IF(Q37&lt;Q36,Q37-Q36,0)</f>
        <v>0</v>
      </c>
    </row>
    <row r="38" customFormat="false" ht="12.75" hidden="false" customHeight="false" outlineLevel="0" collapsed="false">
      <c r="A38" s="47" t="n">
        <v>27</v>
      </c>
      <c r="B38" s="51"/>
      <c r="C38" s="47"/>
      <c r="D38" s="58"/>
      <c r="E38" s="47"/>
      <c r="F38" s="51"/>
      <c r="G38" s="52"/>
      <c r="H38" s="52"/>
      <c r="I38" s="53" t="n">
        <f aca="false">+G38+H38</f>
        <v>0</v>
      </c>
      <c r="J38" s="53"/>
      <c r="K38" s="53" t="n">
        <f aca="false">+K37+I38</f>
        <v>0</v>
      </c>
      <c r="L38" s="54" t="n">
        <v>0.04</v>
      </c>
      <c r="M38" s="54" t="n">
        <v>0.3883</v>
      </c>
      <c r="N38" s="55" t="n">
        <f aca="false">IF(L38="Not Available",0.0889*G38,L38*G38)</f>
        <v>0</v>
      </c>
      <c r="O38" s="55" t="n">
        <f aca="false">IF(M38="Not Available",0.0889*ABS(H38),M38*ABS(H38))</f>
        <v>0</v>
      </c>
      <c r="P38" s="32" t="n">
        <f aca="false">+IF($K38&gt;0,$K38,0)</f>
        <v>0</v>
      </c>
      <c r="Q38" s="32" t="n">
        <f aca="false">+IF($K38&lt;0,$K38,0)</f>
        <v>0</v>
      </c>
      <c r="R38" s="32" t="n">
        <f aca="false">IF(P38&gt;P37,P38-P37,0)</f>
        <v>0</v>
      </c>
      <c r="S38" s="32" t="n">
        <f aca="false">IF(Q38&lt;Q37,Q38-Q37,0)</f>
        <v>0</v>
      </c>
    </row>
    <row r="39" customFormat="false" ht="12.75" hidden="false" customHeight="false" outlineLevel="0" collapsed="false">
      <c r="A39" s="47" t="n">
        <v>28</v>
      </c>
      <c r="B39" s="51"/>
      <c r="C39" s="47"/>
      <c r="D39" s="58"/>
      <c r="E39" s="47"/>
      <c r="F39" s="51"/>
      <c r="G39" s="52"/>
      <c r="H39" s="52"/>
      <c r="I39" s="53" t="n">
        <f aca="false">+G39+H39</f>
        <v>0</v>
      </c>
      <c r="J39" s="53"/>
      <c r="K39" s="53" t="n">
        <f aca="false">+K38+I39</f>
        <v>0</v>
      </c>
      <c r="L39" s="54" t="n">
        <v>0.04</v>
      </c>
      <c r="M39" s="54" t="n">
        <v>0.3883</v>
      </c>
      <c r="N39" s="55" t="n">
        <f aca="false">IF(L39="Not Available",0.0889*G39,L39*G39)</f>
        <v>0</v>
      </c>
      <c r="O39" s="55" t="n">
        <f aca="false">IF(M39="Not Available",0.0889*ABS(H39),M39*ABS(H39))</f>
        <v>0</v>
      </c>
      <c r="P39" s="32" t="n">
        <f aca="false">+IF($K39&gt;0,$K39,0)</f>
        <v>0</v>
      </c>
      <c r="Q39" s="32" t="n">
        <f aca="false">+IF($K39&lt;0,$K39,0)</f>
        <v>0</v>
      </c>
      <c r="R39" s="32" t="n">
        <f aca="false">IF(P39&gt;P38,P39-P38,0)</f>
        <v>0</v>
      </c>
      <c r="S39" s="32" t="n">
        <f aca="false">IF(Q39&lt;Q38,Q39-Q38,0)</f>
        <v>0</v>
      </c>
    </row>
    <row r="40" customFormat="false" ht="12.75" hidden="false" customHeight="false" outlineLevel="0" collapsed="false">
      <c r="A40" s="47" t="n">
        <v>29</v>
      </c>
      <c r="B40" s="51"/>
      <c r="C40" s="47"/>
      <c r="D40" s="58"/>
      <c r="E40" s="47"/>
      <c r="F40" s="51"/>
      <c r="G40" s="52"/>
      <c r="H40" s="52"/>
      <c r="I40" s="53" t="n">
        <f aca="false">+G40+H40</f>
        <v>0</v>
      </c>
      <c r="J40" s="53"/>
      <c r="K40" s="53" t="n">
        <f aca="false">+K39+I40</f>
        <v>0</v>
      </c>
      <c r="L40" s="54" t="n">
        <v>0.04</v>
      </c>
      <c r="M40" s="54" t="n">
        <v>0.3883</v>
      </c>
      <c r="N40" s="55" t="n">
        <f aca="false">IF(L40="Not Available",0.0889*G40,L40*G40)</f>
        <v>0</v>
      </c>
      <c r="O40" s="55" t="n">
        <f aca="false">IF(M40="Not Available",0.0889*ABS(H40),M40*ABS(H40))</f>
        <v>0</v>
      </c>
      <c r="P40" s="32" t="n">
        <f aca="false">+IF($K40&gt;0,$K40,0)</f>
        <v>0</v>
      </c>
      <c r="Q40" s="32" t="n">
        <f aca="false">+IF($K40&lt;0,$K40,0)</f>
        <v>0</v>
      </c>
      <c r="R40" s="32" t="n">
        <f aca="false">IF(P40&gt;P39,P40-P39,0)</f>
        <v>0</v>
      </c>
      <c r="S40" s="32" t="n">
        <f aca="false">IF(Q40&lt;Q39,Q40-Q39,0)</f>
        <v>0</v>
      </c>
    </row>
    <row r="41" customFormat="false" ht="12.75" hidden="false" customHeight="false" outlineLevel="0" collapsed="false">
      <c r="A41" s="47" t="n">
        <v>30</v>
      </c>
      <c r="B41" s="51"/>
      <c r="C41" s="47"/>
      <c r="D41" s="58"/>
      <c r="E41" s="47"/>
      <c r="F41" s="51"/>
      <c r="G41" s="60"/>
      <c r="H41" s="60"/>
      <c r="I41" s="61" t="n">
        <f aca="false">+G41+H41</f>
        <v>0</v>
      </c>
      <c r="J41" s="53"/>
      <c r="K41" s="53" t="n">
        <f aca="false">+K40+I41</f>
        <v>0</v>
      </c>
      <c r="L41" s="54" t="n">
        <v>0.04</v>
      </c>
      <c r="M41" s="54" t="n">
        <v>0.3883</v>
      </c>
      <c r="N41" s="55" t="n">
        <f aca="false">IF(L41="Not Available",0.0889*G41,L41*G41)</f>
        <v>0</v>
      </c>
      <c r="O41" s="55" t="n">
        <f aca="false">IF(M41="Not Available",0.0889*ABS(H41),M41*ABS(H41))</f>
        <v>0</v>
      </c>
      <c r="P41" s="32" t="n">
        <f aca="false">+IF($K41&gt;0,$K41,0)</f>
        <v>0</v>
      </c>
      <c r="Q41" s="32" t="n">
        <f aca="false">+IF($K41&lt;0,$K41,0)</f>
        <v>0</v>
      </c>
      <c r="R41" s="32" t="n">
        <f aca="false">IF(P41&gt;P40,P41-P40,0)</f>
        <v>0</v>
      </c>
      <c r="S41" s="32" t="n">
        <f aca="false">IF(Q41&lt;Q40,Q41-Q40,0)</f>
        <v>0</v>
      </c>
    </row>
    <row r="42" customFormat="false" ht="12.75" hidden="false" customHeight="false" outlineLevel="0" collapsed="false">
      <c r="A42" s="47" t="n">
        <v>31</v>
      </c>
      <c r="B42" s="51"/>
      <c r="C42" s="47"/>
      <c r="D42" s="58"/>
      <c r="E42" s="47"/>
      <c r="F42" s="51"/>
      <c r="G42" s="60"/>
      <c r="H42" s="60"/>
      <c r="I42" s="61" t="n">
        <f aca="false">+G42+H42</f>
        <v>0</v>
      </c>
      <c r="J42" s="53"/>
      <c r="K42" s="53" t="n">
        <f aca="false">+K41+I42</f>
        <v>0</v>
      </c>
      <c r="L42" s="54" t="n">
        <v>0.04</v>
      </c>
      <c r="M42" s="54" t="n">
        <v>0.3883</v>
      </c>
      <c r="N42" s="55" t="n">
        <f aca="false">IF(L42="Not Available",0.0889*G42,L42*G42)</f>
        <v>0</v>
      </c>
      <c r="O42" s="55" t="n">
        <f aca="false">IF(M42="Not Available",0.0889*ABS(H42),M42*ABS(H42))</f>
        <v>0</v>
      </c>
      <c r="P42" s="32" t="n">
        <f aca="false">+IF($K42&gt;0,$K42,0)</f>
        <v>0</v>
      </c>
      <c r="Q42" s="32" t="n">
        <f aca="false">+IF($K42&lt;0,$K42,0)</f>
        <v>0</v>
      </c>
      <c r="R42" s="32" t="n">
        <f aca="false">IF(P42&gt;P41,P42-P41,0)</f>
        <v>0</v>
      </c>
      <c r="S42" s="32" t="n">
        <f aca="false">IF(Q42&lt;Q41,Q42-Q41,0)</f>
        <v>0</v>
      </c>
    </row>
    <row r="43" customFormat="false" ht="13.5" hidden="false" customHeight="false" outlineLevel="0" collapsed="false">
      <c r="A43" s="47" t="s">
        <v>41</v>
      </c>
      <c r="E43" s="0"/>
      <c r="F43" s="0"/>
      <c r="G43" s="33" t="n">
        <f aca="false">+SUM(G12:G42)</f>
        <v>0</v>
      </c>
      <c r="H43" s="33" t="n">
        <f aca="false">+SUM(H12:H42)</f>
        <v>0</v>
      </c>
      <c r="I43" s="33" t="n">
        <f aca="false">+SUM(I12:I42)</f>
        <v>0</v>
      </c>
      <c r="N43" s="84" t="n">
        <f aca="false">SUM(N12:N42)</f>
        <v>0</v>
      </c>
      <c r="O43" s="84" t="n">
        <f aca="false">SUM(O12:O42)</f>
        <v>0</v>
      </c>
      <c r="R43" s="100" t="n">
        <f aca="false">+SUM(R11:R42)</f>
        <v>0</v>
      </c>
      <c r="S43" s="100" t="n">
        <f aca="false">+SUM(S11:S42)</f>
        <v>0</v>
      </c>
    </row>
    <row r="44" customFormat="false" ht="13.5" hidden="false" customHeight="false" outlineLevel="0" collapsed="false">
      <c r="A44" s="47"/>
      <c r="E44" s="0"/>
      <c r="F44" s="0"/>
      <c r="G44" s="0"/>
    </row>
    <row r="45" customFormat="false" ht="12.75" hidden="false" customHeight="false" outlineLevel="0" collapsed="false">
      <c r="A45" s="47"/>
      <c r="E45" s="0"/>
      <c r="F45" s="0"/>
      <c r="G45" s="0"/>
      <c r="R45" s="66" t="s">
        <v>42</v>
      </c>
      <c r="S45" s="32" t="n">
        <f aca="false">+R43-S43</f>
        <v>0</v>
      </c>
    </row>
    <row r="46" customFormat="false" ht="12.75" hidden="false" customHeight="false" outlineLevel="0" collapsed="false">
      <c r="A46" s="47"/>
      <c r="E46" s="67" t="s">
        <v>43</v>
      </c>
      <c r="G46" s="31" t="n">
        <f aca="false">+G43</f>
        <v>0</v>
      </c>
      <c r="N46" s="86"/>
      <c r="O46" s="82"/>
      <c r="S46" s="71"/>
      <c r="T46" s="70"/>
    </row>
    <row r="47" customFormat="false" ht="12.75" hidden="false" customHeight="false" outlineLevel="0" collapsed="false">
      <c r="A47" s="47"/>
      <c r="E47" s="67" t="s">
        <v>45</v>
      </c>
      <c r="G47" s="31" t="n">
        <f aca="false">+H43</f>
        <v>0</v>
      </c>
      <c r="N47" s="70"/>
      <c r="O47" s="70"/>
      <c r="S47" s="71"/>
      <c r="T47" s="70"/>
    </row>
    <row r="48" customFormat="false" ht="12.75" hidden="false" customHeight="false" outlineLevel="0" collapsed="false">
      <c r="A48" s="47"/>
      <c r="N48" s="70"/>
      <c r="O48" s="70"/>
      <c r="S48" s="71"/>
      <c r="T48" s="70"/>
    </row>
    <row r="49" customFormat="false" ht="22.5" hidden="false" customHeight="false" outlineLevel="0" collapsed="false">
      <c r="A49" s="47"/>
      <c r="N49" s="72" t="s">
        <v>46</v>
      </c>
      <c r="O49" s="73"/>
      <c r="S49" s="71"/>
      <c r="T49" s="70"/>
    </row>
    <row r="50" customFormat="false" ht="12.75" hidden="false" customHeight="false" outlineLevel="0" collapsed="false">
      <c r="A50" s="47"/>
      <c r="N50" s="74" t="s">
        <v>47</v>
      </c>
      <c r="O50" s="75" t="n">
        <f aca="false">+G43*0.0128</f>
        <v>0</v>
      </c>
      <c r="S50" s="71"/>
      <c r="T50" s="70"/>
    </row>
    <row r="51" customFormat="false" ht="12.75" hidden="false" customHeight="false" outlineLevel="0" collapsed="false">
      <c r="A51" s="47"/>
      <c r="N51" s="74" t="s">
        <v>48</v>
      </c>
      <c r="O51" s="75" t="n">
        <f aca="false">+H43*-0.0128</f>
        <v>-0</v>
      </c>
    </row>
    <row r="52" customFormat="false" ht="12.75" hidden="false" customHeight="false" outlineLevel="0" collapsed="false">
      <c r="A52" s="47"/>
      <c r="N52" s="74" t="s">
        <v>49</v>
      </c>
      <c r="O52" s="75" t="n">
        <f aca="false">0.0761*S45</f>
        <v>0</v>
      </c>
    </row>
    <row r="53" customFormat="false" ht="12.75" hidden="false" customHeight="false" outlineLevel="0" collapsed="false">
      <c r="A53" s="47"/>
      <c r="N53" s="76" t="s">
        <v>50</v>
      </c>
      <c r="O53" s="77" t="n">
        <f aca="false">SUM(O50:O52)</f>
        <v>0</v>
      </c>
    </row>
    <row r="54" customFormat="false" ht="12.75" hidden="false" customHeight="false" outlineLevel="0" collapsed="false">
      <c r="A54" s="47"/>
    </row>
    <row r="55" customFormat="false" ht="12.75" hidden="false" customHeight="false" outlineLevel="0" collapsed="false">
      <c r="A55" s="47"/>
      <c r="N55" s="78" t="s">
        <v>51</v>
      </c>
      <c r="O55" s="79" t="n">
        <f aca="false">MIN(O53,O46)</f>
        <v>0</v>
      </c>
    </row>
    <row r="57" customFormat="false" ht="12.75" hidden="false" customHeight="false" outlineLevel="0" collapsed="false">
      <c r="N57" s="80"/>
      <c r="O57" s="81"/>
    </row>
    <row r="58" customFormat="false" ht="12.75" hidden="false" customHeight="false" outlineLevel="0" collapsed="false">
      <c r="N58" s="81"/>
      <c r="O58" s="82"/>
    </row>
    <row r="59" customFormat="false" ht="12.75" hidden="false" customHeight="false" outlineLevel="0" collapsed="false">
      <c r="N59" s="81"/>
      <c r="O59" s="82"/>
    </row>
    <row r="60" customFormat="false" ht="12.75" hidden="false" customHeight="false" outlineLevel="0" collapsed="false">
      <c r="N60" s="81"/>
      <c r="O60" s="82"/>
    </row>
    <row r="61" customFormat="false" ht="12.75" hidden="false" customHeight="false" outlineLevel="0" collapsed="false">
      <c r="N61" s="81"/>
      <c r="O61" s="82"/>
    </row>
    <row r="62" customFormat="false" ht="12.75" hidden="false" customHeight="false" outlineLevel="0" collapsed="false">
      <c r="N62" s="70"/>
      <c r="O62" s="70"/>
    </row>
  </sheetData>
  <mergeCells count="1">
    <mergeCell ref="P9:S9"/>
  </mergeCells>
  <printOptions headings="false" gridLines="false" gridLinesSet="true" horizontalCentered="false" verticalCentered="false"/>
  <pageMargins left="0.25" right="0.2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9:IW62"/>
  <sheetViews>
    <sheetView showFormulas="false" showGridLines="true" showRowColHeaders="true" showZeros="true" rightToLeft="false" tabSelected="false" showOutlineSymbols="true" defaultGridColor="true" view="normal" topLeftCell="A18" colorId="64" zoomScale="100" zoomScaleNormal="100" zoomScalePageLayoutView="100" workbookViewId="0">
      <selection pane="topLeft" activeCell="B38" activeCellId="0" sqref="B3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9" width="5.99"/>
    <col collapsed="false" customWidth="true" hidden="false" outlineLevel="0" max="2" min="2" style="29" width="26.7"/>
    <col collapsed="false" customWidth="true" hidden="false" outlineLevel="0" max="3" min="3" style="29" width="10.13"/>
    <col collapsed="false" customWidth="true" hidden="false" outlineLevel="0" max="4" min="4" style="30" width="9.28"/>
    <col collapsed="false" customWidth="true" hidden="false" outlineLevel="0" max="5" min="5" style="29" width="6.99"/>
    <col collapsed="false" customWidth="true" hidden="false" outlineLevel="0" max="6" min="6" style="29" width="7.7"/>
    <col collapsed="false" customWidth="true" hidden="false" outlineLevel="0" max="7" min="7" style="31" width="11.28"/>
    <col collapsed="false" customWidth="true" hidden="false" outlineLevel="0" max="8" min="8" style="31" width="13.7"/>
    <col collapsed="false" customWidth="true" hidden="false" outlineLevel="0" max="9" min="9" style="31" width="11.28"/>
    <col collapsed="false" customWidth="true" hidden="false" outlineLevel="0" max="10" min="10" style="31" width="10.71"/>
    <col collapsed="false" customWidth="true" hidden="false" outlineLevel="0" max="11" min="11" style="31" width="8.7"/>
    <col collapsed="false" customWidth="true" hidden="false" outlineLevel="0" max="12" min="12" style="29" width="13.14"/>
    <col collapsed="false" customWidth="true" hidden="false" outlineLevel="0" max="13" min="13" style="29" width="14.14"/>
    <col collapsed="false" customWidth="true" hidden="true" outlineLevel="0" max="14" min="14" style="29" width="11.42"/>
    <col collapsed="false" customWidth="true" hidden="true" outlineLevel="0" max="15" min="15" style="29" width="13.7"/>
    <col collapsed="false" customWidth="true" hidden="true" outlineLevel="0" max="16" min="16" style="32" width="9.06"/>
    <col collapsed="false" customWidth="true" hidden="true" outlineLevel="0" max="17" min="17" style="32" width="11.7"/>
    <col collapsed="false" customWidth="true" hidden="true" outlineLevel="0" max="18" min="18" style="32" width="12.14"/>
    <col collapsed="false" customWidth="true" hidden="true" outlineLevel="0" max="19" min="19" style="32" width="11.42"/>
    <col collapsed="false" customWidth="true" hidden="false" outlineLevel="0" max="20" min="20" style="29" width="13.14"/>
    <col collapsed="false" customWidth="true" hidden="false" outlineLevel="0" max="21" min="21" style="29" width="13.28"/>
    <col collapsed="false" customWidth="false" hidden="false" outlineLevel="0" max="24" min="22" style="29" width="9.14"/>
    <col collapsed="false" customWidth="true" hidden="false" outlineLevel="0" max="25" min="25" style="29" width="13.56"/>
    <col collapsed="false" customWidth="false" hidden="false" outlineLevel="0" max="257" min="26" style="29" width="9.14"/>
  </cols>
  <sheetData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33"/>
      <c r="H9" s="33"/>
      <c r="I9" s="33"/>
      <c r="J9" s="33"/>
      <c r="K9" s="33"/>
      <c r="L9" s="0"/>
      <c r="M9" s="0"/>
      <c r="N9" s="0"/>
      <c r="O9" s="0"/>
      <c r="P9" s="34" t="s">
        <v>16</v>
      </c>
      <c r="Q9" s="34"/>
      <c r="R9" s="34"/>
      <c r="S9" s="34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35" t="s">
        <v>17</v>
      </c>
      <c r="B10" s="35" t="s">
        <v>18</v>
      </c>
      <c r="C10" s="36" t="s">
        <v>19</v>
      </c>
      <c r="D10" s="37" t="s">
        <v>20</v>
      </c>
      <c r="E10" s="35" t="s">
        <v>21</v>
      </c>
      <c r="F10" s="35" t="s">
        <v>22</v>
      </c>
      <c r="G10" s="38" t="s">
        <v>23</v>
      </c>
      <c r="H10" s="38" t="s">
        <v>24</v>
      </c>
      <c r="I10" s="38" t="s">
        <v>25</v>
      </c>
      <c r="J10" s="39" t="s">
        <v>26</v>
      </c>
      <c r="K10" s="38" t="s">
        <v>27</v>
      </c>
      <c r="L10" s="40" t="s">
        <v>28</v>
      </c>
      <c r="M10" s="40" t="s">
        <v>29</v>
      </c>
      <c r="N10" s="40" t="s">
        <v>30</v>
      </c>
      <c r="O10" s="40" t="s">
        <v>31</v>
      </c>
      <c r="P10" s="41" t="s">
        <v>32</v>
      </c>
      <c r="Q10" s="41" t="s">
        <v>33</v>
      </c>
      <c r="R10" s="41" t="s">
        <v>34</v>
      </c>
      <c r="S10" s="41" t="s">
        <v>35</v>
      </c>
      <c r="T10" s="42" t="s">
        <v>36</v>
      </c>
      <c r="U10" s="42" t="s">
        <v>37</v>
      </c>
      <c r="V10" s="43"/>
      <c r="W10" s="43"/>
    </row>
    <row r="11" customFormat="false" ht="12.75" hidden="false" customHeight="false" outlineLevel="0" collapsed="false">
      <c r="A11" s="44"/>
      <c r="B11" s="45" t="s">
        <v>38</v>
      </c>
      <c r="C11" s="45" t="n">
        <v>27267</v>
      </c>
      <c r="D11" s="46" t="n">
        <v>36892</v>
      </c>
      <c r="E11" s="47" t="n">
        <v>500617</v>
      </c>
      <c r="F11" s="48" t="s">
        <v>39</v>
      </c>
      <c r="G11" s="49"/>
      <c r="H11" s="49"/>
      <c r="I11" s="49"/>
      <c r="J11" s="49" t="n">
        <v>-3158</v>
      </c>
      <c r="K11" s="49"/>
      <c r="L11" s="50"/>
      <c r="M11" s="50"/>
      <c r="N11" s="50"/>
      <c r="O11" s="50"/>
      <c r="P11" s="32" t="n">
        <f aca="false">IF($J11&gt;0,$J11,0)</f>
        <v>0</v>
      </c>
      <c r="Q11" s="32" t="n">
        <f aca="false">IF($J11&lt;0,$J11,0)</f>
        <v>-3158</v>
      </c>
      <c r="R11" s="32" t="n">
        <f aca="false">+P11</f>
        <v>0</v>
      </c>
      <c r="S11" s="32" t="n">
        <f aca="false">+Q11</f>
        <v>-3158</v>
      </c>
    </row>
    <row r="12" customFormat="false" ht="12.75" hidden="false" customHeight="false" outlineLevel="0" collapsed="false">
      <c r="A12" s="47" t="n">
        <v>1</v>
      </c>
      <c r="B12" s="51"/>
      <c r="C12" s="47"/>
      <c r="D12" s="0"/>
      <c r="E12" s="0"/>
      <c r="F12" s="0"/>
      <c r="G12" s="52" t="n">
        <v>27000</v>
      </c>
      <c r="H12" s="52"/>
      <c r="I12" s="53" t="n">
        <f aca="false">+G12+H12</f>
        <v>27000</v>
      </c>
      <c r="J12" s="53"/>
      <c r="K12" s="53" t="n">
        <f aca="false">+J11+I12</f>
        <v>23842</v>
      </c>
      <c r="L12" s="54" t="n">
        <v>0.3883</v>
      </c>
      <c r="M12" s="54" t="n">
        <v>0.3883</v>
      </c>
      <c r="N12" s="55" t="n">
        <f aca="false">IF(L12="Not Available",0.0889*G12,L12*G12)</f>
        <v>10484.1</v>
      </c>
      <c r="O12" s="55" t="n">
        <f aca="false">IF(M12="Not Available",0.0889*ABS(H12),M12*ABS(H12))</f>
        <v>0</v>
      </c>
      <c r="P12" s="32" t="n">
        <f aca="false">+IF($K12&gt;0,$K12,0)</f>
        <v>23842</v>
      </c>
      <c r="Q12" s="32" t="n">
        <f aca="false">+IF($K12&lt;0,$K12,0)</f>
        <v>0</v>
      </c>
      <c r="R12" s="32" t="n">
        <f aca="false">IF(P12&gt;P11,P12-P11,0)</f>
        <v>23842</v>
      </c>
      <c r="S12" s="32" t="n">
        <f aca="false">IF(Q12&lt;Q11,Q12-Q11,0)</f>
        <v>0</v>
      </c>
      <c r="T12" s="56" t="n">
        <f aca="false">IF(K12&gt;0,K12*L12,0)</f>
        <v>9257.8486</v>
      </c>
      <c r="U12" s="57" t="n">
        <f aca="false">IF(K12&lt;0,K12*M12,0)</f>
        <v>0</v>
      </c>
    </row>
    <row r="13" customFormat="false" ht="12.75" hidden="false" customHeight="false" outlineLevel="0" collapsed="false">
      <c r="A13" s="47" t="n">
        <v>2</v>
      </c>
      <c r="B13" s="51"/>
      <c r="C13" s="47"/>
      <c r="D13" s="58"/>
      <c r="E13" s="47"/>
      <c r="F13" s="51"/>
      <c r="G13" s="52" t="n">
        <v>20000</v>
      </c>
      <c r="H13" s="52"/>
      <c r="I13" s="53" t="n">
        <f aca="false">+G13+H13</f>
        <v>20000</v>
      </c>
      <c r="J13" s="53"/>
      <c r="K13" s="53" t="n">
        <f aca="false">+K12+I13</f>
        <v>43842</v>
      </c>
      <c r="L13" s="54" t="n">
        <v>0.3883</v>
      </c>
      <c r="M13" s="54" t="n">
        <v>0.3883</v>
      </c>
      <c r="N13" s="55" t="n">
        <f aca="false">IF(L13="Not Available",0.0889*G13,L13*G13)</f>
        <v>7766</v>
      </c>
      <c r="O13" s="55" t="n">
        <f aca="false">IF(M13="Not Available",0.0889*ABS(H13),M13*ABS(H13))</f>
        <v>0</v>
      </c>
      <c r="P13" s="32" t="n">
        <f aca="false">+IF($K13&gt;0,$K13,0)</f>
        <v>43842</v>
      </c>
      <c r="Q13" s="32" t="n">
        <f aca="false">+IF($K13&lt;0,$K13,0)</f>
        <v>0</v>
      </c>
      <c r="R13" s="32" t="n">
        <f aca="false">IF(P13&gt;P12,P13-P12,0)</f>
        <v>20000</v>
      </c>
      <c r="S13" s="32" t="n">
        <f aca="false">IF(Q13&lt;Q12,Q13-Q12,0)</f>
        <v>0</v>
      </c>
      <c r="T13" s="56" t="n">
        <f aca="false">IF(K13&gt;0,K13*L13,0)</f>
        <v>17023.8486</v>
      </c>
      <c r="U13" s="57" t="n">
        <f aca="false">IF(K13&lt;0,K13*M13,0)</f>
        <v>0</v>
      </c>
    </row>
    <row r="14" customFormat="false" ht="12.75" hidden="false" customHeight="false" outlineLevel="0" collapsed="false">
      <c r="A14" s="47" t="n">
        <v>3</v>
      </c>
      <c r="B14" s="51"/>
      <c r="C14" s="47"/>
      <c r="D14" s="58"/>
      <c r="E14" s="47"/>
      <c r="F14" s="51"/>
      <c r="G14" s="52"/>
      <c r="H14" s="52" t="n">
        <v>-37000</v>
      </c>
      <c r="I14" s="53" t="n">
        <f aca="false">+G14+H14</f>
        <v>-37000</v>
      </c>
      <c r="J14" s="53"/>
      <c r="K14" s="53" t="n">
        <f aca="false">+K13+I14</f>
        <v>6842</v>
      </c>
      <c r="L14" s="54" t="n">
        <v>0.3883</v>
      </c>
      <c r="M14" s="54" t="n">
        <v>0.3883</v>
      </c>
      <c r="N14" s="55" t="n">
        <f aca="false">IF(L14="Not Available",0.0889*G14,L14*G14)</f>
        <v>0</v>
      </c>
      <c r="O14" s="55" t="n">
        <f aca="false">IF(M14="Not Available",0.0889*ABS(H14),M14*ABS(H14))</f>
        <v>14367.1</v>
      </c>
      <c r="P14" s="32" t="n">
        <f aca="false">+IF($K14&gt;0,$K14,0)</f>
        <v>6842</v>
      </c>
      <c r="Q14" s="32" t="n">
        <f aca="false">+IF($K14&lt;0,$K14,0)</f>
        <v>0</v>
      </c>
      <c r="R14" s="32" t="n">
        <f aca="false">IF(P14&gt;P13,P14-P13,0)</f>
        <v>0</v>
      </c>
      <c r="S14" s="32" t="n">
        <f aca="false">IF(Q14&lt;Q13,Q14-Q13,0)</f>
        <v>0</v>
      </c>
      <c r="T14" s="56" t="n">
        <f aca="false">IF(K14&gt;0,K14*L14,0)</f>
        <v>2656.7486</v>
      </c>
      <c r="U14" s="57" t="n">
        <f aca="false">IF(K14&lt;0,K14*M14,0)</f>
        <v>0</v>
      </c>
    </row>
    <row r="15" customFormat="false" ht="12.75" hidden="false" customHeight="false" outlineLevel="0" collapsed="false">
      <c r="A15" s="47" t="n">
        <v>4</v>
      </c>
      <c r="B15" s="51"/>
      <c r="C15" s="47"/>
      <c r="D15" s="58"/>
      <c r="E15" s="47"/>
      <c r="F15" s="51"/>
      <c r="G15" s="52"/>
      <c r="H15" s="52"/>
      <c r="I15" s="53" t="n">
        <f aca="false">+G15+H15</f>
        <v>0</v>
      </c>
      <c r="J15" s="53"/>
      <c r="K15" s="53" t="n">
        <f aca="false">+K14+I15</f>
        <v>6842</v>
      </c>
      <c r="L15" s="54" t="n">
        <v>0.3883</v>
      </c>
      <c r="M15" s="54" t="n">
        <v>0.3883</v>
      </c>
      <c r="N15" s="55" t="n">
        <f aca="false">IF(L15="Not Available",0.0889*G15,L15*G15)</f>
        <v>0</v>
      </c>
      <c r="O15" s="55" t="n">
        <f aca="false">IF(M15="Not Available",0.0889*ABS(H15),M15*ABS(H15))</f>
        <v>0</v>
      </c>
      <c r="P15" s="32" t="n">
        <f aca="false">+IF($K15&gt;0,$K15,0)</f>
        <v>6842</v>
      </c>
      <c r="Q15" s="32" t="n">
        <f aca="false">+IF($K15&lt;0,$K15,0)</f>
        <v>0</v>
      </c>
      <c r="R15" s="32" t="n">
        <f aca="false">IF(P15&gt;P14,P15-P14,0)</f>
        <v>0</v>
      </c>
      <c r="S15" s="32" t="n">
        <f aca="false">IF(Q15&lt;Q14,Q15-Q14,0)</f>
        <v>0</v>
      </c>
      <c r="T15" s="56" t="n">
        <f aca="false">IF(K15&gt;0,K15*L15,0)</f>
        <v>2656.7486</v>
      </c>
      <c r="U15" s="57" t="n">
        <f aca="false">IF(K15&lt;0,K15*M15,0)</f>
        <v>0</v>
      </c>
    </row>
    <row r="16" customFormat="false" ht="12.75" hidden="false" customHeight="false" outlineLevel="0" collapsed="false">
      <c r="A16" s="47" t="n">
        <v>5</v>
      </c>
      <c r="B16" s="47"/>
      <c r="C16" s="47"/>
      <c r="D16" s="58"/>
      <c r="E16" s="47"/>
      <c r="F16" s="47"/>
      <c r="G16" s="53"/>
      <c r="H16" s="53"/>
      <c r="I16" s="53" t="n">
        <f aca="false">+G16+H16</f>
        <v>0</v>
      </c>
      <c r="J16" s="53"/>
      <c r="K16" s="53" t="n">
        <f aca="false">+K15+I16</f>
        <v>6842</v>
      </c>
      <c r="L16" s="54" t="n">
        <v>0.3883</v>
      </c>
      <c r="M16" s="54" t="n">
        <v>0.3883</v>
      </c>
      <c r="N16" s="55" t="n">
        <f aca="false">IF(L16="Not Available",0.0889*G16,L16*G16)</f>
        <v>0</v>
      </c>
      <c r="O16" s="55" t="n">
        <f aca="false">IF(M16="Not Available",0.0889*ABS(H16),M16*ABS(H16))</f>
        <v>0</v>
      </c>
      <c r="P16" s="32" t="n">
        <f aca="false">+IF($K16&gt;0,$K16,0)</f>
        <v>6842</v>
      </c>
      <c r="Q16" s="32" t="n">
        <f aca="false">+IF($K16&lt;0,$K16,0)</f>
        <v>0</v>
      </c>
      <c r="R16" s="32" t="n">
        <f aca="false">IF(P16&gt;P15,P16-P15,0)</f>
        <v>0</v>
      </c>
      <c r="S16" s="32" t="n">
        <f aca="false">IF(Q16&lt;Q15,Q16-Q15,0)</f>
        <v>0</v>
      </c>
      <c r="T16" s="56" t="n">
        <f aca="false">IF(K16&gt;0,K16*L16,0)</f>
        <v>2656.7486</v>
      </c>
      <c r="U16" s="57" t="n">
        <f aca="false">IF(K16&lt;0,K16*M16,0)</f>
        <v>0</v>
      </c>
    </row>
    <row r="17" customFormat="false" ht="12.75" hidden="false" customHeight="false" outlineLevel="0" collapsed="false">
      <c r="A17" s="47" t="n">
        <v>6</v>
      </c>
      <c r="B17" s="51"/>
      <c r="C17" s="47"/>
      <c r="D17" s="58"/>
      <c r="E17" s="47"/>
      <c r="F17" s="51"/>
      <c r="G17" s="52"/>
      <c r="H17" s="52"/>
      <c r="I17" s="53" t="n">
        <f aca="false">+G17+H17</f>
        <v>0</v>
      </c>
      <c r="J17" s="53"/>
      <c r="K17" s="53" t="n">
        <f aca="false">+K16+I17</f>
        <v>6842</v>
      </c>
      <c r="L17" s="54" t="n">
        <v>0.3883</v>
      </c>
      <c r="M17" s="54" t="n">
        <v>0.3883</v>
      </c>
      <c r="N17" s="55" t="n">
        <f aca="false">IF(L17="Not Available",0.0889*G17,L17*G17)</f>
        <v>0</v>
      </c>
      <c r="O17" s="55" t="n">
        <f aca="false">IF(M17="Not Available",0.0889*ABS(H17),M17*ABS(H17))</f>
        <v>0</v>
      </c>
      <c r="P17" s="32" t="n">
        <f aca="false">+IF($K17&gt;0,$K17,0)</f>
        <v>6842</v>
      </c>
      <c r="Q17" s="32" t="n">
        <f aca="false">+IF($K17&lt;0,$K17,0)</f>
        <v>0</v>
      </c>
      <c r="R17" s="32" t="n">
        <f aca="false">IF(P17&gt;P16,P17-P16,0)</f>
        <v>0</v>
      </c>
      <c r="S17" s="32" t="n">
        <f aca="false">IF(Q17&lt;Q16,Q17-Q16,0)</f>
        <v>0</v>
      </c>
      <c r="T17" s="56" t="n">
        <f aca="false">IF(K17&gt;0,K17*L17,0)</f>
        <v>2656.7486</v>
      </c>
      <c r="U17" s="57" t="n">
        <f aca="false">IF(K17&lt;0,K17*M17,0)</f>
        <v>0</v>
      </c>
    </row>
    <row r="18" customFormat="false" ht="12.75" hidden="false" customHeight="false" outlineLevel="0" collapsed="false">
      <c r="A18" s="47" t="n">
        <v>7</v>
      </c>
      <c r="B18" s="51"/>
      <c r="C18" s="47"/>
      <c r="D18" s="58"/>
      <c r="E18" s="47"/>
      <c r="F18" s="51"/>
      <c r="G18" s="52"/>
      <c r="H18" s="52"/>
      <c r="I18" s="53" t="n">
        <f aca="false">+G18+H18</f>
        <v>0</v>
      </c>
      <c r="J18" s="53"/>
      <c r="K18" s="53" t="n">
        <f aca="false">+K17+I18</f>
        <v>6842</v>
      </c>
      <c r="L18" s="54" t="n">
        <v>0.3883</v>
      </c>
      <c r="M18" s="54" t="n">
        <v>0.3883</v>
      </c>
      <c r="N18" s="55" t="n">
        <f aca="false">IF(L18="Not Available",0.0889*G18,L18*G18)</f>
        <v>0</v>
      </c>
      <c r="O18" s="55" t="n">
        <f aca="false">IF(M18="Not Available",0.0889*ABS(H18),M18*ABS(H18))</f>
        <v>0</v>
      </c>
      <c r="P18" s="32" t="n">
        <f aca="false">+IF($K18&gt;0,$K18,0)</f>
        <v>6842</v>
      </c>
      <c r="Q18" s="32" t="n">
        <f aca="false">+IF($K18&lt;0,$K18,0)</f>
        <v>0</v>
      </c>
      <c r="R18" s="32" t="n">
        <f aca="false">IF(P18&gt;P17,P18-P17,0)</f>
        <v>0</v>
      </c>
      <c r="S18" s="32" t="n">
        <f aca="false">IF(Q18&lt;Q17,Q18-Q17,0)</f>
        <v>0</v>
      </c>
      <c r="T18" s="56" t="n">
        <f aca="false">IF(K18&gt;0,K18*L18,0)</f>
        <v>2656.7486</v>
      </c>
      <c r="U18" s="57" t="n">
        <f aca="false">IF(K18&lt;0,K18*M18,0)</f>
        <v>0</v>
      </c>
    </row>
    <row r="19" customFormat="false" ht="12.75" hidden="false" customHeight="false" outlineLevel="0" collapsed="false">
      <c r="A19" s="47" t="n">
        <v>8</v>
      </c>
      <c r="B19" s="51"/>
      <c r="C19" s="47"/>
      <c r="D19" s="58"/>
      <c r="E19" s="47"/>
      <c r="F19" s="51"/>
      <c r="G19" s="52"/>
      <c r="H19" s="52"/>
      <c r="I19" s="53" t="n">
        <f aca="false">+G19+H19</f>
        <v>0</v>
      </c>
      <c r="J19" s="53"/>
      <c r="K19" s="53" t="n">
        <f aca="false">+K18+I19</f>
        <v>6842</v>
      </c>
      <c r="L19" s="54" t="n">
        <v>0.3883</v>
      </c>
      <c r="M19" s="54" t="n">
        <v>0.3883</v>
      </c>
      <c r="N19" s="55" t="n">
        <f aca="false">IF(L19="Not Available",0.0889*G19,L19*G19)</f>
        <v>0</v>
      </c>
      <c r="O19" s="55" t="n">
        <f aca="false">IF(M19="Not Available",0.0889*ABS(H19),M19*ABS(H19))</f>
        <v>0</v>
      </c>
      <c r="P19" s="32" t="n">
        <f aca="false">+IF($K19&gt;0,$K19,0)</f>
        <v>6842</v>
      </c>
      <c r="Q19" s="32" t="n">
        <f aca="false">+IF($K19&lt;0,$K19,0)</f>
        <v>0</v>
      </c>
      <c r="R19" s="32" t="n">
        <f aca="false">IF(P19&gt;P18,P19-P18,0)</f>
        <v>0</v>
      </c>
      <c r="S19" s="32" t="n">
        <f aca="false">IF(Q19&lt;Q18,Q19-Q18,0)</f>
        <v>0</v>
      </c>
      <c r="T19" s="56" t="n">
        <f aca="false">IF(K19&gt;0,K19*L19,0)</f>
        <v>2656.7486</v>
      </c>
      <c r="U19" s="57" t="n">
        <f aca="false">IF(K19&lt;0,K19*M19,0)</f>
        <v>0</v>
      </c>
    </row>
    <row r="20" customFormat="false" ht="12.75" hidden="false" customHeight="false" outlineLevel="0" collapsed="false">
      <c r="A20" s="47" t="n">
        <v>9</v>
      </c>
      <c r="B20" s="51"/>
      <c r="C20" s="47"/>
      <c r="D20" s="58"/>
      <c r="E20" s="47"/>
      <c r="F20" s="51"/>
      <c r="G20" s="52"/>
      <c r="H20" s="52"/>
      <c r="I20" s="53" t="n">
        <f aca="false">+G20+H20</f>
        <v>0</v>
      </c>
      <c r="J20" s="53"/>
      <c r="K20" s="53" t="n">
        <f aca="false">+K19+I20</f>
        <v>6842</v>
      </c>
      <c r="L20" s="54" t="n">
        <v>0.3883</v>
      </c>
      <c r="M20" s="54" t="n">
        <v>0.3883</v>
      </c>
      <c r="N20" s="55" t="n">
        <f aca="false">IF(L20="Not Available",0.0889*G20,L20*G20)</f>
        <v>0</v>
      </c>
      <c r="O20" s="55" t="n">
        <f aca="false">IF(M20="Not Available",0.0889*ABS(H20),M20*ABS(H20))</f>
        <v>0</v>
      </c>
      <c r="P20" s="32" t="n">
        <f aca="false">+IF($K20&gt;0,$K20,0)</f>
        <v>6842</v>
      </c>
      <c r="Q20" s="32" t="n">
        <f aca="false">+IF($K20&lt;0,$K20,0)</f>
        <v>0</v>
      </c>
      <c r="R20" s="32" t="n">
        <f aca="false">IF(P20&gt;P19,P20-P19,0)</f>
        <v>0</v>
      </c>
      <c r="S20" s="32" t="n">
        <f aca="false">IF(Q20&lt;Q19,Q20-Q19,0)</f>
        <v>0</v>
      </c>
      <c r="T20" s="56" t="n">
        <f aca="false">IF(K20&gt;0,K20*L20,0)</f>
        <v>2656.7486</v>
      </c>
      <c r="U20" s="57" t="n">
        <f aca="false">IF(K20&lt;0,K20*M20,0)</f>
        <v>0</v>
      </c>
    </row>
    <row r="21" customFormat="false" ht="12.75" hidden="false" customHeight="false" outlineLevel="0" collapsed="false">
      <c r="A21" s="47" t="n">
        <v>10</v>
      </c>
      <c r="B21" s="47"/>
      <c r="C21" s="47"/>
      <c r="D21" s="58"/>
      <c r="E21" s="47"/>
      <c r="F21" s="47"/>
      <c r="G21" s="53"/>
      <c r="H21" s="53"/>
      <c r="I21" s="53" t="n">
        <f aca="false">+G21+H21</f>
        <v>0</v>
      </c>
      <c r="J21" s="53"/>
      <c r="K21" s="53" t="n">
        <f aca="false">+K20+I21</f>
        <v>6842</v>
      </c>
      <c r="L21" s="54" t="n">
        <v>0.3883</v>
      </c>
      <c r="M21" s="54" t="n">
        <v>0.3883</v>
      </c>
      <c r="N21" s="55" t="n">
        <f aca="false">IF(L21="Not Available",0.0889*G21,L21*G21)</f>
        <v>0</v>
      </c>
      <c r="O21" s="55" t="n">
        <f aca="false">IF(M21="Not Available",0.0889*ABS(H21),M21*ABS(H21))</f>
        <v>0</v>
      </c>
      <c r="P21" s="32" t="n">
        <f aca="false">+IF($K21&gt;0,$K21,0)</f>
        <v>6842</v>
      </c>
      <c r="Q21" s="32" t="n">
        <f aca="false">+IF($K21&lt;0,$K21,0)</f>
        <v>0</v>
      </c>
      <c r="R21" s="32" t="n">
        <f aca="false">IF(P21&gt;P20,P21-P20,0)</f>
        <v>0</v>
      </c>
      <c r="S21" s="32" t="n">
        <f aca="false">IF(Q21&lt;Q20,Q21-Q20,0)</f>
        <v>0</v>
      </c>
      <c r="T21" s="56" t="n">
        <f aca="false">IF(K21&gt;0,K21*L21,0)</f>
        <v>2656.7486</v>
      </c>
      <c r="U21" s="57" t="n">
        <f aca="false">IF(K21&lt;0,K21*M21,0)</f>
        <v>0</v>
      </c>
    </row>
    <row r="22" customFormat="false" ht="12.75" hidden="false" customHeight="false" outlineLevel="0" collapsed="false">
      <c r="A22" s="47" t="n">
        <v>11</v>
      </c>
      <c r="B22" s="51"/>
      <c r="C22" s="47"/>
      <c r="D22" s="58"/>
      <c r="E22" s="47"/>
      <c r="F22" s="51"/>
      <c r="G22" s="52"/>
      <c r="H22" s="52" t="n">
        <v>-6842</v>
      </c>
      <c r="I22" s="53" t="n">
        <f aca="false">+G22+H22</f>
        <v>-6842</v>
      </c>
      <c r="J22" s="53"/>
      <c r="K22" s="53" t="n">
        <f aca="false">+K21+I22</f>
        <v>0</v>
      </c>
      <c r="L22" s="54" t="n">
        <v>0.3883</v>
      </c>
      <c r="M22" s="54" t="n">
        <v>0.3883</v>
      </c>
      <c r="N22" s="55" t="n">
        <f aca="false">IF(L22="Not Available",0.0889*G22,L22*G22)</f>
        <v>0</v>
      </c>
      <c r="O22" s="55" t="n">
        <f aca="false">IF(M22="Not Available",0.0889*ABS(H22),M22*ABS(H22))</f>
        <v>2656.7486</v>
      </c>
      <c r="P22" s="32" t="n">
        <f aca="false">+IF($K22&gt;0,$K22,0)</f>
        <v>0</v>
      </c>
      <c r="Q22" s="32" t="n">
        <f aca="false">+IF($K22&lt;0,$K22,0)</f>
        <v>0</v>
      </c>
      <c r="R22" s="32" t="n">
        <f aca="false">IF(P22&gt;P21,P22-P21,0)</f>
        <v>0</v>
      </c>
      <c r="S22" s="32" t="n">
        <f aca="false">IF(Q22&lt;Q21,Q22-Q21,0)</f>
        <v>0</v>
      </c>
      <c r="T22" s="56" t="n">
        <f aca="false">IF(K22&gt;0,K22*L22,0)</f>
        <v>0</v>
      </c>
      <c r="U22" s="57" t="n">
        <f aca="false">IF(K22&lt;0,K22*M22,0)</f>
        <v>0</v>
      </c>
    </row>
    <row r="23" customFormat="false" ht="12.75" hidden="false" customHeight="false" outlineLevel="0" collapsed="false">
      <c r="A23" s="47" t="n">
        <v>12</v>
      </c>
      <c r="B23" s="47"/>
      <c r="C23" s="47"/>
      <c r="D23" s="58"/>
      <c r="E23" s="47"/>
      <c r="F23" s="47"/>
      <c r="G23" s="53"/>
      <c r="H23" s="53"/>
      <c r="I23" s="53" t="n">
        <f aca="false">+G23+H23</f>
        <v>0</v>
      </c>
      <c r="J23" s="53"/>
      <c r="K23" s="53" t="n">
        <f aca="false">+K22+I23</f>
        <v>0</v>
      </c>
      <c r="L23" s="54" t="n">
        <v>0.3883</v>
      </c>
      <c r="M23" s="54" t="n">
        <v>0.3883</v>
      </c>
      <c r="N23" s="55" t="n">
        <f aca="false">IF(L23="Not Available",0.0889*G23,L23*G23)</f>
        <v>0</v>
      </c>
      <c r="O23" s="55" t="n">
        <f aca="false">IF(M23="Not Available",0.0889*ABS(H23),M23*ABS(H23))</f>
        <v>0</v>
      </c>
      <c r="P23" s="32" t="n">
        <f aca="false">+IF($K23&gt;0,$K23,0)</f>
        <v>0</v>
      </c>
      <c r="Q23" s="32" t="n">
        <f aca="false">+IF($K23&lt;0,$K23,0)</f>
        <v>0</v>
      </c>
      <c r="R23" s="32" t="n">
        <f aca="false">IF(P23&gt;P22,P23-P22,0)</f>
        <v>0</v>
      </c>
      <c r="S23" s="32" t="n">
        <f aca="false">IF(Q23&lt;Q22,Q23-Q22,0)</f>
        <v>0</v>
      </c>
      <c r="T23" s="56" t="n">
        <f aca="false">IF(K23&gt;0,K23*L23,0)</f>
        <v>0</v>
      </c>
      <c r="U23" s="57" t="n">
        <f aca="false">IF(K23&lt;0,K23*M23,0)</f>
        <v>0</v>
      </c>
    </row>
    <row r="24" customFormat="false" ht="12.75" hidden="false" customHeight="false" outlineLevel="0" collapsed="false">
      <c r="A24" s="47" t="n">
        <v>13</v>
      </c>
      <c r="B24" s="51"/>
      <c r="C24" s="47"/>
      <c r="D24" s="58"/>
      <c r="E24" s="47"/>
      <c r="F24" s="51"/>
      <c r="G24" s="52"/>
      <c r="H24" s="52"/>
      <c r="I24" s="53" t="n">
        <f aca="false">+G24+H24</f>
        <v>0</v>
      </c>
      <c r="J24" s="53"/>
      <c r="K24" s="53" t="n">
        <f aca="false">+K23+I24</f>
        <v>0</v>
      </c>
      <c r="L24" s="54" t="n">
        <v>0.3883</v>
      </c>
      <c r="M24" s="54" t="n">
        <v>0.3883</v>
      </c>
      <c r="N24" s="55" t="n">
        <f aca="false">IF(L24="Not Available",0.0889*G24,L24*G24)</f>
        <v>0</v>
      </c>
      <c r="O24" s="55" t="n">
        <f aca="false">IF(M24="Not Available",0.0889*ABS(H24),M24*ABS(H24))</f>
        <v>0</v>
      </c>
      <c r="P24" s="32" t="n">
        <f aca="false">+IF($K24&gt;0,$K24,0)</f>
        <v>0</v>
      </c>
      <c r="Q24" s="32" t="n">
        <f aca="false">+IF($K24&lt;0,$K24,0)</f>
        <v>0</v>
      </c>
      <c r="R24" s="32" t="n">
        <f aca="false">IF(P24&gt;P23,P24-P23,0)</f>
        <v>0</v>
      </c>
      <c r="S24" s="32" t="n">
        <f aca="false">IF(Q24&lt;Q23,Q24-Q23,0)</f>
        <v>0</v>
      </c>
      <c r="T24" s="56" t="n">
        <f aca="false">IF(K24&gt;0,K24*L24,0)</f>
        <v>0</v>
      </c>
      <c r="U24" s="57" t="n">
        <f aca="false">IF(K24&lt;0,K24*M24,0)</f>
        <v>0</v>
      </c>
    </row>
    <row r="25" customFormat="false" ht="12.75" hidden="false" customHeight="false" outlineLevel="0" collapsed="false">
      <c r="A25" s="47" t="n">
        <v>14</v>
      </c>
      <c r="B25" s="51"/>
      <c r="C25" s="47"/>
      <c r="D25" s="58"/>
      <c r="E25" s="47"/>
      <c r="F25" s="51"/>
      <c r="G25" s="52"/>
      <c r="H25" s="52"/>
      <c r="I25" s="53" t="n">
        <f aca="false">+G25+H25</f>
        <v>0</v>
      </c>
      <c r="J25" s="53"/>
      <c r="K25" s="53" t="n">
        <f aca="false">+K24+I25</f>
        <v>0</v>
      </c>
      <c r="L25" s="54" t="n">
        <v>0.3883</v>
      </c>
      <c r="M25" s="54" t="n">
        <v>0.3883</v>
      </c>
      <c r="N25" s="55" t="n">
        <f aca="false">IF(L25="Not Available",0.0889*G25,L25*G25)</f>
        <v>0</v>
      </c>
      <c r="O25" s="55" t="n">
        <f aca="false">IF(M25="Not Available",0.0889*ABS(H25),M25*ABS(H25))</f>
        <v>0</v>
      </c>
      <c r="P25" s="32" t="n">
        <f aca="false">+IF($K25&gt;0,$K25,0)</f>
        <v>0</v>
      </c>
      <c r="Q25" s="32" t="n">
        <f aca="false">+IF($K25&lt;0,$K25,0)</f>
        <v>0</v>
      </c>
      <c r="R25" s="32" t="n">
        <f aca="false">IF(P25&gt;P24,P25-P24,0)</f>
        <v>0</v>
      </c>
      <c r="S25" s="32" t="n">
        <f aca="false">IF(Q25&lt;Q24,Q25-Q24,0)</f>
        <v>0</v>
      </c>
      <c r="T25" s="56" t="n">
        <f aca="false">IF(K25&gt;0,K25*L25,0)</f>
        <v>0</v>
      </c>
      <c r="U25" s="57" t="n">
        <f aca="false">IF(K25&lt;0,K25*M25,0)</f>
        <v>0</v>
      </c>
    </row>
    <row r="26" customFormat="false" ht="12.75" hidden="false" customHeight="false" outlineLevel="0" collapsed="false">
      <c r="A26" s="47" t="n">
        <v>15</v>
      </c>
      <c r="B26" s="47"/>
      <c r="C26" s="47"/>
      <c r="D26" s="58"/>
      <c r="E26" s="47"/>
      <c r="F26" s="47"/>
      <c r="G26" s="53"/>
      <c r="H26" s="53"/>
      <c r="I26" s="53" t="n">
        <f aca="false">+G26+H26</f>
        <v>0</v>
      </c>
      <c r="J26" s="53"/>
      <c r="K26" s="53" t="n">
        <f aca="false">+K25+I26</f>
        <v>0</v>
      </c>
      <c r="L26" s="54" t="n">
        <v>0.3883</v>
      </c>
      <c r="M26" s="54" t="n">
        <v>0.3883</v>
      </c>
      <c r="N26" s="55" t="n">
        <f aca="false">IF(L26="Not Available",0.0889*G26,L26*G26)</f>
        <v>0</v>
      </c>
      <c r="O26" s="55" t="n">
        <f aca="false">IF(M26="Not Available",0.0889*ABS(H26),M26*ABS(H26))</f>
        <v>0</v>
      </c>
      <c r="P26" s="32" t="n">
        <f aca="false">+IF($K26&gt;0,$K26,0)</f>
        <v>0</v>
      </c>
      <c r="Q26" s="32" t="n">
        <f aca="false">+IF($K26&lt;0,$K26,0)</f>
        <v>0</v>
      </c>
      <c r="R26" s="32" t="n">
        <f aca="false">IF(P26&gt;P25,P26-P25,0)</f>
        <v>0</v>
      </c>
      <c r="S26" s="32" t="n">
        <f aca="false">IF(Q26&lt;Q25,Q26-Q25,0)</f>
        <v>0</v>
      </c>
      <c r="T26" s="56" t="n">
        <f aca="false">IF(K26&gt;0,K26*L26,0)</f>
        <v>0</v>
      </c>
      <c r="U26" s="57" t="n">
        <f aca="false">IF(K26&lt;0,K26*M26,0)</f>
        <v>0</v>
      </c>
    </row>
    <row r="27" customFormat="false" ht="12.75" hidden="false" customHeight="false" outlineLevel="0" collapsed="false">
      <c r="A27" s="47" t="n">
        <v>16</v>
      </c>
      <c r="B27" s="51"/>
      <c r="C27" s="47"/>
      <c r="D27" s="58"/>
      <c r="E27" s="47"/>
      <c r="F27" s="51"/>
      <c r="G27" s="52"/>
      <c r="H27" s="52"/>
      <c r="I27" s="53" t="n">
        <f aca="false">+G27+H27</f>
        <v>0</v>
      </c>
      <c r="J27" s="53"/>
      <c r="K27" s="53" t="n">
        <f aca="false">+K26+I27</f>
        <v>0</v>
      </c>
      <c r="L27" s="54" t="n">
        <v>0.3883</v>
      </c>
      <c r="M27" s="54" t="n">
        <v>0.3883</v>
      </c>
      <c r="N27" s="55" t="n">
        <f aca="false">IF(L27="Not Available",0.0889*G27,L27*G27)</f>
        <v>0</v>
      </c>
      <c r="O27" s="55" t="n">
        <f aca="false">IF(M27="Not Available",0.0889*ABS(H27),M27*ABS(H27))</f>
        <v>0</v>
      </c>
      <c r="P27" s="32" t="n">
        <f aca="false">+IF($K27&gt;0,$K27,0)</f>
        <v>0</v>
      </c>
      <c r="Q27" s="32" t="n">
        <f aca="false">+IF($K27&lt;0,$K27,0)</f>
        <v>0</v>
      </c>
      <c r="R27" s="32" t="n">
        <f aca="false">IF(P27&gt;P26,P27-P26,0)</f>
        <v>0</v>
      </c>
      <c r="S27" s="32" t="n">
        <f aca="false">IF(Q27&lt;Q26,Q27-Q26,0)</f>
        <v>0</v>
      </c>
      <c r="T27" s="56" t="n">
        <f aca="false">IF(K27&gt;0,K27*L27,0)</f>
        <v>0</v>
      </c>
      <c r="U27" s="57" t="n">
        <f aca="false">IF(K27&lt;0,K27*M27,0)</f>
        <v>0</v>
      </c>
    </row>
    <row r="28" customFormat="false" ht="12.75" hidden="false" customHeight="false" outlineLevel="0" collapsed="false">
      <c r="A28" s="47" t="n">
        <v>17</v>
      </c>
      <c r="B28" s="51"/>
      <c r="C28" s="47"/>
      <c r="D28" s="58"/>
      <c r="E28" s="47"/>
      <c r="F28" s="51"/>
      <c r="G28" s="52"/>
      <c r="H28" s="52"/>
      <c r="I28" s="53" t="n">
        <f aca="false">+G28+H28</f>
        <v>0</v>
      </c>
      <c r="J28" s="53"/>
      <c r="K28" s="53" t="n">
        <f aca="false">+K27+I28</f>
        <v>0</v>
      </c>
      <c r="L28" s="54" t="n">
        <v>0.3883</v>
      </c>
      <c r="M28" s="54" t="n">
        <v>0.3883</v>
      </c>
      <c r="N28" s="55" t="n">
        <f aca="false">IF(L28="Not Available",0.0889*G28,L28*G28)</f>
        <v>0</v>
      </c>
      <c r="O28" s="55" t="n">
        <f aca="false">IF(M28="Not Available",0.0889*ABS(H28),M28*ABS(H28))</f>
        <v>0</v>
      </c>
      <c r="P28" s="32" t="n">
        <f aca="false">+IF($K28&gt;0,$K28,0)</f>
        <v>0</v>
      </c>
      <c r="Q28" s="32" t="n">
        <f aca="false">+IF($K28&lt;0,$K28,0)</f>
        <v>0</v>
      </c>
      <c r="R28" s="32" t="n">
        <f aca="false">IF(P28&gt;P27,P28-P27,0)</f>
        <v>0</v>
      </c>
      <c r="S28" s="32" t="n">
        <f aca="false">IF(Q28&lt;Q27,Q28-Q27,0)</f>
        <v>0</v>
      </c>
      <c r="T28" s="56" t="n">
        <f aca="false">IF(K28&gt;0,K28*L28,0)</f>
        <v>0</v>
      </c>
      <c r="U28" s="57" t="n">
        <f aca="false">IF(K28&lt;0,K28*M28,0)</f>
        <v>0</v>
      </c>
    </row>
    <row r="29" customFormat="false" ht="12.75" hidden="false" customHeight="false" outlineLevel="0" collapsed="false">
      <c r="A29" s="47" t="n">
        <v>18</v>
      </c>
      <c r="B29" s="51"/>
      <c r="C29" s="47"/>
      <c r="D29" s="58"/>
      <c r="E29" s="47"/>
      <c r="F29" s="47"/>
      <c r="G29" s="53"/>
      <c r="H29" s="53"/>
      <c r="I29" s="53" t="n">
        <f aca="false">+G29+H29</f>
        <v>0</v>
      </c>
      <c r="J29" s="53"/>
      <c r="K29" s="53" t="n">
        <f aca="false">+K28+I29</f>
        <v>0</v>
      </c>
      <c r="L29" s="54" t="n">
        <v>0.3883</v>
      </c>
      <c r="M29" s="54" t="n">
        <v>0.3883</v>
      </c>
      <c r="N29" s="55" t="n">
        <f aca="false">IF(L29="Not Available",0.0889*G29,L29*G29)</f>
        <v>0</v>
      </c>
      <c r="O29" s="55" t="n">
        <f aca="false">IF(M29="Not Available",0.0889*ABS(H29),M29*ABS(H29))</f>
        <v>0</v>
      </c>
      <c r="P29" s="32" t="n">
        <f aca="false">+IF($K29&gt;0,$K29,0)</f>
        <v>0</v>
      </c>
      <c r="Q29" s="32" t="n">
        <f aca="false">+IF($K29&lt;0,$K29,0)</f>
        <v>0</v>
      </c>
      <c r="R29" s="32" t="n">
        <f aca="false">IF(P29&gt;P28,P29-P28,0)</f>
        <v>0</v>
      </c>
      <c r="S29" s="32" t="n">
        <f aca="false">IF(Q29&lt;Q28,Q29-Q28,0)</f>
        <v>0</v>
      </c>
      <c r="T29" s="56" t="n">
        <f aca="false">IF(K29&gt;0,K29*L29,0)</f>
        <v>0</v>
      </c>
      <c r="U29" s="57" t="n">
        <f aca="false">IF(K29&lt;0,K29*M29,0)</f>
        <v>0</v>
      </c>
    </row>
    <row r="30" customFormat="false" ht="12.75" hidden="false" customHeight="false" outlineLevel="0" collapsed="false">
      <c r="A30" s="47" t="n">
        <v>19</v>
      </c>
      <c r="B30" s="51"/>
      <c r="C30" s="47"/>
      <c r="D30" s="58"/>
      <c r="E30" s="47"/>
      <c r="F30" s="47"/>
      <c r="G30" s="53"/>
      <c r="H30" s="53"/>
      <c r="I30" s="53" t="n">
        <f aca="false">+G30+H30</f>
        <v>0</v>
      </c>
      <c r="J30" s="53"/>
      <c r="K30" s="53" t="n">
        <f aca="false">+K29+I30</f>
        <v>0</v>
      </c>
      <c r="L30" s="54" t="n">
        <v>0.3883</v>
      </c>
      <c r="M30" s="54" t="n">
        <v>0.45</v>
      </c>
      <c r="N30" s="55" t="n">
        <f aca="false">IF(L30="Not Available",0.0889*G30,L30*G30)</f>
        <v>0</v>
      </c>
      <c r="O30" s="55" t="n">
        <f aca="false">IF(M30="Not Available",0.0889*ABS(H30),M30*ABS(H30))</f>
        <v>0</v>
      </c>
      <c r="P30" s="32" t="n">
        <f aca="false">+IF($K30&gt;0,$K30,0)</f>
        <v>0</v>
      </c>
      <c r="Q30" s="32" t="n">
        <f aca="false">+IF($K30&lt;0,$K30,0)</f>
        <v>0</v>
      </c>
      <c r="R30" s="32" t="n">
        <f aca="false">IF(P30&gt;P29,P30-P29,0)</f>
        <v>0</v>
      </c>
      <c r="S30" s="32" t="n">
        <f aca="false">IF(Q30&lt;Q29,Q30-Q29,0)</f>
        <v>0</v>
      </c>
      <c r="T30" s="56" t="n">
        <f aca="false">IF(K30&gt;0,K30*L30,0)</f>
        <v>0</v>
      </c>
      <c r="U30" s="57" t="n">
        <f aca="false">IF(K30&lt;0,K30*M30,0)</f>
        <v>0</v>
      </c>
    </row>
    <row r="31" customFormat="false" ht="12.75" hidden="false" customHeight="false" outlineLevel="0" collapsed="false">
      <c r="A31" s="47" t="n">
        <v>20</v>
      </c>
      <c r="B31" s="51"/>
      <c r="C31" s="47"/>
      <c r="D31" s="58"/>
      <c r="E31" s="47"/>
      <c r="F31" s="51"/>
      <c r="G31" s="52"/>
      <c r="H31" s="52"/>
      <c r="I31" s="53" t="n">
        <f aca="false">+G31+H31</f>
        <v>0</v>
      </c>
      <c r="J31" s="53"/>
      <c r="K31" s="53" t="n">
        <f aca="false">+K30+I31</f>
        <v>0</v>
      </c>
      <c r="L31" s="54" t="n">
        <v>0.3883</v>
      </c>
      <c r="M31" s="54" t="n">
        <v>0.45</v>
      </c>
      <c r="N31" s="55" t="n">
        <f aca="false">IF(L31="Not Available",0.0889*G31,L31*G31)</f>
        <v>0</v>
      </c>
      <c r="O31" s="55" t="n">
        <f aca="false">IF(M31="Not Available",0.0889*ABS(H31),M31*ABS(H31))</f>
        <v>0</v>
      </c>
      <c r="P31" s="32" t="n">
        <f aca="false">+IF($K31&gt;0,$K31,0)</f>
        <v>0</v>
      </c>
      <c r="Q31" s="32" t="n">
        <f aca="false">+IF($K31&lt;0,$K31,0)</f>
        <v>0</v>
      </c>
      <c r="R31" s="32" t="n">
        <f aca="false">IF(P31&gt;P30,P31-P30,0)</f>
        <v>0</v>
      </c>
      <c r="S31" s="32" t="n">
        <f aca="false">IF(Q31&lt;Q30,Q31-Q30,0)</f>
        <v>0</v>
      </c>
      <c r="T31" s="56" t="n">
        <f aca="false">IF(K31&gt;0,K31*L31,0)</f>
        <v>0</v>
      </c>
      <c r="U31" s="57" t="n">
        <f aca="false">IF(K31&lt;0,K31*M31,0)</f>
        <v>0</v>
      </c>
    </row>
    <row r="32" customFormat="false" ht="12.75" hidden="false" customHeight="false" outlineLevel="0" collapsed="false">
      <c r="A32" s="47" t="n">
        <v>21</v>
      </c>
      <c r="B32" s="47"/>
      <c r="C32" s="47"/>
      <c r="D32" s="58"/>
      <c r="E32" s="47"/>
      <c r="F32" s="47"/>
      <c r="G32" s="53"/>
      <c r="H32" s="53"/>
      <c r="I32" s="53" t="n">
        <f aca="false">+G32+H32</f>
        <v>0</v>
      </c>
      <c r="J32" s="53"/>
      <c r="K32" s="53" t="n">
        <f aca="false">+K31+I32</f>
        <v>0</v>
      </c>
      <c r="L32" s="54" t="n">
        <v>0.3883</v>
      </c>
      <c r="M32" s="54" t="n">
        <v>0.3883</v>
      </c>
      <c r="N32" s="55" t="n">
        <f aca="false">IF(L32="Not Available",0.0889*G32,L32*G32)</f>
        <v>0</v>
      </c>
      <c r="O32" s="55" t="n">
        <f aca="false">IF(M32="Not Available",0.0889*ABS(H32),M32*ABS(H32))</f>
        <v>0</v>
      </c>
      <c r="P32" s="32" t="n">
        <f aca="false">+IF($K32&gt;0,$K32,0)</f>
        <v>0</v>
      </c>
      <c r="Q32" s="32" t="n">
        <f aca="false">+IF($K32&lt;0,$K32,0)</f>
        <v>0</v>
      </c>
      <c r="R32" s="32" t="n">
        <f aca="false">IF(P32&gt;P31,P32-P31,0)</f>
        <v>0</v>
      </c>
      <c r="S32" s="32" t="n">
        <f aca="false">IF(Q32&lt;Q31,Q32-Q31,0)</f>
        <v>0</v>
      </c>
      <c r="T32" s="56" t="n">
        <f aca="false">IF(K32&gt;0,K32*L32,0)</f>
        <v>0</v>
      </c>
      <c r="U32" s="57" t="n">
        <f aca="false">IF(K32&lt;0,K32*M32,0)</f>
        <v>0</v>
      </c>
    </row>
    <row r="33" customFormat="false" ht="12.75" hidden="false" customHeight="false" outlineLevel="0" collapsed="false">
      <c r="A33" s="47" t="n">
        <v>22</v>
      </c>
      <c r="B33" s="51"/>
      <c r="C33" s="47"/>
      <c r="D33" s="58"/>
      <c r="E33" s="47"/>
      <c r="F33" s="51"/>
      <c r="G33" s="52"/>
      <c r="H33" s="52"/>
      <c r="I33" s="53" t="n">
        <f aca="false">+G33+H33</f>
        <v>0</v>
      </c>
      <c r="J33" s="53"/>
      <c r="K33" s="53" t="n">
        <f aca="false">+K32+I33</f>
        <v>0</v>
      </c>
      <c r="L33" s="54" t="n">
        <v>0.3883</v>
      </c>
      <c r="M33" s="54" t="n">
        <v>0.3883</v>
      </c>
      <c r="N33" s="55" t="n">
        <f aca="false">IF(L33="Not Available",0.0889*G33,L33*G33)</f>
        <v>0</v>
      </c>
      <c r="O33" s="55" t="n">
        <f aca="false">IF(M33="Not Available",0.0889*ABS(H33),M33*ABS(H33))</f>
        <v>0</v>
      </c>
      <c r="P33" s="32" t="n">
        <f aca="false">+IF($K33&gt;0,$K33,0)</f>
        <v>0</v>
      </c>
      <c r="Q33" s="32" t="n">
        <f aca="false">+IF($K33&lt;0,$K33,0)</f>
        <v>0</v>
      </c>
      <c r="R33" s="32" t="n">
        <f aca="false">IF(P33&gt;P32,P33-P32,0)</f>
        <v>0</v>
      </c>
      <c r="S33" s="32" t="n">
        <f aca="false">IF(Q33&lt;Q32,Q33-Q32,0)</f>
        <v>0</v>
      </c>
      <c r="T33" s="56" t="n">
        <f aca="false">IF(K33&gt;0,K33*L33,0)</f>
        <v>0</v>
      </c>
      <c r="U33" s="57" t="n">
        <f aca="false">IF(K33&lt;0,K33*M33,0)</f>
        <v>0</v>
      </c>
    </row>
    <row r="34" customFormat="false" ht="12.75" hidden="false" customHeight="false" outlineLevel="0" collapsed="false">
      <c r="A34" s="47" t="n">
        <v>23</v>
      </c>
      <c r="B34" s="51"/>
      <c r="C34" s="47"/>
      <c r="D34" s="58"/>
      <c r="E34" s="47"/>
      <c r="F34" s="51"/>
      <c r="G34" s="52"/>
      <c r="H34" s="52"/>
      <c r="I34" s="53" t="n">
        <f aca="false">+G34+H34</f>
        <v>0</v>
      </c>
      <c r="J34" s="53"/>
      <c r="K34" s="53" t="n">
        <f aca="false">+K33+I34</f>
        <v>0</v>
      </c>
      <c r="L34" s="54" t="n">
        <v>0.3883</v>
      </c>
      <c r="M34" s="54" t="n">
        <v>0.3883</v>
      </c>
      <c r="N34" s="55" t="n">
        <f aca="false">IF(L34="Not Available",0.0889*G34,L34*G34)</f>
        <v>0</v>
      </c>
      <c r="O34" s="55" t="n">
        <f aca="false">IF(M34="Not Available",0.0889*ABS(H34),M34*ABS(H34))</f>
        <v>0</v>
      </c>
      <c r="P34" s="32" t="n">
        <f aca="false">+IF($K34&gt;0,$K34,0)</f>
        <v>0</v>
      </c>
      <c r="Q34" s="32" t="n">
        <f aca="false">+IF($K34&lt;0,$K34,0)</f>
        <v>0</v>
      </c>
      <c r="R34" s="32" t="n">
        <f aca="false">IF(P34&gt;P33,P34-P33,0)</f>
        <v>0</v>
      </c>
      <c r="S34" s="32" t="n">
        <f aca="false">IF(Q34&lt;Q33,Q34-Q33,0)</f>
        <v>0</v>
      </c>
      <c r="T34" s="56" t="n">
        <f aca="false">IF(K34&gt;0,K34*L34,0)</f>
        <v>0</v>
      </c>
      <c r="U34" s="57" t="n">
        <f aca="false">IF(K34&lt;0,K34*M34,0)</f>
        <v>0</v>
      </c>
    </row>
    <row r="35" customFormat="false" ht="12.75" hidden="false" customHeight="false" outlineLevel="0" collapsed="false">
      <c r="A35" s="47" t="n">
        <v>24</v>
      </c>
      <c r="B35" s="51"/>
      <c r="C35" s="47"/>
      <c r="D35" s="58"/>
      <c r="E35" s="47"/>
      <c r="F35" s="51"/>
      <c r="G35" s="52"/>
      <c r="H35" s="52"/>
      <c r="I35" s="53" t="n">
        <f aca="false">+G35+H35</f>
        <v>0</v>
      </c>
      <c r="J35" s="53"/>
      <c r="K35" s="53" t="n">
        <f aca="false">+K34+I35</f>
        <v>0</v>
      </c>
      <c r="L35" s="54" t="n">
        <v>0.3883</v>
      </c>
      <c r="M35" s="54" t="n">
        <v>0.3883</v>
      </c>
      <c r="N35" s="55" t="n">
        <f aca="false">IF(L35="Not Available",0.0889*G35,L35*G35)</f>
        <v>0</v>
      </c>
      <c r="O35" s="55" t="n">
        <f aca="false">IF(M35="Not Available",0.0889*ABS(H35),M35*ABS(H35))</f>
        <v>0</v>
      </c>
      <c r="P35" s="32" t="n">
        <f aca="false">+IF($K35&gt;0,$K35,0)</f>
        <v>0</v>
      </c>
      <c r="Q35" s="32" t="n">
        <f aca="false">+IF($K35&lt;0,$K35,0)</f>
        <v>0</v>
      </c>
      <c r="R35" s="32" t="n">
        <f aca="false">IF(P35&gt;P34,P35-P34,0)</f>
        <v>0</v>
      </c>
      <c r="S35" s="32" t="n">
        <f aca="false">IF(Q35&lt;Q34,Q35-Q34,0)</f>
        <v>0</v>
      </c>
      <c r="T35" s="56" t="n">
        <f aca="false">IF(K35&gt;0,K35*L35,0)</f>
        <v>0</v>
      </c>
      <c r="U35" s="57" t="n">
        <f aca="false">IF(K35&lt;0,K35*M35,0)</f>
        <v>0</v>
      </c>
    </row>
    <row r="36" customFormat="false" ht="12.75" hidden="false" customHeight="false" outlineLevel="0" collapsed="false">
      <c r="A36" s="47" t="n">
        <v>25</v>
      </c>
      <c r="B36" s="51"/>
      <c r="C36" s="47"/>
      <c r="D36" s="58"/>
      <c r="E36" s="47"/>
      <c r="F36" s="51"/>
      <c r="G36" s="52"/>
      <c r="H36" s="52"/>
      <c r="I36" s="53" t="n">
        <f aca="false">+G36+H36</f>
        <v>0</v>
      </c>
      <c r="J36" s="53"/>
      <c r="K36" s="53" t="n">
        <f aca="false">+K35+I36</f>
        <v>0</v>
      </c>
      <c r="L36" s="54" t="n">
        <v>0.3883</v>
      </c>
      <c r="M36" s="54" t="n">
        <v>0.3883</v>
      </c>
      <c r="N36" s="55" t="n">
        <f aca="false">IF(L36="Not Available",0.0889*G36,L36*G36)</f>
        <v>0</v>
      </c>
      <c r="O36" s="55" t="n">
        <f aca="false">IF(M36="Not Available",0.0889*ABS(H36),M36*ABS(H36))</f>
        <v>0</v>
      </c>
      <c r="P36" s="32" t="n">
        <f aca="false">+IF($K36&gt;0,$K36,0)</f>
        <v>0</v>
      </c>
      <c r="Q36" s="32" t="n">
        <f aca="false">+IF($K36&lt;0,$K36,0)</f>
        <v>0</v>
      </c>
      <c r="R36" s="32" t="n">
        <f aca="false">IF(P36&gt;P35,P36-P35,0)</f>
        <v>0</v>
      </c>
      <c r="S36" s="32" t="n">
        <f aca="false">IF(Q36&lt;Q35,Q36-Q35,0)</f>
        <v>0</v>
      </c>
      <c r="T36" s="56" t="n">
        <f aca="false">IF(K36&gt;0,K36*L36,0)</f>
        <v>0</v>
      </c>
      <c r="U36" s="57" t="n">
        <f aca="false">IF(K36&lt;0,K36*M36,0)</f>
        <v>0</v>
      </c>
    </row>
    <row r="37" customFormat="false" ht="12.75" hidden="false" customHeight="false" outlineLevel="0" collapsed="false">
      <c r="A37" s="47" t="n">
        <v>26</v>
      </c>
      <c r="B37" s="51"/>
      <c r="C37" s="47"/>
      <c r="D37" s="58"/>
      <c r="E37" s="47"/>
      <c r="F37" s="51"/>
      <c r="G37" s="52"/>
      <c r="H37" s="52"/>
      <c r="I37" s="53" t="n">
        <f aca="false">+G37+H37</f>
        <v>0</v>
      </c>
      <c r="J37" s="53"/>
      <c r="K37" s="53" t="n">
        <f aca="false">+K36+I37</f>
        <v>0</v>
      </c>
      <c r="L37" s="54" t="n">
        <v>0.3883</v>
      </c>
      <c r="M37" s="54" t="n">
        <v>0.3883</v>
      </c>
      <c r="N37" s="55" t="n">
        <f aca="false">IF(L37="Not Available",0.0889*G37,L37*G37)</f>
        <v>0</v>
      </c>
      <c r="O37" s="55" t="n">
        <f aca="false">IF(M37="Not Available",0.0889*ABS(H37),M37*ABS(H37))</f>
        <v>0</v>
      </c>
      <c r="P37" s="32" t="n">
        <f aca="false">+IF($K37&gt;0,$K37,0)</f>
        <v>0</v>
      </c>
      <c r="Q37" s="32" t="n">
        <f aca="false">+IF($K37&lt;0,$K37,0)</f>
        <v>0</v>
      </c>
      <c r="R37" s="32" t="n">
        <f aca="false">IF(P37&gt;P36,P37-P36,0)</f>
        <v>0</v>
      </c>
      <c r="S37" s="32" t="n">
        <f aca="false">IF(Q37&lt;Q36,Q37-Q36,0)</f>
        <v>0</v>
      </c>
      <c r="T37" s="56" t="n">
        <f aca="false">IF(K37&gt;0,K37*L37,0)</f>
        <v>0</v>
      </c>
      <c r="U37" s="57" t="n">
        <f aca="false">IF(K37&lt;0,K37*M37,0)</f>
        <v>0</v>
      </c>
    </row>
    <row r="38" customFormat="false" ht="12.75" hidden="false" customHeight="false" outlineLevel="0" collapsed="false">
      <c r="A38" s="47" t="n">
        <v>27</v>
      </c>
      <c r="B38" s="51"/>
      <c r="C38" s="47"/>
      <c r="D38" s="58"/>
      <c r="E38" s="47"/>
      <c r="F38" s="51"/>
      <c r="G38" s="52"/>
      <c r="H38" s="52" t="n">
        <v>-15000</v>
      </c>
      <c r="I38" s="53" t="n">
        <f aca="false">+G38+H38</f>
        <v>-15000</v>
      </c>
      <c r="J38" s="53"/>
      <c r="K38" s="53" t="n">
        <f aca="false">+K37+I38</f>
        <v>-15000</v>
      </c>
      <c r="L38" s="54" t="n">
        <v>0.3883</v>
      </c>
      <c r="M38" s="54" t="n">
        <v>0.3883</v>
      </c>
      <c r="N38" s="55" t="n">
        <f aca="false">IF(L38="Not Available",0.0889*G38,L38*G38)</f>
        <v>0</v>
      </c>
      <c r="O38" s="55" t="n">
        <f aca="false">IF(M38="Not Available",0.0889*ABS(H38),M38*ABS(H38))</f>
        <v>5824.5</v>
      </c>
      <c r="P38" s="32" t="n">
        <f aca="false">+IF($K38&gt;0,$K38,0)</f>
        <v>0</v>
      </c>
      <c r="Q38" s="32" t="n">
        <f aca="false">+IF($K38&lt;0,$K38,0)</f>
        <v>-15000</v>
      </c>
      <c r="R38" s="32" t="n">
        <f aca="false">IF(P38&gt;P37,P38-P37,0)</f>
        <v>0</v>
      </c>
      <c r="S38" s="32" t="n">
        <f aca="false">IF(Q38&lt;Q37,Q38-Q37,0)</f>
        <v>-15000</v>
      </c>
      <c r="T38" s="56" t="n">
        <f aca="false">IF(K38&gt;0,K38*L38,0)</f>
        <v>0</v>
      </c>
      <c r="U38" s="57" t="n">
        <f aca="false">IF(K38&lt;0,K38*M38,0)</f>
        <v>-5824.5</v>
      </c>
    </row>
    <row r="39" customFormat="false" ht="12.75" hidden="false" customHeight="false" outlineLevel="0" collapsed="false">
      <c r="A39" s="47" t="n">
        <v>28</v>
      </c>
      <c r="B39" s="59" t="s">
        <v>40</v>
      </c>
      <c r="D39" s="58"/>
      <c r="E39" s="47"/>
      <c r="F39" s="51"/>
      <c r="G39" s="52"/>
      <c r="H39" s="52"/>
      <c r="I39" s="53" t="n">
        <f aca="false">+G39+H39</f>
        <v>0</v>
      </c>
      <c r="J39" s="53"/>
      <c r="K39" s="53" t="n">
        <f aca="false">+K38+I39</f>
        <v>-15000</v>
      </c>
      <c r="L39" s="54" t="n">
        <v>0.3883</v>
      </c>
      <c r="M39" s="54" t="n">
        <v>0</v>
      </c>
      <c r="N39" s="55" t="n">
        <f aca="false">IF(L39="Not Available",0.0889*G39,L39*G39)</f>
        <v>0</v>
      </c>
      <c r="O39" s="55" t="n">
        <f aca="false">IF(M39="Not Available",0.0889*ABS(H39),M39*ABS(H39))</f>
        <v>0</v>
      </c>
      <c r="P39" s="32" t="n">
        <f aca="false">+IF($K39&gt;0,$K39,0)</f>
        <v>0</v>
      </c>
      <c r="Q39" s="32" t="n">
        <f aca="false">+IF($K39&lt;0,$K39,0)</f>
        <v>-15000</v>
      </c>
      <c r="R39" s="32" t="n">
        <f aca="false">IF(P39&gt;P38,P39-P38,0)</f>
        <v>0</v>
      </c>
      <c r="S39" s="32" t="n">
        <f aca="false">IF(Q39&lt;Q38,Q39-Q38,0)</f>
        <v>0</v>
      </c>
      <c r="T39" s="56" t="n">
        <f aca="false">IF(K39&gt;0,K39*L39,0)</f>
        <v>0</v>
      </c>
      <c r="U39" s="57" t="n">
        <f aca="false">IF(K39&lt;0,K39*M39,0)</f>
        <v>-0</v>
      </c>
    </row>
    <row r="40" customFormat="false" ht="12.75" hidden="false" customHeight="false" outlineLevel="0" collapsed="false">
      <c r="A40" s="47" t="n">
        <v>29</v>
      </c>
      <c r="B40" s="51"/>
      <c r="C40" s="47"/>
      <c r="D40" s="58"/>
      <c r="E40" s="47"/>
      <c r="F40" s="51"/>
      <c r="G40" s="52" t="n">
        <v>15000</v>
      </c>
      <c r="H40" s="52"/>
      <c r="I40" s="53" t="n">
        <f aca="false">+G40+H40</f>
        <v>15000</v>
      </c>
      <c r="J40" s="53"/>
      <c r="K40" s="53" t="n">
        <f aca="false">+K39+I40</f>
        <v>0</v>
      </c>
      <c r="L40" s="54" t="n">
        <v>0.3883</v>
      </c>
      <c r="M40" s="54" t="n">
        <v>0.3883</v>
      </c>
      <c r="N40" s="55" t="n">
        <f aca="false">IF(L40="Not Available",0.0889*G40,L40*G40)</f>
        <v>5824.5</v>
      </c>
      <c r="O40" s="55" t="n">
        <f aca="false">IF(M40="Not Available",0.0889*ABS(H40),M40*ABS(H40))</f>
        <v>0</v>
      </c>
      <c r="P40" s="32" t="n">
        <f aca="false">+IF($K40&gt;0,$K40,0)</f>
        <v>0</v>
      </c>
      <c r="Q40" s="32" t="n">
        <f aca="false">+IF($K40&lt;0,$K40,0)</f>
        <v>0</v>
      </c>
      <c r="R40" s="32" t="n">
        <f aca="false">IF(P40&gt;P39,P40-P39,0)</f>
        <v>0</v>
      </c>
      <c r="S40" s="32" t="n">
        <f aca="false">IF(Q40&lt;Q39,Q40-Q39,0)</f>
        <v>0</v>
      </c>
      <c r="T40" s="56" t="n">
        <f aca="false">IF(K40&gt;0,K40*L40,0)</f>
        <v>0</v>
      </c>
      <c r="U40" s="57" t="n">
        <f aca="false">IF(K40&lt;0,K40*M40,0)</f>
        <v>0</v>
      </c>
    </row>
    <row r="41" customFormat="false" ht="12.75" hidden="false" customHeight="false" outlineLevel="0" collapsed="false">
      <c r="A41" s="47" t="n">
        <v>30</v>
      </c>
      <c r="B41" s="51"/>
      <c r="C41" s="47"/>
      <c r="D41" s="58"/>
      <c r="E41" s="47"/>
      <c r="F41" s="51"/>
      <c r="G41" s="60"/>
      <c r="H41" s="60"/>
      <c r="I41" s="61" t="n">
        <f aca="false">+G41+H41</f>
        <v>0</v>
      </c>
      <c r="J41" s="53"/>
      <c r="K41" s="53" t="n">
        <f aca="false">+K40+I41</f>
        <v>0</v>
      </c>
      <c r="L41" s="54" t="n">
        <v>0.3883</v>
      </c>
      <c r="M41" s="54" t="n">
        <v>0.3883</v>
      </c>
      <c r="N41" s="55" t="n">
        <f aca="false">IF(L41="Not Available",0.0889*G41,L41*G41)</f>
        <v>0</v>
      </c>
      <c r="O41" s="55" t="n">
        <f aca="false">IF(M41="Not Available",0.0889*ABS(H41),M41*ABS(H41))</f>
        <v>0</v>
      </c>
      <c r="P41" s="32" t="n">
        <f aca="false">+IF($K41&gt;0,$K41,0)</f>
        <v>0</v>
      </c>
      <c r="Q41" s="32" t="n">
        <f aca="false">+IF($K41&lt;0,$K41,0)</f>
        <v>0</v>
      </c>
      <c r="R41" s="32" t="n">
        <f aca="false">IF(P41&gt;P40,P41-P40,0)</f>
        <v>0</v>
      </c>
      <c r="S41" s="32" t="n">
        <f aca="false">IF(Q41&lt;Q40,Q41-Q40,0)</f>
        <v>0</v>
      </c>
      <c r="T41" s="56" t="n">
        <f aca="false">IF(K41&gt;0,K41*L41,0)</f>
        <v>0</v>
      </c>
      <c r="U41" s="57" t="n">
        <f aca="false">IF(K41&lt;0,K41*M41,0)</f>
        <v>0</v>
      </c>
    </row>
    <row r="42" customFormat="false" ht="12.75" hidden="false" customHeight="false" outlineLevel="0" collapsed="false">
      <c r="A42" s="47" t="n">
        <v>31</v>
      </c>
      <c r="B42" s="51"/>
      <c r="C42" s="47"/>
      <c r="D42" s="58"/>
      <c r="E42" s="47"/>
      <c r="F42" s="51"/>
      <c r="G42" s="60"/>
      <c r="H42" s="60"/>
      <c r="I42" s="61" t="n">
        <f aca="false">+G42+H42</f>
        <v>0</v>
      </c>
      <c r="J42" s="53"/>
      <c r="K42" s="53" t="n">
        <f aca="false">+K41+I42</f>
        <v>0</v>
      </c>
      <c r="L42" s="54" t="n">
        <v>0.3883</v>
      </c>
      <c r="M42" s="54" t="n">
        <v>0.3883</v>
      </c>
      <c r="N42" s="55" t="n">
        <f aca="false">IF(L42="Not Available",0.0889*G42,L42*G42)</f>
        <v>0</v>
      </c>
      <c r="O42" s="55" t="n">
        <f aca="false">IF(M42="Not Available",0.0889*ABS(H42),M42*ABS(H42))</f>
        <v>0</v>
      </c>
      <c r="P42" s="32" t="n">
        <f aca="false">+IF($K42&gt;0,$K42,0)</f>
        <v>0</v>
      </c>
      <c r="Q42" s="32" t="n">
        <f aca="false">+IF($K42&lt;0,$K42,0)</f>
        <v>0</v>
      </c>
      <c r="R42" s="32" t="n">
        <f aca="false">IF(P42&gt;P41,P42-P41,0)</f>
        <v>0</v>
      </c>
      <c r="S42" s="32" t="n">
        <f aca="false">IF(Q42&lt;Q41,Q42-Q41,0)</f>
        <v>0</v>
      </c>
      <c r="T42" s="56" t="n">
        <f aca="false">IF(K42&gt;0,K42*L42,0)</f>
        <v>0</v>
      </c>
      <c r="U42" s="57"/>
    </row>
    <row r="43" customFormat="false" ht="12.75" hidden="false" customHeight="false" outlineLevel="0" collapsed="false">
      <c r="A43" s="47" t="s">
        <v>41</v>
      </c>
      <c r="E43" s="0"/>
      <c r="F43" s="0"/>
      <c r="G43" s="33" t="n">
        <f aca="false">+SUM(G12:G42)</f>
        <v>62000</v>
      </c>
      <c r="H43" s="33" t="n">
        <f aca="false">+SUM(H12:H42)</f>
        <v>-58842</v>
      </c>
      <c r="I43" s="33" t="n">
        <f aca="false">+SUM(I12:I42)</f>
        <v>3158</v>
      </c>
      <c r="N43" s="62" t="n">
        <f aca="false">SUM(N12:N42)</f>
        <v>24074.6</v>
      </c>
      <c r="O43" s="62" t="n">
        <f aca="false">SUM(O12:O42)</f>
        <v>22848.3486</v>
      </c>
      <c r="P43" s="62" t="n">
        <f aca="false">SUM(P12:P42)</f>
        <v>122420</v>
      </c>
      <c r="Q43" s="62" t="n">
        <f aca="false">SUM(Q12:Q42)</f>
        <v>-30000</v>
      </c>
      <c r="R43" s="62" t="n">
        <f aca="false">SUM(R12:R42)</f>
        <v>43842</v>
      </c>
      <c r="S43" s="62" t="n">
        <f aca="false">SUM(S12:S42)</f>
        <v>-15000</v>
      </c>
      <c r="T43" s="63" t="n">
        <f aca="false">SUM(T12:T42)</f>
        <v>47535.686</v>
      </c>
      <c r="U43" s="63" t="n">
        <f aca="false">SUM(U12:U42)</f>
        <v>-5824.5</v>
      </c>
      <c r="Y43" s="57" t="n">
        <f aca="false">SUM(T12:T36)</f>
        <v>47535.686</v>
      </c>
    </row>
    <row r="44" customFormat="false" ht="12.75" hidden="false" customHeight="false" outlineLevel="0" collapsed="false">
      <c r="A44" s="47"/>
      <c r="E44" s="0"/>
      <c r="F44" s="0"/>
      <c r="G44" s="0"/>
      <c r="M44" s="64"/>
      <c r="N44" s="64"/>
      <c r="O44" s="64"/>
      <c r="P44" s="64"/>
      <c r="Q44" s="64"/>
      <c r="R44" s="64"/>
      <c r="S44" s="64"/>
      <c r="T44" s="64"/>
      <c r="U44" s="65"/>
    </row>
    <row r="45" customFormat="false" ht="13.5" hidden="false" customHeight="false" outlineLevel="0" collapsed="false">
      <c r="A45" s="47"/>
      <c r="E45" s="0"/>
      <c r="F45" s="0"/>
      <c r="G45" s="0"/>
      <c r="R45" s="66" t="s">
        <v>42</v>
      </c>
      <c r="S45" s="32" t="n">
        <f aca="false">+R43-S43</f>
        <v>58842</v>
      </c>
    </row>
    <row r="46" customFormat="false" ht="13.5" hidden="false" customHeight="false" outlineLevel="0" collapsed="false">
      <c r="A46" s="47"/>
      <c r="E46" s="67" t="s">
        <v>43</v>
      </c>
      <c r="G46" s="31" t="n">
        <f aca="false">+G43</f>
        <v>62000</v>
      </c>
      <c r="M46" s="68" t="s">
        <v>44</v>
      </c>
      <c r="N46" s="68"/>
      <c r="O46" s="68"/>
      <c r="P46" s="68"/>
      <c r="Q46" s="68"/>
      <c r="R46" s="68"/>
      <c r="S46" s="68"/>
      <c r="T46" s="68"/>
      <c r="U46" s="69" t="n">
        <f aca="false">T43+(ABS((U43)))</f>
        <v>53360.186</v>
      </c>
    </row>
    <row r="47" customFormat="false" ht="12.75" hidden="false" customHeight="false" outlineLevel="0" collapsed="false">
      <c r="A47" s="47"/>
      <c r="E47" s="67" t="s">
        <v>45</v>
      </c>
      <c r="G47" s="31" t="n">
        <f aca="false">+H43</f>
        <v>-58842</v>
      </c>
      <c r="N47" s="70"/>
      <c r="O47" s="70"/>
      <c r="S47" s="71"/>
      <c r="T47" s="70"/>
    </row>
    <row r="48" customFormat="false" ht="12.75" hidden="false" customHeight="false" outlineLevel="0" collapsed="false">
      <c r="A48" s="47"/>
      <c r="G48" s="31" t="n">
        <f aca="false">ABS(G47)</f>
        <v>58842</v>
      </c>
      <c r="N48" s="70"/>
      <c r="O48" s="70"/>
      <c r="S48" s="71"/>
      <c r="T48" s="70"/>
    </row>
    <row r="49" customFormat="false" ht="22.5" hidden="false" customHeight="false" outlineLevel="0" collapsed="false">
      <c r="A49" s="47"/>
      <c r="G49" s="31" t="n">
        <f aca="false">G46+G47</f>
        <v>3158</v>
      </c>
      <c r="N49" s="72" t="s">
        <v>46</v>
      </c>
      <c r="O49" s="73"/>
      <c r="S49" s="71"/>
      <c r="T49" s="70"/>
      <c r="Y49" s="57" t="n">
        <f aca="false">Y43+ABS(U43)</f>
        <v>53360.186</v>
      </c>
    </row>
    <row r="50" customFormat="false" ht="12.75" hidden="false" customHeight="false" outlineLevel="0" collapsed="false">
      <c r="A50" s="47"/>
      <c r="N50" s="74" t="s">
        <v>47</v>
      </c>
      <c r="O50" s="75" t="n">
        <f aca="false">+G43*0.0128</f>
        <v>793.6</v>
      </c>
      <c r="S50" s="71"/>
      <c r="T50" s="70"/>
    </row>
    <row r="51" customFormat="false" ht="12.75" hidden="false" customHeight="false" outlineLevel="0" collapsed="false">
      <c r="A51" s="47"/>
      <c r="N51" s="74" t="s">
        <v>48</v>
      </c>
      <c r="O51" s="75" t="n">
        <f aca="false">+H43*-0.0128</f>
        <v>753.1776</v>
      </c>
    </row>
    <row r="52" customFormat="false" ht="12.75" hidden="false" customHeight="false" outlineLevel="0" collapsed="false">
      <c r="A52" s="47"/>
      <c r="N52" s="74" t="s">
        <v>49</v>
      </c>
      <c r="O52" s="75" t="n">
        <f aca="false">0.0761*S45</f>
        <v>4477.8762</v>
      </c>
    </row>
    <row r="53" customFormat="false" ht="12.75" hidden="false" customHeight="false" outlineLevel="0" collapsed="false">
      <c r="A53" s="47"/>
      <c r="N53" s="76" t="s">
        <v>50</v>
      </c>
      <c r="O53" s="77" t="n">
        <f aca="false">SUM(O50:O52)</f>
        <v>6024.6538</v>
      </c>
    </row>
    <row r="54" customFormat="false" ht="12.75" hidden="false" customHeight="false" outlineLevel="0" collapsed="false">
      <c r="A54" s="47"/>
    </row>
    <row r="55" customFormat="false" ht="12.75" hidden="false" customHeight="false" outlineLevel="0" collapsed="false">
      <c r="A55" s="47"/>
      <c r="N55" s="78" t="s">
        <v>51</v>
      </c>
      <c r="O55" s="79" t="n">
        <f aca="false">MIN(O53,O46)</f>
        <v>6024.6538</v>
      </c>
    </row>
    <row r="57" customFormat="false" ht="12.75" hidden="false" customHeight="false" outlineLevel="0" collapsed="false">
      <c r="N57" s="80"/>
      <c r="O57" s="81"/>
    </row>
    <row r="58" customFormat="false" ht="12.75" hidden="false" customHeight="false" outlineLevel="0" collapsed="false">
      <c r="N58" s="81"/>
      <c r="O58" s="82"/>
    </row>
    <row r="59" customFormat="false" ht="12.75" hidden="false" customHeight="false" outlineLevel="0" collapsed="false">
      <c r="N59" s="81"/>
      <c r="O59" s="82"/>
    </row>
    <row r="60" customFormat="false" ht="12.75" hidden="false" customHeight="false" outlineLevel="0" collapsed="false">
      <c r="N60" s="81"/>
      <c r="O60" s="82"/>
    </row>
    <row r="61" customFormat="false" ht="12.75" hidden="false" customHeight="false" outlineLevel="0" collapsed="false">
      <c r="N61" s="81"/>
      <c r="O61" s="82"/>
    </row>
    <row r="62" customFormat="false" ht="12.75" hidden="false" customHeight="false" outlineLevel="0" collapsed="false">
      <c r="N62" s="70"/>
      <c r="O62" s="70"/>
    </row>
  </sheetData>
  <mergeCells count="3">
    <mergeCell ref="P9:S9"/>
    <mergeCell ref="M44:T44"/>
    <mergeCell ref="M46:T46"/>
  </mergeCells>
  <printOptions headings="false" gridLines="true" gridLinesSet="true" horizontalCentered="fals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9:IW62"/>
  <sheetViews>
    <sheetView showFormulas="false" showGridLines="tru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B39" activeCellId="0" sqref="B3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9" width="5.99"/>
    <col collapsed="false" customWidth="true" hidden="false" outlineLevel="0" max="2" min="2" style="29" width="26.7"/>
    <col collapsed="false" customWidth="true" hidden="false" outlineLevel="0" max="3" min="3" style="29" width="10.13"/>
    <col collapsed="false" customWidth="true" hidden="false" outlineLevel="0" max="4" min="4" style="30" width="9.28"/>
    <col collapsed="false" customWidth="true" hidden="false" outlineLevel="0" max="5" min="5" style="29" width="6.99"/>
    <col collapsed="false" customWidth="true" hidden="false" outlineLevel="0" max="6" min="6" style="29" width="7.7"/>
    <col collapsed="false" customWidth="true" hidden="false" outlineLevel="0" max="7" min="7" style="31" width="11.28"/>
    <col collapsed="false" customWidth="true" hidden="false" outlineLevel="0" max="8" min="8" style="31" width="13.7"/>
    <col collapsed="false" customWidth="true" hidden="false" outlineLevel="0" max="9" min="9" style="31" width="11.28"/>
    <col collapsed="false" customWidth="true" hidden="false" outlineLevel="0" max="10" min="10" style="31" width="10.71"/>
    <col collapsed="false" customWidth="true" hidden="false" outlineLevel="0" max="11" min="11" style="31" width="8.7"/>
    <col collapsed="false" customWidth="true" hidden="false" outlineLevel="0" max="12" min="12" style="29" width="13.14"/>
    <col collapsed="false" customWidth="true" hidden="false" outlineLevel="0" max="13" min="13" style="29" width="14.14"/>
    <col collapsed="false" customWidth="true" hidden="true" outlineLevel="0" max="14" min="14" style="29" width="11.42"/>
    <col collapsed="false" customWidth="true" hidden="true" outlineLevel="0" max="15" min="15" style="29" width="13.99"/>
    <col collapsed="false" customWidth="true" hidden="true" outlineLevel="0" max="16" min="16" style="32" width="9.06"/>
    <col collapsed="false" customWidth="true" hidden="true" outlineLevel="0" max="17" min="17" style="32" width="11.7"/>
    <col collapsed="false" customWidth="true" hidden="true" outlineLevel="0" max="18" min="18" style="32" width="12.14"/>
    <col collapsed="false" customWidth="true" hidden="true" outlineLevel="0" max="19" min="19" style="32" width="11.42"/>
    <col collapsed="false" customWidth="true" hidden="false" outlineLevel="0" max="20" min="20" style="29" width="11.85"/>
    <col collapsed="false" customWidth="true" hidden="false" outlineLevel="0" max="21" min="21" style="29" width="11.13"/>
    <col collapsed="false" customWidth="false" hidden="false" outlineLevel="0" max="257" min="22" style="29" width="9.14"/>
  </cols>
  <sheetData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33"/>
      <c r="H9" s="33"/>
      <c r="I9" s="33"/>
      <c r="J9" s="33"/>
      <c r="K9" s="33"/>
      <c r="L9" s="0"/>
      <c r="M9" s="0"/>
      <c r="N9" s="0"/>
      <c r="O9" s="0"/>
      <c r="P9" s="34" t="s">
        <v>16</v>
      </c>
      <c r="Q9" s="34"/>
      <c r="R9" s="34"/>
      <c r="S9" s="34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35" t="s">
        <v>17</v>
      </c>
      <c r="B10" s="35" t="s">
        <v>18</v>
      </c>
      <c r="C10" s="36" t="s">
        <v>19</v>
      </c>
      <c r="D10" s="37" t="s">
        <v>20</v>
      </c>
      <c r="E10" s="35" t="s">
        <v>21</v>
      </c>
      <c r="F10" s="35" t="s">
        <v>22</v>
      </c>
      <c r="G10" s="38" t="s">
        <v>23</v>
      </c>
      <c r="H10" s="38" t="s">
        <v>24</v>
      </c>
      <c r="I10" s="38" t="s">
        <v>25</v>
      </c>
      <c r="J10" s="39" t="s">
        <v>26</v>
      </c>
      <c r="K10" s="38" t="s">
        <v>27</v>
      </c>
      <c r="L10" s="40" t="s">
        <v>28</v>
      </c>
      <c r="M10" s="40" t="s">
        <v>29</v>
      </c>
      <c r="N10" s="40" t="s">
        <v>30</v>
      </c>
      <c r="O10" s="40" t="s">
        <v>31</v>
      </c>
      <c r="P10" s="41" t="s">
        <v>32</v>
      </c>
      <c r="Q10" s="41" t="s">
        <v>33</v>
      </c>
      <c r="R10" s="41" t="s">
        <v>34</v>
      </c>
      <c r="S10" s="41" t="s">
        <v>35</v>
      </c>
      <c r="T10" s="42" t="s">
        <v>36</v>
      </c>
      <c r="U10" s="42" t="s">
        <v>37</v>
      </c>
      <c r="V10" s="43"/>
      <c r="W10" s="43"/>
    </row>
    <row r="11" customFormat="false" ht="12.75" hidden="false" customHeight="false" outlineLevel="0" collapsed="false">
      <c r="A11" s="44"/>
      <c r="B11" s="45" t="s">
        <v>52</v>
      </c>
      <c r="C11" s="45" t="n">
        <v>27268</v>
      </c>
      <c r="D11" s="46" t="n">
        <v>36892</v>
      </c>
      <c r="E11" s="47" t="n">
        <v>500621</v>
      </c>
      <c r="F11" s="48" t="s">
        <v>39</v>
      </c>
      <c r="G11" s="49"/>
      <c r="H11" s="49"/>
      <c r="I11" s="49"/>
      <c r="J11" s="49"/>
      <c r="K11" s="49"/>
      <c r="L11" s="50"/>
      <c r="M11" s="50"/>
      <c r="N11" s="50"/>
      <c r="O11" s="50"/>
      <c r="P11" s="32" t="n">
        <f aca="false">IF($J11&gt;0,$J11,0)</f>
        <v>0</v>
      </c>
      <c r="Q11" s="32" t="n">
        <f aca="false">IF($J11&lt;0,$J11,0)</f>
        <v>0</v>
      </c>
      <c r="R11" s="32" t="n">
        <f aca="false">+P11</f>
        <v>0</v>
      </c>
      <c r="S11" s="32" t="n">
        <f aca="false">+Q11</f>
        <v>0</v>
      </c>
    </row>
    <row r="12" customFormat="false" ht="12.75" hidden="false" customHeight="false" outlineLevel="0" collapsed="false">
      <c r="A12" s="47" t="n">
        <v>1</v>
      </c>
      <c r="B12" s="51"/>
      <c r="C12" s="47"/>
      <c r="D12" s="0"/>
      <c r="E12" s="0"/>
      <c r="F12" s="0"/>
      <c r="G12" s="52"/>
      <c r="H12" s="52"/>
      <c r="I12" s="53" t="n">
        <f aca="false">+G12+H12</f>
        <v>0</v>
      </c>
      <c r="J12" s="53"/>
      <c r="K12" s="53" t="n">
        <f aca="false">+J11+I12</f>
        <v>0</v>
      </c>
      <c r="L12" s="54" t="n">
        <v>0.3883</v>
      </c>
      <c r="M12" s="54" t="n">
        <v>0.3883</v>
      </c>
      <c r="N12" s="55" t="n">
        <f aca="false">IF(L12="Not Available",0.0889*G12,L12*G12)</f>
        <v>0</v>
      </c>
      <c r="O12" s="55" t="n">
        <f aca="false">IF(M12="Not Available",0.0889*ABS(H12),M12*ABS(H12))</f>
        <v>0</v>
      </c>
      <c r="P12" s="32" t="n">
        <f aca="false">+IF($K12&gt;0,$K12,0)</f>
        <v>0</v>
      </c>
      <c r="Q12" s="32" t="n">
        <f aca="false">+IF($K12&lt;0,$K12,0)</f>
        <v>0</v>
      </c>
      <c r="R12" s="32" t="n">
        <f aca="false">IF(P12&gt;P11,P12-P11,0)</f>
        <v>0</v>
      </c>
      <c r="S12" s="32" t="n">
        <f aca="false">IF(Q12&lt;Q11,Q12-Q11,0)</f>
        <v>0</v>
      </c>
      <c r="T12" s="56" t="n">
        <f aca="false">IF(K12&gt;0,K12*L12,0)</f>
        <v>0</v>
      </c>
      <c r="U12" s="57" t="n">
        <f aca="false">IF(K12&lt;0,K12*M12,0)</f>
        <v>0</v>
      </c>
    </row>
    <row r="13" customFormat="false" ht="12.75" hidden="false" customHeight="false" outlineLevel="0" collapsed="false">
      <c r="A13" s="47" t="n">
        <v>2</v>
      </c>
      <c r="B13" s="51"/>
      <c r="C13" s="47"/>
      <c r="D13" s="58"/>
      <c r="E13" s="47"/>
      <c r="F13" s="51"/>
      <c r="G13" s="52"/>
      <c r="H13" s="52"/>
      <c r="I13" s="53" t="n">
        <f aca="false">+G13+H13</f>
        <v>0</v>
      </c>
      <c r="J13" s="53"/>
      <c r="K13" s="53" t="n">
        <f aca="false">+K12+I13</f>
        <v>0</v>
      </c>
      <c r="L13" s="54" t="n">
        <v>0.3883</v>
      </c>
      <c r="M13" s="54" t="n">
        <v>0.3883</v>
      </c>
      <c r="N13" s="55" t="n">
        <f aca="false">IF(L13="Not Available",0.0889*G13,L13*G13)</f>
        <v>0</v>
      </c>
      <c r="O13" s="55" t="n">
        <f aca="false">IF(M13="Not Available",0.0889*ABS(H13),M13*ABS(H13))</f>
        <v>0</v>
      </c>
      <c r="P13" s="32" t="n">
        <f aca="false">+IF($K13&gt;0,$K13,0)</f>
        <v>0</v>
      </c>
      <c r="Q13" s="32" t="n">
        <f aca="false">+IF($K13&lt;0,$K13,0)</f>
        <v>0</v>
      </c>
      <c r="R13" s="32" t="n">
        <f aca="false">IF(P13&gt;P12,P13-P12,0)</f>
        <v>0</v>
      </c>
      <c r="S13" s="32" t="n">
        <f aca="false">IF(Q13&lt;Q12,Q13-Q12,0)</f>
        <v>0</v>
      </c>
      <c r="T13" s="56" t="n">
        <f aca="false">IF(K13&gt;0,K13*L13,0)</f>
        <v>0</v>
      </c>
      <c r="U13" s="57" t="n">
        <f aca="false">IF(K13&lt;0,K13*M13,0)</f>
        <v>0</v>
      </c>
    </row>
    <row r="14" customFormat="false" ht="12.75" hidden="false" customHeight="false" outlineLevel="0" collapsed="false">
      <c r="A14" s="47" t="n">
        <v>3</v>
      </c>
      <c r="B14" s="51"/>
      <c r="C14" s="47"/>
      <c r="D14" s="58"/>
      <c r="E14" s="47"/>
      <c r="F14" s="51"/>
      <c r="G14" s="52"/>
      <c r="H14" s="52"/>
      <c r="I14" s="53" t="n">
        <f aca="false">+G14+H14</f>
        <v>0</v>
      </c>
      <c r="J14" s="53"/>
      <c r="K14" s="53" t="n">
        <f aca="false">+K13+I14</f>
        <v>0</v>
      </c>
      <c r="L14" s="54" t="n">
        <v>0.3883</v>
      </c>
      <c r="M14" s="54" t="n">
        <v>0.3883</v>
      </c>
      <c r="N14" s="55" t="n">
        <f aca="false">IF(L14="Not Available",0.0889*G14,L14*G14)</f>
        <v>0</v>
      </c>
      <c r="O14" s="55" t="n">
        <f aca="false">IF(M14="Not Available",0.0889*ABS(H14),M14*ABS(H14))</f>
        <v>0</v>
      </c>
      <c r="P14" s="32" t="n">
        <f aca="false">+IF($K14&gt;0,$K14,0)</f>
        <v>0</v>
      </c>
      <c r="Q14" s="32" t="n">
        <f aca="false">+IF($K14&lt;0,$K14,0)</f>
        <v>0</v>
      </c>
      <c r="R14" s="32" t="n">
        <f aca="false">IF(P14&gt;P13,P14-P13,0)</f>
        <v>0</v>
      </c>
      <c r="S14" s="32" t="n">
        <f aca="false">IF(Q14&lt;Q13,Q14-Q13,0)</f>
        <v>0</v>
      </c>
      <c r="T14" s="56" t="n">
        <f aca="false">IF(K14&gt;0,K14*L14,0)</f>
        <v>0</v>
      </c>
      <c r="U14" s="57" t="n">
        <f aca="false">IF(K14&lt;0,K14*M14,0)</f>
        <v>0</v>
      </c>
    </row>
    <row r="15" customFormat="false" ht="12.75" hidden="false" customHeight="false" outlineLevel="0" collapsed="false">
      <c r="A15" s="47" t="n">
        <v>4</v>
      </c>
      <c r="B15" s="51"/>
      <c r="C15" s="47"/>
      <c r="D15" s="58"/>
      <c r="E15" s="47"/>
      <c r="F15" s="51"/>
      <c r="G15" s="52"/>
      <c r="H15" s="52"/>
      <c r="I15" s="53" t="n">
        <f aca="false">+G15+H15</f>
        <v>0</v>
      </c>
      <c r="J15" s="53"/>
      <c r="K15" s="53" t="n">
        <f aca="false">+K14+I15</f>
        <v>0</v>
      </c>
      <c r="L15" s="54" t="n">
        <v>0.3883</v>
      </c>
      <c r="M15" s="54" t="n">
        <v>0.3883</v>
      </c>
      <c r="N15" s="55" t="n">
        <f aca="false">IF(L15="Not Available",0.0889*G15,L15*G15)</f>
        <v>0</v>
      </c>
      <c r="O15" s="55" t="n">
        <f aca="false">IF(M15="Not Available",0.0889*ABS(H15),M15*ABS(H15))</f>
        <v>0</v>
      </c>
      <c r="P15" s="32" t="n">
        <f aca="false">+IF($K15&gt;0,$K15,0)</f>
        <v>0</v>
      </c>
      <c r="Q15" s="32" t="n">
        <f aca="false">+IF($K15&lt;0,$K15,0)</f>
        <v>0</v>
      </c>
      <c r="R15" s="32" t="n">
        <f aca="false">IF(P15&gt;P14,P15-P14,0)</f>
        <v>0</v>
      </c>
      <c r="S15" s="32" t="n">
        <f aca="false">IF(Q15&lt;Q14,Q15-Q14,0)</f>
        <v>0</v>
      </c>
      <c r="T15" s="56" t="n">
        <f aca="false">IF(K15&gt;0,K15*L15,0)</f>
        <v>0</v>
      </c>
      <c r="U15" s="57" t="n">
        <f aca="false">IF(K15&lt;0,K15*M15,0)</f>
        <v>0</v>
      </c>
    </row>
    <row r="16" customFormat="false" ht="12.75" hidden="false" customHeight="false" outlineLevel="0" collapsed="false">
      <c r="A16" s="47" t="n">
        <v>5</v>
      </c>
      <c r="B16" s="47"/>
      <c r="C16" s="47"/>
      <c r="D16" s="58"/>
      <c r="E16" s="47"/>
      <c r="F16" s="47"/>
      <c r="G16" s="53"/>
      <c r="H16" s="53"/>
      <c r="I16" s="53" t="n">
        <f aca="false">+G16+H16</f>
        <v>0</v>
      </c>
      <c r="J16" s="53"/>
      <c r="K16" s="53" t="n">
        <f aca="false">+K15+I16</f>
        <v>0</v>
      </c>
      <c r="L16" s="54" t="n">
        <v>0.3883</v>
      </c>
      <c r="M16" s="54" t="n">
        <v>0.3883</v>
      </c>
      <c r="N16" s="55" t="n">
        <f aca="false">IF(L16="Not Available",0.0889*G16,L16*G16)</f>
        <v>0</v>
      </c>
      <c r="O16" s="55" t="n">
        <f aca="false">IF(M16="Not Available",0.0889*ABS(H16),M16*ABS(H16))</f>
        <v>0</v>
      </c>
      <c r="P16" s="32" t="n">
        <f aca="false">+IF($K16&gt;0,$K16,0)</f>
        <v>0</v>
      </c>
      <c r="Q16" s="32" t="n">
        <f aca="false">+IF($K16&lt;0,$K16,0)</f>
        <v>0</v>
      </c>
      <c r="R16" s="32" t="n">
        <f aca="false">IF(P16&gt;P15,P16-P15,0)</f>
        <v>0</v>
      </c>
      <c r="S16" s="32" t="n">
        <f aca="false">IF(Q16&lt;Q15,Q16-Q15,0)</f>
        <v>0</v>
      </c>
      <c r="T16" s="56" t="n">
        <f aca="false">IF(K16&gt;0,K16*L16,0)</f>
        <v>0</v>
      </c>
      <c r="U16" s="57" t="n">
        <f aca="false">IF(K16&lt;0,K16*M16,0)</f>
        <v>0</v>
      </c>
    </row>
    <row r="17" customFormat="false" ht="12.75" hidden="false" customHeight="false" outlineLevel="0" collapsed="false">
      <c r="A17" s="47" t="n">
        <v>6</v>
      </c>
      <c r="B17" s="51"/>
      <c r="C17" s="47"/>
      <c r="D17" s="58"/>
      <c r="E17" s="47"/>
      <c r="F17" s="51"/>
      <c r="G17" s="52"/>
      <c r="H17" s="52"/>
      <c r="I17" s="53" t="n">
        <f aca="false">+G17+H17</f>
        <v>0</v>
      </c>
      <c r="J17" s="53"/>
      <c r="K17" s="53" t="n">
        <f aca="false">+K16+I17</f>
        <v>0</v>
      </c>
      <c r="L17" s="54" t="n">
        <v>0.3883</v>
      </c>
      <c r="M17" s="54" t="n">
        <v>0.3883</v>
      </c>
      <c r="N17" s="55" t="n">
        <f aca="false">IF(L17="Not Available",0.0889*G17,L17*G17)</f>
        <v>0</v>
      </c>
      <c r="O17" s="55" t="n">
        <f aca="false">IF(M17="Not Available",0.0889*ABS(H17),M17*ABS(H17))</f>
        <v>0</v>
      </c>
      <c r="P17" s="32" t="n">
        <f aca="false">+IF($K17&gt;0,$K17,0)</f>
        <v>0</v>
      </c>
      <c r="Q17" s="32" t="n">
        <f aca="false">+IF($K17&lt;0,$K17,0)</f>
        <v>0</v>
      </c>
      <c r="R17" s="32" t="n">
        <f aca="false">IF(P17&gt;P16,P17-P16,0)</f>
        <v>0</v>
      </c>
      <c r="S17" s="32" t="n">
        <f aca="false">IF(Q17&lt;Q16,Q17-Q16,0)</f>
        <v>0</v>
      </c>
      <c r="T17" s="56" t="n">
        <f aca="false">IF(K17&gt;0,K17*L17,0)</f>
        <v>0</v>
      </c>
      <c r="U17" s="57" t="n">
        <f aca="false">IF(K17&lt;0,K17*M17,0)</f>
        <v>0</v>
      </c>
    </row>
    <row r="18" customFormat="false" ht="12.75" hidden="false" customHeight="false" outlineLevel="0" collapsed="false">
      <c r="A18" s="47" t="n">
        <v>7</v>
      </c>
      <c r="B18" s="51"/>
      <c r="C18" s="47"/>
      <c r="D18" s="58"/>
      <c r="E18" s="47"/>
      <c r="F18" s="51"/>
      <c r="G18" s="52"/>
      <c r="H18" s="52" t="n">
        <v>-326</v>
      </c>
      <c r="I18" s="53" t="n">
        <f aca="false">+G18+H18</f>
        <v>-326</v>
      </c>
      <c r="J18" s="53"/>
      <c r="K18" s="53" t="n">
        <f aca="false">+K17+I18</f>
        <v>-326</v>
      </c>
      <c r="L18" s="54" t="n">
        <v>0.3883</v>
      </c>
      <c r="M18" s="54" t="n">
        <v>0.3883</v>
      </c>
      <c r="N18" s="55" t="n">
        <f aca="false">IF(L18="Not Available",0.0889*G18,L18*G18)</f>
        <v>0</v>
      </c>
      <c r="O18" s="55" t="n">
        <f aca="false">IF(M18="Not Available",0.0889*ABS(H18),M18*ABS(H18))</f>
        <v>126.5858</v>
      </c>
      <c r="P18" s="32" t="n">
        <f aca="false">+IF($K18&gt;0,$K18,0)</f>
        <v>0</v>
      </c>
      <c r="Q18" s="32" t="n">
        <f aca="false">+IF($K18&lt;0,$K18,0)</f>
        <v>-326</v>
      </c>
      <c r="R18" s="32" t="n">
        <f aca="false">IF(P18&gt;P17,P18-P17,0)</f>
        <v>0</v>
      </c>
      <c r="S18" s="32" t="n">
        <f aca="false">IF(Q18&lt;Q17,Q18-Q17,0)</f>
        <v>-326</v>
      </c>
      <c r="T18" s="56" t="n">
        <f aca="false">IF(K18&gt;0,K18*L18,0)</f>
        <v>0</v>
      </c>
      <c r="U18" s="57" t="n">
        <f aca="false">IF(K18&lt;0,K18*M18,0)</f>
        <v>-126.5858</v>
      </c>
    </row>
    <row r="19" customFormat="false" ht="12.75" hidden="false" customHeight="false" outlineLevel="0" collapsed="false">
      <c r="A19" s="47" t="n">
        <v>8</v>
      </c>
      <c r="B19" s="51"/>
      <c r="C19" s="83"/>
      <c r="D19" s="58"/>
      <c r="E19" s="47"/>
      <c r="F19" s="51"/>
      <c r="G19" s="52"/>
      <c r="H19" s="52"/>
      <c r="I19" s="53" t="n">
        <f aca="false">+G19+H19</f>
        <v>0</v>
      </c>
      <c r="J19" s="53"/>
      <c r="K19" s="53" t="n">
        <f aca="false">+K18+I19</f>
        <v>-326</v>
      </c>
      <c r="L19" s="54" t="n">
        <v>0.3883</v>
      </c>
      <c r="M19" s="54" t="n">
        <v>0.3883</v>
      </c>
      <c r="N19" s="55" t="n">
        <f aca="false">IF(L19="Not Available",0.0889*G19,L19*G19)</f>
        <v>0</v>
      </c>
      <c r="O19" s="55" t="n">
        <f aca="false">IF(M19="Not Available",0.0889*ABS(H19),M19*ABS(H19))</f>
        <v>0</v>
      </c>
      <c r="P19" s="32" t="n">
        <f aca="false">+IF($K19&gt;0,$K19,0)</f>
        <v>0</v>
      </c>
      <c r="Q19" s="32" t="n">
        <f aca="false">+IF($K19&lt;0,$K19,0)</f>
        <v>-326</v>
      </c>
      <c r="R19" s="32" t="n">
        <f aca="false">IF(P19&gt;P18,P19-P18,0)</f>
        <v>0</v>
      </c>
      <c r="S19" s="32" t="n">
        <f aca="false">IF(Q19&lt;Q18,Q19-Q18,0)</f>
        <v>0</v>
      </c>
      <c r="T19" s="56" t="n">
        <f aca="false">IF(K19&gt;0,K19*L19,0)</f>
        <v>0</v>
      </c>
      <c r="U19" s="57" t="n">
        <f aca="false">IF(K19&lt;0,K19*M19,0)</f>
        <v>-126.5858</v>
      </c>
    </row>
    <row r="20" customFormat="false" ht="12.75" hidden="false" customHeight="false" outlineLevel="0" collapsed="false">
      <c r="A20" s="47" t="n">
        <v>9</v>
      </c>
      <c r="B20" s="51"/>
      <c r="C20" s="47"/>
      <c r="D20" s="58"/>
      <c r="E20" s="47"/>
      <c r="F20" s="51"/>
      <c r="G20" s="52"/>
      <c r="H20" s="52"/>
      <c r="I20" s="53" t="n">
        <f aca="false">+G20+H20</f>
        <v>0</v>
      </c>
      <c r="J20" s="53"/>
      <c r="K20" s="53" t="n">
        <f aca="false">+K19+I20</f>
        <v>-326</v>
      </c>
      <c r="L20" s="54" t="n">
        <v>0.3883</v>
      </c>
      <c r="M20" s="54" t="n">
        <v>0.3883</v>
      </c>
      <c r="N20" s="55" t="n">
        <f aca="false">IF(L20="Not Available",0.0889*G20,L20*G20)</f>
        <v>0</v>
      </c>
      <c r="O20" s="55" t="n">
        <f aca="false">IF(M20="Not Available",0.0889*ABS(H20),M20*ABS(H20))</f>
        <v>0</v>
      </c>
      <c r="P20" s="32" t="n">
        <f aca="false">+IF($K20&gt;0,$K20,0)</f>
        <v>0</v>
      </c>
      <c r="Q20" s="32" t="n">
        <f aca="false">+IF($K20&lt;0,$K20,0)</f>
        <v>-326</v>
      </c>
      <c r="R20" s="32" t="n">
        <f aca="false">IF(P20&gt;P19,P20-P19,0)</f>
        <v>0</v>
      </c>
      <c r="S20" s="32" t="n">
        <f aca="false">IF(Q20&lt;Q19,Q20-Q19,0)</f>
        <v>0</v>
      </c>
      <c r="T20" s="56" t="n">
        <f aca="false">IF(K20&gt;0,K20*L20,0)</f>
        <v>0</v>
      </c>
      <c r="U20" s="57" t="n">
        <f aca="false">IF(K20&lt;0,K20*M20,0)</f>
        <v>-126.5858</v>
      </c>
    </row>
    <row r="21" customFormat="false" ht="12.75" hidden="false" customHeight="false" outlineLevel="0" collapsed="false">
      <c r="A21" s="47" t="n">
        <v>10</v>
      </c>
      <c r="B21" s="47"/>
      <c r="C21" s="47"/>
      <c r="D21" s="58"/>
      <c r="E21" s="47"/>
      <c r="F21" s="47"/>
      <c r="G21" s="53"/>
      <c r="H21" s="53"/>
      <c r="I21" s="53" t="n">
        <f aca="false">+G21+H21</f>
        <v>0</v>
      </c>
      <c r="J21" s="53"/>
      <c r="K21" s="53" t="n">
        <f aca="false">+K20+I21</f>
        <v>-326</v>
      </c>
      <c r="L21" s="54" t="n">
        <v>0.3883</v>
      </c>
      <c r="M21" s="54" t="n">
        <v>0.3883</v>
      </c>
      <c r="N21" s="55" t="n">
        <f aca="false">IF(L21="Not Available",0.0889*G21,L21*G21)</f>
        <v>0</v>
      </c>
      <c r="O21" s="55" t="n">
        <f aca="false">IF(M21="Not Available",0.0889*ABS(H21),M21*ABS(H21))</f>
        <v>0</v>
      </c>
      <c r="P21" s="32" t="n">
        <f aca="false">+IF($K21&gt;0,$K21,0)</f>
        <v>0</v>
      </c>
      <c r="Q21" s="32" t="n">
        <f aca="false">+IF($K21&lt;0,$K21,0)</f>
        <v>-326</v>
      </c>
      <c r="R21" s="32" t="n">
        <f aca="false">IF(P21&gt;P20,P21-P20,0)</f>
        <v>0</v>
      </c>
      <c r="S21" s="32" t="n">
        <f aca="false">IF(Q21&lt;Q20,Q21-Q20,0)</f>
        <v>0</v>
      </c>
      <c r="T21" s="56" t="n">
        <f aca="false">IF(K21&gt;0,K21*L21,0)</f>
        <v>0</v>
      </c>
      <c r="U21" s="57" t="n">
        <f aca="false">IF(K21&lt;0,K21*M21,0)</f>
        <v>-126.5858</v>
      </c>
    </row>
    <row r="22" customFormat="false" ht="12.75" hidden="false" customHeight="false" outlineLevel="0" collapsed="false">
      <c r="A22" s="47" t="n">
        <v>11</v>
      </c>
      <c r="B22" s="51"/>
      <c r="C22" s="47"/>
      <c r="D22" s="58"/>
      <c r="E22" s="47"/>
      <c r="F22" s="51"/>
      <c r="G22" s="52"/>
      <c r="H22" s="52"/>
      <c r="I22" s="53" t="n">
        <f aca="false">+G22+H22</f>
        <v>0</v>
      </c>
      <c r="J22" s="53"/>
      <c r="K22" s="53" t="n">
        <f aca="false">+K21+I22</f>
        <v>-326</v>
      </c>
      <c r="L22" s="54" t="n">
        <v>0.3883</v>
      </c>
      <c r="M22" s="54" t="n">
        <v>0.3883</v>
      </c>
      <c r="N22" s="55" t="n">
        <f aca="false">IF(L22="Not Available",0.0889*G22,L22*G22)</f>
        <v>0</v>
      </c>
      <c r="O22" s="55" t="n">
        <f aca="false">IF(M22="Not Available",0.0889*ABS(H22),M22*ABS(H22))</f>
        <v>0</v>
      </c>
      <c r="P22" s="32" t="n">
        <f aca="false">+IF($K22&gt;0,$K22,0)</f>
        <v>0</v>
      </c>
      <c r="Q22" s="32" t="n">
        <f aca="false">+IF($K22&lt;0,$K22,0)</f>
        <v>-326</v>
      </c>
      <c r="R22" s="32" t="n">
        <f aca="false">IF(P22&gt;P21,P22-P21,0)</f>
        <v>0</v>
      </c>
      <c r="S22" s="32" t="n">
        <f aca="false">IF(Q22&lt;Q21,Q22-Q21,0)</f>
        <v>0</v>
      </c>
      <c r="T22" s="56" t="n">
        <f aca="false">IF(K22&gt;0,K22*L22,0)</f>
        <v>0</v>
      </c>
      <c r="U22" s="57" t="n">
        <f aca="false">IF(K22&lt;0,K22*M22,0)</f>
        <v>-126.5858</v>
      </c>
    </row>
    <row r="23" customFormat="false" ht="12.75" hidden="false" customHeight="false" outlineLevel="0" collapsed="false">
      <c r="A23" s="47" t="n">
        <v>12</v>
      </c>
      <c r="B23" s="47"/>
      <c r="C23" s="47"/>
      <c r="D23" s="58"/>
      <c r="E23" s="47"/>
      <c r="F23" s="47"/>
      <c r="G23" s="53"/>
      <c r="H23" s="53"/>
      <c r="I23" s="53" t="n">
        <f aca="false">+G23+H23</f>
        <v>0</v>
      </c>
      <c r="J23" s="53"/>
      <c r="K23" s="53" t="n">
        <f aca="false">+K22+I23</f>
        <v>-326</v>
      </c>
      <c r="L23" s="54" t="n">
        <v>0.3883</v>
      </c>
      <c r="M23" s="54" t="n">
        <v>0.3883</v>
      </c>
      <c r="N23" s="55" t="n">
        <f aca="false">IF(L23="Not Available",0.0889*G23,L23*G23)</f>
        <v>0</v>
      </c>
      <c r="O23" s="55" t="n">
        <f aca="false">IF(M23="Not Available",0.0889*ABS(H23),M23*ABS(H23))</f>
        <v>0</v>
      </c>
      <c r="P23" s="32" t="n">
        <f aca="false">+IF($K23&gt;0,$K23,0)</f>
        <v>0</v>
      </c>
      <c r="Q23" s="32" t="n">
        <f aca="false">+IF($K23&lt;0,$K23,0)</f>
        <v>-326</v>
      </c>
      <c r="R23" s="32" t="n">
        <f aca="false">IF(P23&gt;P22,P23-P22,0)</f>
        <v>0</v>
      </c>
      <c r="S23" s="32" t="n">
        <f aca="false">IF(Q23&lt;Q22,Q23-Q22,0)</f>
        <v>0</v>
      </c>
      <c r="T23" s="56" t="n">
        <f aca="false">IF(K23&gt;0,K23*L23,0)</f>
        <v>0</v>
      </c>
      <c r="U23" s="57" t="n">
        <f aca="false">IF(K23&lt;0,K23*M23,0)</f>
        <v>-126.5858</v>
      </c>
    </row>
    <row r="24" customFormat="false" ht="12.75" hidden="false" customHeight="false" outlineLevel="0" collapsed="false">
      <c r="A24" s="47" t="n">
        <v>13</v>
      </c>
      <c r="B24" s="51"/>
      <c r="C24" s="47"/>
      <c r="D24" s="58"/>
      <c r="E24" s="47"/>
      <c r="F24" s="51"/>
      <c r="G24" s="52"/>
      <c r="H24" s="52"/>
      <c r="I24" s="53" t="n">
        <f aca="false">+G24+H24</f>
        <v>0</v>
      </c>
      <c r="J24" s="53"/>
      <c r="K24" s="53" t="n">
        <f aca="false">+K23+I24</f>
        <v>-326</v>
      </c>
      <c r="L24" s="54" t="n">
        <v>0.3883</v>
      </c>
      <c r="M24" s="54" t="n">
        <v>0.3883</v>
      </c>
      <c r="N24" s="55" t="n">
        <f aca="false">IF(L24="Not Available",0.0889*G24,L24*G24)</f>
        <v>0</v>
      </c>
      <c r="O24" s="55" t="n">
        <f aca="false">IF(M24="Not Available",0.0889*ABS(H24),M24*ABS(H24))</f>
        <v>0</v>
      </c>
      <c r="P24" s="32" t="n">
        <f aca="false">+IF($K24&gt;0,$K24,0)</f>
        <v>0</v>
      </c>
      <c r="Q24" s="32" t="n">
        <f aca="false">+IF($K24&lt;0,$K24,0)</f>
        <v>-326</v>
      </c>
      <c r="R24" s="32" t="n">
        <f aca="false">IF(P24&gt;P23,P24-P23,0)</f>
        <v>0</v>
      </c>
      <c r="S24" s="32" t="n">
        <f aca="false">IF(Q24&lt;Q23,Q24-Q23,0)</f>
        <v>0</v>
      </c>
      <c r="T24" s="56" t="n">
        <f aca="false">IF(K24&gt;0,K24*L24,0)</f>
        <v>0</v>
      </c>
      <c r="U24" s="57" t="n">
        <f aca="false">IF(K24&lt;0,K24*M24,0)</f>
        <v>-126.5858</v>
      </c>
    </row>
    <row r="25" customFormat="false" ht="12.75" hidden="false" customHeight="false" outlineLevel="0" collapsed="false">
      <c r="A25" s="47" t="n">
        <v>14</v>
      </c>
      <c r="B25" s="51"/>
      <c r="C25" s="47"/>
      <c r="D25" s="58"/>
      <c r="E25" s="47"/>
      <c r="F25" s="51"/>
      <c r="G25" s="52"/>
      <c r="H25" s="52"/>
      <c r="I25" s="53" t="n">
        <f aca="false">+G25+H25</f>
        <v>0</v>
      </c>
      <c r="J25" s="53"/>
      <c r="K25" s="53" t="n">
        <f aca="false">+K24+I25</f>
        <v>-326</v>
      </c>
      <c r="L25" s="54" t="n">
        <v>0.3883</v>
      </c>
      <c r="M25" s="54" t="n">
        <v>0.3883</v>
      </c>
      <c r="N25" s="55" t="n">
        <f aca="false">IF(L25="Not Available",0.0889*G25,L25*G25)</f>
        <v>0</v>
      </c>
      <c r="O25" s="55" t="n">
        <f aca="false">IF(M25="Not Available",0.0889*ABS(H25),M25*ABS(H25))</f>
        <v>0</v>
      </c>
      <c r="P25" s="32" t="n">
        <f aca="false">+IF($K25&gt;0,$K25,0)</f>
        <v>0</v>
      </c>
      <c r="Q25" s="32" t="n">
        <f aca="false">+IF($K25&lt;0,$K25,0)</f>
        <v>-326</v>
      </c>
      <c r="R25" s="32" t="n">
        <f aca="false">IF(P25&gt;P24,P25-P24,0)</f>
        <v>0</v>
      </c>
      <c r="S25" s="32" t="n">
        <f aca="false">IF(Q25&lt;Q24,Q25-Q24,0)</f>
        <v>0</v>
      </c>
      <c r="T25" s="56" t="n">
        <f aca="false">IF(K25&gt;0,K25*L25,0)</f>
        <v>0</v>
      </c>
      <c r="U25" s="57" t="n">
        <f aca="false">IF(K25&lt;0,K25*M25,0)</f>
        <v>-126.5858</v>
      </c>
    </row>
    <row r="26" customFormat="false" ht="12.75" hidden="false" customHeight="false" outlineLevel="0" collapsed="false">
      <c r="A26" s="47" t="n">
        <v>15</v>
      </c>
      <c r="B26" s="47"/>
      <c r="C26" s="47"/>
      <c r="D26" s="58"/>
      <c r="E26" s="47"/>
      <c r="F26" s="47"/>
      <c r="G26" s="53"/>
      <c r="H26" s="53"/>
      <c r="I26" s="53" t="n">
        <f aca="false">+G26+H26</f>
        <v>0</v>
      </c>
      <c r="J26" s="53"/>
      <c r="K26" s="53" t="n">
        <f aca="false">+K25+I26</f>
        <v>-326</v>
      </c>
      <c r="L26" s="54" t="n">
        <v>0.3883</v>
      </c>
      <c r="M26" s="54" t="n">
        <v>0.3883</v>
      </c>
      <c r="N26" s="55" t="n">
        <f aca="false">IF(L26="Not Available",0.0889*G26,L26*G26)</f>
        <v>0</v>
      </c>
      <c r="O26" s="55" t="n">
        <f aca="false">IF(M26="Not Available",0.0889*ABS(H26),M26*ABS(H26))</f>
        <v>0</v>
      </c>
      <c r="P26" s="32" t="n">
        <f aca="false">+IF($K26&gt;0,$K26,0)</f>
        <v>0</v>
      </c>
      <c r="Q26" s="32" t="n">
        <f aca="false">+IF($K26&lt;0,$K26,0)</f>
        <v>-326</v>
      </c>
      <c r="R26" s="32" t="n">
        <f aca="false">IF(P26&gt;P25,P26-P25,0)</f>
        <v>0</v>
      </c>
      <c r="S26" s="32" t="n">
        <f aca="false">IF(Q26&lt;Q25,Q26-Q25,0)</f>
        <v>0</v>
      </c>
      <c r="T26" s="56" t="n">
        <f aca="false">IF(K26&gt;0,K26*L26,0)</f>
        <v>0</v>
      </c>
      <c r="U26" s="57" t="n">
        <f aca="false">IF(K26&lt;0,K26*M26,0)</f>
        <v>-126.5858</v>
      </c>
    </row>
    <row r="27" customFormat="false" ht="12.75" hidden="false" customHeight="false" outlineLevel="0" collapsed="false">
      <c r="A27" s="47" t="n">
        <v>16</v>
      </c>
      <c r="B27" s="51"/>
      <c r="C27" s="47"/>
      <c r="D27" s="58"/>
      <c r="E27" s="47"/>
      <c r="F27" s="51"/>
      <c r="G27" s="52"/>
      <c r="H27" s="52"/>
      <c r="I27" s="53" t="n">
        <f aca="false">+G27+H27</f>
        <v>0</v>
      </c>
      <c r="J27" s="53"/>
      <c r="K27" s="53" t="n">
        <f aca="false">+K26+I27</f>
        <v>-326</v>
      </c>
      <c r="L27" s="54" t="n">
        <v>0.3883</v>
      </c>
      <c r="M27" s="54" t="n">
        <v>0.3883</v>
      </c>
      <c r="N27" s="55" t="n">
        <f aca="false">IF(L27="Not Available",0.0889*G27,L27*G27)</f>
        <v>0</v>
      </c>
      <c r="O27" s="55" t="n">
        <f aca="false">IF(M27="Not Available",0.0889*ABS(H27),M27*ABS(H27))</f>
        <v>0</v>
      </c>
      <c r="P27" s="32" t="n">
        <f aca="false">+IF($K27&gt;0,$K27,0)</f>
        <v>0</v>
      </c>
      <c r="Q27" s="32" t="n">
        <f aca="false">+IF($K27&lt;0,$K27,0)</f>
        <v>-326</v>
      </c>
      <c r="R27" s="32" t="n">
        <f aca="false">IF(P27&gt;P26,P27-P26,0)</f>
        <v>0</v>
      </c>
      <c r="S27" s="32" t="n">
        <f aca="false">IF(Q27&lt;Q26,Q27-Q26,0)</f>
        <v>0</v>
      </c>
      <c r="T27" s="56" t="n">
        <f aca="false">IF(K27&gt;0,K27*L27,0)</f>
        <v>0</v>
      </c>
      <c r="U27" s="57" t="n">
        <f aca="false">IF(K27&lt;0,K27*M27,0)</f>
        <v>-126.5858</v>
      </c>
    </row>
    <row r="28" customFormat="false" ht="12.75" hidden="false" customHeight="false" outlineLevel="0" collapsed="false">
      <c r="A28" s="47" t="n">
        <v>17</v>
      </c>
      <c r="B28" s="51"/>
      <c r="C28" s="47"/>
      <c r="D28" s="58"/>
      <c r="E28" s="47"/>
      <c r="F28" s="51"/>
      <c r="G28" s="52"/>
      <c r="H28" s="52"/>
      <c r="I28" s="53" t="n">
        <f aca="false">+G28+H28</f>
        <v>0</v>
      </c>
      <c r="J28" s="53"/>
      <c r="K28" s="53" t="n">
        <f aca="false">+K27+I28</f>
        <v>-326</v>
      </c>
      <c r="L28" s="54" t="n">
        <v>0.3883</v>
      </c>
      <c r="M28" s="54" t="n">
        <v>0.3883</v>
      </c>
      <c r="N28" s="55" t="n">
        <f aca="false">IF(L28="Not Available",0.0889*G28,L28*G28)</f>
        <v>0</v>
      </c>
      <c r="O28" s="55" t="n">
        <f aca="false">IF(M28="Not Available",0.0889*ABS(H28),M28*ABS(H28))</f>
        <v>0</v>
      </c>
      <c r="P28" s="32" t="n">
        <f aca="false">+IF($K28&gt;0,$K28,0)</f>
        <v>0</v>
      </c>
      <c r="Q28" s="32" t="n">
        <f aca="false">+IF($K28&lt;0,$K28,0)</f>
        <v>-326</v>
      </c>
      <c r="R28" s="32" t="n">
        <f aca="false">IF(P28&gt;P27,P28-P27,0)</f>
        <v>0</v>
      </c>
      <c r="S28" s="32" t="n">
        <f aca="false">IF(Q28&lt;Q27,Q28-Q27,0)</f>
        <v>0</v>
      </c>
      <c r="T28" s="56" t="n">
        <f aca="false">IF(K28&gt;0,K28*L28,0)</f>
        <v>0</v>
      </c>
      <c r="U28" s="57" t="n">
        <f aca="false">IF(K28&lt;0,K28*M28,0)</f>
        <v>-126.5858</v>
      </c>
    </row>
    <row r="29" customFormat="false" ht="12.75" hidden="false" customHeight="false" outlineLevel="0" collapsed="false">
      <c r="A29" s="47" t="n">
        <v>18</v>
      </c>
      <c r="B29" s="47"/>
      <c r="C29" s="47"/>
      <c r="D29" s="58"/>
      <c r="E29" s="47"/>
      <c r="F29" s="47"/>
      <c r="G29" s="53"/>
      <c r="H29" s="53"/>
      <c r="I29" s="53" t="n">
        <f aca="false">+G29+H29</f>
        <v>0</v>
      </c>
      <c r="J29" s="53"/>
      <c r="K29" s="53" t="n">
        <f aca="false">+K28+I29</f>
        <v>-326</v>
      </c>
      <c r="L29" s="54" t="n">
        <v>0.3883</v>
      </c>
      <c r="M29" s="54" t="n">
        <v>0.3883</v>
      </c>
      <c r="N29" s="55" t="n">
        <f aca="false">IF(L29="Not Available",0.0889*G29,L29*G29)</f>
        <v>0</v>
      </c>
      <c r="O29" s="55" t="n">
        <f aca="false">IF(M29="Not Available",0.0889*ABS(H29),M29*ABS(H29))</f>
        <v>0</v>
      </c>
      <c r="P29" s="32" t="n">
        <f aca="false">+IF($K29&gt;0,$K29,0)</f>
        <v>0</v>
      </c>
      <c r="Q29" s="32" t="n">
        <f aca="false">+IF($K29&lt;0,$K29,0)</f>
        <v>-326</v>
      </c>
      <c r="R29" s="32" t="n">
        <f aca="false">IF(P29&gt;P28,P29-P28,0)</f>
        <v>0</v>
      </c>
      <c r="S29" s="32" t="n">
        <f aca="false">IF(Q29&lt;Q28,Q29-Q28,0)</f>
        <v>0</v>
      </c>
      <c r="T29" s="56" t="n">
        <f aca="false">IF(K29&gt;0,K29*L29,0)</f>
        <v>0</v>
      </c>
      <c r="U29" s="57" t="n">
        <f aca="false">IF(K29&lt;0,K29*M29,0)</f>
        <v>-126.5858</v>
      </c>
    </row>
    <row r="30" customFormat="false" ht="12.75" hidden="false" customHeight="false" outlineLevel="0" collapsed="false">
      <c r="A30" s="47" t="n">
        <v>19</v>
      </c>
      <c r="B30" s="47"/>
      <c r="C30" s="47"/>
      <c r="D30" s="58"/>
      <c r="E30" s="47"/>
      <c r="F30" s="47"/>
      <c r="G30" s="53"/>
      <c r="H30" s="53"/>
      <c r="I30" s="53" t="n">
        <f aca="false">+G30+H30</f>
        <v>0</v>
      </c>
      <c r="J30" s="53"/>
      <c r="K30" s="53" t="n">
        <f aca="false">+K29+I30</f>
        <v>-326</v>
      </c>
      <c r="L30" s="54" t="n">
        <v>0.3883</v>
      </c>
      <c r="M30" s="54" t="n">
        <v>0.3883</v>
      </c>
      <c r="N30" s="55" t="n">
        <f aca="false">IF(L30="Not Available",0.0889*G30,L30*G30)</f>
        <v>0</v>
      </c>
      <c r="O30" s="55" t="n">
        <f aca="false">IF(M30="Not Available",0.0889*ABS(H30),M30*ABS(H30))</f>
        <v>0</v>
      </c>
      <c r="P30" s="32" t="n">
        <f aca="false">+IF($K30&gt;0,$K30,0)</f>
        <v>0</v>
      </c>
      <c r="Q30" s="32" t="n">
        <f aca="false">+IF($K30&lt;0,$K30,0)</f>
        <v>-326</v>
      </c>
      <c r="R30" s="32" t="n">
        <f aca="false">IF(P30&gt;P29,P30-P29,0)</f>
        <v>0</v>
      </c>
      <c r="S30" s="32" t="n">
        <f aca="false">IF(Q30&lt;Q29,Q30-Q29,0)</f>
        <v>0</v>
      </c>
      <c r="T30" s="56" t="n">
        <f aca="false">IF(K30&gt;0,K30*L30,0)</f>
        <v>0</v>
      </c>
      <c r="U30" s="57" t="n">
        <f aca="false">IF(K30&lt;0,K30*M30,0)</f>
        <v>-126.5858</v>
      </c>
    </row>
    <row r="31" customFormat="false" ht="12.75" hidden="false" customHeight="false" outlineLevel="0" collapsed="false">
      <c r="A31" s="47" t="n">
        <v>20</v>
      </c>
      <c r="B31" s="51"/>
      <c r="C31" s="47"/>
      <c r="D31" s="58"/>
      <c r="E31" s="47"/>
      <c r="F31" s="51"/>
      <c r="G31" s="52"/>
      <c r="H31" s="52"/>
      <c r="I31" s="53" t="n">
        <f aca="false">+G31+H31</f>
        <v>0</v>
      </c>
      <c r="J31" s="53"/>
      <c r="K31" s="53" t="n">
        <f aca="false">+K30+I31</f>
        <v>-326</v>
      </c>
      <c r="L31" s="54" t="n">
        <v>0.3883</v>
      </c>
      <c r="M31" s="54" t="n">
        <v>0.3883</v>
      </c>
      <c r="N31" s="55" t="n">
        <f aca="false">IF(L31="Not Available",0.0889*G31,L31*G31)</f>
        <v>0</v>
      </c>
      <c r="O31" s="55" t="n">
        <f aca="false">IF(M31="Not Available",0.0889*ABS(H31),M31*ABS(H31))</f>
        <v>0</v>
      </c>
      <c r="P31" s="32" t="n">
        <f aca="false">+IF($K31&gt;0,$K31,0)</f>
        <v>0</v>
      </c>
      <c r="Q31" s="32" t="n">
        <f aca="false">+IF($K31&lt;0,$K31,0)</f>
        <v>-326</v>
      </c>
      <c r="R31" s="32" t="n">
        <f aca="false">IF(P31&gt;P30,P31-P30,0)</f>
        <v>0</v>
      </c>
      <c r="S31" s="32" t="n">
        <f aca="false">IF(Q31&lt;Q30,Q31-Q30,0)</f>
        <v>0</v>
      </c>
      <c r="T31" s="56" t="n">
        <f aca="false">IF(K31&gt;0,K31*L31,0)</f>
        <v>0</v>
      </c>
      <c r="U31" s="57" t="n">
        <f aca="false">IF(K31&lt;0,K31*M31,0)</f>
        <v>-126.5858</v>
      </c>
    </row>
    <row r="32" customFormat="false" ht="12.75" hidden="false" customHeight="false" outlineLevel="0" collapsed="false">
      <c r="A32" s="47" t="n">
        <v>21</v>
      </c>
      <c r="B32" s="47"/>
      <c r="C32" s="47"/>
      <c r="D32" s="58"/>
      <c r="E32" s="47"/>
      <c r="F32" s="47"/>
      <c r="G32" s="53"/>
      <c r="H32" s="53"/>
      <c r="I32" s="53" t="n">
        <f aca="false">+G32+H32</f>
        <v>0</v>
      </c>
      <c r="J32" s="53"/>
      <c r="K32" s="53" t="n">
        <f aca="false">+K31+I32</f>
        <v>-326</v>
      </c>
      <c r="L32" s="54" t="n">
        <v>0.3883</v>
      </c>
      <c r="M32" s="54" t="n">
        <v>0.3883</v>
      </c>
      <c r="N32" s="55" t="n">
        <f aca="false">IF(L32="Not Available",0.0889*G32,L32*G32)</f>
        <v>0</v>
      </c>
      <c r="O32" s="55" t="n">
        <f aca="false">IF(M32="Not Available",0.0889*ABS(H32),M32*ABS(H32))</f>
        <v>0</v>
      </c>
      <c r="P32" s="32" t="n">
        <f aca="false">+IF($K32&gt;0,$K32,0)</f>
        <v>0</v>
      </c>
      <c r="Q32" s="32" t="n">
        <f aca="false">+IF($K32&lt;0,$K32,0)</f>
        <v>-326</v>
      </c>
      <c r="R32" s="32" t="n">
        <f aca="false">IF(P32&gt;P31,P32-P31,0)</f>
        <v>0</v>
      </c>
      <c r="S32" s="32" t="n">
        <f aca="false">IF(Q32&lt;Q31,Q32-Q31,0)</f>
        <v>0</v>
      </c>
      <c r="T32" s="56" t="n">
        <f aca="false">IF(K32&gt;0,K32*L32,0)</f>
        <v>0</v>
      </c>
      <c r="U32" s="57" t="n">
        <f aca="false">IF(K32&lt;0,K32*M32,0)</f>
        <v>-126.5858</v>
      </c>
    </row>
    <row r="33" customFormat="false" ht="12.75" hidden="false" customHeight="false" outlineLevel="0" collapsed="false">
      <c r="A33" s="47" t="n">
        <v>22</v>
      </c>
      <c r="B33" s="51"/>
      <c r="C33" s="47"/>
      <c r="D33" s="58"/>
      <c r="E33" s="47"/>
      <c r="F33" s="51"/>
      <c r="G33" s="52"/>
      <c r="H33" s="52"/>
      <c r="I33" s="53" t="n">
        <f aca="false">+G33+H33</f>
        <v>0</v>
      </c>
      <c r="J33" s="53"/>
      <c r="K33" s="53" t="n">
        <f aca="false">+K32+I33</f>
        <v>-326</v>
      </c>
      <c r="L33" s="54" t="n">
        <v>0.3883</v>
      </c>
      <c r="M33" s="54" t="n">
        <v>0.3883</v>
      </c>
      <c r="N33" s="55" t="n">
        <f aca="false">IF(L33="Not Available",0.0889*G33,L33*G33)</f>
        <v>0</v>
      </c>
      <c r="O33" s="55" t="n">
        <f aca="false">IF(M33="Not Available",0.0889*ABS(H33),M33*ABS(H33))</f>
        <v>0</v>
      </c>
      <c r="P33" s="32" t="n">
        <f aca="false">+IF($K33&gt;0,$K33,0)</f>
        <v>0</v>
      </c>
      <c r="Q33" s="32" t="n">
        <f aca="false">+IF($K33&lt;0,$K33,0)</f>
        <v>-326</v>
      </c>
      <c r="R33" s="32" t="n">
        <f aca="false">IF(P33&gt;P32,P33-P32,0)</f>
        <v>0</v>
      </c>
      <c r="S33" s="32" t="n">
        <f aca="false">IF(Q33&lt;Q32,Q33-Q32,0)</f>
        <v>0</v>
      </c>
      <c r="T33" s="56" t="n">
        <f aca="false">IF(K33&gt;0,K33*L33,0)</f>
        <v>0</v>
      </c>
      <c r="U33" s="57" t="n">
        <f aca="false">IF(K33&lt;0,K33*M33,0)</f>
        <v>-126.5858</v>
      </c>
    </row>
    <row r="34" customFormat="false" ht="12.75" hidden="false" customHeight="false" outlineLevel="0" collapsed="false">
      <c r="A34" s="47" t="n">
        <v>23</v>
      </c>
      <c r="B34" s="51"/>
      <c r="C34" s="47"/>
      <c r="D34" s="58"/>
      <c r="E34" s="47"/>
      <c r="F34" s="51"/>
      <c r="G34" s="52"/>
      <c r="H34" s="52"/>
      <c r="I34" s="53" t="n">
        <f aca="false">+G34+H34</f>
        <v>0</v>
      </c>
      <c r="J34" s="53"/>
      <c r="K34" s="53" t="n">
        <f aca="false">+K33+I34</f>
        <v>-326</v>
      </c>
      <c r="L34" s="54" t="n">
        <v>0.3883</v>
      </c>
      <c r="M34" s="54" t="n">
        <v>0.3883</v>
      </c>
      <c r="N34" s="55" t="n">
        <f aca="false">IF(L34="Not Available",0.0889*G34,L34*G34)</f>
        <v>0</v>
      </c>
      <c r="O34" s="55" t="n">
        <f aca="false">IF(M34="Not Available",0.0889*ABS(H34),M34*ABS(H34))</f>
        <v>0</v>
      </c>
      <c r="P34" s="32" t="n">
        <f aca="false">+IF($K34&gt;0,$K34,0)</f>
        <v>0</v>
      </c>
      <c r="Q34" s="32" t="n">
        <f aca="false">+IF($K34&lt;0,$K34,0)</f>
        <v>-326</v>
      </c>
      <c r="R34" s="32" t="n">
        <f aca="false">IF(P34&gt;P33,P34-P33,0)</f>
        <v>0</v>
      </c>
      <c r="S34" s="32" t="n">
        <f aca="false">IF(Q34&lt;Q33,Q34-Q33,0)</f>
        <v>0</v>
      </c>
      <c r="T34" s="56" t="n">
        <f aca="false">IF(K34&gt;0,K34*L34,0)</f>
        <v>0</v>
      </c>
      <c r="U34" s="57" t="n">
        <f aca="false">IF(K34&lt;0,K34*M34,0)</f>
        <v>-126.5858</v>
      </c>
    </row>
    <row r="35" customFormat="false" ht="12.75" hidden="false" customHeight="false" outlineLevel="0" collapsed="false">
      <c r="A35" s="47" t="n">
        <v>24</v>
      </c>
      <c r="B35" s="51"/>
      <c r="C35" s="47"/>
      <c r="D35" s="58"/>
      <c r="E35" s="47"/>
      <c r="F35" s="51"/>
      <c r="G35" s="52"/>
      <c r="H35" s="52"/>
      <c r="I35" s="53" t="n">
        <f aca="false">+G35+H35</f>
        <v>0</v>
      </c>
      <c r="J35" s="53"/>
      <c r="K35" s="53" t="n">
        <f aca="false">+K34+I35</f>
        <v>-326</v>
      </c>
      <c r="L35" s="54" t="n">
        <v>0.3883</v>
      </c>
      <c r="M35" s="54" t="n">
        <v>0.3883</v>
      </c>
      <c r="N35" s="55" t="n">
        <f aca="false">IF(L35="Not Available",0.0889*G35,L35*G35)</f>
        <v>0</v>
      </c>
      <c r="O35" s="55" t="n">
        <f aca="false">IF(M35="Not Available",0.0889*ABS(H35),M35*ABS(H35))</f>
        <v>0</v>
      </c>
      <c r="P35" s="32" t="n">
        <f aca="false">+IF($K35&gt;0,$K35,0)</f>
        <v>0</v>
      </c>
      <c r="Q35" s="32" t="n">
        <f aca="false">+IF($K35&lt;0,$K35,0)</f>
        <v>-326</v>
      </c>
      <c r="R35" s="32" t="n">
        <f aca="false">IF(P35&gt;P34,P35-P34,0)</f>
        <v>0</v>
      </c>
      <c r="S35" s="32" t="n">
        <f aca="false">IF(Q35&lt;Q34,Q35-Q34,0)</f>
        <v>0</v>
      </c>
      <c r="T35" s="56" t="n">
        <f aca="false">IF(K35&gt;0,K35*L35,0)</f>
        <v>0</v>
      </c>
      <c r="U35" s="57" t="n">
        <f aca="false">IF(K35&lt;0,K35*M35,0)</f>
        <v>-126.5858</v>
      </c>
    </row>
    <row r="36" customFormat="false" ht="12.75" hidden="false" customHeight="false" outlineLevel="0" collapsed="false">
      <c r="A36" s="47" t="n">
        <v>25</v>
      </c>
      <c r="B36" s="51"/>
      <c r="C36" s="47"/>
      <c r="D36" s="58"/>
      <c r="E36" s="47"/>
      <c r="F36" s="51"/>
      <c r="G36" s="52"/>
      <c r="H36" s="52"/>
      <c r="I36" s="53" t="n">
        <f aca="false">+G36+H36</f>
        <v>0</v>
      </c>
      <c r="J36" s="53"/>
      <c r="K36" s="53" t="n">
        <f aca="false">+K35+I36</f>
        <v>-326</v>
      </c>
      <c r="L36" s="54" t="n">
        <v>0.3883</v>
      </c>
      <c r="M36" s="54" t="n">
        <v>0.3883</v>
      </c>
      <c r="N36" s="55" t="n">
        <f aca="false">IF(L36="Not Available",0.0889*G36,L36*G36)</f>
        <v>0</v>
      </c>
      <c r="O36" s="55" t="n">
        <f aca="false">IF(M36="Not Available",0.0889*ABS(H36),M36*ABS(H36))</f>
        <v>0</v>
      </c>
      <c r="P36" s="32" t="n">
        <f aca="false">+IF($K36&gt;0,$K36,0)</f>
        <v>0</v>
      </c>
      <c r="Q36" s="32" t="n">
        <f aca="false">+IF($K36&lt;0,$K36,0)</f>
        <v>-326</v>
      </c>
      <c r="R36" s="32" t="n">
        <f aca="false">IF(P36&gt;P35,P36-P35,0)</f>
        <v>0</v>
      </c>
      <c r="S36" s="32" t="n">
        <f aca="false">IF(Q36&lt;Q35,Q36-Q35,0)</f>
        <v>0</v>
      </c>
      <c r="T36" s="56" t="n">
        <f aca="false">IF(K36&gt;0,K36*L36,0)</f>
        <v>0</v>
      </c>
      <c r="U36" s="57" t="n">
        <f aca="false">IF(K36&lt;0,K36*M36,0)</f>
        <v>-126.5858</v>
      </c>
    </row>
    <row r="37" customFormat="false" ht="12.75" hidden="false" customHeight="false" outlineLevel="0" collapsed="false">
      <c r="A37" s="47" t="n">
        <v>26</v>
      </c>
      <c r="B37" s="51"/>
      <c r="C37" s="47"/>
      <c r="D37" s="58"/>
      <c r="E37" s="47"/>
      <c r="F37" s="51"/>
      <c r="G37" s="52"/>
      <c r="H37" s="52"/>
      <c r="I37" s="53" t="n">
        <f aca="false">+G37+H37</f>
        <v>0</v>
      </c>
      <c r="J37" s="53"/>
      <c r="K37" s="53" t="n">
        <f aca="false">+K36+I37</f>
        <v>-326</v>
      </c>
      <c r="L37" s="54" t="n">
        <v>0.3883</v>
      </c>
      <c r="M37" s="54" t="n">
        <v>0.3883</v>
      </c>
      <c r="N37" s="55" t="n">
        <f aca="false">IF(L37="Not Available",0.0889*G37,L37*G37)</f>
        <v>0</v>
      </c>
      <c r="O37" s="55" t="n">
        <f aca="false">IF(M37="Not Available",0.0889*ABS(H37),M37*ABS(H37))</f>
        <v>0</v>
      </c>
      <c r="P37" s="32" t="n">
        <f aca="false">+IF($K37&gt;0,$K37,0)</f>
        <v>0</v>
      </c>
      <c r="Q37" s="32" t="n">
        <f aca="false">+IF($K37&lt;0,$K37,0)</f>
        <v>-326</v>
      </c>
      <c r="R37" s="32" t="n">
        <f aca="false">IF(P37&gt;P36,P37-P36,0)</f>
        <v>0</v>
      </c>
      <c r="S37" s="32" t="n">
        <f aca="false">IF(Q37&lt;Q36,Q37-Q36,0)</f>
        <v>0</v>
      </c>
      <c r="T37" s="56" t="n">
        <f aca="false">IF(K37&gt;0,K37*L37,0)</f>
        <v>0</v>
      </c>
      <c r="U37" s="57" t="n">
        <f aca="false">IF(K37&lt;0,K37*M37,0)</f>
        <v>-126.5858</v>
      </c>
    </row>
    <row r="38" customFormat="false" ht="12.75" hidden="false" customHeight="false" outlineLevel="0" collapsed="false">
      <c r="A38" s="47" t="n">
        <v>27</v>
      </c>
      <c r="B38" s="51"/>
      <c r="C38" s="47"/>
      <c r="D38" s="58"/>
      <c r="E38" s="47"/>
      <c r="F38" s="51"/>
      <c r="G38" s="52"/>
      <c r="H38" s="52"/>
      <c r="I38" s="53" t="n">
        <f aca="false">+G38+H38</f>
        <v>0</v>
      </c>
      <c r="J38" s="53"/>
      <c r="K38" s="53" t="n">
        <f aca="false">+K37+I38</f>
        <v>-326</v>
      </c>
      <c r="L38" s="54" t="n">
        <v>0.3883</v>
      </c>
      <c r="M38" s="54" t="n">
        <v>0.3883</v>
      </c>
      <c r="N38" s="55" t="n">
        <f aca="false">IF(L38="Not Available",0.0889*G38,L38*G38)</f>
        <v>0</v>
      </c>
      <c r="O38" s="55" t="n">
        <f aca="false">IF(M38="Not Available",0.0889*ABS(H38),M38*ABS(H38))</f>
        <v>0</v>
      </c>
      <c r="P38" s="32" t="n">
        <f aca="false">+IF($K38&gt;0,$K38,0)</f>
        <v>0</v>
      </c>
      <c r="Q38" s="32" t="n">
        <f aca="false">+IF($K38&lt;0,$K38,0)</f>
        <v>-326</v>
      </c>
      <c r="R38" s="32" t="n">
        <f aca="false">IF(P38&gt;P37,P38-P37,0)</f>
        <v>0</v>
      </c>
      <c r="S38" s="32" t="n">
        <f aca="false">IF(Q38&lt;Q37,Q38-Q37,0)</f>
        <v>0</v>
      </c>
      <c r="T38" s="56" t="n">
        <f aca="false">IF(K38&gt;0,K38*L38,0)</f>
        <v>0</v>
      </c>
      <c r="U38" s="57" t="n">
        <f aca="false">IF(K38&lt;0,K38*M38,0)</f>
        <v>-126.5858</v>
      </c>
    </row>
    <row r="39" customFormat="false" ht="12.75" hidden="false" customHeight="false" outlineLevel="0" collapsed="false">
      <c r="A39" s="47" t="n">
        <v>28</v>
      </c>
      <c r="B39" s="51"/>
      <c r="C39" s="47"/>
      <c r="D39" s="58"/>
      <c r="E39" s="47"/>
      <c r="F39" s="51"/>
      <c r="G39" s="52"/>
      <c r="H39" s="52"/>
      <c r="I39" s="53" t="n">
        <f aca="false">+G39+H39</f>
        <v>0</v>
      </c>
      <c r="J39" s="53"/>
      <c r="K39" s="53" t="n">
        <f aca="false">+K38+I39</f>
        <v>-326</v>
      </c>
      <c r="L39" s="54" t="n">
        <v>0.3883</v>
      </c>
      <c r="M39" s="54" t="n">
        <v>0.3883</v>
      </c>
      <c r="N39" s="55" t="n">
        <f aca="false">IF(L39="Not Available",0.0889*G39,L39*G39)</f>
        <v>0</v>
      </c>
      <c r="O39" s="55" t="n">
        <f aca="false">IF(M39="Not Available",0.0889*ABS(H39),M39*ABS(H39))</f>
        <v>0</v>
      </c>
      <c r="P39" s="32" t="n">
        <f aca="false">+IF($K39&gt;0,$K39,0)</f>
        <v>0</v>
      </c>
      <c r="Q39" s="32" t="n">
        <f aca="false">+IF($K39&lt;0,$K39,0)</f>
        <v>-326</v>
      </c>
      <c r="R39" s="32" t="n">
        <f aca="false">IF(P39&gt;P38,P39-P38,0)</f>
        <v>0</v>
      </c>
      <c r="S39" s="32" t="n">
        <f aca="false">IF(Q39&lt;Q38,Q39-Q38,0)</f>
        <v>0</v>
      </c>
      <c r="T39" s="56" t="n">
        <f aca="false">IF(K39&gt;0,K39*L39,0)</f>
        <v>0</v>
      </c>
      <c r="U39" s="57" t="n">
        <f aca="false">IF(K39&lt;0,K39*M39,0)</f>
        <v>-126.5858</v>
      </c>
    </row>
    <row r="40" customFormat="false" ht="12.75" hidden="false" customHeight="false" outlineLevel="0" collapsed="false">
      <c r="A40" s="47" t="n">
        <v>29</v>
      </c>
      <c r="B40" s="51"/>
      <c r="C40" s="47"/>
      <c r="D40" s="58"/>
      <c r="E40" s="47"/>
      <c r="F40" s="51"/>
      <c r="G40" s="52"/>
      <c r="H40" s="52"/>
      <c r="I40" s="53" t="n">
        <f aca="false">+G40+H40</f>
        <v>0</v>
      </c>
      <c r="J40" s="53"/>
      <c r="K40" s="53" t="n">
        <f aca="false">+K39+I40</f>
        <v>-326</v>
      </c>
      <c r="L40" s="54" t="n">
        <v>0.3883</v>
      </c>
      <c r="M40" s="54" t="n">
        <v>0.3883</v>
      </c>
      <c r="N40" s="55" t="n">
        <f aca="false">IF(L40="Not Available",0.0889*G40,L40*G40)</f>
        <v>0</v>
      </c>
      <c r="O40" s="55" t="n">
        <f aca="false">IF(M40="Not Available",0.0889*ABS(H40),M40*ABS(H40))</f>
        <v>0</v>
      </c>
      <c r="P40" s="32" t="n">
        <f aca="false">+IF($K40&gt;0,$K40,0)</f>
        <v>0</v>
      </c>
      <c r="Q40" s="32" t="n">
        <f aca="false">+IF($K40&lt;0,$K40,0)</f>
        <v>-326</v>
      </c>
      <c r="R40" s="32" t="n">
        <f aca="false">IF(P40&gt;P39,P40-P39,0)</f>
        <v>0</v>
      </c>
      <c r="S40" s="32" t="n">
        <f aca="false">IF(Q40&lt;Q39,Q40-Q39,0)</f>
        <v>0</v>
      </c>
      <c r="T40" s="56" t="n">
        <f aca="false">IF(K40&gt;0,K40*L40,0)</f>
        <v>0</v>
      </c>
      <c r="U40" s="57" t="n">
        <f aca="false">IF(K40&lt;0,K40*M40,0)</f>
        <v>-126.5858</v>
      </c>
    </row>
    <row r="41" customFormat="false" ht="12.75" hidden="false" customHeight="false" outlineLevel="0" collapsed="false">
      <c r="A41" s="47" t="n">
        <v>30</v>
      </c>
      <c r="B41" s="51"/>
      <c r="C41" s="47"/>
      <c r="D41" s="58"/>
      <c r="E41" s="47"/>
      <c r="F41" s="51"/>
      <c r="G41" s="60"/>
      <c r="H41" s="60"/>
      <c r="I41" s="61" t="n">
        <f aca="false">+G41+H41</f>
        <v>0</v>
      </c>
      <c r="J41" s="53"/>
      <c r="K41" s="53" t="n">
        <f aca="false">+K40+I41</f>
        <v>-326</v>
      </c>
      <c r="L41" s="54" t="n">
        <v>0.3883</v>
      </c>
      <c r="M41" s="54" t="n">
        <v>0.3883</v>
      </c>
      <c r="N41" s="55" t="n">
        <f aca="false">IF(L41="Not Available",0.0889*G41,L41*G41)</f>
        <v>0</v>
      </c>
      <c r="O41" s="55" t="n">
        <f aca="false">IF(M41="Not Available",0.0889*ABS(H41),M41*ABS(H41))</f>
        <v>0</v>
      </c>
      <c r="P41" s="32" t="n">
        <f aca="false">+IF($K41&gt;0,$K41,0)</f>
        <v>0</v>
      </c>
      <c r="Q41" s="32" t="n">
        <f aca="false">+IF($K41&lt;0,$K41,0)</f>
        <v>-326</v>
      </c>
      <c r="R41" s="32" t="n">
        <f aca="false">IF(P41&gt;P40,P41-P40,0)</f>
        <v>0</v>
      </c>
      <c r="S41" s="32" t="n">
        <f aca="false">IF(Q41&lt;Q40,Q41-Q40,0)</f>
        <v>0</v>
      </c>
      <c r="T41" s="56" t="n">
        <f aca="false">IF(K41&gt;0,K41*L41,0)</f>
        <v>0</v>
      </c>
      <c r="U41" s="57" t="n">
        <f aca="false">IF(K41&lt;0,K41*M41,0)</f>
        <v>-126.5858</v>
      </c>
    </row>
    <row r="42" customFormat="false" ht="12.75" hidden="false" customHeight="false" outlineLevel="0" collapsed="false">
      <c r="A42" s="47" t="n">
        <v>31</v>
      </c>
      <c r="B42" s="51"/>
      <c r="C42" s="47"/>
      <c r="D42" s="58"/>
      <c r="E42" s="47"/>
      <c r="F42" s="51"/>
      <c r="G42" s="60" t="n">
        <v>326</v>
      </c>
      <c r="H42" s="60"/>
      <c r="I42" s="61" t="n">
        <f aca="false">+G42+H42</f>
        <v>326</v>
      </c>
      <c r="J42" s="53"/>
      <c r="K42" s="53" t="n">
        <f aca="false">+K41+I42</f>
        <v>0</v>
      </c>
      <c r="L42" s="54" t="n">
        <v>0.3883</v>
      </c>
      <c r="M42" s="54" t="n">
        <v>0.3883</v>
      </c>
      <c r="N42" s="55" t="n">
        <f aca="false">IF(L42="Not Available",0.0889*G42,L42*G42)</f>
        <v>126.5858</v>
      </c>
      <c r="O42" s="55" t="n">
        <f aca="false">IF(M42="Not Available",0.0889*ABS(H42),M42*ABS(H42))</f>
        <v>0</v>
      </c>
      <c r="P42" s="32" t="n">
        <f aca="false">+IF($K42&gt;0,$K42,0)</f>
        <v>0</v>
      </c>
      <c r="Q42" s="32" t="n">
        <f aca="false">+IF($K42&lt;0,$K42,0)</f>
        <v>0</v>
      </c>
      <c r="R42" s="32" t="n">
        <f aca="false">IF(P42&gt;P41,P42-P41,0)</f>
        <v>0</v>
      </c>
      <c r="S42" s="32" t="n">
        <f aca="false">IF(Q42&lt;Q41,Q42-Q41,0)</f>
        <v>0</v>
      </c>
      <c r="T42" s="56" t="n">
        <f aca="false">IF(K42&gt;0,K42*L42,0)</f>
        <v>0</v>
      </c>
      <c r="U42" s="57" t="n">
        <f aca="false">IF(K42&lt;0,K42*M42,0)</f>
        <v>0</v>
      </c>
    </row>
    <row r="43" customFormat="false" ht="12.75" hidden="false" customHeight="false" outlineLevel="0" collapsed="false">
      <c r="A43" s="47" t="s">
        <v>41</v>
      </c>
      <c r="E43" s="0"/>
      <c r="F43" s="0"/>
      <c r="G43" s="33" t="n">
        <f aca="false">+SUM(G12:G42)</f>
        <v>326</v>
      </c>
      <c r="H43" s="33" t="n">
        <f aca="false">+SUM(H12:H42)</f>
        <v>-326</v>
      </c>
      <c r="I43" s="33" t="n">
        <f aca="false">+SUM(I12:I42)</f>
        <v>0</v>
      </c>
      <c r="N43" s="84" t="n">
        <f aca="false">SUM(N12:N42)</f>
        <v>126.5858</v>
      </c>
      <c r="O43" s="84" t="n">
        <f aca="false">SUM(O12:O42)</f>
        <v>126.5858</v>
      </c>
      <c r="P43" s="84" t="n">
        <f aca="false">SUM(P12:P42)</f>
        <v>0</v>
      </c>
      <c r="Q43" s="84" t="n">
        <f aca="false">SUM(Q12:Q42)</f>
        <v>-7824</v>
      </c>
      <c r="R43" s="84" t="n">
        <f aca="false">SUM(R12:R42)</f>
        <v>0</v>
      </c>
      <c r="S43" s="84" t="n">
        <f aca="false">SUM(S12:S42)</f>
        <v>-326</v>
      </c>
      <c r="T43" s="84" t="n">
        <f aca="false">SUM(T12:T42)</f>
        <v>0</v>
      </c>
      <c r="U43" s="84" t="n">
        <f aca="false">SUM(U12:U42)</f>
        <v>-3038.0592</v>
      </c>
    </row>
    <row r="44" customFormat="false" ht="13.5" hidden="false" customHeight="false" outlineLevel="0" collapsed="false">
      <c r="A44" s="47"/>
      <c r="E44" s="0"/>
      <c r="F44" s="0"/>
      <c r="G44" s="0"/>
    </row>
    <row r="45" customFormat="false" ht="13.5" hidden="false" customHeight="false" outlineLevel="0" collapsed="false">
      <c r="A45" s="47"/>
      <c r="E45" s="0"/>
      <c r="F45" s="0"/>
      <c r="G45" s="0"/>
      <c r="L45" s="68" t="s">
        <v>44</v>
      </c>
      <c r="M45" s="68"/>
      <c r="N45" s="68"/>
      <c r="O45" s="68"/>
      <c r="P45" s="68"/>
      <c r="Q45" s="68"/>
      <c r="R45" s="68"/>
      <c r="S45" s="68"/>
      <c r="T45" s="85" t="n">
        <f aca="false">T43+((ABS(U43)))</f>
        <v>3038.0592</v>
      </c>
    </row>
    <row r="46" customFormat="false" ht="12.75" hidden="false" customHeight="false" outlineLevel="0" collapsed="false">
      <c r="A46" s="47"/>
      <c r="E46" s="67" t="s">
        <v>43</v>
      </c>
      <c r="G46" s="31" t="n">
        <f aca="false">+G43</f>
        <v>326</v>
      </c>
      <c r="N46" s="86"/>
      <c r="O46" s="82"/>
      <c r="S46" s="71"/>
      <c r="T46" s="70"/>
    </row>
    <row r="47" customFormat="false" ht="12.75" hidden="false" customHeight="false" outlineLevel="0" collapsed="false">
      <c r="A47" s="47"/>
      <c r="E47" s="67" t="s">
        <v>45</v>
      </c>
      <c r="G47" s="31" t="n">
        <f aca="false">+H43</f>
        <v>-326</v>
      </c>
      <c r="N47" s="70"/>
      <c r="O47" s="70"/>
      <c r="S47" s="71"/>
      <c r="T47" s="70"/>
    </row>
    <row r="48" customFormat="false" ht="12.75" hidden="false" customHeight="false" outlineLevel="0" collapsed="false">
      <c r="A48" s="47"/>
      <c r="N48" s="70"/>
      <c r="O48" s="70"/>
      <c r="S48" s="71"/>
      <c r="T48" s="70"/>
    </row>
    <row r="49" customFormat="false" ht="22.5" hidden="false" customHeight="false" outlineLevel="0" collapsed="false">
      <c r="A49" s="47"/>
      <c r="N49" s="72" t="s">
        <v>46</v>
      </c>
      <c r="O49" s="73"/>
      <c r="S49" s="71"/>
      <c r="T49" s="70"/>
    </row>
    <row r="50" customFormat="false" ht="12.75" hidden="false" customHeight="false" outlineLevel="0" collapsed="false">
      <c r="A50" s="47"/>
      <c r="N50" s="74" t="s">
        <v>47</v>
      </c>
      <c r="O50" s="75" t="n">
        <f aca="false">+G43*0.0128</f>
        <v>4.1728</v>
      </c>
      <c r="S50" s="71"/>
      <c r="T50" s="70"/>
    </row>
    <row r="51" customFormat="false" ht="12.75" hidden="false" customHeight="false" outlineLevel="0" collapsed="false">
      <c r="A51" s="47"/>
      <c r="N51" s="74" t="s">
        <v>48</v>
      </c>
      <c r="O51" s="75" t="n">
        <f aca="false">+H43*-0.0128</f>
        <v>4.1728</v>
      </c>
    </row>
    <row r="52" customFormat="false" ht="12.75" hidden="false" customHeight="false" outlineLevel="0" collapsed="false">
      <c r="A52" s="47"/>
      <c r="N52" s="74" t="s">
        <v>49</v>
      </c>
      <c r="O52" s="75" t="n">
        <f aca="false">0.0761*S45</f>
        <v>0</v>
      </c>
    </row>
    <row r="53" customFormat="false" ht="12.75" hidden="false" customHeight="false" outlineLevel="0" collapsed="false">
      <c r="A53" s="47"/>
      <c r="N53" s="76" t="s">
        <v>50</v>
      </c>
      <c r="O53" s="77" t="n">
        <f aca="false">SUM(O50:O52)</f>
        <v>8.3456</v>
      </c>
    </row>
    <row r="54" customFormat="false" ht="12.75" hidden="false" customHeight="false" outlineLevel="0" collapsed="false">
      <c r="A54" s="47"/>
    </row>
    <row r="55" customFormat="false" ht="12.75" hidden="false" customHeight="false" outlineLevel="0" collapsed="false">
      <c r="A55" s="47"/>
      <c r="N55" s="78" t="s">
        <v>51</v>
      </c>
      <c r="O55" s="79" t="n">
        <f aca="false">MIN(O53,O46)</f>
        <v>8.3456</v>
      </c>
    </row>
    <row r="57" customFormat="false" ht="12.75" hidden="false" customHeight="false" outlineLevel="0" collapsed="false">
      <c r="N57" s="80"/>
      <c r="O57" s="81"/>
    </row>
    <row r="58" customFormat="false" ht="12.75" hidden="false" customHeight="false" outlineLevel="0" collapsed="false">
      <c r="N58" s="81"/>
      <c r="O58" s="82"/>
    </row>
    <row r="59" customFormat="false" ht="12.75" hidden="false" customHeight="false" outlineLevel="0" collapsed="false">
      <c r="N59" s="81"/>
      <c r="O59" s="82"/>
    </row>
    <row r="60" customFormat="false" ht="12.75" hidden="false" customHeight="false" outlineLevel="0" collapsed="false">
      <c r="N60" s="81"/>
      <c r="O60" s="82"/>
    </row>
    <row r="61" customFormat="false" ht="12.75" hidden="false" customHeight="false" outlineLevel="0" collapsed="false">
      <c r="N61" s="81"/>
      <c r="O61" s="82"/>
    </row>
    <row r="62" customFormat="false" ht="12.75" hidden="false" customHeight="false" outlineLevel="0" collapsed="false">
      <c r="N62" s="70"/>
      <c r="O62" s="70"/>
    </row>
  </sheetData>
  <mergeCells count="2">
    <mergeCell ref="P9:S9"/>
    <mergeCell ref="L45:S45"/>
  </mergeCells>
  <printOptions headings="false" gridLines="true" gridLinesSet="true" horizontalCentered="fals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9:IW62"/>
  <sheetViews>
    <sheetView showFormulas="false" showGridLines="true" showRowColHeaders="true" showZeros="true" rightToLeft="false" tabSelected="false" showOutlineSymbols="true" defaultGridColor="true" view="normal" topLeftCell="D17" colorId="64" zoomScale="100" zoomScaleNormal="100" zoomScalePageLayoutView="100" workbookViewId="0">
      <selection pane="topLeft" activeCell="B39" activeCellId="0" sqref="B3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9" width="5.99"/>
    <col collapsed="false" customWidth="true" hidden="false" outlineLevel="0" max="2" min="2" style="29" width="26.7"/>
    <col collapsed="false" customWidth="true" hidden="false" outlineLevel="0" max="3" min="3" style="29" width="10.13"/>
    <col collapsed="false" customWidth="true" hidden="false" outlineLevel="0" max="4" min="4" style="30" width="9.28"/>
    <col collapsed="false" customWidth="true" hidden="false" outlineLevel="0" max="5" min="5" style="29" width="6.99"/>
    <col collapsed="false" customWidth="true" hidden="false" outlineLevel="0" max="6" min="6" style="29" width="7.7"/>
    <col collapsed="false" customWidth="true" hidden="false" outlineLevel="0" max="7" min="7" style="31" width="11.28"/>
    <col collapsed="false" customWidth="true" hidden="false" outlineLevel="0" max="8" min="8" style="31" width="13.7"/>
    <col collapsed="false" customWidth="true" hidden="false" outlineLevel="0" max="9" min="9" style="31" width="11.28"/>
    <col collapsed="false" customWidth="true" hidden="false" outlineLevel="0" max="10" min="10" style="31" width="10.71"/>
    <col collapsed="false" customWidth="true" hidden="false" outlineLevel="0" max="11" min="11" style="31" width="8.7"/>
    <col collapsed="false" customWidth="true" hidden="false" outlineLevel="0" max="12" min="12" style="29" width="13.14"/>
    <col collapsed="false" customWidth="true" hidden="false" outlineLevel="0" max="13" min="13" style="29" width="14.14"/>
    <col collapsed="false" customWidth="true" hidden="true" outlineLevel="0" max="14" min="14" style="29" width="11.42"/>
    <col collapsed="false" customWidth="true" hidden="true" outlineLevel="0" max="15" min="15" style="29" width="13.7"/>
    <col collapsed="false" customWidth="true" hidden="true" outlineLevel="0" max="16" min="16" style="32" width="9.06"/>
    <col collapsed="false" customWidth="true" hidden="true" outlineLevel="0" max="17" min="17" style="32" width="11.7"/>
    <col collapsed="false" customWidth="true" hidden="true" outlineLevel="0" max="18" min="18" style="32" width="12.14"/>
    <col collapsed="false" customWidth="true" hidden="true" outlineLevel="0" max="19" min="19" style="32" width="11.42"/>
    <col collapsed="false" customWidth="true" hidden="false" outlineLevel="0" max="20" min="20" style="29" width="11.85"/>
    <col collapsed="false" customWidth="true" hidden="false" outlineLevel="0" max="21" min="21" style="29" width="11.13"/>
    <col collapsed="false" customWidth="false" hidden="false" outlineLevel="0" max="257" min="22" style="29" width="9.14"/>
  </cols>
  <sheetData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33"/>
      <c r="H9" s="33"/>
      <c r="I9" s="33"/>
      <c r="J9" s="33"/>
      <c r="K9" s="33"/>
      <c r="L9" s="0"/>
      <c r="M9" s="0"/>
      <c r="N9" s="0"/>
      <c r="O9" s="0"/>
      <c r="P9" s="34" t="s">
        <v>16</v>
      </c>
      <c r="Q9" s="34"/>
      <c r="R9" s="34"/>
      <c r="S9" s="34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35" t="s">
        <v>17</v>
      </c>
      <c r="B10" s="35" t="s">
        <v>18</v>
      </c>
      <c r="C10" s="36" t="s">
        <v>19</v>
      </c>
      <c r="D10" s="37" t="s">
        <v>20</v>
      </c>
      <c r="E10" s="35" t="s">
        <v>21</v>
      </c>
      <c r="F10" s="35" t="s">
        <v>22</v>
      </c>
      <c r="G10" s="38" t="s">
        <v>23</v>
      </c>
      <c r="H10" s="38" t="s">
        <v>24</v>
      </c>
      <c r="I10" s="38" t="s">
        <v>25</v>
      </c>
      <c r="J10" s="39" t="s">
        <v>26</v>
      </c>
      <c r="K10" s="38" t="s">
        <v>27</v>
      </c>
      <c r="L10" s="40" t="s">
        <v>28</v>
      </c>
      <c r="M10" s="40" t="s">
        <v>29</v>
      </c>
      <c r="N10" s="40" t="s">
        <v>30</v>
      </c>
      <c r="O10" s="40" t="s">
        <v>31</v>
      </c>
      <c r="P10" s="41" t="s">
        <v>32</v>
      </c>
      <c r="Q10" s="41" t="s">
        <v>33</v>
      </c>
      <c r="R10" s="41" t="s">
        <v>34</v>
      </c>
      <c r="S10" s="41" t="s">
        <v>35</v>
      </c>
      <c r="T10" s="42" t="s">
        <v>36</v>
      </c>
      <c r="U10" s="42" t="s">
        <v>37</v>
      </c>
      <c r="V10" s="43"/>
      <c r="W10" s="43"/>
    </row>
    <row r="11" customFormat="false" ht="12.75" hidden="false" customHeight="false" outlineLevel="0" collapsed="false">
      <c r="A11" s="44"/>
      <c r="B11" s="45" t="s">
        <v>53</v>
      </c>
      <c r="C11" s="45" t="n">
        <v>27266</v>
      </c>
      <c r="D11" s="46" t="n">
        <v>36892</v>
      </c>
      <c r="E11" s="47" t="n">
        <v>500622</v>
      </c>
      <c r="F11" s="48" t="s">
        <v>39</v>
      </c>
      <c r="G11" s="49"/>
      <c r="H11" s="49"/>
      <c r="I11" s="49"/>
      <c r="J11" s="49"/>
      <c r="K11" s="49"/>
      <c r="L11" s="50"/>
      <c r="M11" s="50"/>
      <c r="N11" s="50"/>
      <c r="O11" s="50"/>
      <c r="P11" s="32" t="n">
        <f aca="false">IF($J11&gt;0,$J11,0)</f>
        <v>0</v>
      </c>
      <c r="Q11" s="32" t="n">
        <f aca="false">IF($J11&lt;0,$J11,0)</f>
        <v>0</v>
      </c>
      <c r="R11" s="32" t="n">
        <f aca="false">+P11</f>
        <v>0</v>
      </c>
      <c r="S11" s="32" t="n">
        <f aca="false">+Q11</f>
        <v>0</v>
      </c>
    </row>
    <row r="12" customFormat="false" ht="12.75" hidden="false" customHeight="false" outlineLevel="0" collapsed="false">
      <c r="A12" s="47" t="n">
        <v>1</v>
      </c>
      <c r="B12" s="51"/>
      <c r="C12" s="47"/>
      <c r="D12" s="0"/>
      <c r="E12" s="0"/>
      <c r="F12" s="0"/>
      <c r="G12" s="52"/>
      <c r="H12" s="52"/>
      <c r="I12" s="53" t="n">
        <f aca="false">+G12+H12</f>
        <v>0</v>
      </c>
      <c r="J12" s="53"/>
      <c r="K12" s="53" t="n">
        <f aca="false">+J11+I12</f>
        <v>0</v>
      </c>
      <c r="L12" s="54" t="n">
        <v>0.3883</v>
      </c>
      <c r="M12" s="54" t="n">
        <v>0.3883</v>
      </c>
      <c r="N12" s="55" t="n">
        <f aca="false">IF(L12="Not Available",0.0889*G12,L12*G12)</f>
        <v>0</v>
      </c>
      <c r="O12" s="55" t="n">
        <f aca="false">IF(M12="Not Available",0.0889*ABS(H12),M12*ABS(H12))</f>
        <v>0</v>
      </c>
      <c r="P12" s="32" t="n">
        <f aca="false">+IF($K12&gt;0,$K12,0)</f>
        <v>0</v>
      </c>
      <c r="Q12" s="32" t="n">
        <f aca="false">+IF($K12&lt;0,$K12,0)</f>
        <v>0</v>
      </c>
      <c r="R12" s="32" t="n">
        <f aca="false">IF(P12&gt;P11,P12-P11,0)</f>
        <v>0</v>
      </c>
      <c r="S12" s="32" t="n">
        <f aca="false">IF(Q12&lt;Q11,Q12-Q11,0)</f>
        <v>0</v>
      </c>
      <c r="T12" s="56" t="n">
        <f aca="false">IF(K12&gt;0,K12*L12,0)</f>
        <v>0</v>
      </c>
      <c r="U12" s="57" t="n">
        <f aca="false">IF(K12&lt;0,K12*M12,0)</f>
        <v>0</v>
      </c>
    </row>
    <row r="13" customFormat="false" ht="12.75" hidden="false" customHeight="false" outlineLevel="0" collapsed="false">
      <c r="A13" s="47" t="n">
        <v>2</v>
      </c>
      <c r="B13" s="51"/>
      <c r="C13" s="47"/>
      <c r="D13" s="58"/>
      <c r="E13" s="47"/>
      <c r="F13" s="51"/>
      <c r="G13" s="52"/>
      <c r="H13" s="52"/>
      <c r="I13" s="53" t="n">
        <f aca="false">+G13+H13</f>
        <v>0</v>
      </c>
      <c r="J13" s="53"/>
      <c r="K13" s="53" t="n">
        <f aca="false">+K12+I13</f>
        <v>0</v>
      </c>
      <c r="L13" s="54" t="n">
        <v>0.3883</v>
      </c>
      <c r="M13" s="54" t="n">
        <v>0.3883</v>
      </c>
      <c r="N13" s="55" t="n">
        <f aca="false">IF(L13="Not Available",0.0889*G13,L13*G13)</f>
        <v>0</v>
      </c>
      <c r="O13" s="55" t="n">
        <f aca="false">IF(M13="Not Available",0.0889*ABS(H13),M13*ABS(H13))</f>
        <v>0</v>
      </c>
      <c r="P13" s="32" t="n">
        <f aca="false">+IF($K13&gt;0,$K13,0)</f>
        <v>0</v>
      </c>
      <c r="Q13" s="32" t="n">
        <f aca="false">+IF($K13&lt;0,$K13,0)</f>
        <v>0</v>
      </c>
      <c r="R13" s="32" t="n">
        <f aca="false">IF(P13&gt;P12,P13-P12,0)</f>
        <v>0</v>
      </c>
      <c r="S13" s="32" t="n">
        <f aca="false">IF(Q13&lt;Q12,Q13-Q12,0)</f>
        <v>0</v>
      </c>
      <c r="T13" s="56" t="n">
        <f aca="false">IF(K13&gt;0,K13*L13,0)</f>
        <v>0</v>
      </c>
      <c r="U13" s="57" t="n">
        <f aca="false">IF(K13&lt;0,K13*M13,0)</f>
        <v>0</v>
      </c>
    </row>
    <row r="14" customFormat="false" ht="12.75" hidden="false" customHeight="false" outlineLevel="0" collapsed="false">
      <c r="A14" s="47" t="n">
        <v>3</v>
      </c>
      <c r="B14" s="51"/>
      <c r="C14" s="47"/>
      <c r="D14" s="58"/>
      <c r="E14" s="47"/>
      <c r="F14" s="51"/>
      <c r="G14" s="52"/>
      <c r="H14" s="52"/>
      <c r="I14" s="53" t="n">
        <f aca="false">+G14+H14</f>
        <v>0</v>
      </c>
      <c r="J14" s="53"/>
      <c r="K14" s="53" t="n">
        <f aca="false">+K13+I14</f>
        <v>0</v>
      </c>
      <c r="L14" s="54" t="n">
        <v>0.3883</v>
      </c>
      <c r="M14" s="54" t="n">
        <v>0.3883</v>
      </c>
      <c r="N14" s="55" t="n">
        <f aca="false">IF(L14="Not Available",0.0889*G14,L14*G14)</f>
        <v>0</v>
      </c>
      <c r="O14" s="55" t="n">
        <f aca="false">IF(M14="Not Available",0.0889*ABS(H14),M14*ABS(H14))</f>
        <v>0</v>
      </c>
      <c r="P14" s="32" t="n">
        <f aca="false">+IF($K14&gt;0,$K14,0)</f>
        <v>0</v>
      </c>
      <c r="Q14" s="32" t="n">
        <f aca="false">+IF($K14&lt;0,$K14,0)</f>
        <v>0</v>
      </c>
      <c r="R14" s="32" t="n">
        <f aca="false">IF(P14&gt;P13,P14-P13,0)</f>
        <v>0</v>
      </c>
      <c r="S14" s="32" t="n">
        <f aca="false">IF(Q14&lt;Q13,Q14-Q13,0)</f>
        <v>0</v>
      </c>
      <c r="T14" s="56" t="n">
        <f aca="false">IF(K14&gt;0,K14*L14,0)</f>
        <v>0</v>
      </c>
      <c r="U14" s="57" t="n">
        <f aca="false">IF(K14&lt;0,K14*M14,0)</f>
        <v>0</v>
      </c>
    </row>
    <row r="15" customFormat="false" ht="12.75" hidden="false" customHeight="false" outlineLevel="0" collapsed="false">
      <c r="A15" s="47" t="n">
        <v>4</v>
      </c>
      <c r="B15" s="51"/>
      <c r="C15" s="47"/>
      <c r="D15" s="58"/>
      <c r="E15" s="47"/>
      <c r="F15" s="51"/>
      <c r="G15" s="52"/>
      <c r="H15" s="52"/>
      <c r="I15" s="53" t="n">
        <f aca="false">+G15+H15</f>
        <v>0</v>
      </c>
      <c r="J15" s="53"/>
      <c r="K15" s="53" t="n">
        <f aca="false">+K14+I15</f>
        <v>0</v>
      </c>
      <c r="L15" s="54" t="n">
        <v>0.3883</v>
      </c>
      <c r="M15" s="54" t="n">
        <v>0.3883</v>
      </c>
      <c r="N15" s="55" t="n">
        <f aca="false">IF(L15="Not Available",0.0889*G15,L15*G15)</f>
        <v>0</v>
      </c>
      <c r="O15" s="55" t="n">
        <f aca="false">IF(M15="Not Available",0.0889*ABS(H15),M15*ABS(H15))</f>
        <v>0</v>
      </c>
      <c r="P15" s="32" t="n">
        <f aca="false">+IF($K15&gt;0,$K15,0)</f>
        <v>0</v>
      </c>
      <c r="Q15" s="32" t="n">
        <f aca="false">+IF($K15&lt;0,$K15,0)</f>
        <v>0</v>
      </c>
      <c r="R15" s="32" t="n">
        <f aca="false">IF(P15&gt;P14,P15-P14,0)</f>
        <v>0</v>
      </c>
      <c r="S15" s="32" t="n">
        <f aca="false">IF(Q15&lt;Q14,Q15-Q14,0)</f>
        <v>0</v>
      </c>
      <c r="T15" s="56" t="n">
        <f aca="false">IF(K15&gt;0,K15*L15,0)</f>
        <v>0</v>
      </c>
      <c r="U15" s="57" t="n">
        <f aca="false">IF(K15&lt;0,K15*M15,0)</f>
        <v>0</v>
      </c>
    </row>
    <row r="16" customFormat="false" ht="12.75" hidden="false" customHeight="false" outlineLevel="0" collapsed="false">
      <c r="A16" s="47" t="n">
        <v>5</v>
      </c>
      <c r="B16" s="47"/>
      <c r="C16" s="47"/>
      <c r="D16" s="58"/>
      <c r="E16" s="47"/>
      <c r="F16" s="47"/>
      <c r="G16" s="53"/>
      <c r="H16" s="53"/>
      <c r="I16" s="53" t="n">
        <f aca="false">+G16+H16</f>
        <v>0</v>
      </c>
      <c r="J16" s="53"/>
      <c r="K16" s="53" t="n">
        <f aca="false">+K15+I16</f>
        <v>0</v>
      </c>
      <c r="L16" s="54" t="n">
        <v>0.3883</v>
      </c>
      <c r="M16" s="54" t="n">
        <v>0.3883</v>
      </c>
      <c r="N16" s="55" t="n">
        <f aca="false">IF(L16="Not Available",0.0889*G16,L16*G16)</f>
        <v>0</v>
      </c>
      <c r="O16" s="55" t="n">
        <f aca="false">IF(M16="Not Available",0.0889*ABS(H16),M16*ABS(H16))</f>
        <v>0</v>
      </c>
      <c r="P16" s="32" t="n">
        <f aca="false">+IF($K16&gt;0,$K16,0)</f>
        <v>0</v>
      </c>
      <c r="Q16" s="32" t="n">
        <f aca="false">+IF($K16&lt;0,$K16,0)</f>
        <v>0</v>
      </c>
      <c r="R16" s="32" t="n">
        <f aca="false">IF(P16&gt;P15,P16-P15,0)</f>
        <v>0</v>
      </c>
      <c r="S16" s="32" t="n">
        <f aca="false">IF(Q16&lt;Q15,Q16-Q15,0)</f>
        <v>0</v>
      </c>
      <c r="T16" s="56" t="n">
        <f aca="false">IF(K16&gt;0,K16*L16,0)</f>
        <v>0</v>
      </c>
      <c r="U16" s="57" t="n">
        <f aca="false">IF(K16&lt;0,K16*M16,0)</f>
        <v>0</v>
      </c>
    </row>
    <row r="17" customFormat="false" ht="12.75" hidden="false" customHeight="false" outlineLevel="0" collapsed="false">
      <c r="A17" s="47" t="n">
        <v>6</v>
      </c>
      <c r="B17" s="51"/>
      <c r="C17" s="47"/>
      <c r="D17" s="58"/>
      <c r="E17" s="47"/>
      <c r="F17" s="51"/>
      <c r="G17" s="52"/>
      <c r="H17" s="52"/>
      <c r="I17" s="53" t="n">
        <f aca="false">+G17+H17</f>
        <v>0</v>
      </c>
      <c r="J17" s="53"/>
      <c r="K17" s="53" t="n">
        <f aca="false">+K16+I17</f>
        <v>0</v>
      </c>
      <c r="L17" s="54" t="n">
        <v>0.3883</v>
      </c>
      <c r="M17" s="54" t="n">
        <v>0.3883</v>
      </c>
      <c r="N17" s="55" t="n">
        <f aca="false">IF(L17="Not Available",0.0889*G17,L17*G17)</f>
        <v>0</v>
      </c>
      <c r="O17" s="55" t="n">
        <f aca="false">IF(M17="Not Available",0.0889*ABS(H17),M17*ABS(H17))</f>
        <v>0</v>
      </c>
      <c r="P17" s="32" t="n">
        <f aca="false">+IF($K17&gt;0,$K17,0)</f>
        <v>0</v>
      </c>
      <c r="Q17" s="32" t="n">
        <f aca="false">+IF($K17&lt;0,$K17,0)</f>
        <v>0</v>
      </c>
      <c r="R17" s="32" t="n">
        <f aca="false">IF(P17&gt;P16,P17-P16,0)</f>
        <v>0</v>
      </c>
      <c r="S17" s="32" t="n">
        <f aca="false">IF(Q17&lt;Q16,Q17-Q16,0)</f>
        <v>0</v>
      </c>
      <c r="T17" s="56" t="n">
        <f aca="false">IF(K17&gt;0,K17*L17,0)</f>
        <v>0</v>
      </c>
      <c r="U17" s="57" t="n">
        <f aca="false">IF(K17&lt;0,K17*M17,0)</f>
        <v>0</v>
      </c>
    </row>
    <row r="18" customFormat="false" ht="12.75" hidden="false" customHeight="false" outlineLevel="0" collapsed="false">
      <c r="A18" s="47" t="n">
        <v>7</v>
      </c>
      <c r="B18" s="51"/>
      <c r="C18" s="47"/>
      <c r="D18" s="58"/>
      <c r="E18" s="47"/>
      <c r="F18" s="51"/>
      <c r="G18" s="52" t="n">
        <v>4514</v>
      </c>
      <c r="H18" s="52"/>
      <c r="I18" s="53" t="n">
        <f aca="false">+G18+H18</f>
        <v>4514</v>
      </c>
      <c r="J18" s="53"/>
      <c r="K18" s="53" t="n">
        <f aca="false">+K17+I18</f>
        <v>4514</v>
      </c>
      <c r="L18" s="54" t="n">
        <v>0.3883</v>
      </c>
      <c r="M18" s="54" t="n">
        <v>0.3883</v>
      </c>
      <c r="N18" s="55" t="n">
        <f aca="false">IF(L18="Not Available",0.0889*G18,L18*G18)</f>
        <v>1752.7862</v>
      </c>
      <c r="O18" s="55" t="n">
        <f aca="false">IF(M18="Not Available",0.0889*ABS(H18),M18*ABS(H18))</f>
        <v>0</v>
      </c>
      <c r="P18" s="32" t="n">
        <f aca="false">+IF($K18&gt;0,$K18,0)</f>
        <v>4514</v>
      </c>
      <c r="Q18" s="32" t="n">
        <f aca="false">+IF($K18&lt;0,$K18,0)</f>
        <v>0</v>
      </c>
      <c r="R18" s="32" t="n">
        <f aca="false">IF(P18&gt;P17,P18-P17,0)</f>
        <v>4514</v>
      </c>
      <c r="S18" s="32" t="n">
        <f aca="false">IF(Q18&lt;Q17,Q18-Q17,0)</f>
        <v>0</v>
      </c>
      <c r="T18" s="56" t="n">
        <f aca="false">IF(K18&gt;0,K18*L18,0)</f>
        <v>1752.7862</v>
      </c>
      <c r="U18" s="57" t="n">
        <f aca="false">IF(K18&lt;0,K18*M18,0)</f>
        <v>0</v>
      </c>
    </row>
    <row r="19" customFormat="false" ht="12.75" hidden="false" customHeight="false" outlineLevel="0" collapsed="false">
      <c r="A19" s="47" t="n">
        <v>8</v>
      </c>
      <c r="B19" s="51"/>
      <c r="C19" s="83"/>
      <c r="D19" s="58"/>
      <c r="E19" s="47"/>
      <c r="F19" s="51"/>
      <c r="G19" s="52" t="n">
        <v>7122</v>
      </c>
      <c r="H19" s="52"/>
      <c r="I19" s="53" t="n">
        <f aca="false">+G19+H19</f>
        <v>7122</v>
      </c>
      <c r="J19" s="53"/>
      <c r="K19" s="53" t="n">
        <f aca="false">+K18+I19</f>
        <v>11636</v>
      </c>
      <c r="L19" s="54" t="n">
        <v>0.3883</v>
      </c>
      <c r="M19" s="54" t="n">
        <v>0.3883</v>
      </c>
      <c r="N19" s="55" t="n">
        <f aca="false">IF(L19="Not Available",0.0889*G19,L19*G19)</f>
        <v>2765.4726</v>
      </c>
      <c r="O19" s="55" t="n">
        <f aca="false">IF(M19="Not Available",0.0889*ABS(H19),M19*ABS(H19))</f>
        <v>0</v>
      </c>
      <c r="P19" s="32" t="n">
        <f aca="false">+IF($K19&gt;0,$K19,0)</f>
        <v>11636</v>
      </c>
      <c r="Q19" s="32" t="n">
        <f aca="false">+IF($K19&lt;0,$K19,0)</f>
        <v>0</v>
      </c>
      <c r="R19" s="32" t="n">
        <f aca="false">IF(P19&gt;P18,P19-P18,0)</f>
        <v>7122</v>
      </c>
      <c r="S19" s="32" t="n">
        <f aca="false">IF(Q19&lt;Q18,Q19-Q18,0)</f>
        <v>0</v>
      </c>
      <c r="T19" s="56" t="n">
        <f aca="false">IF(K19&gt;0,K19*L19,0)</f>
        <v>4518.2588</v>
      </c>
      <c r="U19" s="57" t="n">
        <f aca="false">IF(K19&lt;0,K19*M19,0)</f>
        <v>0</v>
      </c>
    </row>
    <row r="20" customFormat="false" ht="12.75" hidden="false" customHeight="false" outlineLevel="0" collapsed="false">
      <c r="A20" s="47" t="n">
        <v>9</v>
      </c>
      <c r="B20" s="51"/>
      <c r="C20" s="47"/>
      <c r="D20" s="58"/>
      <c r="E20" s="47"/>
      <c r="F20" s="51"/>
      <c r="G20" s="52"/>
      <c r="H20" s="52" t="n">
        <v>-9065</v>
      </c>
      <c r="I20" s="53" t="n">
        <f aca="false">+G20+H20</f>
        <v>-9065</v>
      </c>
      <c r="J20" s="53"/>
      <c r="K20" s="53" t="n">
        <f aca="false">+K19+I20</f>
        <v>2571</v>
      </c>
      <c r="L20" s="54" t="n">
        <v>0.3883</v>
      </c>
      <c r="M20" s="54" t="n">
        <v>0.3883</v>
      </c>
      <c r="N20" s="55" t="n">
        <f aca="false">IF(L20="Not Available",0.0889*G20,L20*G20)</f>
        <v>0</v>
      </c>
      <c r="O20" s="55" t="n">
        <f aca="false">IF(M20="Not Available",0.0889*ABS(H20),M20*ABS(H20))</f>
        <v>3519.9395</v>
      </c>
      <c r="P20" s="32" t="n">
        <f aca="false">+IF($K20&gt;0,$K20,0)</f>
        <v>2571</v>
      </c>
      <c r="Q20" s="32" t="n">
        <f aca="false">+IF($K20&lt;0,$K20,0)</f>
        <v>0</v>
      </c>
      <c r="R20" s="32" t="n">
        <f aca="false">IF(P20&gt;P19,P20-P19,0)</f>
        <v>0</v>
      </c>
      <c r="S20" s="32" t="n">
        <f aca="false">IF(Q20&lt;Q19,Q20-Q19,0)</f>
        <v>0</v>
      </c>
      <c r="T20" s="56" t="n">
        <f aca="false">IF(K20&gt;0,K20*L20,0)</f>
        <v>998.3193</v>
      </c>
      <c r="U20" s="57" t="n">
        <f aca="false">IF(K20&lt;0,K20*M20,0)</f>
        <v>0</v>
      </c>
    </row>
    <row r="21" customFormat="false" ht="12.75" hidden="false" customHeight="false" outlineLevel="0" collapsed="false">
      <c r="A21" s="47" t="n">
        <v>10</v>
      </c>
      <c r="B21" s="47"/>
      <c r="C21" s="47"/>
      <c r="D21" s="58"/>
      <c r="E21" s="47"/>
      <c r="F21" s="47"/>
      <c r="G21" s="53"/>
      <c r="H21" s="53" t="n">
        <v>-2571</v>
      </c>
      <c r="I21" s="53" t="n">
        <f aca="false">+G21+H21</f>
        <v>-2571</v>
      </c>
      <c r="J21" s="53"/>
      <c r="K21" s="53" t="n">
        <f aca="false">+K20+I21</f>
        <v>0</v>
      </c>
      <c r="L21" s="54" t="n">
        <v>0.3883</v>
      </c>
      <c r="M21" s="54" t="n">
        <v>0.3883</v>
      </c>
      <c r="N21" s="55" t="n">
        <f aca="false">IF(L21="Not Available",0.0889*G21,L21*G21)</f>
        <v>0</v>
      </c>
      <c r="O21" s="55" t="n">
        <f aca="false">IF(M21="Not Available",0.0889*ABS(H21),M21*ABS(H21))</f>
        <v>998.3193</v>
      </c>
      <c r="P21" s="32" t="n">
        <f aca="false">+IF($K21&gt;0,$K21,0)</f>
        <v>0</v>
      </c>
      <c r="Q21" s="32" t="n">
        <f aca="false">+IF($K21&lt;0,$K21,0)</f>
        <v>0</v>
      </c>
      <c r="R21" s="32" t="n">
        <f aca="false">IF(P21&gt;P20,P21-P20,0)</f>
        <v>0</v>
      </c>
      <c r="S21" s="32" t="n">
        <f aca="false">IF(Q21&lt;Q20,Q21-Q20,0)</f>
        <v>0</v>
      </c>
      <c r="T21" s="56" t="n">
        <f aca="false">IF(K21&gt;0,K21*L21,0)</f>
        <v>0</v>
      </c>
      <c r="U21" s="57" t="n">
        <f aca="false">IF(K21&lt;0,K21*M21,0)</f>
        <v>0</v>
      </c>
    </row>
    <row r="22" customFormat="false" ht="12.75" hidden="false" customHeight="false" outlineLevel="0" collapsed="false">
      <c r="A22" s="47" t="n">
        <v>11</v>
      </c>
      <c r="B22" s="51"/>
      <c r="C22" s="47"/>
      <c r="D22" s="58"/>
      <c r="E22" s="47"/>
      <c r="F22" s="51"/>
      <c r="G22" s="52"/>
      <c r="H22" s="52"/>
      <c r="I22" s="53" t="n">
        <f aca="false">+G22+H22</f>
        <v>0</v>
      </c>
      <c r="J22" s="53"/>
      <c r="K22" s="53" t="n">
        <f aca="false">+K21+I22</f>
        <v>0</v>
      </c>
      <c r="L22" s="54" t="n">
        <v>0.3883</v>
      </c>
      <c r="M22" s="54" t="n">
        <v>0.3883</v>
      </c>
      <c r="N22" s="55" t="n">
        <f aca="false">IF(L22="Not Available",0.0889*G22,L22*G22)</f>
        <v>0</v>
      </c>
      <c r="O22" s="55" t="n">
        <f aca="false">IF(M22="Not Available",0.0889*ABS(H22),M22*ABS(H22))</f>
        <v>0</v>
      </c>
      <c r="P22" s="32" t="n">
        <f aca="false">+IF($K22&gt;0,$K22,0)</f>
        <v>0</v>
      </c>
      <c r="Q22" s="32" t="n">
        <f aca="false">+IF($K22&lt;0,$K22,0)</f>
        <v>0</v>
      </c>
      <c r="R22" s="32" t="n">
        <f aca="false">IF(P22&gt;P21,P22-P21,0)</f>
        <v>0</v>
      </c>
      <c r="S22" s="32" t="n">
        <f aca="false">IF(Q22&lt;Q21,Q22-Q21,0)</f>
        <v>0</v>
      </c>
      <c r="T22" s="56" t="n">
        <f aca="false">IF(K22&gt;0,K22*L22,0)</f>
        <v>0</v>
      </c>
      <c r="U22" s="57" t="n">
        <f aca="false">IF(K22&lt;0,K22*M22,0)</f>
        <v>0</v>
      </c>
    </row>
    <row r="23" customFormat="false" ht="12.75" hidden="false" customHeight="false" outlineLevel="0" collapsed="false">
      <c r="A23" s="47" t="n">
        <v>12</v>
      </c>
      <c r="B23" s="47"/>
      <c r="C23" s="47"/>
      <c r="D23" s="58"/>
      <c r="E23" s="47"/>
      <c r="F23" s="47"/>
      <c r="G23" s="53"/>
      <c r="H23" s="53"/>
      <c r="I23" s="53" t="n">
        <f aca="false">+G23+H23</f>
        <v>0</v>
      </c>
      <c r="J23" s="53"/>
      <c r="K23" s="53" t="n">
        <f aca="false">+K22+I23</f>
        <v>0</v>
      </c>
      <c r="L23" s="54" t="n">
        <v>0.3883</v>
      </c>
      <c r="M23" s="54" t="n">
        <v>0.3883</v>
      </c>
      <c r="N23" s="55" t="n">
        <f aca="false">IF(L23="Not Available",0.0889*G23,L23*G23)</f>
        <v>0</v>
      </c>
      <c r="O23" s="55" t="n">
        <f aca="false">IF(M23="Not Available",0.0889*ABS(H23),M23*ABS(H23))</f>
        <v>0</v>
      </c>
      <c r="P23" s="32" t="n">
        <f aca="false">+IF($K23&gt;0,$K23,0)</f>
        <v>0</v>
      </c>
      <c r="Q23" s="32" t="n">
        <f aca="false">+IF($K23&lt;0,$K23,0)</f>
        <v>0</v>
      </c>
      <c r="R23" s="32" t="n">
        <f aca="false">IF(P23&gt;P22,P23-P22,0)</f>
        <v>0</v>
      </c>
      <c r="S23" s="32" t="n">
        <f aca="false">IF(Q23&lt;Q22,Q23-Q22,0)</f>
        <v>0</v>
      </c>
      <c r="T23" s="56" t="n">
        <f aca="false">IF(K23&gt;0,K23*L23,0)</f>
        <v>0</v>
      </c>
      <c r="U23" s="57" t="n">
        <f aca="false">IF(K23&lt;0,K23*M23,0)</f>
        <v>0</v>
      </c>
    </row>
    <row r="24" customFormat="false" ht="12.75" hidden="false" customHeight="false" outlineLevel="0" collapsed="false">
      <c r="A24" s="47" t="n">
        <v>13</v>
      </c>
      <c r="B24" s="51"/>
      <c r="C24" s="47"/>
      <c r="D24" s="58"/>
      <c r="E24" s="47"/>
      <c r="F24" s="51"/>
      <c r="G24" s="52"/>
      <c r="H24" s="52"/>
      <c r="I24" s="53" t="n">
        <f aca="false">+G24+H24</f>
        <v>0</v>
      </c>
      <c r="J24" s="53"/>
      <c r="K24" s="53" t="n">
        <f aca="false">+K23+I24</f>
        <v>0</v>
      </c>
      <c r="L24" s="54" t="n">
        <v>0.3883</v>
      </c>
      <c r="M24" s="54" t="n">
        <v>0.3883</v>
      </c>
      <c r="N24" s="55" t="n">
        <f aca="false">IF(L24="Not Available",0.0889*G24,L24*G24)</f>
        <v>0</v>
      </c>
      <c r="O24" s="55" t="n">
        <f aca="false">IF(M24="Not Available",0.0889*ABS(H24),M24*ABS(H24))</f>
        <v>0</v>
      </c>
      <c r="P24" s="32" t="n">
        <f aca="false">+IF($K24&gt;0,$K24,0)</f>
        <v>0</v>
      </c>
      <c r="Q24" s="32" t="n">
        <f aca="false">+IF($K24&lt;0,$K24,0)</f>
        <v>0</v>
      </c>
      <c r="R24" s="32" t="n">
        <f aca="false">IF(P24&gt;P23,P24-P23,0)</f>
        <v>0</v>
      </c>
      <c r="S24" s="32" t="n">
        <f aca="false">IF(Q24&lt;Q23,Q24-Q23,0)</f>
        <v>0</v>
      </c>
      <c r="T24" s="56" t="n">
        <f aca="false">IF(K24&gt;0,K24*L24,0)</f>
        <v>0</v>
      </c>
      <c r="U24" s="57" t="n">
        <f aca="false">IF(K24&lt;0,K24*M24,0)</f>
        <v>0</v>
      </c>
    </row>
    <row r="25" customFormat="false" ht="12.75" hidden="false" customHeight="false" outlineLevel="0" collapsed="false">
      <c r="A25" s="47" t="n">
        <v>14</v>
      </c>
      <c r="B25" s="51"/>
      <c r="C25" s="47"/>
      <c r="D25" s="58"/>
      <c r="E25" s="47"/>
      <c r="F25" s="51"/>
      <c r="G25" s="52"/>
      <c r="H25" s="52"/>
      <c r="I25" s="53" t="n">
        <f aca="false">+G25+H25</f>
        <v>0</v>
      </c>
      <c r="J25" s="53"/>
      <c r="K25" s="53" t="n">
        <f aca="false">+K24+I25</f>
        <v>0</v>
      </c>
      <c r="L25" s="54" t="n">
        <v>0.3883</v>
      </c>
      <c r="M25" s="54" t="n">
        <v>0.3883</v>
      </c>
      <c r="N25" s="55" t="n">
        <f aca="false">IF(L25="Not Available",0.0889*G25,L25*G25)</f>
        <v>0</v>
      </c>
      <c r="O25" s="55" t="n">
        <f aca="false">IF(M25="Not Available",0.0889*ABS(H25),M25*ABS(H25))</f>
        <v>0</v>
      </c>
      <c r="P25" s="32" t="n">
        <f aca="false">+IF($K25&gt;0,$K25,0)</f>
        <v>0</v>
      </c>
      <c r="Q25" s="32" t="n">
        <f aca="false">+IF($K25&lt;0,$K25,0)</f>
        <v>0</v>
      </c>
      <c r="R25" s="32" t="n">
        <f aca="false">IF(P25&gt;P24,P25-P24,0)</f>
        <v>0</v>
      </c>
      <c r="S25" s="32" t="n">
        <f aca="false">IF(Q25&lt;Q24,Q25-Q24,0)</f>
        <v>0</v>
      </c>
      <c r="T25" s="56" t="n">
        <f aca="false">IF(K25&gt;0,K25*L25,0)</f>
        <v>0</v>
      </c>
      <c r="U25" s="57" t="n">
        <f aca="false">IF(K25&lt;0,K25*M25,0)</f>
        <v>0</v>
      </c>
    </row>
    <row r="26" customFormat="false" ht="12.75" hidden="false" customHeight="false" outlineLevel="0" collapsed="false">
      <c r="A26" s="47" t="n">
        <v>15</v>
      </c>
      <c r="B26" s="47"/>
      <c r="C26" s="47"/>
      <c r="D26" s="58"/>
      <c r="E26" s="47"/>
      <c r="F26" s="47"/>
      <c r="G26" s="53"/>
      <c r="H26" s="53"/>
      <c r="I26" s="53" t="n">
        <f aca="false">+G26+H26</f>
        <v>0</v>
      </c>
      <c r="J26" s="53"/>
      <c r="K26" s="53" t="n">
        <f aca="false">+K25+I26</f>
        <v>0</v>
      </c>
      <c r="L26" s="54" t="n">
        <v>0.3883</v>
      </c>
      <c r="M26" s="54" t="n">
        <v>0.3883</v>
      </c>
      <c r="N26" s="55" t="n">
        <f aca="false">IF(L26="Not Available",0.0889*G26,L26*G26)</f>
        <v>0</v>
      </c>
      <c r="O26" s="55" t="n">
        <f aca="false">IF(M26="Not Available",0.0889*ABS(H26),M26*ABS(H26))</f>
        <v>0</v>
      </c>
      <c r="P26" s="32" t="n">
        <f aca="false">+IF($K26&gt;0,$K26,0)</f>
        <v>0</v>
      </c>
      <c r="Q26" s="32" t="n">
        <f aca="false">+IF($K26&lt;0,$K26,0)</f>
        <v>0</v>
      </c>
      <c r="R26" s="32" t="n">
        <f aca="false">IF(P26&gt;P25,P26-P25,0)</f>
        <v>0</v>
      </c>
      <c r="S26" s="32" t="n">
        <f aca="false">IF(Q26&lt;Q25,Q26-Q25,0)</f>
        <v>0</v>
      </c>
      <c r="T26" s="56" t="n">
        <f aca="false">IF(K26&gt;0,K26*L26,0)</f>
        <v>0</v>
      </c>
      <c r="U26" s="57" t="n">
        <f aca="false">IF(K26&lt;0,K26*M26,0)</f>
        <v>0</v>
      </c>
    </row>
    <row r="27" customFormat="false" ht="12.75" hidden="false" customHeight="false" outlineLevel="0" collapsed="false">
      <c r="A27" s="47" t="n">
        <v>16</v>
      </c>
      <c r="B27" s="51"/>
      <c r="C27" s="47"/>
      <c r="D27" s="58"/>
      <c r="E27" s="47"/>
      <c r="F27" s="51"/>
      <c r="G27" s="52"/>
      <c r="H27" s="52"/>
      <c r="I27" s="53" t="n">
        <f aca="false">+G27+H27</f>
        <v>0</v>
      </c>
      <c r="J27" s="53"/>
      <c r="K27" s="53" t="n">
        <f aca="false">+K26+I27</f>
        <v>0</v>
      </c>
      <c r="L27" s="54" t="n">
        <v>0.3883</v>
      </c>
      <c r="M27" s="54" t="n">
        <v>0.3883</v>
      </c>
      <c r="N27" s="55" t="n">
        <f aca="false">IF(L27="Not Available",0.0889*G27,L27*G27)</f>
        <v>0</v>
      </c>
      <c r="O27" s="55" t="n">
        <f aca="false">IF(M27="Not Available",0.0889*ABS(H27),M27*ABS(H27))</f>
        <v>0</v>
      </c>
      <c r="P27" s="32" t="n">
        <f aca="false">+IF($K27&gt;0,$K27,0)</f>
        <v>0</v>
      </c>
      <c r="Q27" s="32" t="n">
        <f aca="false">+IF($K27&lt;0,$K27,0)</f>
        <v>0</v>
      </c>
      <c r="R27" s="32" t="n">
        <f aca="false">IF(P27&gt;P26,P27-P26,0)</f>
        <v>0</v>
      </c>
      <c r="S27" s="32" t="n">
        <f aca="false">IF(Q27&lt;Q26,Q27-Q26,0)</f>
        <v>0</v>
      </c>
      <c r="T27" s="56" t="n">
        <f aca="false">IF(K27&gt;0,K27*L27,0)</f>
        <v>0</v>
      </c>
      <c r="U27" s="57" t="n">
        <f aca="false">IF(K27&lt;0,K27*M27,0)</f>
        <v>0</v>
      </c>
    </row>
    <row r="28" customFormat="false" ht="12.75" hidden="false" customHeight="false" outlineLevel="0" collapsed="false">
      <c r="A28" s="47" t="n">
        <v>17</v>
      </c>
      <c r="B28" s="51"/>
      <c r="C28" s="47"/>
      <c r="D28" s="58"/>
      <c r="E28" s="47"/>
      <c r="F28" s="51"/>
      <c r="G28" s="52"/>
      <c r="H28" s="52"/>
      <c r="I28" s="53" t="n">
        <f aca="false">+G28+H28</f>
        <v>0</v>
      </c>
      <c r="J28" s="53"/>
      <c r="K28" s="53" t="n">
        <f aca="false">+K27+I28</f>
        <v>0</v>
      </c>
      <c r="L28" s="54" t="n">
        <v>0.3883</v>
      </c>
      <c r="M28" s="54" t="n">
        <v>0.3883</v>
      </c>
      <c r="N28" s="55" t="n">
        <f aca="false">IF(L28="Not Available",0.0889*G28,L28*G28)</f>
        <v>0</v>
      </c>
      <c r="O28" s="55" t="n">
        <f aca="false">IF(M28="Not Available",0.0889*ABS(H28),M28*ABS(H28))</f>
        <v>0</v>
      </c>
      <c r="P28" s="32" t="n">
        <f aca="false">+IF($K28&gt;0,$K28,0)</f>
        <v>0</v>
      </c>
      <c r="Q28" s="32" t="n">
        <f aca="false">+IF($K28&lt;0,$K28,0)</f>
        <v>0</v>
      </c>
      <c r="R28" s="32" t="n">
        <f aca="false">IF(P28&gt;P27,P28-P27,0)</f>
        <v>0</v>
      </c>
      <c r="S28" s="32" t="n">
        <f aca="false">IF(Q28&lt;Q27,Q28-Q27,0)</f>
        <v>0</v>
      </c>
      <c r="T28" s="56" t="n">
        <f aca="false">IF(K28&gt;0,K28*L28,0)</f>
        <v>0</v>
      </c>
      <c r="U28" s="57" t="n">
        <f aca="false">IF(K28&lt;0,K28*M28,0)</f>
        <v>0</v>
      </c>
    </row>
    <row r="29" customFormat="false" ht="12.75" hidden="false" customHeight="false" outlineLevel="0" collapsed="false">
      <c r="A29" s="47" t="n">
        <v>18</v>
      </c>
      <c r="B29" s="51"/>
      <c r="C29" s="47"/>
      <c r="D29" s="58"/>
      <c r="E29" s="47"/>
      <c r="F29" s="47"/>
      <c r="G29" s="53"/>
      <c r="H29" s="53"/>
      <c r="I29" s="53" t="n">
        <f aca="false">+G29+H29</f>
        <v>0</v>
      </c>
      <c r="J29" s="53"/>
      <c r="K29" s="53" t="n">
        <f aca="false">+K28+I29</f>
        <v>0</v>
      </c>
      <c r="L29" s="54" t="n">
        <v>0.3883</v>
      </c>
      <c r="M29" s="54" t="n">
        <v>0.3883</v>
      </c>
      <c r="N29" s="55" t="n">
        <f aca="false">IF(L29="Not Available",0.0889*G29,L29*G29)</f>
        <v>0</v>
      </c>
      <c r="O29" s="55" t="n">
        <f aca="false">IF(M29="Not Available",0.0889*ABS(H29),M29*ABS(H29))</f>
        <v>0</v>
      </c>
      <c r="P29" s="32" t="n">
        <f aca="false">+IF($K29&gt;0,$K29,0)</f>
        <v>0</v>
      </c>
      <c r="Q29" s="32" t="n">
        <f aca="false">+IF($K29&lt;0,$K29,0)</f>
        <v>0</v>
      </c>
      <c r="R29" s="32" t="n">
        <f aca="false">IF(P29&gt;P28,P29-P28,0)</f>
        <v>0</v>
      </c>
      <c r="S29" s="32" t="n">
        <f aca="false">IF(Q29&lt;Q28,Q29-Q28,0)</f>
        <v>0</v>
      </c>
      <c r="T29" s="56" t="n">
        <f aca="false">IF(K29&gt;0,K29*L29,0)</f>
        <v>0</v>
      </c>
      <c r="U29" s="57" t="n">
        <f aca="false">IF(K29&lt;0,K29*M29,0)</f>
        <v>0</v>
      </c>
    </row>
    <row r="30" customFormat="false" ht="12.75" hidden="false" customHeight="false" outlineLevel="0" collapsed="false">
      <c r="A30" s="47" t="n">
        <v>19</v>
      </c>
      <c r="B30" s="51"/>
      <c r="C30" s="47"/>
      <c r="D30" s="58"/>
      <c r="E30" s="47"/>
      <c r="F30" s="47"/>
      <c r="G30" s="53"/>
      <c r="H30" s="53"/>
      <c r="I30" s="53" t="n">
        <f aca="false">+G30+H30</f>
        <v>0</v>
      </c>
      <c r="J30" s="53"/>
      <c r="K30" s="53" t="n">
        <f aca="false">+K29+I30</f>
        <v>0</v>
      </c>
      <c r="L30" s="54" t="n">
        <v>0.3883</v>
      </c>
      <c r="M30" s="54" t="n">
        <v>0.3883</v>
      </c>
      <c r="N30" s="55" t="n">
        <f aca="false">IF(L30="Not Available",0.0889*G30,L30*G30)</f>
        <v>0</v>
      </c>
      <c r="O30" s="55" t="n">
        <f aca="false">IF(M30="Not Available",0.0889*ABS(H30),M30*ABS(H30))</f>
        <v>0</v>
      </c>
      <c r="P30" s="32" t="n">
        <f aca="false">+IF($K30&gt;0,$K30,0)</f>
        <v>0</v>
      </c>
      <c r="Q30" s="32" t="n">
        <f aca="false">+IF($K30&lt;0,$K30,0)</f>
        <v>0</v>
      </c>
      <c r="R30" s="32" t="n">
        <f aca="false">IF(P30&gt;P29,P30-P29,0)</f>
        <v>0</v>
      </c>
      <c r="S30" s="32" t="n">
        <f aca="false">IF(Q30&lt;Q29,Q30-Q29,0)</f>
        <v>0</v>
      </c>
      <c r="T30" s="56" t="n">
        <f aca="false">IF(K30&gt;0,K30*L30,0)</f>
        <v>0</v>
      </c>
      <c r="U30" s="57" t="n">
        <f aca="false">IF(K30&lt;0,K30*M30,0)</f>
        <v>0</v>
      </c>
    </row>
    <row r="31" customFormat="false" ht="12.75" hidden="false" customHeight="false" outlineLevel="0" collapsed="false">
      <c r="A31" s="47" t="n">
        <v>20</v>
      </c>
      <c r="B31" s="51"/>
      <c r="C31" s="47"/>
      <c r="D31" s="58"/>
      <c r="E31" s="47"/>
      <c r="F31" s="51"/>
      <c r="G31" s="52"/>
      <c r="H31" s="52"/>
      <c r="I31" s="53" t="n">
        <f aca="false">+G31+H31</f>
        <v>0</v>
      </c>
      <c r="J31" s="53"/>
      <c r="K31" s="53" t="n">
        <f aca="false">+K30+I31</f>
        <v>0</v>
      </c>
      <c r="L31" s="54" t="n">
        <v>0.3883</v>
      </c>
      <c r="M31" s="54" t="n">
        <v>0.3883</v>
      </c>
      <c r="N31" s="55" t="n">
        <f aca="false">IF(L31="Not Available",0.0889*G31,L31*G31)</f>
        <v>0</v>
      </c>
      <c r="O31" s="55" t="n">
        <f aca="false">IF(M31="Not Available",0.0889*ABS(H31),M31*ABS(H31))</f>
        <v>0</v>
      </c>
      <c r="P31" s="32" t="n">
        <f aca="false">+IF($K31&gt;0,$K31,0)</f>
        <v>0</v>
      </c>
      <c r="Q31" s="32" t="n">
        <f aca="false">+IF($K31&lt;0,$K31,0)</f>
        <v>0</v>
      </c>
      <c r="R31" s="32" t="n">
        <f aca="false">IF(P31&gt;P30,P31-P30,0)</f>
        <v>0</v>
      </c>
      <c r="S31" s="32" t="n">
        <f aca="false">IF(Q31&lt;Q30,Q31-Q30,0)</f>
        <v>0</v>
      </c>
      <c r="T31" s="56" t="n">
        <f aca="false">IF(K31&gt;0,K31*L31,0)</f>
        <v>0</v>
      </c>
      <c r="U31" s="57" t="n">
        <f aca="false">IF(K31&lt;0,K31*M31,0)</f>
        <v>0</v>
      </c>
    </row>
    <row r="32" customFormat="false" ht="12.75" hidden="false" customHeight="false" outlineLevel="0" collapsed="false">
      <c r="A32" s="47" t="n">
        <v>21</v>
      </c>
      <c r="B32" s="47"/>
      <c r="C32" s="47"/>
      <c r="D32" s="58"/>
      <c r="E32" s="47"/>
      <c r="F32" s="47"/>
      <c r="G32" s="53"/>
      <c r="H32" s="53"/>
      <c r="I32" s="53" t="n">
        <f aca="false">+G32+H32</f>
        <v>0</v>
      </c>
      <c r="J32" s="53"/>
      <c r="K32" s="53" t="n">
        <f aca="false">+K31+I32</f>
        <v>0</v>
      </c>
      <c r="L32" s="54" t="n">
        <v>0.3883</v>
      </c>
      <c r="M32" s="54" t="n">
        <v>0.3883</v>
      </c>
      <c r="N32" s="55" t="n">
        <f aca="false">IF(L32="Not Available",0.0889*G32,L32*G32)</f>
        <v>0</v>
      </c>
      <c r="O32" s="55" t="n">
        <f aca="false">IF(M32="Not Available",0.0889*ABS(H32),M32*ABS(H32))</f>
        <v>0</v>
      </c>
      <c r="P32" s="32" t="n">
        <f aca="false">+IF($K32&gt;0,$K32,0)</f>
        <v>0</v>
      </c>
      <c r="Q32" s="32" t="n">
        <f aca="false">+IF($K32&lt;0,$K32,0)</f>
        <v>0</v>
      </c>
      <c r="R32" s="32" t="n">
        <f aca="false">IF(P32&gt;P31,P32-P31,0)</f>
        <v>0</v>
      </c>
      <c r="S32" s="32" t="n">
        <f aca="false">IF(Q32&lt;Q31,Q32-Q31,0)</f>
        <v>0</v>
      </c>
      <c r="T32" s="56" t="n">
        <f aca="false">IF(K32&gt;0,K32*L32,0)</f>
        <v>0</v>
      </c>
      <c r="U32" s="57" t="n">
        <f aca="false">IF(K32&lt;0,K32*M32,0)</f>
        <v>0</v>
      </c>
    </row>
    <row r="33" customFormat="false" ht="12.75" hidden="false" customHeight="false" outlineLevel="0" collapsed="false">
      <c r="A33" s="47" t="n">
        <v>22</v>
      </c>
      <c r="B33" s="51"/>
      <c r="C33" s="47"/>
      <c r="D33" s="58"/>
      <c r="E33" s="47"/>
      <c r="F33" s="51"/>
      <c r="G33" s="52"/>
      <c r="H33" s="52"/>
      <c r="I33" s="53" t="n">
        <f aca="false">+G33+H33</f>
        <v>0</v>
      </c>
      <c r="J33" s="53"/>
      <c r="K33" s="53" t="n">
        <f aca="false">+K32+I33</f>
        <v>0</v>
      </c>
      <c r="L33" s="54" t="n">
        <v>0.3883</v>
      </c>
      <c r="M33" s="54" t="n">
        <v>0.3883</v>
      </c>
      <c r="N33" s="55" t="n">
        <f aca="false">IF(L33="Not Available",0.0889*G33,L33*G33)</f>
        <v>0</v>
      </c>
      <c r="O33" s="55" t="n">
        <f aca="false">IF(M33="Not Available",0.0889*ABS(H33),M33*ABS(H33))</f>
        <v>0</v>
      </c>
      <c r="P33" s="32" t="n">
        <f aca="false">+IF($K33&gt;0,$K33,0)</f>
        <v>0</v>
      </c>
      <c r="Q33" s="32" t="n">
        <f aca="false">+IF($K33&lt;0,$K33,0)</f>
        <v>0</v>
      </c>
      <c r="R33" s="32" t="n">
        <f aca="false">IF(P33&gt;P32,P33-P32,0)</f>
        <v>0</v>
      </c>
      <c r="S33" s="32" t="n">
        <f aca="false">IF(Q33&lt;Q32,Q33-Q32,0)</f>
        <v>0</v>
      </c>
      <c r="T33" s="56" t="n">
        <f aca="false">IF(K33&gt;0,K33*L33,0)</f>
        <v>0</v>
      </c>
      <c r="U33" s="57" t="n">
        <f aca="false">IF(K33&lt;0,K33*M33,0)</f>
        <v>0</v>
      </c>
    </row>
    <row r="34" customFormat="false" ht="12.75" hidden="false" customHeight="false" outlineLevel="0" collapsed="false">
      <c r="A34" s="47" t="n">
        <v>23</v>
      </c>
      <c r="B34" s="51"/>
      <c r="C34" s="47"/>
      <c r="D34" s="58"/>
      <c r="E34" s="47"/>
      <c r="F34" s="51"/>
      <c r="G34" s="52"/>
      <c r="H34" s="52"/>
      <c r="I34" s="53" t="n">
        <f aca="false">+G34+H34</f>
        <v>0</v>
      </c>
      <c r="J34" s="53"/>
      <c r="K34" s="53" t="n">
        <f aca="false">+K33+I34</f>
        <v>0</v>
      </c>
      <c r="L34" s="54" t="n">
        <v>0.3883</v>
      </c>
      <c r="M34" s="54" t="n">
        <v>0.3883</v>
      </c>
      <c r="N34" s="55" t="n">
        <f aca="false">IF(L34="Not Available",0.0889*G34,L34*G34)</f>
        <v>0</v>
      </c>
      <c r="O34" s="55" t="n">
        <f aca="false">IF(M34="Not Available",0.0889*ABS(H34),M34*ABS(H34))</f>
        <v>0</v>
      </c>
      <c r="P34" s="32" t="n">
        <f aca="false">+IF($K34&gt;0,$K34,0)</f>
        <v>0</v>
      </c>
      <c r="Q34" s="32" t="n">
        <f aca="false">+IF($K34&lt;0,$K34,0)</f>
        <v>0</v>
      </c>
      <c r="R34" s="32" t="n">
        <f aca="false">IF(P34&gt;P33,P34-P33,0)</f>
        <v>0</v>
      </c>
      <c r="S34" s="32" t="n">
        <f aca="false">IF(Q34&lt;Q33,Q34-Q33,0)</f>
        <v>0</v>
      </c>
      <c r="T34" s="56" t="n">
        <f aca="false">IF(K34&gt;0,K34*L34,0)</f>
        <v>0</v>
      </c>
      <c r="U34" s="57" t="n">
        <f aca="false">IF(K34&lt;0,K34*M34,0)</f>
        <v>0</v>
      </c>
    </row>
    <row r="35" customFormat="false" ht="12.75" hidden="false" customHeight="false" outlineLevel="0" collapsed="false">
      <c r="A35" s="47" t="n">
        <v>24</v>
      </c>
      <c r="B35" s="51"/>
      <c r="C35" s="47"/>
      <c r="D35" s="58"/>
      <c r="E35" s="47"/>
      <c r="F35" s="51"/>
      <c r="G35" s="52"/>
      <c r="H35" s="52"/>
      <c r="I35" s="53" t="n">
        <f aca="false">+G35+H35</f>
        <v>0</v>
      </c>
      <c r="J35" s="53"/>
      <c r="K35" s="53" t="n">
        <f aca="false">+K34+I35</f>
        <v>0</v>
      </c>
      <c r="L35" s="54" t="n">
        <v>0.3883</v>
      </c>
      <c r="M35" s="54" t="n">
        <v>0.3883</v>
      </c>
      <c r="N35" s="55" t="n">
        <f aca="false">IF(L35="Not Available",0.0889*G35,L35*G35)</f>
        <v>0</v>
      </c>
      <c r="O35" s="55" t="n">
        <f aca="false">IF(M35="Not Available",0.0889*ABS(H35),M35*ABS(H35))</f>
        <v>0</v>
      </c>
      <c r="P35" s="32" t="n">
        <f aca="false">+IF($K35&gt;0,$K35,0)</f>
        <v>0</v>
      </c>
      <c r="Q35" s="32" t="n">
        <f aca="false">+IF($K35&lt;0,$K35,0)</f>
        <v>0</v>
      </c>
      <c r="R35" s="32" t="n">
        <f aca="false">IF(P35&gt;P34,P35-P34,0)</f>
        <v>0</v>
      </c>
      <c r="S35" s="32" t="n">
        <f aca="false">IF(Q35&lt;Q34,Q35-Q34,0)</f>
        <v>0</v>
      </c>
      <c r="T35" s="56" t="n">
        <f aca="false">IF(K35&gt;0,K35*L35,0)</f>
        <v>0</v>
      </c>
      <c r="U35" s="57" t="n">
        <f aca="false">IF(K35&lt;0,K35*M35,0)</f>
        <v>0</v>
      </c>
    </row>
    <row r="36" customFormat="false" ht="12.75" hidden="false" customHeight="false" outlineLevel="0" collapsed="false">
      <c r="A36" s="47" t="n">
        <v>25</v>
      </c>
      <c r="B36" s="51"/>
      <c r="C36" s="47"/>
      <c r="D36" s="58"/>
      <c r="E36" s="47"/>
      <c r="F36" s="51"/>
      <c r="G36" s="52"/>
      <c r="H36" s="52"/>
      <c r="I36" s="53" t="n">
        <f aca="false">+G36+H36</f>
        <v>0</v>
      </c>
      <c r="J36" s="53"/>
      <c r="K36" s="53" t="n">
        <f aca="false">+K35+I36</f>
        <v>0</v>
      </c>
      <c r="L36" s="54" t="n">
        <v>0.3883</v>
      </c>
      <c r="M36" s="54" t="n">
        <v>0.3883</v>
      </c>
      <c r="N36" s="55" t="n">
        <f aca="false">IF(L36="Not Available",0.0889*G36,L36*G36)</f>
        <v>0</v>
      </c>
      <c r="O36" s="55" t="n">
        <f aca="false">IF(M36="Not Available",0.0889*ABS(H36),M36*ABS(H36))</f>
        <v>0</v>
      </c>
      <c r="P36" s="32" t="n">
        <f aca="false">+IF($K36&gt;0,$K36,0)</f>
        <v>0</v>
      </c>
      <c r="Q36" s="32" t="n">
        <f aca="false">+IF($K36&lt;0,$K36,0)</f>
        <v>0</v>
      </c>
      <c r="R36" s="32" t="n">
        <f aca="false">IF(P36&gt;P35,P36-P35,0)</f>
        <v>0</v>
      </c>
      <c r="S36" s="32" t="n">
        <f aca="false">IF(Q36&lt;Q35,Q36-Q35,0)</f>
        <v>0</v>
      </c>
      <c r="T36" s="56" t="n">
        <f aca="false">IF(K36&gt;0,K36*L36,0)</f>
        <v>0</v>
      </c>
      <c r="U36" s="57" t="n">
        <f aca="false">IF(K36&lt;0,K36*M36,0)</f>
        <v>0</v>
      </c>
    </row>
    <row r="37" customFormat="false" ht="12.75" hidden="false" customHeight="false" outlineLevel="0" collapsed="false">
      <c r="A37" s="47" t="n">
        <v>26</v>
      </c>
      <c r="B37" s="51"/>
      <c r="C37" s="47"/>
      <c r="D37" s="58"/>
      <c r="E37" s="47"/>
      <c r="F37" s="51"/>
      <c r="G37" s="52"/>
      <c r="H37" s="52"/>
      <c r="I37" s="53" t="n">
        <f aca="false">+G37+H37</f>
        <v>0</v>
      </c>
      <c r="J37" s="53"/>
      <c r="K37" s="53" t="n">
        <f aca="false">+K36+I37</f>
        <v>0</v>
      </c>
      <c r="L37" s="54" t="n">
        <v>0.3883</v>
      </c>
      <c r="M37" s="54" t="n">
        <v>0.3883</v>
      </c>
      <c r="N37" s="55" t="n">
        <f aca="false">IF(L37="Not Available",0.0889*G37,L37*G37)</f>
        <v>0</v>
      </c>
      <c r="O37" s="55" t="n">
        <f aca="false">IF(M37="Not Available",0.0889*ABS(H37),M37*ABS(H37))</f>
        <v>0</v>
      </c>
      <c r="P37" s="32" t="n">
        <f aca="false">+IF($K37&gt;0,$K37,0)</f>
        <v>0</v>
      </c>
      <c r="Q37" s="32" t="n">
        <f aca="false">+IF($K37&lt;0,$K37,0)</f>
        <v>0</v>
      </c>
      <c r="R37" s="32" t="n">
        <f aca="false">IF(P37&gt;P36,P37-P36,0)</f>
        <v>0</v>
      </c>
      <c r="S37" s="32" t="n">
        <f aca="false">IF(Q37&lt;Q36,Q37-Q36,0)</f>
        <v>0</v>
      </c>
      <c r="T37" s="56" t="n">
        <f aca="false">IF(K37&gt;0,K37*L37,0)</f>
        <v>0</v>
      </c>
      <c r="U37" s="57" t="n">
        <f aca="false">IF(K37&lt;0,K37*M37,0)</f>
        <v>0</v>
      </c>
    </row>
    <row r="38" customFormat="false" ht="12.75" hidden="false" customHeight="false" outlineLevel="0" collapsed="false">
      <c r="A38" s="47" t="n">
        <v>27</v>
      </c>
      <c r="B38" s="51"/>
      <c r="C38" s="47"/>
      <c r="D38" s="58"/>
      <c r="E38" s="47"/>
      <c r="F38" s="51"/>
      <c r="G38" s="52"/>
      <c r="H38" s="52"/>
      <c r="I38" s="53" t="n">
        <f aca="false">+G38+H38</f>
        <v>0</v>
      </c>
      <c r="J38" s="53"/>
      <c r="K38" s="53" t="n">
        <f aca="false">+K37+I38</f>
        <v>0</v>
      </c>
      <c r="L38" s="54" t="n">
        <v>0.3883</v>
      </c>
      <c r="M38" s="54" t="n">
        <v>0.3883</v>
      </c>
      <c r="N38" s="55" t="n">
        <f aca="false">IF(L38="Not Available",0.0889*G38,L38*G38)</f>
        <v>0</v>
      </c>
      <c r="O38" s="55" t="n">
        <f aca="false">IF(M38="Not Available",0.0889*ABS(H38),M38*ABS(H38))</f>
        <v>0</v>
      </c>
      <c r="P38" s="32" t="n">
        <f aca="false">+IF($K38&gt;0,$K38,0)</f>
        <v>0</v>
      </c>
      <c r="Q38" s="32" t="n">
        <f aca="false">+IF($K38&lt;0,$K38,0)</f>
        <v>0</v>
      </c>
      <c r="R38" s="32" t="n">
        <f aca="false">IF(P38&gt;P37,P38-P37,0)</f>
        <v>0</v>
      </c>
      <c r="S38" s="32" t="n">
        <f aca="false">IF(Q38&lt;Q37,Q38-Q37,0)</f>
        <v>0</v>
      </c>
      <c r="T38" s="56" t="n">
        <f aca="false">IF(K38&gt;0,K38*L38,0)</f>
        <v>0</v>
      </c>
      <c r="U38" s="57" t="n">
        <f aca="false">IF(K38&lt;0,K38*M38,0)</f>
        <v>0</v>
      </c>
    </row>
    <row r="39" customFormat="false" ht="12.75" hidden="false" customHeight="false" outlineLevel="0" collapsed="false">
      <c r="A39" s="47" t="n">
        <v>28</v>
      </c>
      <c r="B39" s="51"/>
      <c r="C39" s="47"/>
      <c r="D39" s="58"/>
      <c r="E39" s="47"/>
      <c r="F39" s="51"/>
      <c r="G39" s="52"/>
      <c r="H39" s="52"/>
      <c r="I39" s="53" t="n">
        <f aca="false">+G39+H39</f>
        <v>0</v>
      </c>
      <c r="J39" s="53"/>
      <c r="K39" s="53" t="n">
        <f aca="false">+K38+I39</f>
        <v>0</v>
      </c>
      <c r="L39" s="54" t="n">
        <v>0.3883</v>
      </c>
      <c r="M39" s="54" t="n">
        <v>0.3883</v>
      </c>
      <c r="N39" s="55" t="n">
        <f aca="false">IF(L39="Not Available",0.0889*G39,L39*G39)</f>
        <v>0</v>
      </c>
      <c r="O39" s="55" t="n">
        <f aca="false">IF(M39="Not Available",0.0889*ABS(H39),M39*ABS(H39))</f>
        <v>0</v>
      </c>
      <c r="P39" s="32" t="n">
        <f aca="false">+IF($K39&gt;0,$K39,0)</f>
        <v>0</v>
      </c>
      <c r="Q39" s="32" t="n">
        <f aca="false">+IF($K39&lt;0,$K39,0)</f>
        <v>0</v>
      </c>
      <c r="R39" s="32" t="n">
        <f aca="false">IF(P39&gt;P38,P39-P38,0)</f>
        <v>0</v>
      </c>
      <c r="S39" s="32" t="n">
        <f aca="false">IF(Q39&lt;Q38,Q39-Q38,0)</f>
        <v>0</v>
      </c>
      <c r="T39" s="56" t="n">
        <f aca="false">IF(K39&gt;0,K39*L39,0)</f>
        <v>0</v>
      </c>
      <c r="U39" s="57" t="n">
        <f aca="false">IF(K39&lt;0,K39*M39,0)</f>
        <v>0</v>
      </c>
    </row>
    <row r="40" customFormat="false" ht="12.75" hidden="false" customHeight="false" outlineLevel="0" collapsed="false">
      <c r="A40" s="47" t="n">
        <v>29</v>
      </c>
      <c r="B40" s="51"/>
      <c r="C40" s="47"/>
      <c r="D40" s="58"/>
      <c r="E40" s="47"/>
      <c r="F40" s="51"/>
      <c r="G40" s="52"/>
      <c r="H40" s="52"/>
      <c r="I40" s="53" t="n">
        <f aca="false">+G40+H40</f>
        <v>0</v>
      </c>
      <c r="J40" s="53"/>
      <c r="K40" s="53" t="n">
        <f aca="false">+K39+I40</f>
        <v>0</v>
      </c>
      <c r="L40" s="54" t="n">
        <v>0.3883</v>
      </c>
      <c r="M40" s="54" t="n">
        <v>0.3883</v>
      </c>
      <c r="N40" s="55" t="n">
        <f aca="false">IF(L40="Not Available",0.0889*G40,L40*G40)</f>
        <v>0</v>
      </c>
      <c r="O40" s="55" t="n">
        <f aca="false">IF(M40="Not Available",0.0889*ABS(H40),M40*ABS(H40))</f>
        <v>0</v>
      </c>
      <c r="P40" s="32" t="n">
        <f aca="false">+IF($K40&gt;0,$K40,0)</f>
        <v>0</v>
      </c>
      <c r="Q40" s="32" t="n">
        <f aca="false">+IF($K40&lt;0,$K40,0)</f>
        <v>0</v>
      </c>
      <c r="R40" s="32" t="n">
        <f aca="false">IF(P40&gt;P39,P40-P39,0)</f>
        <v>0</v>
      </c>
      <c r="S40" s="32" t="n">
        <f aca="false">IF(Q40&lt;Q39,Q40-Q39,0)</f>
        <v>0</v>
      </c>
      <c r="T40" s="56" t="n">
        <f aca="false">IF(K40&gt;0,K40*L40,0)</f>
        <v>0</v>
      </c>
      <c r="U40" s="57" t="n">
        <f aca="false">IF(K40&lt;0,K40*M40,0)</f>
        <v>0</v>
      </c>
    </row>
    <row r="41" customFormat="false" ht="12.75" hidden="false" customHeight="false" outlineLevel="0" collapsed="false">
      <c r="A41" s="47" t="n">
        <v>30</v>
      </c>
      <c r="B41" s="51"/>
      <c r="C41" s="47"/>
      <c r="D41" s="58"/>
      <c r="E41" s="47"/>
      <c r="F41" s="51"/>
      <c r="G41" s="60" t="n">
        <v>25000</v>
      </c>
      <c r="H41" s="60"/>
      <c r="I41" s="61" t="n">
        <f aca="false">+G41+H41</f>
        <v>25000</v>
      </c>
      <c r="J41" s="53"/>
      <c r="K41" s="53" t="n">
        <f aca="false">+K40+I41</f>
        <v>25000</v>
      </c>
      <c r="L41" s="54" t="n">
        <v>0.3883</v>
      </c>
      <c r="M41" s="54" t="n">
        <v>0.3883</v>
      </c>
      <c r="N41" s="55" t="n">
        <f aca="false">IF(L41="Not Available",0.0889*G41,L41*G41)</f>
        <v>9707.5</v>
      </c>
      <c r="O41" s="55" t="n">
        <f aca="false">IF(M41="Not Available",0.0889*ABS(H41),M41*ABS(H41))</f>
        <v>0</v>
      </c>
      <c r="P41" s="32" t="n">
        <f aca="false">+IF($K41&gt;0,$K41,0)</f>
        <v>25000</v>
      </c>
      <c r="Q41" s="32" t="n">
        <f aca="false">+IF($K41&lt;0,$K41,0)</f>
        <v>0</v>
      </c>
      <c r="R41" s="32" t="n">
        <f aca="false">IF(P41&gt;P40,P41-P40,0)</f>
        <v>25000</v>
      </c>
      <c r="S41" s="32" t="n">
        <f aca="false">IF(Q41&lt;Q40,Q41-Q40,0)</f>
        <v>0</v>
      </c>
      <c r="T41" s="56" t="n">
        <f aca="false">IF(K41&gt;0,K41*L41,0)</f>
        <v>9707.5</v>
      </c>
      <c r="U41" s="57" t="n">
        <f aca="false">IF(K41&lt;0,K41*M41,0)</f>
        <v>0</v>
      </c>
    </row>
    <row r="42" customFormat="false" ht="12.75" hidden="false" customHeight="false" outlineLevel="0" collapsed="false">
      <c r="A42" s="47" t="n">
        <v>31</v>
      </c>
      <c r="B42" s="51"/>
      <c r="C42" s="47"/>
      <c r="D42" s="58"/>
      <c r="E42" s="47"/>
      <c r="F42" s="51"/>
      <c r="G42" s="60"/>
      <c r="H42" s="60" t="n">
        <v>-20332</v>
      </c>
      <c r="I42" s="61" t="n">
        <f aca="false">+G42+H42</f>
        <v>-20332</v>
      </c>
      <c r="J42" s="53"/>
      <c r="K42" s="53" t="n">
        <f aca="false">+K41+I42</f>
        <v>4668</v>
      </c>
      <c r="L42" s="54" t="n">
        <v>0.3883</v>
      </c>
      <c r="M42" s="54" t="n">
        <v>0.3883</v>
      </c>
      <c r="N42" s="55" t="n">
        <f aca="false">IF(L42="Not Available",0.0889*G42,L42*G42)</f>
        <v>0</v>
      </c>
      <c r="O42" s="55" t="n">
        <f aca="false">IF(M42="Not Available",0.0889*ABS(H42),M42*ABS(H42))</f>
        <v>7894.9156</v>
      </c>
      <c r="P42" s="32" t="n">
        <f aca="false">+IF($K42&gt;0,$K42,0)</f>
        <v>4668</v>
      </c>
      <c r="Q42" s="32" t="n">
        <f aca="false">+IF($K42&lt;0,$K42,0)</f>
        <v>0</v>
      </c>
      <c r="R42" s="32" t="n">
        <f aca="false">IF(P42&gt;P41,P42-P41,0)</f>
        <v>0</v>
      </c>
      <c r="S42" s="32" t="n">
        <f aca="false">IF(Q42&lt;Q41,Q42-Q41,0)</f>
        <v>0</v>
      </c>
      <c r="T42" s="56" t="n">
        <f aca="false">IF(K42&gt;0,K42*L42,0)</f>
        <v>1812.5844</v>
      </c>
      <c r="U42" s="57" t="n">
        <f aca="false">IF(K42&lt;0,K42*M42,0)</f>
        <v>0</v>
      </c>
    </row>
    <row r="43" customFormat="false" ht="12.75" hidden="false" customHeight="false" outlineLevel="0" collapsed="false">
      <c r="A43" s="47" t="s">
        <v>41</v>
      </c>
      <c r="E43" s="0"/>
      <c r="F43" s="0"/>
      <c r="G43" s="33" t="n">
        <f aca="false">+SUM(G12:G42)</f>
        <v>36636</v>
      </c>
      <c r="H43" s="33" t="n">
        <f aca="false">+SUM(H12:H42)</f>
        <v>-31968</v>
      </c>
      <c r="I43" s="33" t="n">
        <f aca="false">+SUM(I12:I42)</f>
        <v>4668</v>
      </c>
      <c r="N43" s="84" t="n">
        <f aca="false">SUM(N12:N42)</f>
        <v>14225.7588</v>
      </c>
      <c r="O43" s="84" t="n">
        <f aca="false">SUM(O12:O42)</f>
        <v>12413.1744</v>
      </c>
      <c r="P43" s="84" t="n">
        <f aca="false">SUM(P12:P42)</f>
        <v>48389</v>
      </c>
      <c r="Q43" s="84" t="n">
        <f aca="false">SUM(Q12:Q42)</f>
        <v>0</v>
      </c>
      <c r="R43" s="84" t="n">
        <f aca="false">SUM(R12:R42)</f>
        <v>36636</v>
      </c>
      <c r="S43" s="84" t="n">
        <f aca="false">SUM(S12:S42)</f>
        <v>0</v>
      </c>
      <c r="T43" s="84" t="n">
        <f aca="false">SUM(T12:T42)</f>
        <v>18789.4487</v>
      </c>
      <c r="U43" s="84" t="n">
        <f aca="false">SUM(U12:U42)</f>
        <v>0</v>
      </c>
    </row>
    <row r="44" customFormat="false" ht="12.75" hidden="false" customHeight="false" outlineLevel="0" collapsed="false">
      <c r="A44" s="47"/>
      <c r="E44" s="0"/>
      <c r="F44" s="0"/>
      <c r="G44" s="0"/>
    </row>
    <row r="45" customFormat="false" ht="13.5" hidden="false" customHeight="false" outlineLevel="0" collapsed="false">
      <c r="A45" s="47"/>
      <c r="E45" s="0"/>
      <c r="F45" s="0"/>
      <c r="G45" s="0"/>
      <c r="R45" s="66" t="s">
        <v>42</v>
      </c>
      <c r="S45" s="32" t="n">
        <f aca="false">+R43-S43</f>
        <v>36636</v>
      </c>
    </row>
    <row r="46" customFormat="false" ht="13.5" hidden="false" customHeight="false" outlineLevel="0" collapsed="false">
      <c r="A46" s="47"/>
      <c r="E46" s="67" t="s">
        <v>43</v>
      </c>
      <c r="G46" s="31" t="n">
        <f aca="false">+G43</f>
        <v>36636</v>
      </c>
      <c r="M46" s="68" t="s">
        <v>44</v>
      </c>
      <c r="N46" s="68"/>
      <c r="O46" s="68"/>
      <c r="P46" s="68"/>
      <c r="Q46" s="68"/>
      <c r="R46" s="68"/>
      <c r="S46" s="68"/>
      <c r="T46" s="68"/>
      <c r="U46" s="69" t="n">
        <f aca="false">T43+(ABS((U43)))</f>
        <v>18789.4487</v>
      </c>
    </row>
    <row r="47" customFormat="false" ht="12.75" hidden="false" customHeight="false" outlineLevel="0" collapsed="false">
      <c r="A47" s="47"/>
      <c r="E47" s="67" t="s">
        <v>45</v>
      </c>
      <c r="G47" s="31" t="n">
        <f aca="false">+H43</f>
        <v>-31968</v>
      </c>
      <c r="N47" s="70"/>
      <c r="O47" s="70"/>
      <c r="S47" s="71"/>
      <c r="T47" s="70"/>
    </row>
    <row r="48" customFormat="false" ht="12.75" hidden="false" customHeight="false" outlineLevel="0" collapsed="false">
      <c r="A48" s="47"/>
      <c r="N48" s="70"/>
      <c r="O48" s="70"/>
      <c r="S48" s="71"/>
      <c r="T48" s="70"/>
    </row>
    <row r="49" customFormat="false" ht="12.75" hidden="false" customHeight="false" outlineLevel="0" collapsed="false">
      <c r="A49" s="47"/>
      <c r="N49" s="86"/>
      <c r="O49" s="70"/>
      <c r="S49" s="71"/>
      <c r="T49" s="70"/>
    </row>
    <row r="50" customFormat="false" ht="12.75" hidden="false" customHeight="false" outlineLevel="0" collapsed="false">
      <c r="A50" s="47"/>
      <c r="N50" s="70"/>
      <c r="O50" s="55"/>
      <c r="S50" s="71"/>
      <c r="T50" s="70"/>
    </row>
    <row r="51" customFormat="false" ht="12.75" hidden="false" customHeight="false" outlineLevel="0" collapsed="false">
      <c r="A51" s="47"/>
      <c r="N51" s="70"/>
      <c r="O51" s="55"/>
    </row>
    <row r="52" customFormat="false" ht="12.75" hidden="false" customHeight="false" outlineLevel="0" collapsed="false">
      <c r="A52" s="47"/>
      <c r="N52" s="70"/>
      <c r="O52" s="55"/>
    </row>
    <row r="53" customFormat="false" ht="12.75" hidden="false" customHeight="false" outlineLevel="0" collapsed="false">
      <c r="A53" s="47"/>
      <c r="N53" s="70"/>
      <c r="O53" s="82"/>
    </row>
    <row r="54" customFormat="false" ht="12.75" hidden="false" customHeight="false" outlineLevel="0" collapsed="false">
      <c r="A54" s="47"/>
    </row>
    <row r="55" customFormat="false" ht="12.75" hidden="false" customHeight="false" outlineLevel="0" collapsed="false">
      <c r="A55" s="47"/>
      <c r="N55" s="78"/>
      <c r="O55" s="79"/>
    </row>
    <row r="57" customFormat="false" ht="12.75" hidden="false" customHeight="false" outlineLevel="0" collapsed="false">
      <c r="N57" s="80"/>
      <c r="O57" s="81"/>
    </row>
    <row r="58" customFormat="false" ht="12.75" hidden="false" customHeight="false" outlineLevel="0" collapsed="false">
      <c r="N58" s="81"/>
      <c r="O58" s="82"/>
    </row>
    <row r="59" customFormat="false" ht="12.75" hidden="false" customHeight="false" outlineLevel="0" collapsed="false">
      <c r="N59" s="81"/>
      <c r="O59" s="82"/>
    </row>
    <row r="60" customFormat="false" ht="12.75" hidden="false" customHeight="false" outlineLevel="0" collapsed="false">
      <c r="N60" s="81"/>
      <c r="O60" s="82"/>
    </row>
    <row r="61" customFormat="false" ht="12.75" hidden="false" customHeight="false" outlineLevel="0" collapsed="false">
      <c r="N61" s="81"/>
      <c r="O61" s="82"/>
    </row>
    <row r="62" customFormat="false" ht="12.75" hidden="false" customHeight="false" outlineLevel="0" collapsed="false">
      <c r="N62" s="70"/>
      <c r="O62" s="70"/>
    </row>
  </sheetData>
  <mergeCells count="2">
    <mergeCell ref="P9:S9"/>
    <mergeCell ref="M46:T46"/>
  </mergeCells>
  <printOptions headings="false" gridLines="true" gridLinesSet="true" horizontalCentered="false" verticalCentered="false"/>
  <pageMargins left="0" right="0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9:IW62"/>
  <sheetViews>
    <sheetView showFormulas="false" showGridLines="true" showRowColHeaders="true" showZeros="true" rightToLeft="false" tabSelected="false" showOutlineSymbols="true" defaultGridColor="true" view="normal" topLeftCell="C15" colorId="64" zoomScale="100" zoomScaleNormal="100" zoomScalePageLayoutView="100" workbookViewId="0">
      <selection pane="topLeft" activeCell="B38" activeCellId="0" sqref="B3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9" width="5.99"/>
    <col collapsed="false" customWidth="true" hidden="false" outlineLevel="0" max="2" min="2" style="29" width="26.7"/>
    <col collapsed="false" customWidth="true" hidden="false" outlineLevel="0" max="3" min="3" style="29" width="10.13"/>
    <col collapsed="false" customWidth="true" hidden="false" outlineLevel="0" max="4" min="4" style="30" width="9.28"/>
    <col collapsed="false" customWidth="true" hidden="false" outlineLevel="0" max="5" min="5" style="29" width="6.99"/>
    <col collapsed="false" customWidth="true" hidden="false" outlineLevel="0" max="6" min="6" style="29" width="7.7"/>
    <col collapsed="false" customWidth="true" hidden="false" outlineLevel="0" max="7" min="7" style="31" width="11.28"/>
    <col collapsed="false" customWidth="true" hidden="false" outlineLevel="0" max="8" min="8" style="31" width="13.7"/>
    <col collapsed="false" customWidth="true" hidden="false" outlineLevel="0" max="9" min="9" style="31" width="11.28"/>
    <col collapsed="false" customWidth="true" hidden="false" outlineLevel="0" max="10" min="10" style="31" width="10.71"/>
    <col collapsed="false" customWidth="true" hidden="false" outlineLevel="0" max="11" min="11" style="31" width="8.7"/>
    <col collapsed="false" customWidth="true" hidden="false" outlineLevel="0" max="12" min="12" style="29" width="13.14"/>
    <col collapsed="false" customWidth="true" hidden="false" outlineLevel="0" max="13" min="13" style="29" width="14.14"/>
    <col collapsed="false" customWidth="true" hidden="true" outlineLevel="0" max="14" min="14" style="29" width="11.42"/>
    <col collapsed="false" customWidth="true" hidden="true" outlineLevel="0" max="15" min="15" style="29" width="13.99"/>
    <col collapsed="false" customWidth="true" hidden="true" outlineLevel="0" max="16" min="16" style="32" width="9.06"/>
    <col collapsed="false" customWidth="true" hidden="true" outlineLevel="0" max="17" min="17" style="32" width="11.7"/>
    <col collapsed="false" customWidth="true" hidden="true" outlineLevel="0" max="18" min="18" style="32" width="12.14"/>
    <col collapsed="false" customWidth="true" hidden="true" outlineLevel="0" max="19" min="19" style="32" width="11.42"/>
    <col collapsed="false" customWidth="true" hidden="false" outlineLevel="0" max="20" min="20" style="29" width="11.85"/>
    <col collapsed="false" customWidth="true" hidden="false" outlineLevel="0" max="21" min="21" style="29" width="11.13"/>
    <col collapsed="false" customWidth="false" hidden="false" outlineLevel="0" max="257" min="22" style="29" width="9.14"/>
  </cols>
  <sheetData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33"/>
      <c r="H9" s="33"/>
      <c r="I9" s="33"/>
      <c r="J9" s="33"/>
      <c r="K9" s="33"/>
      <c r="L9" s="0"/>
      <c r="M9" s="0"/>
      <c r="N9" s="0"/>
      <c r="O9" s="0"/>
      <c r="P9" s="34" t="s">
        <v>16</v>
      </c>
      <c r="Q9" s="34"/>
      <c r="R9" s="34"/>
      <c r="S9" s="34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35" t="s">
        <v>17</v>
      </c>
      <c r="B10" s="35" t="s">
        <v>18</v>
      </c>
      <c r="C10" s="36" t="s">
        <v>19</v>
      </c>
      <c r="D10" s="37" t="s">
        <v>20</v>
      </c>
      <c r="E10" s="35" t="s">
        <v>21</v>
      </c>
      <c r="F10" s="35" t="s">
        <v>22</v>
      </c>
      <c r="G10" s="38" t="s">
        <v>23</v>
      </c>
      <c r="H10" s="38" t="s">
        <v>24</v>
      </c>
      <c r="I10" s="38" t="s">
        <v>25</v>
      </c>
      <c r="J10" s="39" t="s">
        <v>26</v>
      </c>
      <c r="K10" s="38" t="s">
        <v>27</v>
      </c>
      <c r="L10" s="40" t="s">
        <v>28</v>
      </c>
      <c r="M10" s="40" t="s">
        <v>29</v>
      </c>
      <c r="N10" s="40" t="s">
        <v>30</v>
      </c>
      <c r="O10" s="40" t="s">
        <v>31</v>
      </c>
      <c r="P10" s="41" t="s">
        <v>32</v>
      </c>
      <c r="Q10" s="41" t="s">
        <v>33</v>
      </c>
      <c r="R10" s="41" t="s">
        <v>34</v>
      </c>
      <c r="S10" s="41" t="s">
        <v>35</v>
      </c>
      <c r="T10" s="42" t="s">
        <v>36</v>
      </c>
      <c r="U10" s="42" t="s">
        <v>37</v>
      </c>
      <c r="V10" s="43"/>
      <c r="W10" s="43"/>
    </row>
    <row r="11" customFormat="false" ht="12.75" hidden="false" customHeight="false" outlineLevel="0" collapsed="false">
      <c r="A11" s="44"/>
      <c r="B11" s="45" t="s">
        <v>54</v>
      </c>
      <c r="C11" s="45" t="n">
        <v>27467</v>
      </c>
      <c r="D11" s="46" t="n">
        <v>36892</v>
      </c>
      <c r="E11" s="47" t="n">
        <v>500622</v>
      </c>
      <c r="F11" s="48" t="s">
        <v>39</v>
      </c>
      <c r="G11" s="49"/>
      <c r="H11" s="49"/>
      <c r="I11" s="49"/>
      <c r="J11" s="49"/>
      <c r="K11" s="49"/>
      <c r="L11" s="50"/>
      <c r="M11" s="50"/>
      <c r="N11" s="50"/>
      <c r="O11" s="50"/>
      <c r="P11" s="32" t="n">
        <f aca="false">IF($J11&gt;0,$J11,0)</f>
        <v>0</v>
      </c>
      <c r="Q11" s="32" t="n">
        <f aca="false">IF($J11&lt;0,$J11,0)</f>
        <v>0</v>
      </c>
      <c r="R11" s="32" t="n">
        <f aca="false">+P11</f>
        <v>0</v>
      </c>
      <c r="S11" s="32" t="n">
        <f aca="false">+Q11</f>
        <v>0</v>
      </c>
    </row>
    <row r="12" customFormat="false" ht="12.75" hidden="false" customHeight="false" outlineLevel="0" collapsed="false">
      <c r="A12" s="47" t="n">
        <v>1</v>
      </c>
      <c r="B12" s="51"/>
      <c r="C12" s="47"/>
      <c r="D12" s="0"/>
      <c r="E12" s="0"/>
      <c r="F12" s="0"/>
      <c r="G12" s="52"/>
      <c r="H12" s="52"/>
      <c r="I12" s="53" t="n">
        <f aca="false">+G12+H12</f>
        <v>0</v>
      </c>
      <c r="J12" s="53"/>
      <c r="K12" s="53" t="n">
        <f aca="false">+J11+I12</f>
        <v>0</v>
      </c>
      <c r="L12" s="54" t="n">
        <v>0.3883</v>
      </c>
      <c r="M12" s="54" t="n">
        <v>0.3883</v>
      </c>
      <c r="N12" s="55" t="n">
        <f aca="false">IF(L12="Not Available",0.0889*G12,L12*G12)</f>
        <v>0</v>
      </c>
      <c r="O12" s="55" t="n">
        <f aca="false">IF(M12="Not Available",0.0889*ABS(H12),M12*ABS(H12))</f>
        <v>0</v>
      </c>
      <c r="P12" s="32" t="n">
        <f aca="false">+IF($K12&gt;0,$K12,0)</f>
        <v>0</v>
      </c>
      <c r="Q12" s="32" t="n">
        <f aca="false">+IF($K12&lt;0,$K12,0)</f>
        <v>0</v>
      </c>
      <c r="R12" s="32" t="n">
        <f aca="false">IF(P12&gt;P11,P12-P11,0)</f>
        <v>0</v>
      </c>
      <c r="S12" s="32" t="n">
        <f aca="false">IF(Q12&lt;Q11,Q12-Q11,0)</f>
        <v>0</v>
      </c>
      <c r="T12" s="56" t="n">
        <f aca="false">IF(K12&gt;0,K12*L12,0)</f>
        <v>0</v>
      </c>
      <c r="U12" s="57" t="n">
        <f aca="false">IF(K12&lt;0,K12*M12,0)</f>
        <v>0</v>
      </c>
    </row>
    <row r="13" customFormat="false" ht="12.75" hidden="false" customHeight="false" outlineLevel="0" collapsed="false">
      <c r="A13" s="47" t="n">
        <v>2</v>
      </c>
      <c r="B13" s="51"/>
      <c r="C13" s="47"/>
      <c r="D13" s="58"/>
      <c r="E13" s="47"/>
      <c r="F13" s="51"/>
      <c r="G13" s="52"/>
      <c r="H13" s="52"/>
      <c r="I13" s="53" t="n">
        <f aca="false">+G13+H13</f>
        <v>0</v>
      </c>
      <c r="J13" s="53"/>
      <c r="K13" s="53" t="n">
        <f aca="false">+K12+I13</f>
        <v>0</v>
      </c>
      <c r="L13" s="54" t="n">
        <v>0.3883</v>
      </c>
      <c r="M13" s="54" t="n">
        <v>0.3883</v>
      </c>
      <c r="N13" s="55" t="n">
        <f aca="false">IF(L13="Not Available",0.0889*G13,L13*G13)</f>
        <v>0</v>
      </c>
      <c r="O13" s="55" t="n">
        <f aca="false">IF(M13="Not Available",0.0889*ABS(H13),M13*ABS(H13))</f>
        <v>0</v>
      </c>
      <c r="P13" s="32" t="n">
        <f aca="false">+IF($K13&gt;0,$K13,0)</f>
        <v>0</v>
      </c>
      <c r="Q13" s="32" t="n">
        <f aca="false">+IF($K13&lt;0,$K13,0)</f>
        <v>0</v>
      </c>
      <c r="R13" s="32" t="n">
        <f aca="false">IF(P13&gt;P12,P13-P12,0)</f>
        <v>0</v>
      </c>
      <c r="S13" s="32" t="n">
        <f aca="false">IF(Q13&lt;Q12,Q13-Q12,0)</f>
        <v>0</v>
      </c>
      <c r="T13" s="56" t="n">
        <f aca="false">IF(K13&gt;0,K13*L13,0)</f>
        <v>0</v>
      </c>
      <c r="U13" s="57" t="n">
        <f aca="false">IF(K13&lt;0,K13*M13,0)</f>
        <v>0</v>
      </c>
    </row>
    <row r="14" customFormat="false" ht="12.75" hidden="false" customHeight="false" outlineLevel="0" collapsed="false">
      <c r="A14" s="47" t="n">
        <v>3</v>
      </c>
      <c r="B14" s="51"/>
      <c r="C14" s="47"/>
      <c r="D14" s="58"/>
      <c r="E14" s="47"/>
      <c r="F14" s="51"/>
      <c r="G14" s="52"/>
      <c r="H14" s="52"/>
      <c r="I14" s="53" t="n">
        <f aca="false">+G14+H14</f>
        <v>0</v>
      </c>
      <c r="J14" s="53"/>
      <c r="K14" s="53" t="n">
        <f aca="false">+K13+I14</f>
        <v>0</v>
      </c>
      <c r="L14" s="54" t="n">
        <v>0.3883</v>
      </c>
      <c r="M14" s="54" t="n">
        <v>0.3883</v>
      </c>
      <c r="N14" s="55" t="n">
        <f aca="false">IF(L14="Not Available",0.0889*G14,L14*G14)</f>
        <v>0</v>
      </c>
      <c r="O14" s="55" t="n">
        <f aca="false">IF(M14="Not Available",0.0889*ABS(H14),M14*ABS(H14))</f>
        <v>0</v>
      </c>
      <c r="P14" s="32" t="n">
        <f aca="false">+IF($K14&gt;0,$K14,0)</f>
        <v>0</v>
      </c>
      <c r="Q14" s="32" t="n">
        <f aca="false">+IF($K14&lt;0,$K14,0)</f>
        <v>0</v>
      </c>
      <c r="R14" s="32" t="n">
        <f aca="false">IF(P14&gt;P13,P14-P13,0)</f>
        <v>0</v>
      </c>
      <c r="S14" s="32" t="n">
        <f aca="false">IF(Q14&lt;Q13,Q14-Q13,0)</f>
        <v>0</v>
      </c>
      <c r="T14" s="56" t="n">
        <f aca="false">IF(K14&gt;0,K14*L14,0)</f>
        <v>0</v>
      </c>
      <c r="U14" s="57" t="n">
        <f aca="false">IF(K14&lt;0,K14*M14,0)</f>
        <v>0</v>
      </c>
    </row>
    <row r="15" customFormat="false" ht="12.75" hidden="false" customHeight="false" outlineLevel="0" collapsed="false">
      <c r="A15" s="47" t="n">
        <v>4</v>
      </c>
      <c r="B15" s="51"/>
      <c r="C15" s="47"/>
      <c r="D15" s="58"/>
      <c r="E15" s="47"/>
      <c r="F15" s="51"/>
      <c r="G15" s="52"/>
      <c r="H15" s="52"/>
      <c r="I15" s="53" t="n">
        <f aca="false">+G15+H15</f>
        <v>0</v>
      </c>
      <c r="J15" s="53"/>
      <c r="K15" s="53" t="n">
        <f aca="false">+K14+I15</f>
        <v>0</v>
      </c>
      <c r="L15" s="54" t="n">
        <v>0.3883</v>
      </c>
      <c r="M15" s="54" t="n">
        <v>0.3883</v>
      </c>
      <c r="N15" s="55" t="n">
        <f aca="false">IF(L15="Not Available",0.0889*G15,L15*G15)</f>
        <v>0</v>
      </c>
      <c r="O15" s="55" t="n">
        <f aca="false">IF(M15="Not Available",0.0889*ABS(H15),M15*ABS(H15))</f>
        <v>0</v>
      </c>
      <c r="P15" s="32" t="n">
        <f aca="false">+IF($K15&gt;0,$K15,0)</f>
        <v>0</v>
      </c>
      <c r="Q15" s="32" t="n">
        <f aca="false">+IF($K15&lt;0,$K15,0)</f>
        <v>0</v>
      </c>
      <c r="R15" s="32" t="n">
        <f aca="false">IF(P15&gt;P14,P15-P14,0)</f>
        <v>0</v>
      </c>
      <c r="S15" s="32" t="n">
        <f aca="false">IF(Q15&lt;Q14,Q15-Q14,0)</f>
        <v>0</v>
      </c>
      <c r="T15" s="56" t="n">
        <f aca="false">IF(K15&gt;0,K15*L15,0)</f>
        <v>0</v>
      </c>
      <c r="U15" s="57" t="n">
        <f aca="false">IF(K15&lt;0,K15*M15,0)</f>
        <v>0</v>
      </c>
    </row>
    <row r="16" customFormat="false" ht="12.75" hidden="false" customHeight="false" outlineLevel="0" collapsed="false">
      <c r="A16" s="47" t="n">
        <v>5</v>
      </c>
      <c r="B16" s="47"/>
      <c r="C16" s="47"/>
      <c r="D16" s="58"/>
      <c r="E16" s="47"/>
      <c r="F16" s="47"/>
      <c r="G16" s="53"/>
      <c r="H16" s="53"/>
      <c r="I16" s="53" t="n">
        <f aca="false">+G16+H16</f>
        <v>0</v>
      </c>
      <c r="J16" s="53"/>
      <c r="K16" s="53" t="n">
        <f aca="false">+K15+I16</f>
        <v>0</v>
      </c>
      <c r="L16" s="54" t="n">
        <v>0.3883</v>
      </c>
      <c r="M16" s="54" t="n">
        <v>0.3883</v>
      </c>
      <c r="N16" s="55" t="n">
        <f aca="false">IF(L16="Not Available",0.0889*G16,L16*G16)</f>
        <v>0</v>
      </c>
      <c r="O16" s="55" t="n">
        <f aca="false">IF(M16="Not Available",0.0889*ABS(H16),M16*ABS(H16))</f>
        <v>0</v>
      </c>
      <c r="P16" s="32" t="n">
        <f aca="false">+IF($K16&gt;0,$K16,0)</f>
        <v>0</v>
      </c>
      <c r="Q16" s="32" t="n">
        <f aca="false">+IF($K16&lt;0,$K16,0)</f>
        <v>0</v>
      </c>
      <c r="R16" s="32" t="n">
        <f aca="false">IF(P16&gt;P15,P16-P15,0)</f>
        <v>0</v>
      </c>
      <c r="S16" s="32" t="n">
        <f aca="false">IF(Q16&lt;Q15,Q16-Q15,0)</f>
        <v>0</v>
      </c>
      <c r="T16" s="56" t="n">
        <f aca="false">IF(K16&gt;0,K16*L16,0)</f>
        <v>0</v>
      </c>
      <c r="U16" s="57" t="n">
        <f aca="false">IF(K16&lt;0,K16*M16,0)</f>
        <v>0</v>
      </c>
    </row>
    <row r="17" customFormat="false" ht="12.75" hidden="false" customHeight="false" outlineLevel="0" collapsed="false">
      <c r="A17" s="47" t="n">
        <v>6</v>
      </c>
      <c r="B17" s="51"/>
      <c r="C17" s="47"/>
      <c r="D17" s="58"/>
      <c r="E17" s="47"/>
      <c r="F17" s="51"/>
      <c r="G17" s="52"/>
      <c r="H17" s="52"/>
      <c r="I17" s="53" t="n">
        <f aca="false">+G17+H17</f>
        <v>0</v>
      </c>
      <c r="J17" s="53"/>
      <c r="K17" s="53" t="n">
        <f aca="false">+K16+I17</f>
        <v>0</v>
      </c>
      <c r="L17" s="54" t="n">
        <v>0.3883</v>
      </c>
      <c r="M17" s="54" t="n">
        <v>0.3883</v>
      </c>
      <c r="N17" s="55" t="n">
        <f aca="false">IF(L17="Not Available",0.0889*G17,L17*G17)</f>
        <v>0</v>
      </c>
      <c r="O17" s="55" t="n">
        <f aca="false">IF(M17="Not Available",0.0889*ABS(H17),M17*ABS(H17))</f>
        <v>0</v>
      </c>
      <c r="P17" s="32" t="n">
        <f aca="false">+IF($K17&gt;0,$K17,0)</f>
        <v>0</v>
      </c>
      <c r="Q17" s="32" t="n">
        <f aca="false">+IF($K17&lt;0,$K17,0)</f>
        <v>0</v>
      </c>
      <c r="R17" s="32" t="n">
        <f aca="false">IF(P17&gt;P16,P17-P16,0)</f>
        <v>0</v>
      </c>
      <c r="S17" s="32" t="n">
        <f aca="false">IF(Q17&lt;Q16,Q17-Q16,0)</f>
        <v>0</v>
      </c>
      <c r="T17" s="56" t="n">
        <f aca="false">IF(K17&gt;0,K17*L17,0)</f>
        <v>0</v>
      </c>
      <c r="U17" s="57" t="n">
        <f aca="false">IF(K17&lt;0,K17*M17,0)</f>
        <v>0</v>
      </c>
    </row>
    <row r="18" customFormat="false" ht="12.75" hidden="false" customHeight="false" outlineLevel="0" collapsed="false">
      <c r="A18" s="47" t="n">
        <v>7</v>
      </c>
      <c r="B18" s="51"/>
      <c r="C18" s="47"/>
      <c r="D18" s="58"/>
      <c r="E18" s="47"/>
      <c r="F18" s="51"/>
      <c r="G18" s="52"/>
      <c r="H18" s="52"/>
      <c r="I18" s="53" t="n">
        <f aca="false">+G18+H18</f>
        <v>0</v>
      </c>
      <c r="J18" s="53"/>
      <c r="K18" s="53" t="n">
        <f aca="false">+K17+I18</f>
        <v>0</v>
      </c>
      <c r="L18" s="54" t="n">
        <v>0.3883</v>
      </c>
      <c r="M18" s="54" t="n">
        <v>0.3883</v>
      </c>
      <c r="N18" s="55" t="n">
        <f aca="false">IF(L18="Not Available",0.0889*G18,L18*G18)</f>
        <v>0</v>
      </c>
      <c r="O18" s="55" t="n">
        <f aca="false">IF(M18="Not Available",0.0889*ABS(H18),M18*ABS(H18))</f>
        <v>0</v>
      </c>
      <c r="P18" s="32" t="n">
        <f aca="false">+IF($K18&gt;0,$K18,0)</f>
        <v>0</v>
      </c>
      <c r="Q18" s="32" t="n">
        <f aca="false">+IF($K18&lt;0,$K18,0)</f>
        <v>0</v>
      </c>
      <c r="R18" s="32" t="n">
        <f aca="false">IF(P18&gt;P17,P18-P17,0)</f>
        <v>0</v>
      </c>
      <c r="S18" s="32" t="n">
        <f aca="false">IF(Q18&lt;Q17,Q18-Q17,0)</f>
        <v>0</v>
      </c>
      <c r="T18" s="56" t="n">
        <f aca="false">IF(K18&gt;0,K18*L18,0)</f>
        <v>0</v>
      </c>
      <c r="U18" s="57" t="n">
        <f aca="false">IF(K18&lt;0,K18*M18,0)</f>
        <v>0</v>
      </c>
    </row>
    <row r="19" customFormat="false" ht="12.75" hidden="false" customHeight="false" outlineLevel="0" collapsed="false">
      <c r="A19" s="47" t="n">
        <v>8</v>
      </c>
      <c r="B19" s="51"/>
      <c r="C19" s="83"/>
      <c r="D19" s="58"/>
      <c r="E19" s="47"/>
      <c r="F19" s="51"/>
      <c r="G19" s="52"/>
      <c r="H19" s="52"/>
      <c r="I19" s="53" t="n">
        <f aca="false">+G19+H19</f>
        <v>0</v>
      </c>
      <c r="J19" s="53"/>
      <c r="K19" s="53" t="n">
        <f aca="false">+K18+I19</f>
        <v>0</v>
      </c>
      <c r="L19" s="54" t="n">
        <v>0.3883</v>
      </c>
      <c r="M19" s="54" t="n">
        <v>0.3883</v>
      </c>
      <c r="N19" s="55" t="n">
        <f aca="false">IF(L19="Not Available",0.0889*G19,L19*G19)</f>
        <v>0</v>
      </c>
      <c r="O19" s="55" t="n">
        <f aca="false">IF(M19="Not Available",0.0889*ABS(H19),M19*ABS(H19))</f>
        <v>0</v>
      </c>
      <c r="P19" s="32" t="n">
        <f aca="false">+IF($K19&gt;0,$K19,0)</f>
        <v>0</v>
      </c>
      <c r="Q19" s="32" t="n">
        <f aca="false">+IF($K19&lt;0,$K19,0)</f>
        <v>0</v>
      </c>
      <c r="R19" s="32" t="n">
        <f aca="false">IF(P19&gt;P18,P19-P18,0)</f>
        <v>0</v>
      </c>
      <c r="S19" s="32" t="n">
        <f aca="false">IF(Q19&lt;Q18,Q19-Q18,0)</f>
        <v>0</v>
      </c>
      <c r="T19" s="56" t="n">
        <f aca="false">IF(K19&gt;0,K19*L19,0)</f>
        <v>0</v>
      </c>
      <c r="U19" s="57" t="n">
        <f aca="false">IF(K19&lt;0,K19*M19,0)</f>
        <v>0</v>
      </c>
    </row>
    <row r="20" customFormat="false" ht="12.75" hidden="false" customHeight="false" outlineLevel="0" collapsed="false">
      <c r="A20" s="47" t="n">
        <v>9</v>
      </c>
      <c r="B20" s="51"/>
      <c r="C20" s="47"/>
      <c r="D20" s="58"/>
      <c r="E20" s="47"/>
      <c r="F20" s="51"/>
      <c r="G20" s="52"/>
      <c r="H20" s="52"/>
      <c r="I20" s="53" t="n">
        <f aca="false">+G20+H20</f>
        <v>0</v>
      </c>
      <c r="J20" s="53"/>
      <c r="K20" s="53" t="n">
        <f aca="false">+K19+I20</f>
        <v>0</v>
      </c>
      <c r="L20" s="54" t="n">
        <v>0.3883</v>
      </c>
      <c r="M20" s="54" t="n">
        <v>0.3883</v>
      </c>
      <c r="N20" s="55" t="n">
        <f aca="false">IF(L20="Not Available",0.0889*G20,L20*G20)</f>
        <v>0</v>
      </c>
      <c r="O20" s="55" t="n">
        <f aca="false">IF(M20="Not Available",0.0889*ABS(H20),M20*ABS(H20))</f>
        <v>0</v>
      </c>
      <c r="P20" s="32" t="n">
        <f aca="false">+IF($K20&gt;0,$K20,0)</f>
        <v>0</v>
      </c>
      <c r="Q20" s="32" t="n">
        <f aca="false">+IF($K20&lt;0,$K20,0)</f>
        <v>0</v>
      </c>
      <c r="R20" s="32" t="n">
        <f aca="false">IF(P20&gt;P19,P20-P19,0)</f>
        <v>0</v>
      </c>
      <c r="S20" s="32" t="n">
        <f aca="false">IF(Q20&lt;Q19,Q20-Q19,0)</f>
        <v>0</v>
      </c>
      <c r="T20" s="56" t="n">
        <f aca="false">IF(K20&gt;0,K20*L20,0)</f>
        <v>0</v>
      </c>
      <c r="U20" s="57" t="n">
        <f aca="false">IF(K20&lt;0,K20*M20,0)</f>
        <v>0</v>
      </c>
    </row>
    <row r="21" customFormat="false" ht="12.75" hidden="false" customHeight="false" outlineLevel="0" collapsed="false">
      <c r="A21" s="47" t="n">
        <v>10</v>
      </c>
      <c r="B21" s="47"/>
      <c r="C21" s="47"/>
      <c r="D21" s="58"/>
      <c r="E21" s="47"/>
      <c r="F21" s="47"/>
      <c r="G21" s="53"/>
      <c r="H21" s="53"/>
      <c r="I21" s="53" t="n">
        <f aca="false">+G21+H21</f>
        <v>0</v>
      </c>
      <c r="J21" s="53"/>
      <c r="K21" s="53" t="n">
        <f aca="false">+K20+I21</f>
        <v>0</v>
      </c>
      <c r="L21" s="54" t="n">
        <v>0.3883</v>
      </c>
      <c r="M21" s="54" t="n">
        <v>0.3883</v>
      </c>
      <c r="N21" s="55" t="n">
        <f aca="false">IF(L21="Not Available",0.0889*G21,L21*G21)</f>
        <v>0</v>
      </c>
      <c r="O21" s="55" t="n">
        <f aca="false">IF(M21="Not Available",0.0889*ABS(H21),M21*ABS(H21))</f>
        <v>0</v>
      </c>
      <c r="P21" s="32" t="n">
        <f aca="false">+IF($K21&gt;0,$K21,0)</f>
        <v>0</v>
      </c>
      <c r="Q21" s="32" t="n">
        <f aca="false">+IF($K21&lt;0,$K21,0)</f>
        <v>0</v>
      </c>
      <c r="R21" s="32" t="n">
        <f aca="false">IF(P21&gt;P20,P21-P20,0)</f>
        <v>0</v>
      </c>
      <c r="S21" s="32" t="n">
        <f aca="false">IF(Q21&lt;Q20,Q21-Q20,0)</f>
        <v>0</v>
      </c>
      <c r="T21" s="56" t="n">
        <f aca="false">IF(K21&gt;0,K21*L21,0)</f>
        <v>0</v>
      </c>
      <c r="U21" s="57" t="n">
        <f aca="false">IF(K21&lt;0,K21*M21,0)</f>
        <v>0</v>
      </c>
    </row>
    <row r="22" customFormat="false" ht="12.75" hidden="false" customHeight="false" outlineLevel="0" collapsed="false">
      <c r="A22" s="47" t="n">
        <v>11</v>
      </c>
      <c r="B22" s="51"/>
      <c r="C22" s="47"/>
      <c r="D22" s="58"/>
      <c r="E22" s="47"/>
      <c r="F22" s="51"/>
      <c r="G22" s="52"/>
      <c r="H22" s="52"/>
      <c r="I22" s="53" t="n">
        <f aca="false">+G22+H22</f>
        <v>0</v>
      </c>
      <c r="J22" s="53"/>
      <c r="K22" s="53" t="n">
        <f aca="false">+K21+I22</f>
        <v>0</v>
      </c>
      <c r="L22" s="54" t="n">
        <v>0.3883</v>
      </c>
      <c r="M22" s="54" t="n">
        <v>0.3883</v>
      </c>
      <c r="N22" s="55" t="n">
        <f aca="false">IF(L22="Not Available",0.0889*G22,L22*G22)</f>
        <v>0</v>
      </c>
      <c r="O22" s="55" t="n">
        <f aca="false">IF(M22="Not Available",0.0889*ABS(H22),M22*ABS(H22))</f>
        <v>0</v>
      </c>
      <c r="P22" s="32" t="n">
        <f aca="false">+IF($K22&gt;0,$K22,0)</f>
        <v>0</v>
      </c>
      <c r="Q22" s="32" t="n">
        <f aca="false">+IF($K22&lt;0,$K22,0)</f>
        <v>0</v>
      </c>
      <c r="R22" s="32" t="n">
        <f aca="false">IF(P22&gt;P21,P22-P21,0)</f>
        <v>0</v>
      </c>
      <c r="S22" s="32" t="n">
        <f aca="false">IF(Q22&lt;Q21,Q22-Q21,0)</f>
        <v>0</v>
      </c>
      <c r="T22" s="56" t="n">
        <f aca="false">IF(K22&gt;0,K22*L22,0)</f>
        <v>0</v>
      </c>
      <c r="U22" s="57" t="n">
        <f aca="false">IF(K22&lt;0,K22*M22,0)</f>
        <v>0</v>
      </c>
    </row>
    <row r="23" customFormat="false" ht="12.75" hidden="false" customHeight="false" outlineLevel="0" collapsed="false">
      <c r="A23" s="47" t="n">
        <v>12</v>
      </c>
      <c r="B23" s="47"/>
      <c r="C23" s="47"/>
      <c r="D23" s="58"/>
      <c r="E23" s="47"/>
      <c r="F23" s="47"/>
      <c r="G23" s="53"/>
      <c r="H23" s="53"/>
      <c r="I23" s="53" t="n">
        <f aca="false">+G23+H23</f>
        <v>0</v>
      </c>
      <c r="J23" s="53"/>
      <c r="K23" s="53" t="n">
        <f aca="false">+K22+I23</f>
        <v>0</v>
      </c>
      <c r="L23" s="54" t="n">
        <v>0.3883</v>
      </c>
      <c r="M23" s="54" t="n">
        <v>0.3883</v>
      </c>
      <c r="N23" s="55" t="n">
        <f aca="false">IF(L23="Not Available",0.0889*G23,L23*G23)</f>
        <v>0</v>
      </c>
      <c r="O23" s="55" t="n">
        <f aca="false">IF(M23="Not Available",0.0889*ABS(H23),M23*ABS(H23))</f>
        <v>0</v>
      </c>
      <c r="P23" s="32" t="n">
        <f aca="false">+IF($K23&gt;0,$K23,0)</f>
        <v>0</v>
      </c>
      <c r="Q23" s="32" t="n">
        <f aca="false">+IF($K23&lt;0,$K23,0)</f>
        <v>0</v>
      </c>
      <c r="R23" s="32" t="n">
        <f aca="false">IF(P23&gt;P22,P23-P22,0)</f>
        <v>0</v>
      </c>
      <c r="S23" s="32" t="n">
        <f aca="false">IF(Q23&lt;Q22,Q23-Q22,0)</f>
        <v>0</v>
      </c>
      <c r="T23" s="56" t="n">
        <f aca="false">IF(K23&gt;0,K23*L23,0)</f>
        <v>0</v>
      </c>
      <c r="U23" s="57" t="n">
        <f aca="false">IF(K23&lt;0,K23*M23,0)</f>
        <v>0</v>
      </c>
    </row>
    <row r="24" customFormat="false" ht="12.75" hidden="false" customHeight="false" outlineLevel="0" collapsed="false">
      <c r="A24" s="47" t="n">
        <v>13</v>
      </c>
      <c r="B24" s="51"/>
      <c r="C24" s="47"/>
      <c r="D24" s="58"/>
      <c r="E24" s="47"/>
      <c r="F24" s="51"/>
      <c r="G24" s="52"/>
      <c r="H24" s="52"/>
      <c r="I24" s="53" t="n">
        <f aca="false">+G24+H24</f>
        <v>0</v>
      </c>
      <c r="J24" s="53"/>
      <c r="K24" s="53" t="n">
        <f aca="false">+K23+I24</f>
        <v>0</v>
      </c>
      <c r="L24" s="54" t="n">
        <v>0.3883</v>
      </c>
      <c r="M24" s="54" t="n">
        <v>0.3883</v>
      </c>
      <c r="N24" s="55" t="n">
        <f aca="false">IF(L24="Not Available",0.0889*G24,L24*G24)</f>
        <v>0</v>
      </c>
      <c r="O24" s="55" t="n">
        <f aca="false">IF(M24="Not Available",0.0889*ABS(H24),M24*ABS(H24))</f>
        <v>0</v>
      </c>
      <c r="P24" s="32" t="n">
        <f aca="false">+IF($K24&gt;0,$K24,0)</f>
        <v>0</v>
      </c>
      <c r="Q24" s="32" t="n">
        <f aca="false">+IF($K24&lt;0,$K24,0)</f>
        <v>0</v>
      </c>
      <c r="R24" s="32" t="n">
        <f aca="false">IF(P24&gt;P23,P24-P23,0)</f>
        <v>0</v>
      </c>
      <c r="S24" s="32" t="n">
        <f aca="false">IF(Q24&lt;Q23,Q24-Q23,0)</f>
        <v>0</v>
      </c>
      <c r="T24" s="56" t="n">
        <f aca="false">IF(K24&gt;0,K24*L24,0)</f>
        <v>0</v>
      </c>
      <c r="U24" s="57" t="n">
        <f aca="false">IF(K24&lt;0,K24*M24,0)</f>
        <v>0</v>
      </c>
    </row>
    <row r="25" customFormat="false" ht="12.75" hidden="false" customHeight="false" outlineLevel="0" collapsed="false">
      <c r="A25" s="47" t="n">
        <v>14</v>
      </c>
      <c r="B25" s="51"/>
      <c r="C25" s="47"/>
      <c r="D25" s="58"/>
      <c r="E25" s="47"/>
      <c r="F25" s="51"/>
      <c r="G25" s="52"/>
      <c r="H25" s="52"/>
      <c r="I25" s="53" t="n">
        <f aca="false">+G25+H25</f>
        <v>0</v>
      </c>
      <c r="J25" s="53"/>
      <c r="K25" s="53" t="n">
        <f aca="false">+K24+I25</f>
        <v>0</v>
      </c>
      <c r="L25" s="54" t="n">
        <v>0.3883</v>
      </c>
      <c r="M25" s="54" t="n">
        <v>0.3883</v>
      </c>
      <c r="N25" s="55" t="n">
        <f aca="false">IF(L25="Not Available",0.0889*G25,L25*G25)</f>
        <v>0</v>
      </c>
      <c r="O25" s="55" t="n">
        <f aca="false">IF(M25="Not Available",0.0889*ABS(H25),M25*ABS(H25))</f>
        <v>0</v>
      </c>
      <c r="P25" s="32" t="n">
        <f aca="false">+IF($K25&gt;0,$K25,0)</f>
        <v>0</v>
      </c>
      <c r="Q25" s="32" t="n">
        <f aca="false">+IF($K25&lt;0,$K25,0)</f>
        <v>0</v>
      </c>
      <c r="R25" s="32" t="n">
        <f aca="false">IF(P25&gt;P24,P25-P24,0)</f>
        <v>0</v>
      </c>
      <c r="S25" s="32" t="n">
        <f aca="false">IF(Q25&lt;Q24,Q25-Q24,0)</f>
        <v>0</v>
      </c>
      <c r="T25" s="56" t="n">
        <f aca="false">IF(K25&gt;0,K25*L25,0)</f>
        <v>0</v>
      </c>
      <c r="U25" s="57" t="n">
        <f aca="false">IF(K25&lt;0,K25*M25,0)</f>
        <v>0</v>
      </c>
    </row>
    <row r="26" customFormat="false" ht="12.75" hidden="false" customHeight="false" outlineLevel="0" collapsed="false">
      <c r="A26" s="47" t="n">
        <v>15</v>
      </c>
      <c r="B26" s="47"/>
      <c r="C26" s="47"/>
      <c r="D26" s="58"/>
      <c r="E26" s="47"/>
      <c r="F26" s="47"/>
      <c r="G26" s="53"/>
      <c r="H26" s="53"/>
      <c r="I26" s="53" t="n">
        <f aca="false">+G26+H26</f>
        <v>0</v>
      </c>
      <c r="J26" s="53"/>
      <c r="K26" s="53" t="n">
        <f aca="false">+K25+I26</f>
        <v>0</v>
      </c>
      <c r="L26" s="54" t="n">
        <v>0.3883</v>
      </c>
      <c r="M26" s="54" t="n">
        <v>0.3883</v>
      </c>
      <c r="N26" s="55" t="n">
        <f aca="false">IF(L26="Not Available",0.0889*G26,L26*G26)</f>
        <v>0</v>
      </c>
      <c r="O26" s="55" t="n">
        <f aca="false">IF(M26="Not Available",0.0889*ABS(H26),M26*ABS(H26))</f>
        <v>0</v>
      </c>
      <c r="P26" s="32" t="n">
        <f aca="false">+IF($K26&gt;0,$K26,0)</f>
        <v>0</v>
      </c>
      <c r="Q26" s="32" t="n">
        <f aca="false">+IF($K26&lt;0,$K26,0)</f>
        <v>0</v>
      </c>
      <c r="R26" s="32" t="n">
        <f aca="false">IF(P26&gt;P25,P26-P25,0)</f>
        <v>0</v>
      </c>
      <c r="S26" s="32" t="n">
        <f aca="false">IF(Q26&lt;Q25,Q26-Q25,0)</f>
        <v>0</v>
      </c>
      <c r="T26" s="56" t="n">
        <f aca="false">IF(K26&gt;0,K26*L26,0)</f>
        <v>0</v>
      </c>
      <c r="U26" s="57" t="n">
        <f aca="false">IF(K26&lt;0,K26*M26,0)</f>
        <v>0</v>
      </c>
    </row>
    <row r="27" customFormat="false" ht="12.75" hidden="false" customHeight="false" outlineLevel="0" collapsed="false">
      <c r="A27" s="47" t="n">
        <v>16</v>
      </c>
      <c r="B27" s="51"/>
      <c r="C27" s="47"/>
      <c r="D27" s="58"/>
      <c r="E27" s="47"/>
      <c r="F27" s="51"/>
      <c r="G27" s="52"/>
      <c r="H27" s="52"/>
      <c r="I27" s="53" t="n">
        <f aca="false">+G27+H27</f>
        <v>0</v>
      </c>
      <c r="J27" s="53"/>
      <c r="K27" s="53" t="n">
        <f aca="false">+K26+I27</f>
        <v>0</v>
      </c>
      <c r="L27" s="54" t="n">
        <v>0.3883</v>
      </c>
      <c r="M27" s="54" t="n">
        <v>0.3883</v>
      </c>
      <c r="N27" s="55" t="n">
        <f aca="false">IF(L27="Not Available",0.0889*G27,L27*G27)</f>
        <v>0</v>
      </c>
      <c r="O27" s="55" t="n">
        <f aca="false">IF(M27="Not Available",0.0889*ABS(H27),M27*ABS(H27))</f>
        <v>0</v>
      </c>
      <c r="P27" s="32" t="n">
        <f aca="false">+IF($K27&gt;0,$K27,0)</f>
        <v>0</v>
      </c>
      <c r="Q27" s="32" t="n">
        <f aca="false">+IF($K27&lt;0,$K27,0)</f>
        <v>0</v>
      </c>
      <c r="R27" s="32" t="n">
        <f aca="false">IF(P27&gt;P26,P27-P26,0)</f>
        <v>0</v>
      </c>
      <c r="S27" s="32" t="n">
        <f aca="false">IF(Q27&lt;Q26,Q27-Q26,0)</f>
        <v>0</v>
      </c>
      <c r="T27" s="56" t="n">
        <f aca="false">IF(K27&gt;0,K27*L27,0)</f>
        <v>0</v>
      </c>
      <c r="U27" s="57" t="n">
        <f aca="false">IF(K27&lt;0,K27*M27,0)</f>
        <v>0</v>
      </c>
    </row>
    <row r="28" customFormat="false" ht="12.75" hidden="false" customHeight="false" outlineLevel="0" collapsed="false">
      <c r="A28" s="47" t="n">
        <v>17</v>
      </c>
      <c r="B28" s="51"/>
      <c r="C28" s="47"/>
      <c r="D28" s="58"/>
      <c r="E28" s="47"/>
      <c r="F28" s="51"/>
      <c r="G28" s="52"/>
      <c r="H28" s="52"/>
      <c r="I28" s="53" t="n">
        <f aca="false">+G28+H28</f>
        <v>0</v>
      </c>
      <c r="J28" s="53"/>
      <c r="K28" s="53" t="n">
        <f aca="false">+K27+I28</f>
        <v>0</v>
      </c>
      <c r="L28" s="54" t="n">
        <v>0.3883</v>
      </c>
      <c r="M28" s="54" t="n">
        <v>0.3883</v>
      </c>
      <c r="N28" s="55" t="n">
        <f aca="false">IF(L28="Not Available",0.0889*G28,L28*G28)</f>
        <v>0</v>
      </c>
      <c r="O28" s="55" t="n">
        <f aca="false">IF(M28="Not Available",0.0889*ABS(H28),M28*ABS(H28))</f>
        <v>0</v>
      </c>
      <c r="P28" s="32" t="n">
        <f aca="false">+IF($K28&gt;0,$K28,0)</f>
        <v>0</v>
      </c>
      <c r="Q28" s="32" t="n">
        <f aca="false">+IF($K28&lt;0,$K28,0)</f>
        <v>0</v>
      </c>
      <c r="R28" s="32" t="n">
        <f aca="false">IF(P28&gt;P27,P28-P27,0)</f>
        <v>0</v>
      </c>
      <c r="S28" s="32" t="n">
        <f aca="false">IF(Q28&lt;Q27,Q28-Q27,0)</f>
        <v>0</v>
      </c>
      <c r="T28" s="56" t="n">
        <f aca="false">IF(K28&gt;0,K28*L28,0)</f>
        <v>0</v>
      </c>
      <c r="U28" s="57" t="n">
        <f aca="false">IF(K28&lt;0,K28*M28,0)</f>
        <v>0</v>
      </c>
    </row>
    <row r="29" customFormat="false" ht="12.75" hidden="false" customHeight="false" outlineLevel="0" collapsed="false">
      <c r="A29" s="47" t="n">
        <v>18</v>
      </c>
      <c r="B29" s="51"/>
      <c r="C29" s="47"/>
      <c r="D29" s="58"/>
      <c r="E29" s="47"/>
      <c r="F29" s="47"/>
      <c r="G29" s="53"/>
      <c r="H29" s="53"/>
      <c r="I29" s="53" t="n">
        <f aca="false">+G29+H29</f>
        <v>0</v>
      </c>
      <c r="J29" s="53"/>
      <c r="K29" s="53" t="n">
        <f aca="false">+K28+I29</f>
        <v>0</v>
      </c>
      <c r="L29" s="54" t="n">
        <v>0.3883</v>
      </c>
      <c r="M29" s="54" t="n">
        <v>0.3883</v>
      </c>
      <c r="N29" s="55" t="n">
        <f aca="false">IF(L29="Not Available",0.0889*G29,L29*G29)</f>
        <v>0</v>
      </c>
      <c r="O29" s="55" t="n">
        <f aca="false">IF(M29="Not Available",0.0889*ABS(H29),M29*ABS(H29))</f>
        <v>0</v>
      </c>
      <c r="P29" s="32" t="n">
        <f aca="false">+IF($K29&gt;0,$K29,0)</f>
        <v>0</v>
      </c>
      <c r="Q29" s="32" t="n">
        <f aca="false">+IF($K29&lt;0,$K29,0)</f>
        <v>0</v>
      </c>
      <c r="R29" s="32" t="n">
        <f aca="false">IF(P29&gt;P28,P29-P28,0)</f>
        <v>0</v>
      </c>
      <c r="S29" s="32" t="n">
        <f aca="false">IF(Q29&lt;Q28,Q29-Q28,0)</f>
        <v>0</v>
      </c>
      <c r="T29" s="56" t="n">
        <f aca="false">IF(K29&gt;0,K29*L29,0)</f>
        <v>0</v>
      </c>
      <c r="U29" s="57" t="n">
        <f aca="false">IF(K29&lt;0,K29*M29,0)</f>
        <v>0</v>
      </c>
    </row>
    <row r="30" customFormat="false" ht="12.75" hidden="false" customHeight="false" outlineLevel="0" collapsed="false">
      <c r="A30" s="47" t="n">
        <v>19</v>
      </c>
      <c r="B30" s="51"/>
      <c r="C30" s="47"/>
      <c r="D30" s="58"/>
      <c r="E30" s="47"/>
      <c r="F30" s="47"/>
      <c r="G30" s="53" t="n">
        <v>10000</v>
      </c>
      <c r="H30" s="53"/>
      <c r="I30" s="53" t="n">
        <f aca="false">+G30+H30</f>
        <v>10000</v>
      </c>
      <c r="J30" s="53"/>
      <c r="K30" s="53" t="n">
        <f aca="false">+K29+I30</f>
        <v>10000</v>
      </c>
      <c r="L30" s="54" t="n">
        <v>0.1</v>
      </c>
      <c r="M30" s="54" t="n">
        <v>0.3883</v>
      </c>
      <c r="N30" s="55" t="n">
        <f aca="false">IF(L30="Not Available",0.0889*G30,L30*G30)</f>
        <v>1000</v>
      </c>
      <c r="O30" s="55" t="n">
        <f aca="false">IF(M30="Not Available",0.0889*ABS(H30),M30*ABS(H30))</f>
        <v>0</v>
      </c>
      <c r="P30" s="32" t="n">
        <f aca="false">+IF($K30&gt;0,$K30,0)</f>
        <v>10000</v>
      </c>
      <c r="Q30" s="32" t="n">
        <f aca="false">+IF($K30&lt;0,$K30,0)</f>
        <v>0</v>
      </c>
      <c r="R30" s="32" t="n">
        <f aca="false">IF(P30&gt;P29,P30-P29,0)</f>
        <v>10000</v>
      </c>
      <c r="S30" s="32" t="n">
        <f aca="false">IF(Q30&lt;Q29,Q30-Q29,0)</f>
        <v>0</v>
      </c>
      <c r="T30" s="56" t="n">
        <f aca="false">IF(K30&gt;0,K30*L30,0)</f>
        <v>1000</v>
      </c>
      <c r="U30" s="57" t="n">
        <f aca="false">IF(K30&lt;0,K30*M30,0)</f>
        <v>0</v>
      </c>
    </row>
    <row r="31" customFormat="false" ht="12.75" hidden="false" customHeight="false" outlineLevel="0" collapsed="false">
      <c r="A31" s="47" t="n">
        <v>20</v>
      </c>
      <c r="B31" s="51"/>
      <c r="C31" s="47"/>
      <c r="D31" s="58"/>
      <c r="E31" s="47"/>
      <c r="F31" s="51"/>
      <c r="G31" s="52"/>
      <c r="H31" s="52"/>
      <c r="I31" s="53" t="n">
        <f aca="false">+G31+H31</f>
        <v>0</v>
      </c>
      <c r="J31" s="53"/>
      <c r="K31" s="53" t="n">
        <f aca="false">+K30+I31</f>
        <v>10000</v>
      </c>
      <c r="L31" s="54" t="n">
        <v>0.1</v>
      </c>
      <c r="M31" s="54" t="n">
        <v>0.3883</v>
      </c>
      <c r="N31" s="55" t="n">
        <f aca="false">IF(L31="Not Available",0.0889*G31,L31*G31)</f>
        <v>0</v>
      </c>
      <c r="O31" s="55" t="n">
        <f aca="false">IF(M31="Not Available",0.0889*ABS(H31),M31*ABS(H31))</f>
        <v>0</v>
      </c>
      <c r="P31" s="32" t="n">
        <f aca="false">+IF($K31&gt;0,$K31,0)</f>
        <v>10000</v>
      </c>
      <c r="Q31" s="32" t="n">
        <f aca="false">+IF($K31&lt;0,$K31,0)</f>
        <v>0</v>
      </c>
      <c r="R31" s="32" t="n">
        <f aca="false">IF(P31&gt;P30,P31-P30,0)</f>
        <v>0</v>
      </c>
      <c r="S31" s="32" t="n">
        <f aca="false">IF(Q31&lt;Q30,Q31-Q30,0)</f>
        <v>0</v>
      </c>
      <c r="T31" s="56" t="n">
        <f aca="false">IF(K31&gt;0,K31*L31,0)</f>
        <v>1000</v>
      </c>
      <c r="U31" s="57" t="n">
        <f aca="false">IF(K31&lt;0,K31*M31,0)</f>
        <v>0</v>
      </c>
    </row>
    <row r="32" customFormat="false" ht="12.75" hidden="false" customHeight="false" outlineLevel="0" collapsed="false">
      <c r="A32" s="47" t="n">
        <v>21</v>
      </c>
      <c r="B32" s="47"/>
      <c r="C32" s="47"/>
      <c r="D32" s="58"/>
      <c r="E32" s="47"/>
      <c r="F32" s="47"/>
      <c r="G32" s="53"/>
      <c r="H32" s="53"/>
      <c r="I32" s="53" t="n">
        <f aca="false">+G32+H32</f>
        <v>0</v>
      </c>
      <c r="J32" s="53"/>
      <c r="K32" s="53" t="n">
        <f aca="false">+K31+I32</f>
        <v>10000</v>
      </c>
      <c r="L32" s="54" t="n">
        <v>0.1</v>
      </c>
      <c r="M32" s="54" t="n">
        <v>0.3883</v>
      </c>
      <c r="N32" s="55" t="n">
        <f aca="false">IF(L32="Not Available",0.0889*G32,L32*G32)</f>
        <v>0</v>
      </c>
      <c r="O32" s="55" t="n">
        <f aca="false">IF(M32="Not Available",0.0889*ABS(H32),M32*ABS(H32))</f>
        <v>0</v>
      </c>
      <c r="P32" s="32" t="n">
        <f aca="false">+IF($K32&gt;0,$K32,0)</f>
        <v>10000</v>
      </c>
      <c r="Q32" s="32" t="n">
        <f aca="false">+IF($K32&lt;0,$K32,0)</f>
        <v>0</v>
      </c>
      <c r="R32" s="32" t="n">
        <f aca="false">IF(P32&gt;P31,P32-P31,0)</f>
        <v>0</v>
      </c>
      <c r="S32" s="32" t="n">
        <f aca="false">IF(Q32&lt;Q31,Q32-Q31,0)</f>
        <v>0</v>
      </c>
      <c r="T32" s="56" t="n">
        <f aca="false">IF(K32&gt;0,K32*L32,0)</f>
        <v>1000</v>
      </c>
      <c r="U32" s="57" t="n">
        <f aca="false">IF(K32&lt;0,K32*M32,0)</f>
        <v>0</v>
      </c>
    </row>
    <row r="33" customFormat="false" ht="12.75" hidden="false" customHeight="false" outlineLevel="0" collapsed="false">
      <c r="A33" s="47" t="n">
        <v>22</v>
      </c>
      <c r="B33" s="51"/>
      <c r="C33" s="47"/>
      <c r="D33" s="58"/>
      <c r="E33" s="47"/>
      <c r="F33" s="51"/>
      <c r="G33" s="52"/>
      <c r="H33" s="52"/>
      <c r="I33" s="53" t="n">
        <f aca="false">+G33+H33</f>
        <v>0</v>
      </c>
      <c r="J33" s="53"/>
      <c r="K33" s="53" t="n">
        <f aca="false">+K32+I33</f>
        <v>10000</v>
      </c>
      <c r="L33" s="54" t="n">
        <v>0.1</v>
      </c>
      <c r="M33" s="54" t="n">
        <v>0.3883</v>
      </c>
      <c r="N33" s="55" t="n">
        <f aca="false">IF(L33="Not Available",0.0889*G33,L33*G33)</f>
        <v>0</v>
      </c>
      <c r="O33" s="55" t="n">
        <f aca="false">IF(M33="Not Available",0.0889*ABS(H33),M33*ABS(H33))</f>
        <v>0</v>
      </c>
      <c r="P33" s="32" t="n">
        <f aca="false">+IF($K33&gt;0,$K33,0)</f>
        <v>10000</v>
      </c>
      <c r="Q33" s="32" t="n">
        <f aca="false">+IF($K33&lt;0,$K33,0)</f>
        <v>0</v>
      </c>
      <c r="R33" s="32" t="n">
        <f aca="false">IF(P33&gt;P32,P33-P32,0)</f>
        <v>0</v>
      </c>
      <c r="S33" s="32" t="n">
        <f aca="false">IF(Q33&lt;Q32,Q33-Q32,0)</f>
        <v>0</v>
      </c>
      <c r="T33" s="56" t="n">
        <f aca="false">IF(K33&gt;0,K33*L33,0)</f>
        <v>1000</v>
      </c>
      <c r="U33" s="57" t="n">
        <f aca="false">IF(K33&lt;0,K33*M33,0)</f>
        <v>0</v>
      </c>
    </row>
    <row r="34" customFormat="false" ht="12.75" hidden="false" customHeight="false" outlineLevel="0" collapsed="false">
      <c r="A34" s="47" t="n">
        <v>23</v>
      </c>
      <c r="B34" s="51"/>
      <c r="C34" s="47"/>
      <c r="D34" s="58"/>
      <c r="E34" s="47"/>
      <c r="F34" s="51"/>
      <c r="G34" s="52"/>
      <c r="H34" s="52"/>
      <c r="I34" s="53" t="n">
        <f aca="false">+G34+H34</f>
        <v>0</v>
      </c>
      <c r="J34" s="53"/>
      <c r="K34" s="53" t="n">
        <f aca="false">+K33+I34</f>
        <v>10000</v>
      </c>
      <c r="L34" s="54" t="n">
        <v>0.1</v>
      </c>
      <c r="M34" s="54" t="n">
        <v>0.3883</v>
      </c>
      <c r="N34" s="55" t="n">
        <f aca="false">IF(L34="Not Available",0.0889*G34,L34*G34)</f>
        <v>0</v>
      </c>
      <c r="O34" s="55" t="n">
        <f aca="false">IF(M34="Not Available",0.0889*ABS(H34),M34*ABS(H34))</f>
        <v>0</v>
      </c>
      <c r="P34" s="32" t="n">
        <f aca="false">+IF($K34&gt;0,$K34,0)</f>
        <v>10000</v>
      </c>
      <c r="Q34" s="32" t="n">
        <f aca="false">+IF($K34&lt;0,$K34,0)</f>
        <v>0</v>
      </c>
      <c r="R34" s="32" t="n">
        <f aca="false">IF(P34&gt;P33,P34-P33,0)</f>
        <v>0</v>
      </c>
      <c r="S34" s="32" t="n">
        <f aca="false">IF(Q34&lt;Q33,Q34-Q33,0)</f>
        <v>0</v>
      </c>
      <c r="T34" s="56" t="n">
        <f aca="false">IF(K34&gt;0,K34*L34,0)</f>
        <v>1000</v>
      </c>
      <c r="U34" s="57" t="n">
        <f aca="false">IF(K34&lt;0,K34*M34,0)</f>
        <v>0</v>
      </c>
    </row>
    <row r="35" customFormat="false" ht="12.75" hidden="false" customHeight="false" outlineLevel="0" collapsed="false">
      <c r="A35" s="47" t="n">
        <v>24</v>
      </c>
      <c r="B35" s="51"/>
      <c r="C35" s="47"/>
      <c r="D35" s="58"/>
      <c r="E35" s="47"/>
      <c r="F35" s="51"/>
      <c r="G35" s="52"/>
      <c r="H35" s="52"/>
      <c r="I35" s="53" t="n">
        <f aca="false">+G35+H35</f>
        <v>0</v>
      </c>
      <c r="J35" s="53"/>
      <c r="K35" s="53" t="n">
        <f aca="false">+K34+I35</f>
        <v>10000</v>
      </c>
      <c r="L35" s="54" t="n">
        <v>0.1</v>
      </c>
      <c r="M35" s="54" t="n">
        <v>0.3883</v>
      </c>
      <c r="N35" s="55" t="n">
        <f aca="false">IF(L35="Not Available",0.0889*G35,L35*G35)</f>
        <v>0</v>
      </c>
      <c r="O35" s="55" t="n">
        <f aca="false">IF(M35="Not Available",0.0889*ABS(H35),M35*ABS(H35))</f>
        <v>0</v>
      </c>
      <c r="P35" s="32" t="n">
        <f aca="false">+IF($K35&gt;0,$K35,0)</f>
        <v>10000</v>
      </c>
      <c r="Q35" s="32" t="n">
        <f aca="false">+IF($K35&lt;0,$K35,0)</f>
        <v>0</v>
      </c>
      <c r="R35" s="32" t="n">
        <f aca="false">IF(P35&gt;P34,P35-P34,0)</f>
        <v>0</v>
      </c>
      <c r="S35" s="32" t="n">
        <f aca="false">IF(Q35&lt;Q34,Q35-Q34,0)</f>
        <v>0</v>
      </c>
      <c r="T35" s="56" t="n">
        <f aca="false">IF(K35&gt;0,K35*L35,0)</f>
        <v>1000</v>
      </c>
      <c r="U35" s="57" t="n">
        <f aca="false">IF(K35&lt;0,K35*M35,0)</f>
        <v>0</v>
      </c>
    </row>
    <row r="36" customFormat="false" ht="12.75" hidden="false" customHeight="false" outlineLevel="0" collapsed="false">
      <c r="A36" s="47" t="n">
        <v>25</v>
      </c>
      <c r="B36" s="51"/>
      <c r="C36" s="47"/>
      <c r="D36" s="58"/>
      <c r="E36" s="47"/>
      <c r="F36" s="51"/>
      <c r="G36" s="52"/>
      <c r="H36" s="52" t="n">
        <v>-10000</v>
      </c>
      <c r="I36" s="53" t="n">
        <f aca="false">+G36+H36</f>
        <v>-10000</v>
      </c>
      <c r="J36" s="53"/>
      <c r="K36" s="53" t="n">
        <f aca="false">+K35+I36</f>
        <v>0</v>
      </c>
      <c r="L36" s="54" t="n">
        <v>0.3883</v>
      </c>
      <c r="M36" s="54" t="n">
        <v>0.3883</v>
      </c>
      <c r="N36" s="55" t="n">
        <f aca="false">IF(L36="Not Available",0.0889*G36,L36*G36)</f>
        <v>0</v>
      </c>
      <c r="O36" s="55" t="n">
        <f aca="false">IF(M36="Not Available",0.0889*ABS(H36),M36*ABS(H36))</f>
        <v>3883</v>
      </c>
      <c r="P36" s="32" t="n">
        <f aca="false">+IF($K36&gt;0,$K36,0)</f>
        <v>0</v>
      </c>
      <c r="Q36" s="32" t="n">
        <f aca="false">+IF($K36&lt;0,$K36,0)</f>
        <v>0</v>
      </c>
      <c r="R36" s="32" t="n">
        <f aca="false">IF(P36&gt;P35,P36-P35,0)</f>
        <v>0</v>
      </c>
      <c r="S36" s="32" t="n">
        <f aca="false">IF(Q36&lt;Q35,Q36-Q35,0)</f>
        <v>0</v>
      </c>
      <c r="T36" s="56" t="n">
        <f aca="false">IF(K36&gt;0,K36*L36,0)</f>
        <v>0</v>
      </c>
      <c r="U36" s="57" t="n">
        <f aca="false">IF(K36&lt;0,K36*M36,0)</f>
        <v>0</v>
      </c>
    </row>
    <row r="37" customFormat="false" ht="12.75" hidden="false" customHeight="false" outlineLevel="0" collapsed="false">
      <c r="A37" s="47" t="n">
        <v>26</v>
      </c>
      <c r="B37" s="51"/>
      <c r="C37" s="47"/>
      <c r="D37" s="58"/>
      <c r="E37" s="47"/>
      <c r="F37" s="51"/>
      <c r="G37" s="52"/>
      <c r="H37" s="52"/>
      <c r="I37" s="53" t="n">
        <f aca="false">+G37+H37</f>
        <v>0</v>
      </c>
      <c r="J37" s="53"/>
      <c r="K37" s="53" t="n">
        <f aca="false">+K36+I37</f>
        <v>0</v>
      </c>
      <c r="L37" s="54" t="n">
        <v>0.3883</v>
      </c>
      <c r="M37" s="54" t="n">
        <v>0.3883</v>
      </c>
      <c r="N37" s="55" t="n">
        <f aca="false">IF(L37="Not Available",0.0889*G37,L37*G37)</f>
        <v>0</v>
      </c>
      <c r="O37" s="55" t="n">
        <f aca="false">IF(M37="Not Available",0.0889*ABS(H37),M37*ABS(H37))</f>
        <v>0</v>
      </c>
      <c r="P37" s="32" t="n">
        <f aca="false">+IF($K37&gt;0,$K37,0)</f>
        <v>0</v>
      </c>
      <c r="Q37" s="32" t="n">
        <f aca="false">+IF($K37&lt;0,$K37,0)</f>
        <v>0</v>
      </c>
      <c r="R37" s="32" t="n">
        <f aca="false">IF(P37&gt;P36,P37-P36,0)</f>
        <v>0</v>
      </c>
      <c r="S37" s="32" t="n">
        <f aca="false">IF(Q37&lt;Q36,Q37-Q36,0)</f>
        <v>0</v>
      </c>
      <c r="T37" s="56" t="n">
        <f aca="false">IF(K37&gt;0,K37*L37,0)</f>
        <v>0</v>
      </c>
      <c r="U37" s="57" t="n">
        <f aca="false">IF(K37&lt;0,K37*M37,0)</f>
        <v>0</v>
      </c>
    </row>
    <row r="38" customFormat="false" ht="12.75" hidden="false" customHeight="false" outlineLevel="0" collapsed="false">
      <c r="A38" s="47" t="n">
        <v>27</v>
      </c>
      <c r="B38" s="51"/>
      <c r="C38" s="47"/>
      <c r="D38" s="58"/>
      <c r="E38" s="47"/>
      <c r="F38" s="51"/>
      <c r="G38" s="52"/>
      <c r="H38" s="52"/>
      <c r="I38" s="53" t="n">
        <f aca="false">+G38+H38</f>
        <v>0</v>
      </c>
      <c r="J38" s="53"/>
      <c r="K38" s="53" t="n">
        <f aca="false">+K37+I38</f>
        <v>0</v>
      </c>
      <c r="L38" s="54" t="n">
        <v>0.3883</v>
      </c>
      <c r="M38" s="54" t="n">
        <v>0.3883</v>
      </c>
      <c r="N38" s="55" t="n">
        <f aca="false">IF(L38="Not Available",0.0889*G38,L38*G38)</f>
        <v>0</v>
      </c>
      <c r="O38" s="55" t="n">
        <f aca="false">IF(M38="Not Available",0.0889*ABS(H38),M38*ABS(H38))</f>
        <v>0</v>
      </c>
      <c r="P38" s="32" t="n">
        <f aca="false">+IF($K38&gt;0,$K38,0)</f>
        <v>0</v>
      </c>
      <c r="Q38" s="32" t="n">
        <f aca="false">+IF($K38&lt;0,$K38,0)</f>
        <v>0</v>
      </c>
      <c r="R38" s="32" t="n">
        <f aca="false">IF(P38&gt;P37,P38-P37,0)</f>
        <v>0</v>
      </c>
      <c r="S38" s="32" t="n">
        <f aca="false">IF(Q38&lt;Q37,Q38-Q37,0)</f>
        <v>0</v>
      </c>
      <c r="T38" s="56" t="n">
        <f aca="false">IF(K38&gt;0,K38*L38,0)</f>
        <v>0</v>
      </c>
      <c r="U38" s="57" t="n">
        <f aca="false">IF(K38&lt;0,K38*M38,0)</f>
        <v>0</v>
      </c>
    </row>
    <row r="39" customFormat="false" ht="12.75" hidden="false" customHeight="false" outlineLevel="0" collapsed="false">
      <c r="A39" s="47" t="n">
        <v>28</v>
      </c>
      <c r="B39" s="51" t="s">
        <v>55</v>
      </c>
      <c r="C39" s="47"/>
      <c r="D39" s="58"/>
      <c r="E39" s="47"/>
      <c r="F39" s="51"/>
      <c r="G39" s="52"/>
      <c r="H39" s="52"/>
      <c r="I39" s="53" t="n">
        <f aca="false">+G39+H39</f>
        <v>0</v>
      </c>
      <c r="J39" s="53"/>
      <c r="K39" s="53" t="n">
        <f aca="false">+K38+I39</f>
        <v>0</v>
      </c>
      <c r="L39" s="54" t="n">
        <v>0.3883</v>
      </c>
      <c r="M39" s="54" t="n">
        <v>0.3883</v>
      </c>
      <c r="N39" s="55" t="n">
        <f aca="false">IF(L39="Not Available",0.0889*G39,L39*G39)</f>
        <v>0</v>
      </c>
      <c r="O39" s="55" t="n">
        <f aca="false">IF(M39="Not Available",0.0889*ABS(H39),M39*ABS(H39))</f>
        <v>0</v>
      </c>
      <c r="P39" s="32" t="n">
        <f aca="false">+IF($K39&gt;0,$K39,0)</f>
        <v>0</v>
      </c>
      <c r="Q39" s="32" t="n">
        <f aca="false">+IF($K39&lt;0,$K39,0)</f>
        <v>0</v>
      </c>
      <c r="R39" s="32" t="n">
        <f aca="false">IF(P39&gt;P38,P39-P38,0)</f>
        <v>0</v>
      </c>
      <c r="S39" s="32" t="n">
        <f aca="false">IF(Q39&lt;Q38,Q39-Q38,0)</f>
        <v>0</v>
      </c>
      <c r="T39" s="56" t="n">
        <f aca="false">IF(K39&gt;0,K39*L39,0)</f>
        <v>0</v>
      </c>
      <c r="U39" s="57" t="n">
        <f aca="false">IF(K39&lt;0,K39*M39,0)</f>
        <v>0</v>
      </c>
    </row>
    <row r="40" customFormat="false" ht="12.75" hidden="false" customHeight="false" outlineLevel="0" collapsed="false">
      <c r="A40" s="47" t="n">
        <v>29</v>
      </c>
      <c r="B40" s="51"/>
      <c r="C40" s="47"/>
      <c r="D40" s="58"/>
      <c r="E40" s="47"/>
      <c r="F40" s="51"/>
      <c r="G40" s="52"/>
      <c r="H40" s="52"/>
      <c r="I40" s="53" t="n">
        <f aca="false">+G40+H40</f>
        <v>0</v>
      </c>
      <c r="J40" s="53"/>
      <c r="K40" s="53" t="n">
        <f aca="false">+K39+I40</f>
        <v>0</v>
      </c>
      <c r="L40" s="54" t="n">
        <v>0.3883</v>
      </c>
      <c r="M40" s="54" t="n">
        <v>0.3883</v>
      </c>
      <c r="N40" s="55" t="n">
        <f aca="false">IF(L40="Not Available",0.0889*G40,L40*G40)</f>
        <v>0</v>
      </c>
      <c r="O40" s="55" t="n">
        <f aca="false">IF(M40="Not Available",0.0889*ABS(H40),M40*ABS(H40))</f>
        <v>0</v>
      </c>
      <c r="P40" s="32" t="n">
        <f aca="false">+IF($K40&gt;0,$K40,0)</f>
        <v>0</v>
      </c>
      <c r="Q40" s="32" t="n">
        <f aca="false">+IF($K40&lt;0,$K40,0)</f>
        <v>0</v>
      </c>
      <c r="R40" s="32" t="n">
        <f aca="false">IF(P40&gt;P39,P40-P39,0)</f>
        <v>0</v>
      </c>
      <c r="S40" s="32" t="n">
        <f aca="false">IF(Q40&lt;Q39,Q40-Q39,0)</f>
        <v>0</v>
      </c>
      <c r="T40" s="56" t="n">
        <f aca="false">IF(K40&gt;0,K40*L40,0)</f>
        <v>0</v>
      </c>
      <c r="U40" s="57" t="n">
        <f aca="false">IF(K40&lt;0,K40*M40,0)</f>
        <v>0</v>
      </c>
    </row>
    <row r="41" customFormat="false" ht="12.75" hidden="false" customHeight="false" outlineLevel="0" collapsed="false">
      <c r="A41" s="47" t="n">
        <v>30</v>
      </c>
      <c r="B41" s="51"/>
      <c r="C41" s="47"/>
      <c r="D41" s="58"/>
      <c r="E41" s="47"/>
      <c r="F41" s="51"/>
      <c r="G41" s="60"/>
      <c r="H41" s="60"/>
      <c r="I41" s="61" t="n">
        <f aca="false">+G41+H41</f>
        <v>0</v>
      </c>
      <c r="J41" s="53"/>
      <c r="K41" s="53" t="n">
        <f aca="false">+K40+I41</f>
        <v>0</v>
      </c>
      <c r="L41" s="54" t="n">
        <v>0.3883</v>
      </c>
      <c r="M41" s="54" t="n">
        <v>0.3883</v>
      </c>
      <c r="N41" s="55" t="n">
        <f aca="false">IF(L41="Not Available",0.0889*G41,L41*G41)</f>
        <v>0</v>
      </c>
      <c r="O41" s="55" t="n">
        <f aca="false">IF(M41="Not Available",0.0889*ABS(H41),M41*ABS(H41))</f>
        <v>0</v>
      </c>
      <c r="P41" s="32" t="n">
        <f aca="false">+IF($K41&gt;0,$K41,0)</f>
        <v>0</v>
      </c>
      <c r="Q41" s="32" t="n">
        <f aca="false">+IF($K41&lt;0,$K41,0)</f>
        <v>0</v>
      </c>
      <c r="R41" s="32" t="n">
        <f aca="false">IF(P41&gt;P40,P41-P40,0)</f>
        <v>0</v>
      </c>
      <c r="S41" s="32" t="n">
        <f aca="false">IF(Q41&lt;Q40,Q41-Q40,0)</f>
        <v>0</v>
      </c>
      <c r="T41" s="56" t="n">
        <f aca="false">IF(K41&gt;0,K41*L41,0)</f>
        <v>0</v>
      </c>
      <c r="U41" s="57" t="n">
        <f aca="false">IF(K41&lt;0,K41*M41,0)</f>
        <v>0</v>
      </c>
    </row>
    <row r="42" customFormat="false" ht="12.75" hidden="false" customHeight="false" outlineLevel="0" collapsed="false">
      <c r="A42" s="47" t="n">
        <v>31</v>
      </c>
      <c r="B42" s="51"/>
      <c r="C42" s="47"/>
      <c r="D42" s="58"/>
      <c r="E42" s="47"/>
      <c r="F42" s="51"/>
      <c r="G42" s="60"/>
      <c r="H42" s="60"/>
      <c r="I42" s="61" t="n">
        <f aca="false">+G42+H42</f>
        <v>0</v>
      </c>
      <c r="J42" s="53"/>
      <c r="K42" s="53" t="n">
        <f aca="false">+K41+I42</f>
        <v>0</v>
      </c>
      <c r="L42" s="54" t="n">
        <v>0.3883</v>
      </c>
      <c r="M42" s="54" t="n">
        <v>0.3883</v>
      </c>
      <c r="N42" s="55" t="n">
        <f aca="false">IF(L42="Not Available",0.0889*G42,L42*G42)</f>
        <v>0</v>
      </c>
      <c r="O42" s="55" t="n">
        <f aca="false">IF(M42="Not Available",0.0889*ABS(H42),M42*ABS(H42))</f>
        <v>0</v>
      </c>
      <c r="P42" s="32" t="n">
        <f aca="false">+IF($K42&gt;0,$K42,0)</f>
        <v>0</v>
      </c>
      <c r="Q42" s="32" t="n">
        <f aca="false">+IF($K42&lt;0,$K42,0)</f>
        <v>0</v>
      </c>
      <c r="R42" s="32" t="n">
        <f aca="false">IF(P42&gt;P41,P42-P41,0)</f>
        <v>0</v>
      </c>
      <c r="S42" s="32" t="n">
        <f aca="false">IF(Q42&lt;Q41,Q42-Q41,0)</f>
        <v>0</v>
      </c>
      <c r="T42" s="56" t="n">
        <f aca="false">IF(K42&gt;0,K42*L42,0)</f>
        <v>0</v>
      </c>
      <c r="U42" s="57" t="n">
        <f aca="false">IF(K42&lt;0,K42*M42,0)</f>
        <v>0</v>
      </c>
    </row>
    <row r="43" customFormat="false" ht="12.75" hidden="false" customHeight="false" outlineLevel="0" collapsed="false">
      <c r="A43" s="47" t="s">
        <v>41</v>
      </c>
      <c r="E43" s="0"/>
      <c r="F43" s="0"/>
      <c r="G43" s="33" t="n">
        <f aca="false">+SUM(G12:G42)</f>
        <v>10000</v>
      </c>
      <c r="H43" s="33" t="n">
        <f aca="false">+SUM(H12:H42)</f>
        <v>-10000</v>
      </c>
      <c r="I43" s="33" t="n">
        <f aca="false">+SUM(I12:I42)</f>
        <v>0</v>
      </c>
      <c r="N43" s="84" t="n">
        <f aca="false">SUM(N12:N42)</f>
        <v>1000</v>
      </c>
      <c r="O43" s="84" t="n">
        <f aca="false">SUM(O12:O42)</f>
        <v>3883</v>
      </c>
      <c r="P43" s="84" t="n">
        <f aca="false">SUM(P12:P42)</f>
        <v>60000</v>
      </c>
      <c r="Q43" s="84" t="n">
        <f aca="false">SUM(Q12:Q42)</f>
        <v>0</v>
      </c>
      <c r="R43" s="84" t="n">
        <f aca="false">SUM(R12:R42)</f>
        <v>10000</v>
      </c>
      <c r="S43" s="84" t="n">
        <f aca="false">SUM(S12:S42)</f>
        <v>0</v>
      </c>
      <c r="T43" s="84" t="n">
        <f aca="false">SUM(T12:T42)</f>
        <v>6000</v>
      </c>
      <c r="U43" s="84" t="n">
        <f aca="false">SUM(U12:U42)</f>
        <v>0</v>
      </c>
    </row>
    <row r="44" customFormat="false" ht="13.5" hidden="false" customHeight="false" outlineLevel="0" collapsed="false">
      <c r="A44" s="47"/>
      <c r="E44" s="0"/>
      <c r="F44" s="0"/>
      <c r="G44" s="0"/>
    </row>
    <row r="45" customFormat="false" ht="13.5" hidden="false" customHeight="false" outlineLevel="0" collapsed="false">
      <c r="A45" s="47"/>
      <c r="E45" s="0"/>
      <c r="F45" s="0"/>
      <c r="G45" s="0"/>
      <c r="L45" s="68" t="s">
        <v>44</v>
      </c>
      <c r="M45" s="68"/>
      <c r="N45" s="68"/>
      <c r="O45" s="68"/>
      <c r="P45" s="68"/>
      <c r="Q45" s="68"/>
      <c r="R45" s="68"/>
      <c r="S45" s="68"/>
      <c r="T45" s="85" t="n">
        <f aca="false">T43+((ABS(U43)))</f>
        <v>6000</v>
      </c>
    </row>
    <row r="46" customFormat="false" ht="12.75" hidden="false" customHeight="false" outlineLevel="0" collapsed="false">
      <c r="A46" s="47"/>
      <c r="E46" s="67" t="s">
        <v>43</v>
      </c>
      <c r="G46" s="31" t="n">
        <f aca="false">+G43</f>
        <v>10000</v>
      </c>
      <c r="N46" s="86"/>
      <c r="O46" s="82"/>
      <c r="S46" s="71"/>
      <c r="T46" s="70"/>
    </row>
    <row r="47" customFormat="false" ht="12.75" hidden="false" customHeight="false" outlineLevel="0" collapsed="false">
      <c r="A47" s="47"/>
      <c r="E47" s="67" t="s">
        <v>45</v>
      </c>
      <c r="G47" s="31" t="n">
        <f aca="false">+H43</f>
        <v>-10000</v>
      </c>
      <c r="N47" s="70"/>
      <c r="O47" s="70"/>
      <c r="S47" s="71"/>
      <c r="T47" s="70"/>
    </row>
    <row r="48" customFormat="false" ht="12.75" hidden="false" customHeight="false" outlineLevel="0" collapsed="false">
      <c r="A48" s="47"/>
      <c r="N48" s="70"/>
      <c r="O48" s="70"/>
      <c r="S48" s="71"/>
      <c r="T48" s="70"/>
    </row>
    <row r="49" customFormat="false" ht="22.5" hidden="false" customHeight="false" outlineLevel="0" collapsed="false">
      <c r="A49" s="47"/>
      <c r="N49" s="72" t="s">
        <v>46</v>
      </c>
      <c r="O49" s="73"/>
      <c r="S49" s="71"/>
      <c r="T49" s="70"/>
    </row>
    <row r="50" customFormat="false" ht="12.75" hidden="false" customHeight="false" outlineLevel="0" collapsed="false">
      <c r="A50" s="47"/>
      <c r="N50" s="74" t="s">
        <v>47</v>
      </c>
      <c r="O50" s="75" t="n">
        <f aca="false">+G43*0.0128</f>
        <v>128</v>
      </c>
      <c r="S50" s="71"/>
      <c r="T50" s="70"/>
    </row>
    <row r="51" customFormat="false" ht="12.75" hidden="false" customHeight="false" outlineLevel="0" collapsed="false">
      <c r="A51" s="47"/>
      <c r="N51" s="74" t="s">
        <v>48</v>
      </c>
      <c r="O51" s="75" t="n">
        <f aca="false">+H43*-0.0128</f>
        <v>128</v>
      </c>
    </row>
    <row r="52" customFormat="false" ht="12.75" hidden="false" customHeight="false" outlineLevel="0" collapsed="false">
      <c r="A52" s="47"/>
      <c r="N52" s="74" t="s">
        <v>49</v>
      </c>
      <c r="O52" s="75" t="n">
        <f aca="false">0.0761*S45</f>
        <v>0</v>
      </c>
    </row>
    <row r="53" customFormat="false" ht="12.75" hidden="false" customHeight="false" outlineLevel="0" collapsed="false">
      <c r="A53" s="47"/>
      <c r="N53" s="76" t="s">
        <v>50</v>
      </c>
      <c r="O53" s="77" t="n">
        <f aca="false">SUM(O50:O52)</f>
        <v>256</v>
      </c>
    </row>
    <row r="54" customFormat="false" ht="12.75" hidden="false" customHeight="false" outlineLevel="0" collapsed="false">
      <c r="A54" s="47"/>
    </row>
    <row r="55" customFormat="false" ht="12.75" hidden="false" customHeight="false" outlineLevel="0" collapsed="false">
      <c r="A55" s="47"/>
      <c r="N55" s="78" t="s">
        <v>51</v>
      </c>
      <c r="O55" s="79" t="n">
        <f aca="false">MIN(O53,O46)</f>
        <v>256</v>
      </c>
    </row>
    <row r="57" customFormat="false" ht="12.75" hidden="false" customHeight="false" outlineLevel="0" collapsed="false">
      <c r="N57" s="80"/>
      <c r="O57" s="81"/>
    </row>
    <row r="58" customFormat="false" ht="12.75" hidden="false" customHeight="false" outlineLevel="0" collapsed="false">
      <c r="N58" s="81"/>
      <c r="O58" s="82"/>
    </row>
    <row r="59" customFormat="false" ht="12.75" hidden="false" customHeight="false" outlineLevel="0" collapsed="false">
      <c r="N59" s="81"/>
      <c r="O59" s="82"/>
    </row>
    <row r="60" customFormat="false" ht="12.75" hidden="false" customHeight="false" outlineLevel="0" collapsed="false">
      <c r="N60" s="81"/>
      <c r="O60" s="82"/>
    </row>
    <row r="61" customFormat="false" ht="12.75" hidden="false" customHeight="false" outlineLevel="0" collapsed="false">
      <c r="N61" s="81"/>
      <c r="O61" s="82"/>
    </row>
    <row r="62" customFormat="false" ht="12.75" hidden="false" customHeight="false" outlineLevel="0" collapsed="false">
      <c r="N62" s="70"/>
      <c r="O62" s="70"/>
    </row>
  </sheetData>
  <mergeCells count="2">
    <mergeCell ref="P9:S9"/>
    <mergeCell ref="L45:S45"/>
  </mergeCells>
  <printOptions headings="false" gridLines="true" gridLinesSet="true" horizontalCentered="false" verticalCentered="false"/>
  <pageMargins left="0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9:IW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30" activeCellId="0" sqref="H3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9" width="5.99"/>
    <col collapsed="false" customWidth="true" hidden="false" outlineLevel="0" max="2" min="2" style="29" width="26.7"/>
    <col collapsed="false" customWidth="true" hidden="false" outlineLevel="0" max="3" min="3" style="29" width="10.13"/>
    <col collapsed="false" customWidth="true" hidden="false" outlineLevel="0" max="4" min="4" style="30" width="9.28"/>
    <col collapsed="false" customWidth="true" hidden="false" outlineLevel="0" max="5" min="5" style="29" width="6.99"/>
    <col collapsed="false" customWidth="true" hidden="false" outlineLevel="0" max="6" min="6" style="29" width="7.7"/>
    <col collapsed="false" customWidth="true" hidden="false" outlineLevel="0" max="7" min="7" style="31" width="11.28"/>
    <col collapsed="false" customWidth="true" hidden="false" outlineLevel="0" max="8" min="8" style="31" width="13.7"/>
    <col collapsed="false" customWidth="true" hidden="false" outlineLevel="0" max="9" min="9" style="31" width="11.28"/>
    <col collapsed="false" customWidth="true" hidden="false" outlineLevel="0" max="10" min="10" style="31" width="10.71"/>
    <col collapsed="false" customWidth="true" hidden="false" outlineLevel="0" max="11" min="11" style="31" width="8.7"/>
    <col collapsed="false" customWidth="true" hidden="false" outlineLevel="0" max="12" min="12" style="29" width="13.14"/>
    <col collapsed="false" customWidth="true" hidden="false" outlineLevel="0" max="13" min="13" style="29" width="14.14"/>
    <col collapsed="false" customWidth="true" hidden="true" outlineLevel="0" max="14" min="14" style="29" width="11.42"/>
    <col collapsed="false" customWidth="true" hidden="true" outlineLevel="0" max="15" min="15" style="29" width="13.7"/>
    <col collapsed="false" customWidth="true" hidden="true" outlineLevel="0" max="16" min="16" style="32" width="9.06"/>
    <col collapsed="false" customWidth="true" hidden="true" outlineLevel="0" max="17" min="17" style="32" width="11.7"/>
    <col collapsed="false" customWidth="true" hidden="true" outlineLevel="0" max="18" min="18" style="32" width="12.14"/>
    <col collapsed="false" customWidth="true" hidden="true" outlineLevel="0" max="19" min="19" style="32" width="11.42"/>
    <col collapsed="false" customWidth="true" hidden="false" outlineLevel="0" max="20" min="20" style="29" width="11.85"/>
    <col collapsed="false" customWidth="true" hidden="false" outlineLevel="0" max="21" min="21" style="29" width="11.13"/>
    <col collapsed="false" customWidth="false" hidden="false" outlineLevel="0" max="257" min="22" style="29" width="9.14"/>
  </cols>
  <sheetData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33"/>
      <c r="H9" s="33"/>
      <c r="I9" s="33"/>
      <c r="J9" s="33"/>
      <c r="K9" s="33"/>
      <c r="L9" s="0"/>
      <c r="M9" s="0"/>
      <c r="N9" s="0"/>
      <c r="O9" s="0"/>
      <c r="P9" s="34" t="s">
        <v>16</v>
      </c>
      <c r="Q9" s="34"/>
      <c r="R9" s="34"/>
      <c r="S9" s="34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35" t="s">
        <v>17</v>
      </c>
      <c r="B10" s="35" t="s">
        <v>18</v>
      </c>
      <c r="C10" s="36" t="s">
        <v>19</v>
      </c>
      <c r="D10" s="37" t="s">
        <v>20</v>
      </c>
      <c r="E10" s="35" t="s">
        <v>21</v>
      </c>
      <c r="F10" s="35" t="s">
        <v>22</v>
      </c>
      <c r="G10" s="38" t="s">
        <v>23</v>
      </c>
      <c r="H10" s="38" t="s">
        <v>24</v>
      </c>
      <c r="I10" s="38" t="s">
        <v>25</v>
      </c>
      <c r="J10" s="39" t="s">
        <v>26</v>
      </c>
      <c r="K10" s="38" t="s">
        <v>27</v>
      </c>
      <c r="L10" s="40" t="s">
        <v>28</v>
      </c>
      <c r="M10" s="40" t="s">
        <v>29</v>
      </c>
      <c r="N10" s="40" t="s">
        <v>30</v>
      </c>
      <c r="O10" s="40" t="s">
        <v>31</v>
      </c>
      <c r="P10" s="41" t="s">
        <v>32</v>
      </c>
      <c r="Q10" s="41" t="s">
        <v>33</v>
      </c>
      <c r="R10" s="41" t="s">
        <v>34</v>
      </c>
      <c r="S10" s="41" t="s">
        <v>35</v>
      </c>
      <c r="T10" s="42" t="s">
        <v>36</v>
      </c>
      <c r="U10" s="42" t="s">
        <v>37</v>
      </c>
      <c r="V10" s="43"/>
      <c r="W10" s="43"/>
    </row>
    <row r="11" customFormat="false" ht="12.75" hidden="false" customHeight="false" outlineLevel="0" collapsed="false">
      <c r="A11" s="44"/>
      <c r="B11" s="45" t="s">
        <v>53</v>
      </c>
      <c r="C11" s="45" t="n">
        <v>27266</v>
      </c>
      <c r="D11" s="46" t="n">
        <v>36892</v>
      </c>
      <c r="E11" s="47" t="n">
        <v>500623</v>
      </c>
      <c r="F11" s="48" t="s">
        <v>39</v>
      </c>
      <c r="G11" s="49"/>
      <c r="H11" s="49"/>
      <c r="I11" s="49"/>
      <c r="J11" s="49"/>
      <c r="K11" s="49"/>
      <c r="L11" s="50"/>
      <c r="M11" s="50"/>
      <c r="N11" s="50"/>
      <c r="O11" s="50"/>
      <c r="P11" s="32" t="n">
        <f aca="false">IF($J11&gt;0,$J11,0)</f>
        <v>0</v>
      </c>
      <c r="Q11" s="32" t="n">
        <f aca="false">IF($J11&lt;0,$J11,0)</f>
        <v>0</v>
      </c>
      <c r="R11" s="32" t="n">
        <f aca="false">+P11</f>
        <v>0</v>
      </c>
      <c r="S11" s="32" t="n">
        <f aca="false">+Q11</f>
        <v>0</v>
      </c>
    </row>
    <row r="12" customFormat="false" ht="12.75" hidden="false" customHeight="false" outlineLevel="0" collapsed="false">
      <c r="A12" s="47" t="n">
        <v>1</v>
      </c>
      <c r="B12" s="51"/>
      <c r="C12" s="47"/>
      <c r="D12" s="0"/>
      <c r="E12" s="0"/>
      <c r="F12" s="0"/>
      <c r="G12" s="52"/>
      <c r="H12" s="52"/>
      <c r="I12" s="53" t="n">
        <f aca="false">+G12+H12</f>
        <v>0</v>
      </c>
      <c r="J12" s="53"/>
      <c r="K12" s="53" t="n">
        <f aca="false">+J11+I12</f>
        <v>0</v>
      </c>
      <c r="L12" s="54" t="n">
        <v>0.05</v>
      </c>
      <c r="M12" s="54" t="n">
        <v>0.3883</v>
      </c>
      <c r="N12" s="55" t="n">
        <f aca="false">IF(L12="Not Available",0.0889*G12,L12*G12)</f>
        <v>0</v>
      </c>
      <c r="O12" s="55" t="n">
        <f aca="false">IF(M12="Not Available",0.0889*ABS(H12),M12*ABS(H12))</f>
        <v>0</v>
      </c>
      <c r="P12" s="32" t="n">
        <f aca="false">+IF($K12&gt;0,$K12,0)</f>
        <v>0</v>
      </c>
      <c r="Q12" s="32" t="n">
        <f aca="false">+IF($K12&lt;0,$K12,0)</f>
        <v>0</v>
      </c>
      <c r="R12" s="32" t="n">
        <f aca="false">IF(P12&gt;P11,P12-P11,0)</f>
        <v>0</v>
      </c>
      <c r="S12" s="32" t="n">
        <f aca="false">IF(Q12&lt;Q11,Q12-Q11,0)</f>
        <v>0</v>
      </c>
      <c r="T12" s="56" t="n">
        <f aca="false">IF(K12&gt;0,K12*L12,0)</f>
        <v>0</v>
      </c>
      <c r="U12" s="57" t="n">
        <f aca="false">IF(K12&lt;0,K12*M12,0)</f>
        <v>0</v>
      </c>
    </row>
    <row r="13" customFormat="false" ht="12.75" hidden="false" customHeight="false" outlineLevel="0" collapsed="false">
      <c r="A13" s="47" t="n">
        <v>2</v>
      </c>
      <c r="B13" s="51"/>
      <c r="C13" s="47"/>
      <c r="D13" s="58"/>
      <c r="E13" s="47"/>
      <c r="F13" s="51"/>
      <c r="G13" s="52"/>
      <c r="H13" s="52"/>
      <c r="I13" s="53" t="n">
        <f aca="false">+G13+H13</f>
        <v>0</v>
      </c>
      <c r="J13" s="53"/>
      <c r="K13" s="53" t="n">
        <f aca="false">+K12+I13</f>
        <v>0</v>
      </c>
      <c r="L13" s="54" t="n">
        <v>0.05</v>
      </c>
      <c r="M13" s="54" t="n">
        <v>0.3883</v>
      </c>
      <c r="N13" s="55" t="n">
        <f aca="false">IF(L13="Not Available",0.0889*G13,L13*G13)</f>
        <v>0</v>
      </c>
      <c r="O13" s="55" t="n">
        <f aca="false">IF(M13="Not Available",0.0889*ABS(H13),M13*ABS(H13))</f>
        <v>0</v>
      </c>
      <c r="P13" s="32" t="n">
        <f aca="false">+IF($K13&gt;0,$K13,0)</f>
        <v>0</v>
      </c>
      <c r="Q13" s="32" t="n">
        <f aca="false">+IF($K13&lt;0,$K13,0)</f>
        <v>0</v>
      </c>
      <c r="R13" s="32" t="n">
        <f aca="false">IF(P13&gt;P12,P13-P12,0)</f>
        <v>0</v>
      </c>
      <c r="S13" s="32" t="n">
        <f aca="false">IF(Q13&lt;Q12,Q13-Q12,0)</f>
        <v>0</v>
      </c>
      <c r="T13" s="56" t="n">
        <f aca="false">IF(K13&gt;0,K13*L13,0)</f>
        <v>0</v>
      </c>
      <c r="U13" s="57" t="n">
        <f aca="false">IF(K13&lt;0,K13*M13,0)</f>
        <v>0</v>
      </c>
    </row>
    <row r="14" customFormat="false" ht="12.75" hidden="false" customHeight="false" outlineLevel="0" collapsed="false">
      <c r="A14" s="47" t="n">
        <v>3</v>
      </c>
      <c r="B14" s="51"/>
      <c r="C14" s="47"/>
      <c r="D14" s="58"/>
      <c r="E14" s="47"/>
      <c r="F14" s="51"/>
      <c r="G14" s="52"/>
      <c r="H14" s="52"/>
      <c r="I14" s="53" t="n">
        <f aca="false">+G14+H14</f>
        <v>0</v>
      </c>
      <c r="J14" s="53"/>
      <c r="K14" s="53" t="n">
        <f aca="false">+K13+I14</f>
        <v>0</v>
      </c>
      <c r="L14" s="54" t="n">
        <v>0.05</v>
      </c>
      <c r="M14" s="54" t="n">
        <v>0.3883</v>
      </c>
      <c r="N14" s="55" t="n">
        <f aca="false">IF(L14="Not Available",0.0889*G14,L14*G14)</f>
        <v>0</v>
      </c>
      <c r="O14" s="55" t="n">
        <f aca="false">IF(M14="Not Available",0.0889*ABS(H14),M14*ABS(H14))</f>
        <v>0</v>
      </c>
      <c r="P14" s="32" t="n">
        <f aca="false">+IF($K14&gt;0,$K14,0)</f>
        <v>0</v>
      </c>
      <c r="Q14" s="32" t="n">
        <f aca="false">+IF($K14&lt;0,$K14,0)</f>
        <v>0</v>
      </c>
      <c r="R14" s="32" t="n">
        <f aca="false">IF(P14&gt;P13,P14-P13,0)</f>
        <v>0</v>
      </c>
      <c r="S14" s="32" t="n">
        <f aca="false">IF(Q14&lt;Q13,Q14-Q13,0)</f>
        <v>0</v>
      </c>
      <c r="T14" s="56" t="n">
        <f aca="false">IF(K14&gt;0,K14*L14,0)</f>
        <v>0</v>
      </c>
      <c r="U14" s="57" t="n">
        <f aca="false">IF(K14&lt;0,K14*M14,0)</f>
        <v>0</v>
      </c>
    </row>
    <row r="15" customFormat="false" ht="12.75" hidden="false" customHeight="false" outlineLevel="0" collapsed="false">
      <c r="A15" s="47" t="n">
        <v>4</v>
      </c>
      <c r="B15" s="51"/>
      <c r="C15" s="47"/>
      <c r="D15" s="58"/>
      <c r="E15" s="47"/>
      <c r="F15" s="51"/>
      <c r="G15" s="52"/>
      <c r="H15" s="52"/>
      <c r="I15" s="53" t="n">
        <f aca="false">+G15+H15</f>
        <v>0</v>
      </c>
      <c r="J15" s="53"/>
      <c r="K15" s="53" t="n">
        <f aca="false">+K14+I15</f>
        <v>0</v>
      </c>
      <c r="L15" s="54" t="n">
        <v>0.05</v>
      </c>
      <c r="M15" s="54" t="n">
        <v>0.3883</v>
      </c>
      <c r="N15" s="55" t="n">
        <f aca="false">IF(L15="Not Available",0.0889*G15,L15*G15)</f>
        <v>0</v>
      </c>
      <c r="O15" s="55" t="n">
        <f aca="false">IF(M15="Not Available",0.0889*ABS(H15),M15*ABS(H15))</f>
        <v>0</v>
      </c>
      <c r="P15" s="32" t="n">
        <f aca="false">+IF($K15&gt;0,$K15,0)</f>
        <v>0</v>
      </c>
      <c r="Q15" s="32" t="n">
        <f aca="false">+IF($K15&lt;0,$K15,0)</f>
        <v>0</v>
      </c>
      <c r="R15" s="32" t="n">
        <f aca="false">IF(P15&gt;P14,P15-P14,0)</f>
        <v>0</v>
      </c>
      <c r="S15" s="32" t="n">
        <f aca="false">IF(Q15&lt;Q14,Q15-Q14,0)</f>
        <v>0</v>
      </c>
      <c r="T15" s="56" t="n">
        <f aca="false">IF(K15&gt;0,K15*L15,0)</f>
        <v>0</v>
      </c>
      <c r="U15" s="57" t="n">
        <f aca="false">IF(K15&lt;0,K15*M15,0)</f>
        <v>0</v>
      </c>
    </row>
    <row r="16" customFormat="false" ht="12.75" hidden="false" customHeight="false" outlineLevel="0" collapsed="false">
      <c r="A16" s="47" t="n">
        <v>5</v>
      </c>
      <c r="B16" s="47"/>
      <c r="C16" s="47"/>
      <c r="D16" s="58"/>
      <c r="E16" s="47"/>
      <c r="F16" s="47"/>
      <c r="G16" s="53"/>
      <c r="H16" s="53"/>
      <c r="I16" s="53" t="n">
        <f aca="false">+G16+H16</f>
        <v>0</v>
      </c>
      <c r="J16" s="53"/>
      <c r="K16" s="53" t="n">
        <f aca="false">+K15+I16</f>
        <v>0</v>
      </c>
      <c r="L16" s="54" t="n">
        <v>0.05</v>
      </c>
      <c r="M16" s="54" t="n">
        <v>0.3883</v>
      </c>
      <c r="N16" s="55" t="n">
        <f aca="false">IF(L16="Not Available",0.0889*G16,L16*G16)</f>
        <v>0</v>
      </c>
      <c r="O16" s="55" t="n">
        <f aca="false">IF(M16="Not Available",0.0889*ABS(H16),M16*ABS(H16))</f>
        <v>0</v>
      </c>
      <c r="P16" s="32" t="n">
        <f aca="false">+IF($K16&gt;0,$K16,0)</f>
        <v>0</v>
      </c>
      <c r="Q16" s="32" t="n">
        <f aca="false">+IF($K16&lt;0,$K16,0)</f>
        <v>0</v>
      </c>
      <c r="R16" s="32" t="n">
        <f aca="false">IF(P16&gt;P15,P16-P15,0)</f>
        <v>0</v>
      </c>
      <c r="S16" s="32" t="n">
        <f aca="false">IF(Q16&lt;Q15,Q16-Q15,0)</f>
        <v>0</v>
      </c>
      <c r="T16" s="56" t="n">
        <f aca="false">IF(K16&gt;0,K16*L16,0)</f>
        <v>0</v>
      </c>
      <c r="U16" s="57" t="n">
        <f aca="false">IF(K16&lt;0,K16*M16,0)</f>
        <v>0</v>
      </c>
    </row>
    <row r="17" customFormat="false" ht="12.75" hidden="false" customHeight="false" outlineLevel="0" collapsed="false">
      <c r="A17" s="47" t="n">
        <v>6</v>
      </c>
      <c r="B17" s="51"/>
      <c r="C17" s="47"/>
      <c r="D17" s="58"/>
      <c r="E17" s="47"/>
      <c r="F17" s="51"/>
      <c r="G17" s="52"/>
      <c r="H17" s="52"/>
      <c r="I17" s="53" t="n">
        <f aca="false">+G17+H17</f>
        <v>0</v>
      </c>
      <c r="J17" s="53"/>
      <c r="K17" s="53" t="n">
        <f aca="false">+K16+I17</f>
        <v>0</v>
      </c>
      <c r="L17" s="54" t="n">
        <v>0.05</v>
      </c>
      <c r="M17" s="54" t="n">
        <v>0.3883</v>
      </c>
      <c r="N17" s="55" t="n">
        <f aca="false">IF(L17="Not Available",0.0889*G17,L17*G17)</f>
        <v>0</v>
      </c>
      <c r="O17" s="55" t="n">
        <f aca="false">IF(M17="Not Available",0.0889*ABS(H17),M17*ABS(H17))</f>
        <v>0</v>
      </c>
      <c r="P17" s="32" t="n">
        <f aca="false">+IF($K17&gt;0,$K17,0)</f>
        <v>0</v>
      </c>
      <c r="Q17" s="32" t="n">
        <f aca="false">+IF($K17&lt;0,$K17,0)</f>
        <v>0</v>
      </c>
      <c r="R17" s="32" t="n">
        <f aca="false">IF(P17&gt;P16,P17-P16,0)</f>
        <v>0</v>
      </c>
      <c r="S17" s="32" t="n">
        <f aca="false">IF(Q17&lt;Q16,Q17-Q16,0)</f>
        <v>0</v>
      </c>
      <c r="T17" s="56" t="n">
        <f aca="false">IF(K17&gt;0,K17*L17,0)</f>
        <v>0</v>
      </c>
      <c r="U17" s="57" t="n">
        <f aca="false">IF(K17&lt;0,K17*M17,0)</f>
        <v>0</v>
      </c>
    </row>
    <row r="18" customFormat="false" ht="12.75" hidden="false" customHeight="false" outlineLevel="0" collapsed="false">
      <c r="A18" s="47" t="n">
        <v>7</v>
      </c>
      <c r="B18" s="51"/>
      <c r="C18" s="47"/>
      <c r="D18" s="58"/>
      <c r="E18" s="47"/>
      <c r="F18" s="51"/>
      <c r="G18" s="52"/>
      <c r="H18" s="52"/>
      <c r="I18" s="53" t="n">
        <f aca="false">+G18+H18</f>
        <v>0</v>
      </c>
      <c r="J18" s="53"/>
      <c r="K18" s="53" t="n">
        <f aca="false">+K17+I18</f>
        <v>0</v>
      </c>
      <c r="L18" s="54" t="n">
        <v>0.05</v>
      </c>
      <c r="M18" s="54" t="n">
        <v>0.3883</v>
      </c>
      <c r="N18" s="55" t="n">
        <f aca="false">IF(L18="Not Available",0.0889*G18,L18*G18)</f>
        <v>0</v>
      </c>
      <c r="O18" s="55" t="n">
        <f aca="false">IF(M18="Not Available",0.0889*ABS(H18),M18*ABS(H18))</f>
        <v>0</v>
      </c>
      <c r="P18" s="32" t="n">
        <f aca="false">+IF($K18&gt;0,$K18,0)</f>
        <v>0</v>
      </c>
      <c r="Q18" s="32" t="n">
        <f aca="false">+IF($K18&lt;0,$K18,0)</f>
        <v>0</v>
      </c>
      <c r="R18" s="32" t="n">
        <f aca="false">IF(P18&gt;P17,P18-P17,0)</f>
        <v>0</v>
      </c>
      <c r="S18" s="32" t="n">
        <f aca="false">IF(Q18&lt;Q17,Q18-Q17,0)</f>
        <v>0</v>
      </c>
      <c r="T18" s="56" t="n">
        <f aca="false">IF(K18&gt;0,K18*L18,0)</f>
        <v>0</v>
      </c>
      <c r="U18" s="57" t="n">
        <f aca="false">IF(K18&lt;0,K18*M18,0)</f>
        <v>0</v>
      </c>
    </row>
    <row r="19" customFormat="false" ht="12.75" hidden="false" customHeight="false" outlineLevel="0" collapsed="false">
      <c r="A19" s="47" t="n">
        <v>8</v>
      </c>
      <c r="B19" s="51"/>
      <c r="C19" s="47"/>
      <c r="D19" s="58"/>
      <c r="E19" s="47"/>
      <c r="F19" s="51"/>
      <c r="G19" s="52"/>
      <c r="H19" s="52"/>
      <c r="I19" s="53" t="n">
        <f aca="false">+G19+H19</f>
        <v>0</v>
      </c>
      <c r="J19" s="53"/>
      <c r="K19" s="53" t="n">
        <f aca="false">+K18+I19</f>
        <v>0</v>
      </c>
      <c r="L19" s="54" t="n">
        <v>0.05</v>
      </c>
      <c r="M19" s="54" t="n">
        <v>0.3883</v>
      </c>
      <c r="N19" s="55" t="n">
        <f aca="false">IF(L19="Not Available",0.0889*G19,L19*G19)</f>
        <v>0</v>
      </c>
      <c r="O19" s="55" t="n">
        <f aca="false">IF(M19="Not Available",0.0889*ABS(H19),M19*ABS(H19))</f>
        <v>0</v>
      </c>
      <c r="P19" s="32" t="n">
        <f aca="false">+IF($K19&gt;0,$K19,0)</f>
        <v>0</v>
      </c>
      <c r="Q19" s="32" t="n">
        <f aca="false">+IF($K19&lt;0,$K19,0)</f>
        <v>0</v>
      </c>
      <c r="R19" s="32" t="n">
        <f aca="false">IF(P19&gt;P18,P19-P18,0)</f>
        <v>0</v>
      </c>
      <c r="S19" s="32" t="n">
        <f aca="false">IF(Q19&lt;Q18,Q19-Q18,0)</f>
        <v>0</v>
      </c>
      <c r="T19" s="56" t="n">
        <f aca="false">IF(K19&gt;0,K19*L19,0)</f>
        <v>0</v>
      </c>
      <c r="U19" s="57" t="n">
        <f aca="false">IF(K19&lt;0,K19*M19,0)</f>
        <v>0</v>
      </c>
    </row>
    <row r="20" customFormat="false" ht="12.75" hidden="false" customHeight="false" outlineLevel="0" collapsed="false">
      <c r="A20" s="47" t="n">
        <v>9</v>
      </c>
      <c r="B20" s="51"/>
      <c r="C20" s="47"/>
      <c r="D20" s="58"/>
      <c r="E20" s="47"/>
      <c r="F20" s="51"/>
      <c r="G20" s="52"/>
      <c r="H20" s="52"/>
      <c r="I20" s="53" t="n">
        <f aca="false">+G20+H20</f>
        <v>0</v>
      </c>
      <c r="J20" s="53"/>
      <c r="K20" s="53" t="n">
        <f aca="false">+K19+I20</f>
        <v>0</v>
      </c>
      <c r="L20" s="54" t="n">
        <v>0.05</v>
      </c>
      <c r="M20" s="54" t="n">
        <v>0.3883</v>
      </c>
      <c r="N20" s="55" t="n">
        <f aca="false">IF(L20="Not Available",0.0889*G20,L20*G20)</f>
        <v>0</v>
      </c>
      <c r="O20" s="55" t="n">
        <f aca="false">IF(M20="Not Available",0.0889*ABS(H20),M20*ABS(H20))</f>
        <v>0</v>
      </c>
      <c r="P20" s="32" t="n">
        <f aca="false">+IF($K20&gt;0,$K20,0)</f>
        <v>0</v>
      </c>
      <c r="Q20" s="32" t="n">
        <f aca="false">+IF($K20&lt;0,$K20,0)</f>
        <v>0</v>
      </c>
      <c r="R20" s="32" t="n">
        <f aca="false">IF(P20&gt;P19,P20-P19,0)</f>
        <v>0</v>
      </c>
      <c r="S20" s="32" t="n">
        <f aca="false">IF(Q20&lt;Q19,Q20-Q19,0)</f>
        <v>0</v>
      </c>
      <c r="T20" s="56" t="n">
        <f aca="false">IF(K20&gt;0,K20*L20,0)</f>
        <v>0</v>
      </c>
      <c r="U20" s="57" t="n">
        <f aca="false">IF(K20&lt;0,K20*M20,0)</f>
        <v>0</v>
      </c>
    </row>
    <row r="21" customFormat="false" ht="12.75" hidden="false" customHeight="false" outlineLevel="0" collapsed="false">
      <c r="A21" s="47" t="n">
        <v>10</v>
      </c>
      <c r="B21" s="47"/>
      <c r="C21" s="47"/>
      <c r="D21" s="58"/>
      <c r="E21" s="47"/>
      <c r="F21" s="47"/>
      <c r="G21" s="53"/>
      <c r="H21" s="53"/>
      <c r="I21" s="53" t="n">
        <f aca="false">+G21+H21</f>
        <v>0</v>
      </c>
      <c r="J21" s="53"/>
      <c r="K21" s="53" t="n">
        <f aca="false">+K20+I21</f>
        <v>0</v>
      </c>
      <c r="L21" s="54" t="n">
        <v>0.05</v>
      </c>
      <c r="M21" s="54" t="n">
        <v>0.3883</v>
      </c>
      <c r="N21" s="55" t="n">
        <f aca="false">IF(L21="Not Available",0.0889*G21,L21*G21)</f>
        <v>0</v>
      </c>
      <c r="O21" s="55" t="n">
        <f aca="false">IF(M21="Not Available",0.0889*ABS(H21),M21*ABS(H21))</f>
        <v>0</v>
      </c>
      <c r="P21" s="32" t="n">
        <f aca="false">+IF($K21&gt;0,$K21,0)</f>
        <v>0</v>
      </c>
      <c r="Q21" s="32" t="n">
        <f aca="false">+IF($K21&lt;0,$K21,0)</f>
        <v>0</v>
      </c>
      <c r="R21" s="32" t="n">
        <f aca="false">IF(P21&gt;P20,P21-P20,0)</f>
        <v>0</v>
      </c>
      <c r="S21" s="32" t="n">
        <f aca="false">IF(Q21&lt;Q20,Q21-Q20,0)</f>
        <v>0</v>
      </c>
      <c r="T21" s="56" t="n">
        <f aca="false">IF(K21&gt;0,K21*L21,0)</f>
        <v>0</v>
      </c>
      <c r="U21" s="57" t="n">
        <f aca="false">IF(K21&lt;0,K21*M21,0)</f>
        <v>0</v>
      </c>
    </row>
    <row r="22" customFormat="false" ht="12.75" hidden="false" customHeight="false" outlineLevel="0" collapsed="false">
      <c r="A22" s="47" t="n">
        <v>11</v>
      </c>
      <c r="B22" s="51"/>
      <c r="C22" s="47"/>
      <c r="D22" s="58"/>
      <c r="E22" s="47"/>
      <c r="F22" s="51"/>
      <c r="G22" s="52"/>
      <c r="H22" s="52"/>
      <c r="I22" s="53" t="n">
        <f aca="false">+G22+H22</f>
        <v>0</v>
      </c>
      <c r="J22" s="53"/>
      <c r="K22" s="53" t="n">
        <f aca="false">+K21+I22</f>
        <v>0</v>
      </c>
      <c r="L22" s="54" t="n">
        <v>0.05</v>
      </c>
      <c r="M22" s="54" t="n">
        <v>0.3883</v>
      </c>
      <c r="N22" s="55" t="n">
        <f aca="false">IF(L22="Not Available",0.0889*G22,L22*G22)</f>
        <v>0</v>
      </c>
      <c r="O22" s="55" t="n">
        <f aca="false">IF(M22="Not Available",0.0889*ABS(H22),M22*ABS(H22))</f>
        <v>0</v>
      </c>
      <c r="P22" s="32" t="n">
        <f aca="false">+IF($K22&gt;0,$K22,0)</f>
        <v>0</v>
      </c>
      <c r="Q22" s="32" t="n">
        <f aca="false">+IF($K22&lt;0,$K22,0)</f>
        <v>0</v>
      </c>
      <c r="R22" s="32" t="n">
        <f aca="false">IF(P22&gt;P21,P22-P21,0)</f>
        <v>0</v>
      </c>
      <c r="S22" s="32" t="n">
        <f aca="false">IF(Q22&lt;Q21,Q22-Q21,0)</f>
        <v>0</v>
      </c>
      <c r="T22" s="56" t="n">
        <f aca="false">IF(K22&gt;0,K22*L22,0)</f>
        <v>0</v>
      </c>
      <c r="U22" s="57" t="n">
        <f aca="false">IF(K22&lt;0,K22*M22,0)</f>
        <v>0</v>
      </c>
    </row>
    <row r="23" customFormat="false" ht="12.75" hidden="false" customHeight="false" outlineLevel="0" collapsed="false">
      <c r="A23" s="47" t="n">
        <v>12</v>
      </c>
      <c r="B23" s="47"/>
      <c r="C23" s="47"/>
      <c r="D23" s="58"/>
      <c r="E23" s="47"/>
      <c r="F23" s="47"/>
      <c r="G23" s="53"/>
      <c r="H23" s="53"/>
      <c r="I23" s="53" t="n">
        <f aca="false">+G23+H23</f>
        <v>0</v>
      </c>
      <c r="J23" s="53"/>
      <c r="K23" s="53" t="n">
        <f aca="false">+K22+I23</f>
        <v>0</v>
      </c>
      <c r="L23" s="54" t="n">
        <v>0.05</v>
      </c>
      <c r="M23" s="54" t="n">
        <v>0.3883</v>
      </c>
      <c r="N23" s="55" t="n">
        <f aca="false">IF(L23="Not Available",0.0889*G23,L23*G23)</f>
        <v>0</v>
      </c>
      <c r="O23" s="55" t="n">
        <f aca="false">IF(M23="Not Available",0.0889*ABS(H23),M23*ABS(H23))</f>
        <v>0</v>
      </c>
      <c r="P23" s="32" t="n">
        <f aca="false">+IF($K23&gt;0,$K23,0)</f>
        <v>0</v>
      </c>
      <c r="Q23" s="32" t="n">
        <f aca="false">+IF($K23&lt;0,$K23,0)</f>
        <v>0</v>
      </c>
      <c r="R23" s="32" t="n">
        <f aca="false">IF(P23&gt;P22,P23-P22,0)</f>
        <v>0</v>
      </c>
      <c r="S23" s="32" t="n">
        <f aca="false">IF(Q23&lt;Q22,Q23-Q22,0)</f>
        <v>0</v>
      </c>
      <c r="T23" s="56" t="n">
        <f aca="false">IF(K23&gt;0,K23*L23,0)</f>
        <v>0</v>
      </c>
      <c r="U23" s="57" t="n">
        <f aca="false">IF(K23&lt;0,K23*M23,0)</f>
        <v>0</v>
      </c>
    </row>
    <row r="24" customFormat="false" ht="12.75" hidden="false" customHeight="false" outlineLevel="0" collapsed="false">
      <c r="A24" s="47" t="n">
        <v>13</v>
      </c>
      <c r="B24" s="51"/>
      <c r="C24" s="47"/>
      <c r="D24" s="58"/>
      <c r="E24" s="47"/>
      <c r="F24" s="51"/>
      <c r="G24" s="52"/>
      <c r="H24" s="52"/>
      <c r="I24" s="53" t="n">
        <f aca="false">+G24+H24</f>
        <v>0</v>
      </c>
      <c r="J24" s="53"/>
      <c r="K24" s="53" t="n">
        <f aca="false">+K23+I24</f>
        <v>0</v>
      </c>
      <c r="L24" s="54" t="n">
        <v>0.05</v>
      </c>
      <c r="M24" s="54" t="n">
        <v>0.3883</v>
      </c>
      <c r="N24" s="55" t="n">
        <f aca="false">IF(L24="Not Available",0.0889*G24,L24*G24)</f>
        <v>0</v>
      </c>
      <c r="O24" s="55" t="n">
        <f aca="false">IF(M24="Not Available",0.0889*ABS(H24),M24*ABS(H24))</f>
        <v>0</v>
      </c>
      <c r="P24" s="32" t="n">
        <f aca="false">+IF($K24&gt;0,$K24,0)</f>
        <v>0</v>
      </c>
      <c r="Q24" s="32" t="n">
        <f aca="false">+IF($K24&lt;0,$K24,0)</f>
        <v>0</v>
      </c>
      <c r="R24" s="32" t="n">
        <f aca="false">IF(P24&gt;P23,P24-P23,0)</f>
        <v>0</v>
      </c>
      <c r="S24" s="32" t="n">
        <f aca="false">IF(Q24&lt;Q23,Q24-Q23,0)</f>
        <v>0</v>
      </c>
      <c r="T24" s="56" t="n">
        <f aca="false">IF(K24&gt;0,K24*L24,0)</f>
        <v>0</v>
      </c>
      <c r="U24" s="57" t="n">
        <f aca="false">IF(K24&lt;0,K24*M24,0)</f>
        <v>0</v>
      </c>
    </row>
    <row r="25" customFormat="false" ht="12.75" hidden="false" customHeight="false" outlineLevel="0" collapsed="false">
      <c r="A25" s="47" t="n">
        <v>14</v>
      </c>
      <c r="B25" s="51"/>
      <c r="C25" s="47"/>
      <c r="D25" s="58"/>
      <c r="E25" s="47"/>
      <c r="F25" s="51"/>
      <c r="G25" s="52"/>
      <c r="H25" s="52"/>
      <c r="I25" s="53" t="n">
        <f aca="false">+G25+H25</f>
        <v>0</v>
      </c>
      <c r="J25" s="53"/>
      <c r="K25" s="53" t="n">
        <f aca="false">+K24+I25</f>
        <v>0</v>
      </c>
      <c r="L25" s="54" t="n">
        <v>0.05</v>
      </c>
      <c r="M25" s="54" t="n">
        <v>0.3883</v>
      </c>
      <c r="N25" s="55" t="n">
        <f aca="false">IF(L25="Not Available",0.0889*G25,L25*G25)</f>
        <v>0</v>
      </c>
      <c r="O25" s="55" t="n">
        <f aca="false">IF(M25="Not Available",0.0889*ABS(H25),M25*ABS(H25))</f>
        <v>0</v>
      </c>
      <c r="P25" s="32" t="n">
        <f aca="false">+IF($K25&gt;0,$K25,0)</f>
        <v>0</v>
      </c>
      <c r="Q25" s="32" t="n">
        <f aca="false">+IF($K25&lt;0,$K25,0)</f>
        <v>0</v>
      </c>
      <c r="R25" s="32" t="n">
        <f aca="false">IF(P25&gt;P24,P25-P24,0)</f>
        <v>0</v>
      </c>
      <c r="S25" s="32" t="n">
        <f aca="false">IF(Q25&lt;Q24,Q25-Q24,0)</f>
        <v>0</v>
      </c>
      <c r="T25" s="56" t="n">
        <f aca="false">IF(K25&gt;0,K25*L25,0)</f>
        <v>0</v>
      </c>
      <c r="U25" s="57" t="n">
        <f aca="false">IF(K25&lt;0,K25*M25,0)</f>
        <v>0</v>
      </c>
    </row>
    <row r="26" customFormat="false" ht="12.75" hidden="false" customHeight="false" outlineLevel="0" collapsed="false">
      <c r="A26" s="47" t="n">
        <v>15</v>
      </c>
      <c r="B26" s="47"/>
      <c r="C26" s="47"/>
      <c r="D26" s="58"/>
      <c r="E26" s="47"/>
      <c r="F26" s="47"/>
      <c r="G26" s="53"/>
      <c r="H26" s="53"/>
      <c r="I26" s="53" t="n">
        <f aca="false">+G26+H26</f>
        <v>0</v>
      </c>
      <c r="J26" s="53"/>
      <c r="K26" s="53" t="n">
        <f aca="false">+K25+I26</f>
        <v>0</v>
      </c>
      <c r="L26" s="54" t="n">
        <v>0.3883</v>
      </c>
      <c r="M26" s="54" t="n">
        <v>0.3883</v>
      </c>
      <c r="N26" s="55" t="n">
        <f aca="false">IF(L26="Not Available",0.0889*G26,L26*G26)</f>
        <v>0</v>
      </c>
      <c r="O26" s="55" t="n">
        <f aca="false">IF(M26="Not Available",0.0889*ABS(H26),M26*ABS(H26))</f>
        <v>0</v>
      </c>
      <c r="P26" s="32" t="n">
        <f aca="false">+IF($K26&gt;0,$K26,0)</f>
        <v>0</v>
      </c>
      <c r="Q26" s="32" t="n">
        <f aca="false">+IF($K26&lt;0,$K26,0)</f>
        <v>0</v>
      </c>
      <c r="R26" s="32" t="n">
        <f aca="false">IF(P26&gt;P25,P26-P25,0)</f>
        <v>0</v>
      </c>
      <c r="S26" s="32" t="n">
        <f aca="false">IF(Q26&lt;Q25,Q26-Q25,0)</f>
        <v>0</v>
      </c>
      <c r="T26" s="56" t="n">
        <f aca="false">IF(K26&gt;0,K26*L26,0)</f>
        <v>0</v>
      </c>
      <c r="U26" s="57" t="n">
        <f aca="false">IF(K26&lt;0,K26*M26,0)</f>
        <v>0</v>
      </c>
    </row>
    <row r="27" customFormat="false" ht="12.75" hidden="false" customHeight="false" outlineLevel="0" collapsed="false">
      <c r="A27" s="47" t="n">
        <v>16</v>
      </c>
      <c r="B27" s="51"/>
      <c r="C27" s="47"/>
      <c r="D27" s="58"/>
      <c r="E27" s="47"/>
      <c r="F27" s="51"/>
      <c r="G27" s="52"/>
      <c r="H27" s="52"/>
      <c r="I27" s="53" t="n">
        <f aca="false">+G27+H27</f>
        <v>0</v>
      </c>
      <c r="J27" s="53"/>
      <c r="K27" s="53" t="n">
        <f aca="false">+K26+I27</f>
        <v>0</v>
      </c>
      <c r="L27" s="54" t="n">
        <v>0.3883</v>
      </c>
      <c r="M27" s="54" t="n">
        <v>0.3883</v>
      </c>
      <c r="N27" s="55" t="n">
        <f aca="false">IF(L27="Not Available",0.0889*G27,L27*G27)</f>
        <v>0</v>
      </c>
      <c r="O27" s="55" t="n">
        <f aca="false">IF(M27="Not Available",0.0889*ABS(H27),M27*ABS(H27))</f>
        <v>0</v>
      </c>
      <c r="P27" s="32" t="n">
        <f aca="false">+IF($K27&gt;0,$K27,0)</f>
        <v>0</v>
      </c>
      <c r="Q27" s="32" t="n">
        <f aca="false">+IF($K27&lt;0,$K27,0)</f>
        <v>0</v>
      </c>
      <c r="R27" s="32" t="n">
        <f aca="false">IF(P27&gt;P26,P27-P26,0)</f>
        <v>0</v>
      </c>
      <c r="S27" s="32" t="n">
        <f aca="false">IF(Q27&lt;Q26,Q27-Q26,0)</f>
        <v>0</v>
      </c>
      <c r="T27" s="56" t="n">
        <f aca="false">IF(K27&gt;0,K27*L27,0)</f>
        <v>0</v>
      </c>
      <c r="U27" s="57" t="n">
        <f aca="false">IF(K27&lt;0,K27*M27,0)</f>
        <v>0</v>
      </c>
    </row>
    <row r="28" customFormat="false" ht="12.75" hidden="false" customHeight="false" outlineLevel="0" collapsed="false">
      <c r="A28" s="47" t="n">
        <v>17</v>
      </c>
      <c r="B28" s="51"/>
      <c r="C28" s="47"/>
      <c r="D28" s="58"/>
      <c r="E28" s="47"/>
      <c r="F28" s="51"/>
      <c r="G28" s="52"/>
      <c r="H28" s="52"/>
      <c r="I28" s="53" t="n">
        <f aca="false">+G28+H28</f>
        <v>0</v>
      </c>
      <c r="J28" s="53"/>
      <c r="K28" s="53" t="n">
        <f aca="false">+K27+I28</f>
        <v>0</v>
      </c>
      <c r="L28" s="54" t="n">
        <v>0.3883</v>
      </c>
      <c r="M28" s="54" t="n">
        <v>0.3883</v>
      </c>
      <c r="N28" s="55" t="n">
        <f aca="false">IF(L28="Not Available",0.0889*G28,L28*G28)</f>
        <v>0</v>
      </c>
      <c r="O28" s="55" t="n">
        <f aca="false">IF(M28="Not Available",0.0889*ABS(H28),M28*ABS(H28))</f>
        <v>0</v>
      </c>
      <c r="P28" s="32" t="n">
        <f aca="false">+IF($K28&gt;0,$K28,0)</f>
        <v>0</v>
      </c>
      <c r="Q28" s="32" t="n">
        <f aca="false">+IF($K28&lt;0,$K28,0)</f>
        <v>0</v>
      </c>
      <c r="R28" s="32" t="n">
        <f aca="false">IF(P28&gt;P27,P28-P27,0)</f>
        <v>0</v>
      </c>
      <c r="S28" s="32" t="n">
        <f aca="false">IF(Q28&lt;Q27,Q28-Q27,0)</f>
        <v>0</v>
      </c>
      <c r="T28" s="56" t="n">
        <f aca="false">IF(K28&gt;0,K28*L28,0)</f>
        <v>0</v>
      </c>
      <c r="U28" s="57" t="n">
        <f aca="false">IF(K28&lt;0,K28*M28,0)</f>
        <v>0</v>
      </c>
    </row>
    <row r="29" customFormat="false" ht="12.75" hidden="false" customHeight="false" outlineLevel="0" collapsed="false">
      <c r="A29" s="47" t="n">
        <v>18</v>
      </c>
      <c r="B29" s="47"/>
      <c r="C29" s="47"/>
      <c r="D29" s="58"/>
      <c r="E29" s="47"/>
      <c r="F29" s="47"/>
      <c r="G29" s="53"/>
      <c r="H29" s="53"/>
      <c r="I29" s="53" t="n">
        <f aca="false">+G29+H29</f>
        <v>0</v>
      </c>
      <c r="J29" s="53"/>
      <c r="K29" s="53" t="n">
        <f aca="false">+K28+I29</f>
        <v>0</v>
      </c>
      <c r="L29" s="54" t="n">
        <v>0.3883</v>
      </c>
      <c r="M29" s="54" t="n">
        <v>0.3883</v>
      </c>
      <c r="N29" s="55" t="n">
        <f aca="false">IF(L29="Not Available",0.0889*G29,L29*G29)</f>
        <v>0</v>
      </c>
      <c r="O29" s="55" t="n">
        <f aca="false">IF(M29="Not Available",0.0889*ABS(H29),M29*ABS(H29))</f>
        <v>0</v>
      </c>
      <c r="P29" s="32" t="n">
        <f aca="false">+IF($K29&gt;0,$K29,0)</f>
        <v>0</v>
      </c>
      <c r="Q29" s="32" t="n">
        <f aca="false">+IF($K29&lt;0,$K29,0)</f>
        <v>0</v>
      </c>
      <c r="R29" s="32" t="n">
        <f aca="false">IF(P29&gt;P28,P29-P28,0)</f>
        <v>0</v>
      </c>
      <c r="S29" s="32" t="n">
        <f aca="false">IF(Q29&lt;Q28,Q29-Q28,0)</f>
        <v>0</v>
      </c>
      <c r="T29" s="56" t="n">
        <f aca="false">IF(K29&gt;0,K29*L29,0)</f>
        <v>0</v>
      </c>
      <c r="U29" s="57" t="n">
        <f aca="false">IF(K29&lt;0,K29*M29,0)</f>
        <v>0</v>
      </c>
    </row>
    <row r="30" customFormat="false" ht="12.75" hidden="false" customHeight="false" outlineLevel="0" collapsed="false">
      <c r="A30" s="47" t="n">
        <v>19</v>
      </c>
      <c r="B30" s="47"/>
      <c r="C30" s="47"/>
      <c r="D30" s="58"/>
      <c r="E30" s="47"/>
      <c r="F30" s="47"/>
      <c r="G30" s="53"/>
      <c r="H30" s="53"/>
      <c r="I30" s="53" t="n">
        <f aca="false">+G30+H30</f>
        <v>0</v>
      </c>
      <c r="J30" s="53"/>
      <c r="K30" s="53" t="n">
        <f aca="false">+K29+I30</f>
        <v>0</v>
      </c>
      <c r="L30" s="54" t="n">
        <v>0.3883</v>
      </c>
      <c r="M30" s="54" t="n">
        <v>0.3883</v>
      </c>
      <c r="N30" s="55" t="n">
        <f aca="false">IF(L30="Not Available",0.0889*G30,L30*G30)</f>
        <v>0</v>
      </c>
      <c r="O30" s="55" t="n">
        <f aca="false">IF(M30="Not Available",0.0889*ABS(H30),M30*ABS(H30))</f>
        <v>0</v>
      </c>
      <c r="P30" s="32" t="n">
        <f aca="false">+IF($K30&gt;0,$K30,0)</f>
        <v>0</v>
      </c>
      <c r="Q30" s="32" t="n">
        <f aca="false">+IF($K30&lt;0,$K30,0)</f>
        <v>0</v>
      </c>
      <c r="R30" s="32" t="n">
        <f aca="false">IF(P30&gt;P29,P30-P29,0)</f>
        <v>0</v>
      </c>
      <c r="S30" s="32" t="n">
        <f aca="false">IF(Q30&lt;Q29,Q30-Q29,0)</f>
        <v>0</v>
      </c>
      <c r="T30" s="56" t="n">
        <f aca="false">IF(K30&gt;0,K30*L30,0)</f>
        <v>0</v>
      </c>
      <c r="U30" s="57" t="n">
        <f aca="false">IF(K30&lt;0,K30*M30,0)</f>
        <v>0</v>
      </c>
    </row>
    <row r="31" customFormat="false" ht="12.75" hidden="false" customHeight="false" outlineLevel="0" collapsed="false">
      <c r="A31" s="47" t="n">
        <v>20</v>
      </c>
      <c r="B31" s="51"/>
      <c r="C31" s="47"/>
      <c r="D31" s="58"/>
      <c r="E31" s="47"/>
      <c r="F31" s="51"/>
      <c r="G31" s="52"/>
      <c r="H31" s="52"/>
      <c r="I31" s="53" t="n">
        <f aca="false">+G31+H31</f>
        <v>0</v>
      </c>
      <c r="J31" s="53"/>
      <c r="K31" s="53" t="n">
        <f aca="false">+K30+I31</f>
        <v>0</v>
      </c>
      <c r="L31" s="54" t="n">
        <v>0.3883</v>
      </c>
      <c r="M31" s="54" t="n">
        <v>0.3883</v>
      </c>
      <c r="N31" s="55" t="n">
        <f aca="false">IF(L31="Not Available",0.0889*G31,L31*G31)</f>
        <v>0</v>
      </c>
      <c r="O31" s="55" t="n">
        <f aca="false">IF(M31="Not Available",0.0889*ABS(H31),M31*ABS(H31))</f>
        <v>0</v>
      </c>
      <c r="P31" s="32" t="n">
        <f aca="false">+IF($K31&gt;0,$K31,0)</f>
        <v>0</v>
      </c>
      <c r="Q31" s="32" t="n">
        <f aca="false">+IF($K31&lt;0,$K31,0)</f>
        <v>0</v>
      </c>
      <c r="R31" s="32" t="n">
        <f aca="false">IF(P31&gt;P30,P31-P30,0)</f>
        <v>0</v>
      </c>
      <c r="S31" s="32" t="n">
        <f aca="false">IF(Q31&lt;Q30,Q31-Q30,0)</f>
        <v>0</v>
      </c>
      <c r="T31" s="56" t="n">
        <f aca="false">IF(K31&gt;0,K31*L31,0)</f>
        <v>0</v>
      </c>
      <c r="U31" s="57" t="n">
        <f aca="false">IF(K31&lt;0,K31*M31,0)</f>
        <v>0</v>
      </c>
    </row>
    <row r="32" customFormat="false" ht="12.75" hidden="false" customHeight="false" outlineLevel="0" collapsed="false">
      <c r="A32" s="47" t="n">
        <v>21</v>
      </c>
      <c r="B32" s="47"/>
      <c r="C32" s="47"/>
      <c r="D32" s="58"/>
      <c r="E32" s="47"/>
      <c r="F32" s="47"/>
      <c r="G32" s="53"/>
      <c r="H32" s="53"/>
      <c r="I32" s="53" t="n">
        <f aca="false">+G32+H32</f>
        <v>0</v>
      </c>
      <c r="J32" s="53"/>
      <c r="K32" s="53" t="n">
        <f aca="false">+K31+I32</f>
        <v>0</v>
      </c>
      <c r="L32" s="54" t="n">
        <v>0.3883</v>
      </c>
      <c r="M32" s="54" t="n">
        <v>0.3883</v>
      </c>
      <c r="N32" s="55" t="n">
        <f aca="false">IF(L32="Not Available",0.0889*G32,L32*G32)</f>
        <v>0</v>
      </c>
      <c r="O32" s="55" t="n">
        <f aca="false">IF(M32="Not Available",0.0889*ABS(H32),M32*ABS(H32))</f>
        <v>0</v>
      </c>
      <c r="P32" s="32" t="n">
        <f aca="false">+IF($K32&gt;0,$K32,0)</f>
        <v>0</v>
      </c>
      <c r="Q32" s="32" t="n">
        <f aca="false">+IF($K32&lt;0,$K32,0)</f>
        <v>0</v>
      </c>
      <c r="R32" s="32" t="n">
        <f aca="false">IF(P32&gt;P31,P32-P31,0)</f>
        <v>0</v>
      </c>
      <c r="S32" s="32" t="n">
        <f aca="false">IF(Q32&lt;Q31,Q32-Q31,0)</f>
        <v>0</v>
      </c>
      <c r="T32" s="56" t="n">
        <f aca="false">IF(K32&gt;0,K32*L32,0)</f>
        <v>0</v>
      </c>
      <c r="U32" s="57" t="n">
        <f aca="false">IF(K32&lt;0,K32*M32,0)</f>
        <v>0</v>
      </c>
    </row>
    <row r="33" customFormat="false" ht="12.75" hidden="false" customHeight="false" outlineLevel="0" collapsed="false">
      <c r="A33" s="47" t="n">
        <v>22</v>
      </c>
      <c r="B33" s="51"/>
      <c r="C33" s="47"/>
      <c r="D33" s="58"/>
      <c r="E33" s="47"/>
      <c r="F33" s="51"/>
      <c r="G33" s="52"/>
      <c r="H33" s="52"/>
      <c r="I33" s="53" t="n">
        <f aca="false">+G33+H33</f>
        <v>0</v>
      </c>
      <c r="J33" s="53"/>
      <c r="K33" s="53" t="n">
        <f aca="false">+K32+I33</f>
        <v>0</v>
      </c>
      <c r="L33" s="54" t="n">
        <v>0.3883</v>
      </c>
      <c r="M33" s="54" t="n">
        <v>0.3883</v>
      </c>
      <c r="N33" s="55" t="n">
        <f aca="false">IF(L33="Not Available",0.0889*G33,L33*G33)</f>
        <v>0</v>
      </c>
      <c r="O33" s="55" t="n">
        <f aca="false">IF(M33="Not Available",0.0889*ABS(H33),M33*ABS(H33))</f>
        <v>0</v>
      </c>
      <c r="P33" s="32" t="n">
        <f aca="false">+IF($K33&gt;0,$K33,0)</f>
        <v>0</v>
      </c>
      <c r="Q33" s="32" t="n">
        <f aca="false">+IF($K33&lt;0,$K33,0)</f>
        <v>0</v>
      </c>
      <c r="R33" s="32" t="n">
        <f aca="false">IF(P33&gt;P32,P33-P32,0)</f>
        <v>0</v>
      </c>
      <c r="S33" s="32" t="n">
        <f aca="false">IF(Q33&lt;Q32,Q33-Q32,0)</f>
        <v>0</v>
      </c>
      <c r="T33" s="56" t="n">
        <f aca="false">IF(K33&gt;0,K33*L33,0)</f>
        <v>0</v>
      </c>
      <c r="U33" s="57" t="n">
        <f aca="false">IF(K33&lt;0,K33*M33,0)</f>
        <v>0</v>
      </c>
    </row>
    <row r="34" customFormat="false" ht="12.75" hidden="false" customHeight="false" outlineLevel="0" collapsed="false">
      <c r="A34" s="47" t="n">
        <v>23</v>
      </c>
      <c r="B34" s="51"/>
      <c r="C34" s="47"/>
      <c r="D34" s="58"/>
      <c r="E34" s="47"/>
      <c r="F34" s="51"/>
      <c r="G34" s="52"/>
      <c r="H34" s="52"/>
      <c r="I34" s="53" t="n">
        <f aca="false">+G34+H34</f>
        <v>0</v>
      </c>
      <c r="J34" s="53"/>
      <c r="K34" s="53" t="n">
        <f aca="false">+K33+I34</f>
        <v>0</v>
      </c>
      <c r="L34" s="54" t="n">
        <v>0.3883</v>
      </c>
      <c r="M34" s="54" t="n">
        <v>0.3883</v>
      </c>
      <c r="N34" s="55" t="n">
        <f aca="false">IF(L34="Not Available",0.0889*G34,L34*G34)</f>
        <v>0</v>
      </c>
      <c r="O34" s="55" t="n">
        <f aca="false">IF(M34="Not Available",0.0889*ABS(H34),M34*ABS(H34))</f>
        <v>0</v>
      </c>
      <c r="P34" s="32" t="n">
        <f aca="false">+IF($K34&gt;0,$K34,0)</f>
        <v>0</v>
      </c>
      <c r="Q34" s="32" t="n">
        <f aca="false">+IF($K34&lt;0,$K34,0)</f>
        <v>0</v>
      </c>
      <c r="R34" s="32" t="n">
        <f aca="false">IF(P34&gt;P33,P34-P33,0)</f>
        <v>0</v>
      </c>
      <c r="S34" s="32" t="n">
        <f aca="false">IF(Q34&lt;Q33,Q34-Q33,0)</f>
        <v>0</v>
      </c>
      <c r="T34" s="56" t="n">
        <f aca="false">IF(K34&gt;0,K34*L34,0)</f>
        <v>0</v>
      </c>
      <c r="U34" s="57" t="n">
        <f aca="false">IF(K34&lt;0,K34*M34,0)</f>
        <v>0</v>
      </c>
    </row>
    <row r="35" customFormat="false" ht="12.75" hidden="false" customHeight="false" outlineLevel="0" collapsed="false">
      <c r="A35" s="47" t="n">
        <v>24</v>
      </c>
      <c r="B35" s="51"/>
      <c r="C35" s="47"/>
      <c r="D35" s="58"/>
      <c r="E35" s="47"/>
      <c r="F35" s="51"/>
      <c r="G35" s="52"/>
      <c r="H35" s="52"/>
      <c r="I35" s="53" t="n">
        <f aca="false">+G35+H35</f>
        <v>0</v>
      </c>
      <c r="J35" s="53"/>
      <c r="K35" s="53" t="n">
        <f aca="false">+K34+I35</f>
        <v>0</v>
      </c>
      <c r="L35" s="54" t="n">
        <v>0.3883</v>
      </c>
      <c r="M35" s="54" t="n">
        <v>0.3883</v>
      </c>
      <c r="N35" s="55" t="n">
        <f aca="false">IF(L35="Not Available",0.0889*G35,L35*G35)</f>
        <v>0</v>
      </c>
      <c r="O35" s="55" t="n">
        <f aca="false">IF(M35="Not Available",0.0889*ABS(H35),M35*ABS(H35))</f>
        <v>0</v>
      </c>
      <c r="P35" s="32" t="n">
        <f aca="false">+IF($K35&gt;0,$K35,0)</f>
        <v>0</v>
      </c>
      <c r="Q35" s="32" t="n">
        <f aca="false">+IF($K35&lt;0,$K35,0)</f>
        <v>0</v>
      </c>
      <c r="R35" s="32" t="n">
        <f aca="false">IF(P35&gt;P34,P35-P34,0)</f>
        <v>0</v>
      </c>
      <c r="S35" s="32" t="n">
        <f aca="false">IF(Q35&lt;Q34,Q35-Q34,0)</f>
        <v>0</v>
      </c>
      <c r="T35" s="56" t="n">
        <f aca="false">IF(K35&gt;0,K35*L35,0)</f>
        <v>0</v>
      </c>
      <c r="U35" s="57" t="n">
        <f aca="false">IF(K35&lt;0,K35*M35,0)</f>
        <v>0</v>
      </c>
    </row>
    <row r="36" customFormat="false" ht="12.75" hidden="false" customHeight="false" outlineLevel="0" collapsed="false">
      <c r="A36" s="47" t="n">
        <v>25</v>
      </c>
      <c r="B36" s="51"/>
      <c r="C36" s="47"/>
      <c r="D36" s="58"/>
      <c r="E36" s="47"/>
      <c r="F36" s="51"/>
      <c r="G36" s="52"/>
      <c r="H36" s="52"/>
      <c r="I36" s="53" t="n">
        <f aca="false">+G36+H36</f>
        <v>0</v>
      </c>
      <c r="J36" s="53"/>
      <c r="K36" s="53" t="n">
        <f aca="false">+K35+I36</f>
        <v>0</v>
      </c>
      <c r="L36" s="54" t="n">
        <v>0.3883</v>
      </c>
      <c r="M36" s="54" t="n">
        <v>0.3883</v>
      </c>
      <c r="N36" s="55" t="n">
        <f aca="false">IF(L36="Not Available",0.0889*G36,L36*G36)</f>
        <v>0</v>
      </c>
      <c r="O36" s="55" t="n">
        <f aca="false">IF(M36="Not Available",0.0889*ABS(H36),M36*ABS(H36))</f>
        <v>0</v>
      </c>
      <c r="P36" s="32" t="n">
        <f aca="false">+IF($K36&gt;0,$K36,0)</f>
        <v>0</v>
      </c>
      <c r="Q36" s="32" t="n">
        <f aca="false">+IF($K36&lt;0,$K36,0)</f>
        <v>0</v>
      </c>
      <c r="R36" s="32" t="n">
        <f aca="false">IF(P36&gt;P35,P36-P35,0)</f>
        <v>0</v>
      </c>
      <c r="S36" s="32" t="n">
        <f aca="false">IF(Q36&lt;Q35,Q36-Q35,0)</f>
        <v>0</v>
      </c>
      <c r="T36" s="56" t="n">
        <f aca="false">IF(K36&gt;0,K36*L36,0)</f>
        <v>0</v>
      </c>
      <c r="U36" s="57" t="n">
        <f aca="false">IF(K36&lt;0,K36*M36,0)</f>
        <v>0</v>
      </c>
    </row>
    <row r="37" customFormat="false" ht="12.75" hidden="false" customHeight="false" outlineLevel="0" collapsed="false">
      <c r="A37" s="47" t="n">
        <v>26</v>
      </c>
      <c r="B37" s="51"/>
      <c r="C37" s="47"/>
      <c r="D37" s="58"/>
      <c r="E37" s="47"/>
      <c r="F37" s="51"/>
      <c r="G37" s="52"/>
      <c r="H37" s="52"/>
      <c r="I37" s="53" t="n">
        <f aca="false">+G37+H37</f>
        <v>0</v>
      </c>
      <c r="J37" s="53"/>
      <c r="K37" s="53" t="n">
        <f aca="false">+K36+I37</f>
        <v>0</v>
      </c>
      <c r="L37" s="54" t="n">
        <v>0.3883</v>
      </c>
      <c r="M37" s="54" t="n">
        <v>0.3883</v>
      </c>
      <c r="N37" s="55" t="n">
        <f aca="false">IF(L37="Not Available",0.0889*G37,L37*G37)</f>
        <v>0</v>
      </c>
      <c r="O37" s="55" t="n">
        <f aca="false">IF(M37="Not Available",0.0889*ABS(H37),M37*ABS(H37))</f>
        <v>0</v>
      </c>
      <c r="P37" s="32" t="n">
        <f aca="false">+IF($K37&gt;0,$K37,0)</f>
        <v>0</v>
      </c>
      <c r="Q37" s="32" t="n">
        <f aca="false">+IF($K37&lt;0,$K37,0)</f>
        <v>0</v>
      </c>
      <c r="R37" s="32" t="n">
        <f aca="false">IF(P37&gt;P36,P37-P36,0)</f>
        <v>0</v>
      </c>
      <c r="S37" s="32" t="n">
        <f aca="false">IF(Q37&lt;Q36,Q37-Q36,0)</f>
        <v>0</v>
      </c>
      <c r="T37" s="56" t="n">
        <f aca="false">IF(K37&gt;0,K37*L37,0)</f>
        <v>0</v>
      </c>
      <c r="U37" s="57" t="n">
        <f aca="false">IF(K37&lt;0,K37*M37,0)</f>
        <v>0</v>
      </c>
    </row>
    <row r="38" customFormat="false" ht="12.75" hidden="false" customHeight="false" outlineLevel="0" collapsed="false">
      <c r="A38" s="47" t="n">
        <v>27</v>
      </c>
      <c r="B38" s="51"/>
      <c r="C38" s="47"/>
      <c r="D38" s="58"/>
      <c r="E38" s="47"/>
      <c r="F38" s="51"/>
      <c r="G38" s="52"/>
      <c r="H38" s="52"/>
      <c r="I38" s="53" t="n">
        <f aca="false">+G38+H38</f>
        <v>0</v>
      </c>
      <c r="J38" s="53"/>
      <c r="K38" s="53" t="n">
        <f aca="false">+K37+I38</f>
        <v>0</v>
      </c>
      <c r="L38" s="54" t="n">
        <v>0.3883</v>
      </c>
      <c r="M38" s="54" t="n">
        <v>0.3883</v>
      </c>
      <c r="N38" s="55" t="n">
        <f aca="false">IF(L38="Not Available",0.0889*G38,L38*G38)</f>
        <v>0</v>
      </c>
      <c r="O38" s="55" t="n">
        <f aca="false">IF(M38="Not Available",0.0889*ABS(H38),M38*ABS(H38))</f>
        <v>0</v>
      </c>
      <c r="P38" s="32" t="n">
        <f aca="false">+IF($K38&gt;0,$K38,0)</f>
        <v>0</v>
      </c>
      <c r="Q38" s="32" t="n">
        <f aca="false">+IF($K38&lt;0,$K38,0)</f>
        <v>0</v>
      </c>
      <c r="R38" s="32" t="n">
        <f aca="false">IF(P38&gt;P37,P38-P37,0)</f>
        <v>0</v>
      </c>
      <c r="S38" s="32" t="n">
        <f aca="false">IF(Q38&lt;Q37,Q38-Q37,0)</f>
        <v>0</v>
      </c>
      <c r="T38" s="56" t="n">
        <f aca="false">IF(K38&gt;0,K38*L38,0)</f>
        <v>0</v>
      </c>
      <c r="U38" s="57" t="n">
        <f aca="false">IF(K38&lt;0,K38*M38,0)</f>
        <v>0</v>
      </c>
    </row>
    <row r="39" customFormat="false" ht="12.75" hidden="false" customHeight="false" outlineLevel="0" collapsed="false">
      <c r="A39" s="47" t="n">
        <v>28</v>
      </c>
      <c r="B39" s="51"/>
      <c r="C39" s="47"/>
      <c r="D39" s="58"/>
      <c r="E39" s="47"/>
      <c r="F39" s="51"/>
      <c r="G39" s="52"/>
      <c r="H39" s="52"/>
      <c r="I39" s="53" t="n">
        <f aca="false">+G39+H39</f>
        <v>0</v>
      </c>
      <c r="J39" s="53"/>
      <c r="K39" s="53" t="n">
        <f aca="false">+K38+I39</f>
        <v>0</v>
      </c>
      <c r="L39" s="54" t="n">
        <v>0.3883</v>
      </c>
      <c r="M39" s="54" t="n">
        <v>0.3883</v>
      </c>
      <c r="N39" s="55" t="n">
        <f aca="false">IF(L39="Not Available",0.0889*G39,L39*G39)</f>
        <v>0</v>
      </c>
      <c r="O39" s="55" t="n">
        <f aca="false">IF(M39="Not Available",0.0889*ABS(H39),M39*ABS(H39))</f>
        <v>0</v>
      </c>
      <c r="P39" s="32" t="n">
        <f aca="false">+IF($K39&gt;0,$K39,0)</f>
        <v>0</v>
      </c>
      <c r="Q39" s="32" t="n">
        <f aca="false">+IF($K39&lt;0,$K39,0)</f>
        <v>0</v>
      </c>
      <c r="R39" s="32" t="n">
        <f aca="false">IF(P39&gt;P38,P39-P38,0)</f>
        <v>0</v>
      </c>
      <c r="S39" s="32" t="n">
        <f aca="false">IF(Q39&lt;Q38,Q39-Q38,0)</f>
        <v>0</v>
      </c>
      <c r="T39" s="56" t="n">
        <f aca="false">IF(K39&gt;0,K39*L39,0)</f>
        <v>0</v>
      </c>
      <c r="U39" s="57" t="n">
        <f aca="false">IF(K39&lt;0,K39*M39,0)</f>
        <v>0</v>
      </c>
    </row>
    <row r="40" customFormat="false" ht="12.75" hidden="false" customHeight="false" outlineLevel="0" collapsed="false">
      <c r="A40" s="47" t="n">
        <v>29</v>
      </c>
      <c r="B40" s="51"/>
      <c r="C40" s="47"/>
      <c r="D40" s="58"/>
      <c r="E40" s="47"/>
      <c r="F40" s="51"/>
      <c r="G40" s="52"/>
      <c r="H40" s="52"/>
      <c r="I40" s="53" t="n">
        <f aca="false">+G40+H40</f>
        <v>0</v>
      </c>
      <c r="J40" s="53"/>
      <c r="K40" s="53" t="n">
        <f aca="false">+K39+I40</f>
        <v>0</v>
      </c>
      <c r="L40" s="54" t="n">
        <v>0.3883</v>
      </c>
      <c r="M40" s="54" t="n">
        <v>0.3883</v>
      </c>
      <c r="N40" s="55" t="n">
        <f aca="false">IF(L40="Not Available",0.0889*G40,L40*G40)</f>
        <v>0</v>
      </c>
      <c r="O40" s="55" t="n">
        <f aca="false">IF(M40="Not Available",0.0889*ABS(H40),M40*ABS(H40))</f>
        <v>0</v>
      </c>
      <c r="P40" s="32" t="n">
        <f aca="false">+IF($K40&gt;0,$K40,0)</f>
        <v>0</v>
      </c>
      <c r="Q40" s="32" t="n">
        <f aca="false">+IF($K40&lt;0,$K40,0)</f>
        <v>0</v>
      </c>
      <c r="R40" s="32" t="n">
        <f aca="false">IF(P40&gt;P39,P40-P39,0)</f>
        <v>0</v>
      </c>
      <c r="S40" s="32" t="n">
        <f aca="false">IF(Q40&lt;Q39,Q40-Q39,0)</f>
        <v>0</v>
      </c>
      <c r="T40" s="56" t="n">
        <f aca="false">IF(K40&gt;0,K40*L40,0)</f>
        <v>0</v>
      </c>
      <c r="U40" s="57" t="n">
        <f aca="false">IF(K40&lt;0,K40*M40,0)</f>
        <v>0</v>
      </c>
    </row>
    <row r="41" customFormat="false" ht="12.75" hidden="false" customHeight="false" outlineLevel="0" collapsed="false">
      <c r="A41" s="47" t="n">
        <v>30</v>
      </c>
      <c r="B41" s="51"/>
      <c r="C41" s="47"/>
      <c r="D41" s="58"/>
      <c r="E41" s="47"/>
      <c r="F41" s="51"/>
      <c r="G41" s="60"/>
      <c r="H41" s="60"/>
      <c r="I41" s="61" t="n">
        <f aca="false">+G41+H41</f>
        <v>0</v>
      </c>
      <c r="J41" s="53"/>
      <c r="K41" s="53" t="n">
        <f aca="false">+K40+I41</f>
        <v>0</v>
      </c>
      <c r="L41" s="54" t="n">
        <v>0.3883</v>
      </c>
      <c r="M41" s="54" t="n">
        <v>0.3883</v>
      </c>
      <c r="N41" s="55" t="n">
        <f aca="false">IF(L41="Not Available",0.0889*G41,L41*G41)</f>
        <v>0</v>
      </c>
      <c r="O41" s="55" t="n">
        <f aca="false">IF(M41="Not Available",0.0889*ABS(H41),M41*ABS(H41))</f>
        <v>0</v>
      </c>
      <c r="P41" s="32" t="n">
        <f aca="false">+IF($K41&gt;0,$K41,0)</f>
        <v>0</v>
      </c>
      <c r="Q41" s="32" t="n">
        <f aca="false">+IF($K41&lt;0,$K41,0)</f>
        <v>0</v>
      </c>
      <c r="R41" s="32" t="n">
        <f aca="false">IF(P41&gt;P40,P41-P40,0)</f>
        <v>0</v>
      </c>
      <c r="S41" s="32" t="n">
        <f aca="false">IF(Q41&lt;Q40,Q41-Q40,0)</f>
        <v>0</v>
      </c>
      <c r="T41" s="56" t="n">
        <f aca="false">IF(K41&gt;0,K41*L41,0)</f>
        <v>0</v>
      </c>
      <c r="U41" s="57" t="n">
        <f aca="false">IF(K41&lt;0,K41*M41,0)</f>
        <v>0</v>
      </c>
    </row>
    <row r="42" customFormat="false" ht="12.75" hidden="false" customHeight="false" outlineLevel="0" collapsed="false">
      <c r="A42" s="47" t="n">
        <v>31</v>
      </c>
      <c r="B42" s="51"/>
      <c r="C42" s="47"/>
      <c r="D42" s="58"/>
      <c r="E42" s="47"/>
      <c r="F42" s="51"/>
      <c r="G42" s="60"/>
      <c r="H42" s="60"/>
      <c r="I42" s="61" t="n">
        <f aca="false">+G42+H42</f>
        <v>0</v>
      </c>
      <c r="J42" s="53"/>
      <c r="K42" s="53" t="n">
        <f aca="false">+K41+I42</f>
        <v>0</v>
      </c>
      <c r="L42" s="54" t="n">
        <v>0.3883</v>
      </c>
      <c r="M42" s="54" t="n">
        <v>0.3883</v>
      </c>
      <c r="N42" s="55" t="n">
        <f aca="false">IF(L42="Not Available",0.0889*G42,L42*G42)</f>
        <v>0</v>
      </c>
      <c r="O42" s="55" t="n">
        <f aca="false">IF(M42="Not Available",0.0889*ABS(H42),M42*ABS(H42))</f>
        <v>0</v>
      </c>
      <c r="P42" s="32" t="n">
        <f aca="false">+IF($K42&gt;0,$K42,0)</f>
        <v>0</v>
      </c>
      <c r="Q42" s="32" t="n">
        <f aca="false">+IF($K42&lt;0,$K42,0)</f>
        <v>0</v>
      </c>
      <c r="R42" s="32" t="n">
        <f aca="false">IF(P42&gt;P41,P42-P41,0)</f>
        <v>0</v>
      </c>
      <c r="S42" s="32" t="n">
        <f aca="false">IF(Q42&lt;Q41,Q42-Q41,0)</f>
        <v>0</v>
      </c>
      <c r="T42" s="56" t="n">
        <f aca="false">IF(K42&gt;0,K42*L42,0)</f>
        <v>0</v>
      </c>
      <c r="U42" s="57" t="n">
        <f aca="false">IF(K42&lt;0,K42*M42,0)</f>
        <v>0</v>
      </c>
    </row>
    <row r="43" customFormat="false" ht="12.75" hidden="false" customHeight="false" outlineLevel="0" collapsed="false">
      <c r="A43" s="47" t="s">
        <v>41</v>
      </c>
      <c r="E43" s="0"/>
      <c r="F43" s="0"/>
      <c r="G43" s="33" t="n">
        <f aca="false">+SUM(G12:G42)</f>
        <v>0</v>
      </c>
      <c r="H43" s="33" t="n">
        <f aca="false">+SUM(H12:H42)</f>
        <v>0</v>
      </c>
      <c r="I43" s="33" t="n">
        <f aca="false">+SUM(I12:I42)</f>
        <v>0</v>
      </c>
      <c r="N43" s="84" t="n">
        <f aca="false">SUM(N12:N42)</f>
        <v>0</v>
      </c>
      <c r="O43" s="84" t="n">
        <f aca="false">SUM(O12:O42)</f>
        <v>0</v>
      </c>
      <c r="P43" s="84" t="n">
        <f aca="false">SUM(P12:P42)</f>
        <v>0</v>
      </c>
      <c r="Q43" s="84" t="n">
        <f aca="false">SUM(Q12:Q42)</f>
        <v>0</v>
      </c>
      <c r="R43" s="84" t="n">
        <f aca="false">SUM(R12:R42)</f>
        <v>0</v>
      </c>
      <c r="S43" s="84" t="n">
        <f aca="false">SUM(S12:S42)</f>
        <v>0</v>
      </c>
      <c r="T43" s="84" t="n">
        <f aca="false">SUM(T12:T42)</f>
        <v>0</v>
      </c>
      <c r="U43" s="84" t="n">
        <f aca="false">SUM(U12:U42)</f>
        <v>0</v>
      </c>
    </row>
    <row r="44" customFormat="false" ht="12.75" hidden="false" customHeight="false" outlineLevel="0" collapsed="false">
      <c r="A44" s="47"/>
      <c r="E44" s="0"/>
      <c r="F44" s="0"/>
      <c r="G44" s="0"/>
    </row>
    <row r="45" customFormat="false" ht="13.5" hidden="false" customHeight="false" outlineLevel="0" collapsed="false">
      <c r="A45" s="47"/>
      <c r="E45" s="0"/>
      <c r="F45" s="0"/>
      <c r="G45" s="0"/>
      <c r="R45" s="66" t="s">
        <v>42</v>
      </c>
      <c r="S45" s="32" t="n">
        <f aca="false">+R43-S43</f>
        <v>0</v>
      </c>
    </row>
    <row r="46" customFormat="false" ht="13.5" hidden="false" customHeight="false" outlineLevel="0" collapsed="false">
      <c r="A46" s="47"/>
      <c r="E46" s="67" t="s">
        <v>43</v>
      </c>
      <c r="G46" s="31" t="n">
        <f aca="false">+G43</f>
        <v>0</v>
      </c>
      <c r="M46" s="68" t="s">
        <v>44</v>
      </c>
      <c r="N46" s="68"/>
      <c r="O46" s="68"/>
      <c r="P46" s="68"/>
      <c r="Q46" s="68"/>
      <c r="R46" s="68"/>
      <c r="S46" s="68"/>
      <c r="T46" s="68"/>
      <c r="U46" s="69" t="n">
        <f aca="false">T43+(ABS((U43)))</f>
        <v>0</v>
      </c>
    </row>
    <row r="47" customFormat="false" ht="12.75" hidden="false" customHeight="false" outlineLevel="0" collapsed="false">
      <c r="A47" s="47"/>
      <c r="E47" s="67" t="s">
        <v>45</v>
      </c>
      <c r="G47" s="31" t="n">
        <f aca="false">+H43</f>
        <v>0</v>
      </c>
      <c r="N47" s="70"/>
      <c r="O47" s="70"/>
      <c r="S47" s="71"/>
      <c r="T47" s="70"/>
    </row>
    <row r="48" customFormat="false" ht="12.75" hidden="false" customHeight="false" outlineLevel="0" collapsed="false">
      <c r="A48" s="47"/>
      <c r="N48" s="70"/>
      <c r="O48" s="70"/>
      <c r="S48" s="71"/>
      <c r="T48" s="70"/>
    </row>
    <row r="49" customFormat="false" ht="22.5" hidden="false" customHeight="false" outlineLevel="0" collapsed="false">
      <c r="A49" s="47"/>
      <c r="N49" s="72" t="s">
        <v>46</v>
      </c>
      <c r="O49" s="73"/>
      <c r="S49" s="71"/>
      <c r="T49" s="70"/>
    </row>
    <row r="50" customFormat="false" ht="12.75" hidden="false" customHeight="false" outlineLevel="0" collapsed="false">
      <c r="A50" s="47"/>
      <c r="N50" s="74" t="s">
        <v>47</v>
      </c>
      <c r="O50" s="75" t="n">
        <f aca="false">+G43*0.0128</f>
        <v>0</v>
      </c>
      <c r="S50" s="71"/>
      <c r="T50" s="70"/>
    </row>
    <row r="51" customFormat="false" ht="12.75" hidden="false" customHeight="false" outlineLevel="0" collapsed="false">
      <c r="A51" s="47"/>
      <c r="N51" s="74" t="s">
        <v>48</v>
      </c>
      <c r="O51" s="75" t="n">
        <f aca="false">+H43*-0.0128</f>
        <v>-0</v>
      </c>
    </row>
    <row r="52" customFormat="false" ht="12.75" hidden="false" customHeight="false" outlineLevel="0" collapsed="false">
      <c r="A52" s="47"/>
      <c r="N52" s="74" t="s">
        <v>49</v>
      </c>
      <c r="O52" s="75" t="n">
        <f aca="false">0.0761*S45</f>
        <v>0</v>
      </c>
    </row>
    <row r="53" customFormat="false" ht="12.75" hidden="false" customHeight="false" outlineLevel="0" collapsed="false">
      <c r="A53" s="47"/>
      <c r="N53" s="76" t="s">
        <v>50</v>
      </c>
      <c r="O53" s="77" t="n">
        <f aca="false">SUM(O50:O52)</f>
        <v>0</v>
      </c>
    </row>
    <row r="54" customFormat="false" ht="12.75" hidden="false" customHeight="false" outlineLevel="0" collapsed="false">
      <c r="A54" s="47"/>
    </row>
    <row r="55" customFormat="false" ht="12.75" hidden="false" customHeight="false" outlineLevel="0" collapsed="false">
      <c r="A55" s="47"/>
      <c r="N55" s="78" t="s">
        <v>51</v>
      </c>
      <c r="O55" s="79" t="n">
        <f aca="false">MIN(O53,O46)</f>
        <v>0</v>
      </c>
    </row>
    <row r="57" customFormat="false" ht="12.75" hidden="false" customHeight="false" outlineLevel="0" collapsed="false">
      <c r="N57" s="80"/>
      <c r="O57" s="81"/>
    </row>
    <row r="58" customFormat="false" ht="12.75" hidden="false" customHeight="false" outlineLevel="0" collapsed="false">
      <c r="N58" s="81"/>
      <c r="O58" s="82"/>
    </row>
    <row r="59" customFormat="false" ht="12.75" hidden="false" customHeight="false" outlineLevel="0" collapsed="false">
      <c r="N59" s="81"/>
      <c r="O59" s="82"/>
    </row>
    <row r="60" customFormat="false" ht="12.75" hidden="false" customHeight="false" outlineLevel="0" collapsed="false">
      <c r="N60" s="81"/>
      <c r="O60" s="82"/>
    </row>
    <row r="61" customFormat="false" ht="12.75" hidden="false" customHeight="false" outlineLevel="0" collapsed="false">
      <c r="N61" s="81"/>
      <c r="O61" s="82"/>
    </row>
    <row r="62" customFormat="false" ht="12.75" hidden="false" customHeight="false" outlineLevel="0" collapsed="false">
      <c r="N62" s="70"/>
      <c r="O62" s="70"/>
    </row>
  </sheetData>
  <mergeCells count="2">
    <mergeCell ref="P9:S9"/>
    <mergeCell ref="M46:T46"/>
  </mergeCells>
  <printOptions headings="false" gridLines="true" gridLinesSet="true" horizontalCentered="false" verticalCentered="false"/>
  <pageMargins left="0" right="0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6:IW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2" activeCellId="0" sqref="G12:H4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9" width="5.99"/>
    <col collapsed="false" customWidth="true" hidden="false" outlineLevel="0" max="2" min="2" style="29" width="26.7"/>
    <col collapsed="false" customWidth="true" hidden="false" outlineLevel="0" max="3" min="3" style="29" width="10.13"/>
    <col collapsed="false" customWidth="true" hidden="false" outlineLevel="0" max="4" min="4" style="30" width="9.28"/>
    <col collapsed="false" customWidth="true" hidden="false" outlineLevel="0" max="5" min="5" style="29" width="6.99"/>
    <col collapsed="false" customWidth="true" hidden="false" outlineLevel="0" max="6" min="6" style="29" width="7.7"/>
    <col collapsed="false" customWidth="true" hidden="false" outlineLevel="0" max="7" min="7" style="31" width="11.28"/>
    <col collapsed="false" customWidth="true" hidden="false" outlineLevel="0" max="8" min="8" style="31" width="13.7"/>
    <col collapsed="false" customWidth="true" hidden="false" outlineLevel="0" max="9" min="9" style="31" width="11.28"/>
    <col collapsed="false" customWidth="true" hidden="false" outlineLevel="0" max="10" min="10" style="31" width="10.71"/>
    <col collapsed="false" customWidth="true" hidden="false" outlineLevel="0" max="11" min="11" style="31" width="8.7"/>
    <col collapsed="false" customWidth="true" hidden="false" outlineLevel="0" max="12" min="12" style="29" width="13.14"/>
    <col collapsed="false" customWidth="true" hidden="false" outlineLevel="0" max="13" min="13" style="29" width="14.14"/>
    <col collapsed="false" customWidth="true" hidden="true" outlineLevel="0" max="14" min="14" style="29" width="11.42"/>
    <col collapsed="false" customWidth="true" hidden="true" outlineLevel="0" max="15" min="15" style="29" width="13.7"/>
    <col collapsed="false" customWidth="true" hidden="true" outlineLevel="0" max="16" min="16" style="32" width="9.06"/>
    <col collapsed="false" customWidth="true" hidden="true" outlineLevel="0" max="17" min="17" style="32" width="11.7"/>
    <col collapsed="false" customWidth="true" hidden="true" outlineLevel="0" max="18" min="18" style="32" width="12.14"/>
    <col collapsed="false" customWidth="true" hidden="true" outlineLevel="0" max="19" min="19" style="32" width="11.42"/>
    <col collapsed="false" customWidth="true" hidden="false" outlineLevel="0" max="20" min="20" style="29" width="12.14"/>
    <col collapsed="false" customWidth="true" hidden="false" outlineLevel="0" max="21" min="21" style="29" width="13.7"/>
    <col collapsed="false" customWidth="false" hidden="false" outlineLevel="0" max="257" min="22" style="29" width="9.14"/>
  </cols>
  <sheetData>
    <row r="6" customFormat="false" ht="12.75" hidden="false" customHeight="false" outlineLevel="0" collapsed="false">
      <c r="T6" s="56" t="n">
        <f aca="false">IF(K6&gt;0,K6*L6,0)</f>
        <v>0</v>
      </c>
    </row>
    <row r="8" customFormat="false" ht="12.75" hidden="false" customHeight="false" outlineLevel="0" collapsed="false">
      <c r="U8" s="57"/>
    </row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33"/>
      <c r="H9" s="33"/>
      <c r="I9" s="33"/>
      <c r="J9" s="33"/>
      <c r="K9" s="33"/>
      <c r="L9" s="0"/>
      <c r="M9" s="0"/>
      <c r="N9" s="0"/>
      <c r="O9" s="0"/>
      <c r="P9" s="34" t="s">
        <v>16</v>
      </c>
      <c r="Q9" s="34"/>
      <c r="R9" s="34"/>
      <c r="S9" s="34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35" t="s">
        <v>17</v>
      </c>
      <c r="B10" s="35" t="s">
        <v>18</v>
      </c>
      <c r="C10" s="36" t="s">
        <v>19</v>
      </c>
      <c r="D10" s="37" t="s">
        <v>20</v>
      </c>
      <c r="E10" s="35" t="s">
        <v>21</v>
      </c>
      <c r="F10" s="35" t="s">
        <v>22</v>
      </c>
      <c r="G10" s="38" t="s">
        <v>23</v>
      </c>
      <c r="H10" s="38" t="s">
        <v>24</v>
      </c>
      <c r="I10" s="38" t="s">
        <v>25</v>
      </c>
      <c r="J10" s="39" t="s">
        <v>26</v>
      </c>
      <c r="K10" s="38" t="s">
        <v>27</v>
      </c>
      <c r="L10" s="40" t="s">
        <v>28</v>
      </c>
      <c r="M10" s="40" t="s">
        <v>29</v>
      </c>
      <c r="N10" s="40" t="s">
        <v>30</v>
      </c>
      <c r="O10" s="40" t="s">
        <v>31</v>
      </c>
      <c r="P10" s="41" t="s">
        <v>32</v>
      </c>
      <c r="Q10" s="41" t="s">
        <v>33</v>
      </c>
      <c r="R10" s="41" t="s">
        <v>34</v>
      </c>
      <c r="S10" s="41" t="s">
        <v>35</v>
      </c>
      <c r="T10" s="42" t="s">
        <v>36</v>
      </c>
      <c r="U10" s="42" t="s">
        <v>37</v>
      </c>
      <c r="V10" s="43"/>
      <c r="W10" s="43"/>
    </row>
    <row r="11" customFormat="false" ht="12.75" hidden="false" customHeight="false" outlineLevel="0" collapsed="false">
      <c r="A11" s="44"/>
      <c r="B11" s="45" t="s">
        <v>52</v>
      </c>
      <c r="C11" s="45" t="n">
        <v>27268</v>
      </c>
      <c r="D11" s="46" t="s">
        <v>56</v>
      </c>
      <c r="E11" s="47" t="n">
        <v>500622</v>
      </c>
      <c r="F11" s="48" t="s">
        <v>39</v>
      </c>
      <c r="G11" s="49"/>
      <c r="H11" s="49"/>
      <c r="I11" s="49"/>
      <c r="J11" s="49"/>
      <c r="K11" s="49"/>
      <c r="L11" s="50"/>
      <c r="M11" s="50"/>
      <c r="N11" s="50"/>
      <c r="O11" s="50"/>
      <c r="P11" s="32" t="n">
        <f aca="false">IF($J11&gt;0,$J11,0)</f>
        <v>0</v>
      </c>
      <c r="Q11" s="32" t="n">
        <f aca="false">IF($J11&lt;0,$J11,0)</f>
        <v>0</v>
      </c>
      <c r="R11" s="32" t="n">
        <f aca="false">+P11</f>
        <v>0</v>
      </c>
      <c r="S11" s="32" t="n">
        <f aca="false">+Q11</f>
        <v>0</v>
      </c>
    </row>
    <row r="12" customFormat="false" ht="12.75" hidden="false" customHeight="false" outlineLevel="0" collapsed="false">
      <c r="A12" s="47" t="n">
        <v>1</v>
      </c>
      <c r="B12" s="51"/>
      <c r="C12" s="47"/>
      <c r="D12" s="0"/>
      <c r="E12" s="0"/>
      <c r="F12" s="0"/>
      <c r="G12" s="52"/>
      <c r="H12" s="52"/>
      <c r="I12" s="53" t="n">
        <f aca="false">+G12+H12</f>
        <v>0</v>
      </c>
      <c r="J12" s="53"/>
      <c r="K12" s="53" t="n">
        <f aca="false">+J11+I12</f>
        <v>0</v>
      </c>
      <c r="L12" s="54" t="n">
        <v>0.05</v>
      </c>
      <c r="M12" s="54" t="n">
        <v>0.3883</v>
      </c>
      <c r="N12" s="55" t="n">
        <f aca="false">IF(L12="Not Available",0.0889*G12,L12*G12)</f>
        <v>0</v>
      </c>
      <c r="O12" s="55" t="n">
        <f aca="false">IF(M12="Not Available",0.0889*ABS(H12),M12*ABS(H12))</f>
        <v>0</v>
      </c>
      <c r="P12" s="32" t="n">
        <f aca="false">+IF($K12&gt;0,$K12,0)</f>
        <v>0</v>
      </c>
      <c r="Q12" s="32" t="n">
        <f aca="false">+IF($K12&lt;0,$K12,0)</f>
        <v>0</v>
      </c>
      <c r="R12" s="32" t="n">
        <f aca="false">IF(P12&gt;P11,P12-P11,0)</f>
        <v>0</v>
      </c>
      <c r="S12" s="32" t="n">
        <f aca="false">IF(Q12&lt;Q11,Q12-Q11,0)</f>
        <v>0</v>
      </c>
      <c r="T12" s="56" t="n">
        <f aca="false">IF(K12&gt;0,K12*L12,0)</f>
        <v>0</v>
      </c>
      <c r="U12" s="56" t="n">
        <f aca="false">IF(K12&gt;0,L12*M12,0)</f>
        <v>0</v>
      </c>
    </row>
    <row r="13" customFormat="false" ht="12.75" hidden="false" customHeight="false" outlineLevel="0" collapsed="false">
      <c r="A13" s="47" t="n">
        <v>2</v>
      </c>
      <c r="B13" s="51"/>
      <c r="C13" s="47"/>
      <c r="D13" s="58"/>
      <c r="E13" s="47"/>
      <c r="F13" s="51"/>
      <c r="G13" s="52"/>
      <c r="H13" s="52"/>
      <c r="I13" s="53" t="n">
        <f aca="false">+G13+H13</f>
        <v>0</v>
      </c>
      <c r="J13" s="53"/>
      <c r="K13" s="53" t="n">
        <f aca="false">+K12+I13</f>
        <v>0</v>
      </c>
      <c r="L13" s="54" t="n">
        <v>0.05</v>
      </c>
      <c r="M13" s="54" t="n">
        <v>0.3883</v>
      </c>
      <c r="N13" s="55" t="n">
        <f aca="false">IF(L13="Not Available",0.0889*G13,L13*G13)</f>
        <v>0</v>
      </c>
      <c r="O13" s="55" t="n">
        <f aca="false">IF(M13="Not Available",0.0889*ABS(H13),M13*ABS(H13))</f>
        <v>0</v>
      </c>
      <c r="P13" s="32" t="n">
        <f aca="false">+IF($K13&gt;0,$K13,0)</f>
        <v>0</v>
      </c>
      <c r="Q13" s="32" t="n">
        <f aca="false">+IF($K13&lt;0,$K13,0)</f>
        <v>0</v>
      </c>
      <c r="R13" s="32" t="n">
        <f aca="false">IF(P13&gt;P12,P13-P12,0)</f>
        <v>0</v>
      </c>
      <c r="S13" s="32" t="n">
        <f aca="false">IF(Q13&lt;Q12,Q13-Q12,0)</f>
        <v>0</v>
      </c>
      <c r="T13" s="56" t="n">
        <f aca="false">IF(K13&gt;0,K13*L13,0)</f>
        <v>0</v>
      </c>
      <c r="U13" s="87" t="n">
        <f aca="false">IF(K13&lt;0,K13*M13,0)</f>
        <v>0</v>
      </c>
    </row>
    <row r="14" customFormat="false" ht="12.75" hidden="false" customHeight="false" outlineLevel="0" collapsed="false">
      <c r="A14" s="47" t="n">
        <v>3</v>
      </c>
      <c r="B14" s="51"/>
      <c r="C14" s="47"/>
      <c r="D14" s="58"/>
      <c r="E14" s="47"/>
      <c r="F14" s="51"/>
      <c r="G14" s="52"/>
      <c r="H14" s="52"/>
      <c r="I14" s="53" t="n">
        <f aca="false">+G14+H14</f>
        <v>0</v>
      </c>
      <c r="J14" s="53"/>
      <c r="K14" s="53" t="n">
        <f aca="false">+K13+I14</f>
        <v>0</v>
      </c>
      <c r="L14" s="54" t="n">
        <v>0.05</v>
      </c>
      <c r="M14" s="54" t="n">
        <v>0.3883</v>
      </c>
      <c r="N14" s="55" t="n">
        <f aca="false">IF(L14="Not Available",0.0889*G14,L14*G14)</f>
        <v>0</v>
      </c>
      <c r="O14" s="55" t="n">
        <f aca="false">IF(M14="Not Available",0.0889*ABS(H14),M14*ABS(H14))</f>
        <v>0</v>
      </c>
      <c r="P14" s="32" t="n">
        <f aca="false">+IF($K14&gt;0,$K14,0)</f>
        <v>0</v>
      </c>
      <c r="Q14" s="32" t="n">
        <f aca="false">+IF($K14&lt;0,$K14,0)</f>
        <v>0</v>
      </c>
      <c r="R14" s="32" t="n">
        <f aca="false">IF(P14&gt;P13,P14-P13,0)</f>
        <v>0</v>
      </c>
      <c r="S14" s="32" t="n">
        <f aca="false">IF(Q14&lt;Q13,Q14-Q13,0)</f>
        <v>0</v>
      </c>
      <c r="T14" s="56" t="n">
        <f aca="false">IF(K14&gt;0,K14*L14,0)</f>
        <v>0</v>
      </c>
      <c r="U14" s="87" t="n">
        <f aca="false">IF(K14&lt;0,K14*M14,0)</f>
        <v>0</v>
      </c>
    </row>
    <row r="15" customFormat="false" ht="12.75" hidden="false" customHeight="false" outlineLevel="0" collapsed="false">
      <c r="A15" s="47" t="n">
        <v>4</v>
      </c>
      <c r="B15" s="51"/>
      <c r="C15" s="47"/>
      <c r="D15" s="58"/>
      <c r="E15" s="47"/>
      <c r="F15" s="51"/>
      <c r="G15" s="52"/>
      <c r="H15" s="52"/>
      <c r="I15" s="53" t="n">
        <f aca="false">+G15+H15</f>
        <v>0</v>
      </c>
      <c r="J15" s="53"/>
      <c r="K15" s="53" t="n">
        <f aca="false">+K14+I15</f>
        <v>0</v>
      </c>
      <c r="L15" s="54" t="n">
        <v>0.05</v>
      </c>
      <c r="M15" s="54" t="n">
        <v>0.3883</v>
      </c>
      <c r="N15" s="55" t="n">
        <f aca="false">IF(L15="Not Available",0.0889*G15,L15*G15)</f>
        <v>0</v>
      </c>
      <c r="O15" s="55" t="n">
        <f aca="false">IF(M15="Not Available",0.0889*ABS(H15),M15*ABS(H15))</f>
        <v>0</v>
      </c>
      <c r="P15" s="32" t="n">
        <f aca="false">+IF($K15&gt;0,$K15,0)</f>
        <v>0</v>
      </c>
      <c r="Q15" s="32" t="n">
        <f aca="false">+IF($K15&lt;0,$K15,0)</f>
        <v>0</v>
      </c>
      <c r="R15" s="32" t="n">
        <f aca="false">IF(P15&gt;P14,P15-P14,0)</f>
        <v>0</v>
      </c>
      <c r="S15" s="32" t="n">
        <f aca="false">IF(Q15&lt;Q14,Q15-Q14,0)</f>
        <v>0</v>
      </c>
      <c r="T15" s="56" t="n">
        <f aca="false">IF(K15&gt;0,K15*L15,0)</f>
        <v>0</v>
      </c>
      <c r="U15" s="87" t="n">
        <f aca="false">IF(K15&lt;0,K15*M15,0)</f>
        <v>0</v>
      </c>
    </row>
    <row r="16" customFormat="false" ht="12.75" hidden="false" customHeight="false" outlineLevel="0" collapsed="false">
      <c r="A16" s="47" t="n">
        <v>5</v>
      </c>
      <c r="B16" s="47"/>
      <c r="C16" s="47"/>
      <c r="D16" s="58"/>
      <c r="E16" s="47"/>
      <c r="F16" s="47"/>
      <c r="G16" s="53"/>
      <c r="H16" s="53"/>
      <c r="I16" s="53" t="n">
        <f aca="false">+G16+H16</f>
        <v>0</v>
      </c>
      <c r="J16" s="53"/>
      <c r="K16" s="53" t="n">
        <f aca="false">+K15+I16</f>
        <v>0</v>
      </c>
      <c r="L16" s="54" t="n">
        <v>0.05</v>
      </c>
      <c r="M16" s="54" t="n">
        <v>0.3883</v>
      </c>
      <c r="N16" s="55" t="n">
        <f aca="false">IF(L16="Not Available",0.0889*G16,L16*G16)</f>
        <v>0</v>
      </c>
      <c r="O16" s="55" t="n">
        <f aca="false">IF(M16="Not Available",0.0889*ABS(H16),M16*ABS(H16))</f>
        <v>0</v>
      </c>
      <c r="P16" s="32" t="n">
        <f aca="false">+IF($K16&gt;0,$K16,0)</f>
        <v>0</v>
      </c>
      <c r="Q16" s="32" t="n">
        <f aca="false">+IF($K16&lt;0,$K16,0)</f>
        <v>0</v>
      </c>
      <c r="R16" s="32" t="n">
        <f aca="false">IF(P16&gt;P15,P16-P15,0)</f>
        <v>0</v>
      </c>
      <c r="S16" s="32" t="n">
        <f aca="false">IF(Q16&lt;Q15,Q16-Q15,0)</f>
        <v>0</v>
      </c>
      <c r="T16" s="56" t="n">
        <f aca="false">IF(K16&gt;0,K16*L16,0)</f>
        <v>0</v>
      </c>
      <c r="U16" s="87" t="n">
        <f aca="false">IF(K16&lt;0,K16*M16,0)</f>
        <v>0</v>
      </c>
    </row>
    <row r="17" customFormat="false" ht="12.75" hidden="false" customHeight="false" outlineLevel="0" collapsed="false">
      <c r="A17" s="47" t="n">
        <v>6</v>
      </c>
      <c r="B17" s="51"/>
      <c r="C17" s="47"/>
      <c r="D17" s="58"/>
      <c r="E17" s="47"/>
      <c r="F17" s="51"/>
      <c r="G17" s="52"/>
      <c r="H17" s="52"/>
      <c r="I17" s="53" t="n">
        <f aca="false">+G17+H17</f>
        <v>0</v>
      </c>
      <c r="J17" s="53"/>
      <c r="K17" s="53" t="n">
        <f aca="false">+K16+I17</f>
        <v>0</v>
      </c>
      <c r="L17" s="54" t="n">
        <v>0.05</v>
      </c>
      <c r="M17" s="54" t="n">
        <v>0.3883</v>
      </c>
      <c r="N17" s="55" t="n">
        <f aca="false">IF(L17="Not Available",0.0889*G17,L17*G17)</f>
        <v>0</v>
      </c>
      <c r="O17" s="55" t="n">
        <f aca="false">IF(M17="Not Available",0.0889*ABS(H17),M17*ABS(H17))</f>
        <v>0</v>
      </c>
      <c r="P17" s="32" t="n">
        <f aca="false">+IF($K17&gt;0,$K17,0)</f>
        <v>0</v>
      </c>
      <c r="Q17" s="32" t="n">
        <f aca="false">+IF($K17&lt;0,$K17,0)</f>
        <v>0</v>
      </c>
      <c r="R17" s="32" t="n">
        <f aca="false">IF(P17&gt;P16,P17-P16,0)</f>
        <v>0</v>
      </c>
      <c r="S17" s="32" t="n">
        <f aca="false">IF(Q17&lt;Q16,Q17-Q16,0)</f>
        <v>0</v>
      </c>
      <c r="T17" s="56" t="n">
        <f aca="false">IF(K17&gt;0,K17*L17,0)</f>
        <v>0</v>
      </c>
      <c r="U17" s="87" t="n">
        <f aca="false">IF(K17&lt;0,K17*M17,0)</f>
        <v>0</v>
      </c>
    </row>
    <row r="18" customFormat="false" ht="12.75" hidden="false" customHeight="false" outlineLevel="0" collapsed="false">
      <c r="A18" s="47" t="n">
        <v>7</v>
      </c>
      <c r="B18" s="51"/>
      <c r="C18" s="47"/>
      <c r="D18" s="58"/>
      <c r="E18" s="47"/>
      <c r="F18" s="51"/>
      <c r="G18" s="52"/>
      <c r="H18" s="52"/>
      <c r="I18" s="53" t="n">
        <f aca="false">+G18+H18</f>
        <v>0</v>
      </c>
      <c r="J18" s="53"/>
      <c r="K18" s="53" t="n">
        <f aca="false">+K17+I18</f>
        <v>0</v>
      </c>
      <c r="L18" s="54" t="n">
        <v>0.05</v>
      </c>
      <c r="M18" s="54" t="n">
        <v>0.3883</v>
      </c>
      <c r="N18" s="55" t="n">
        <f aca="false">IF(L18="Not Available",0.0889*G18,L18*G18)</f>
        <v>0</v>
      </c>
      <c r="O18" s="55" t="n">
        <f aca="false">IF(M18="Not Available",0.0889*ABS(H18),M18*ABS(H18))</f>
        <v>0</v>
      </c>
      <c r="P18" s="32" t="n">
        <f aca="false">+IF($K18&gt;0,$K18,0)</f>
        <v>0</v>
      </c>
      <c r="Q18" s="32" t="n">
        <f aca="false">+IF($K18&lt;0,$K18,0)</f>
        <v>0</v>
      </c>
      <c r="R18" s="32" t="n">
        <f aca="false">IF(P18&gt;P17,P18-P17,0)</f>
        <v>0</v>
      </c>
      <c r="S18" s="32" t="n">
        <f aca="false">IF(Q18&lt;Q17,Q18-Q17,0)</f>
        <v>0</v>
      </c>
      <c r="T18" s="56" t="n">
        <f aca="false">IF(K18&gt;0,K18*L18,0)</f>
        <v>0</v>
      </c>
      <c r="U18" s="87" t="n">
        <f aca="false">IF(K18&lt;0,K18*M18,0)</f>
        <v>0</v>
      </c>
    </row>
    <row r="19" customFormat="false" ht="12.75" hidden="false" customHeight="false" outlineLevel="0" collapsed="false">
      <c r="A19" s="47" t="n">
        <v>8</v>
      </c>
      <c r="B19" s="51"/>
      <c r="C19" s="83"/>
      <c r="D19" s="58"/>
      <c r="E19" s="47"/>
      <c r="F19" s="51"/>
      <c r="G19" s="52"/>
      <c r="H19" s="52"/>
      <c r="I19" s="53" t="n">
        <f aca="false">+G19+H19</f>
        <v>0</v>
      </c>
      <c r="J19" s="53"/>
      <c r="K19" s="53" t="n">
        <f aca="false">+K18+I19</f>
        <v>0</v>
      </c>
      <c r="L19" s="54" t="n">
        <v>0</v>
      </c>
      <c r="M19" s="54" t="n">
        <v>0.3883</v>
      </c>
      <c r="N19" s="55" t="n">
        <f aca="false">IF(L19="Not Available",0.0889*G19,L19*G19)</f>
        <v>0</v>
      </c>
      <c r="O19" s="55" t="n">
        <f aca="false">IF(M19="Not Available",0.0889*ABS(H19),M19*ABS(H19))</f>
        <v>0</v>
      </c>
      <c r="P19" s="32" t="n">
        <f aca="false">+IF($K19&gt;0,$K19,0)</f>
        <v>0</v>
      </c>
      <c r="Q19" s="32" t="n">
        <f aca="false">+IF($K19&lt;0,$K19,0)</f>
        <v>0</v>
      </c>
      <c r="R19" s="32" t="n">
        <f aca="false">IF(P19&gt;P18,P19-P18,0)</f>
        <v>0</v>
      </c>
      <c r="S19" s="32" t="n">
        <f aca="false">IF(Q19&lt;Q18,Q19-Q18,0)</f>
        <v>0</v>
      </c>
      <c r="T19" s="56" t="n">
        <f aca="false">IF(K19&gt;0,K19*L19,0)</f>
        <v>0</v>
      </c>
      <c r="U19" s="87" t="n">
        <f aca="false">IF(K19&lt;0,K19*M19,0)</f>
        <v>0</v>
      </c>
    </row>
    <row r="20" customFormat="false" ht="12.75" hidden="false" customHeight="false" outlineLevel="0" collapsed="false">
      <c r="A20" s="47" t="n">
        <v>9</v>
      </c>
      <c r="B20" s="51"/>
      <c r="C20" s="47"/>
      <c r="D20" s="58"/>
      <c r="E20" s="47"/>
      <c r="F20" s="51"/>
      <c r="G20" s="52"/>
      <c r="H20" s="52"/>
      <c r="I20" s="53" t="n">
        <f aca="false">+G20+H20</f>
        <v>0</v>
      </c>
      <c r="J20" s="53"/>
      <c r="K20" s="53" t="n">
        <f aca="false">+K19+I20</f>
        <v>0</v>
      </c>
      <c r="L20" s="54" t="n">
        <v>0.05</v>
      </c>
      <c r="M20" s="54" t="n">
        <v>0.3883</v>
      </c>
      <c r="N20" s="55" t="n">
        <f aca="false">IF(L20="Not Available",0.0889*G20,L20*G20)</f>
        <v>0</v>
      </c>
      <c r="O20" s="55" t="n">
        <f aca="false">IF(M20="Not Available",0.0889*ABS(H20),M20*ABS(H20))</f>
        <v>0</v>
      </c>
      <c r="P20" s="32" t="n">
        <f aca="false">+IF($K20&gt;0,$K20,0)</f>
        <v>0</v>
      </c>
      <c r="Q20" s="32" t="n">
        <f aca="false">+IF($K20&lt;0,$K20,0)</f>
        <v>0</v>
      </c>
      <c r="R20" s="32" t="n">
        <f aca="false">IF(P20&gt;P19,P20-P19,0)</f>
        <v>0</v>
      </c>
      <c r="S20" s="32" t="n">
        <f aca="false">IF(Q20&lt;Q19,Q20-Q19,0)</f>
        <v>0</v>
      </c>
      <c r="T20" s="56" t="n">
        <f aca="false">IF(K20&gt;0,K20*L20,0)</f>
        <v>0</v>
      </c>
      <c r="U20" s="87" t="n">
        <f aca="false">IF(K20&lt;0,K20*M20,0)</f>
        <v>0</v>
      </c>
    </row>
    <row r="21" customFormat="false" ht="12.75" hidden="false" customHeight="false" outlineLevel="0" collapsed="false">
      <c r="A21" s="47" t="n">
        <v>10</v>
      </c>
      <c r="B21" s="47"/>
      <c r="C21" s="47"/>
      <c r="D21" s="58"/>
      <c r="E21" s="47"/>
      <c r="F21" s="47"/>
      <c r="G21" s="53"/>
      <c r="H21" s="53"/>
      <c r="I21" s="53" t="n">
        <f aca="false">+G21+H21</f>
        <v>0</v>
      </c>
      <c r="J21" s="53"/>
      <c r="K21" s="53" t="n">
        <f aca="false">+K20+I21</f>
        <v>0</v>
      </c>
      <c r="L21" s="54" t="n">
        <v>0.05</v>
      </c>
      <c r="M21" s="54" t="n">
        <v>0.3883</v>
      </c>
      <c r="N21" s="55" t="n">
        <f aca="false">IF(L21="Not Available",0.0889*G21,L21*G21)</f>
        <v>0</v>
      </c>
      <c r="O21" s="55" t="n">
        <f aca="false">IF(M21="Not Available",0.0889*ABS(H21),M21*ABS(H21))</f>
        <v>0</v>
      </c>
      <c r="P21" s="32" t="n">
        <f aca="false">+IF($K21&gt;0,$K21,0)</f>
        <v>0</v>
      </c>
      <c r="Q21" s="32" t="n">
        <f aca="false">+IF($K21&lt;0,$K21,0)</f>
        <v>0</v>
      </c>
      <c r="R21" s="32" t="n">
        <f aca="false">IF(P21&gt;P20,P21-P20,0)</f>
        <v>0</v>
      </c>
      <c r="S21" s="32" t="n">
        <f aca="false">IF(Q21&lt;Q20,Q21-Q20,0)</f>
        <v>0</v>
      </c>
      <c r="T21" s="56" t="n">
        <f aca="false">IF(K21&gt;0,K21*L21,0)</f>
        <v>0</v>
      </c>
      <c r="U21" s="87" t="n">
        <f aca="false">IF(K21&lt;0,K21*M21,0)</f>
        <v>0</v>
      </c>
    </row>
    <row r="22" customFormat="false" ht="12.75" hidden="false" customHeight="false" outlineLevel="0" collapsed="false">
      <c r="A22" s="47" t="n">
        <v>11</v>
      </c>
      <c r="B22" s="51"/>
      <c r="C22" s="47"/>
      <c r="D22" s="58"/>
      <c r="E22" s="47"/>
      <c r="F22" s="51"/>
      <c r="G22" s="52"/>
      <c r="H22" s="52"/>
      <c r="I22" s="53" t="n">
        <f aca="false">+G22+H22</f>
        <v>0</v>
      </c>
      <c r="J22" s="53"/>
      <c r="K22" s="53" t="n">
        <f aca="false">+K21+I22</f>
        <v>0</v>
      </c>
      <c r="L22" s="54" t="n">
        <v>0.05</v>
      </c>
      <c r="M22" s="54" t="n">
        <v>0.3883</v>
      </c>
      <c r="N22" s="55" t="n">
        <f aca="false">IF(L22="Not Available",0.0889*G22,L22*G22)</f>
        <v>0</v>
      </c>
      <c r="O22" s="55" t="n">
        <f aca="false">IF(M22="Not Available",0.0889*ABS(H22),M22*ABS(H22))</f>
        <v>0</v>
      </c>
      <c r="P22" s="32" t="n">
        <f aca="false">+IF($K22&gt;0,$K22,0)</f>
        <v>0</v>
      </c>
      <c r="Q22" s="32" t="n">
        <f aca="false">+IF($K22&lt;0,$K22,0)</f>
        <v>0</v>
      </c>
      <c r="R22" s="32" t="n">
        <f aca="false">IF(P22&gt;P21,P22-P21,0)</f>
        <v>0</v>
      </c>
      <c r="S22" s="32" t="n">
        <f aca="false">IF(Q22&lt;Q21,Q22-Q21,0)</f>
        <v>0</v>
      </c>
      <c r="T22" s="56" t="n">
        <f aca="false">IF(K22&gt;0,K22*L22,0)</f>
        <v>0</v>
      </c>
      <c r="U22" s="87" t="n">
        <f aca="false">IF(K22&lt;0,K22*M22,0)</f>
        <v>0</v>
      </c>
    </row>
    <row r="23" customFormat="false" ht="12.75" hidden="false" customHeight="false" outlineLevel="0" collapsed="false">
      <c r="A23" s="47" t="n">
        <v>12</v>
      </c>
      <c r="B23" s="47"/>
      <c r="C23" s="47"/>
      <c r="D23" s="58"/>
      <c r="E23" s="47"/>
      <c r="F23" s="47"/>
      <c r="G23" s="53"/>
      <c r="H23" s="53"/>
      <c r="I23" s="53" t="n">
        <f aca="false">+G23+H23</f>
        <v>0</v>
      </c>
      <c r="J23" s="53"/>
      <c r="K23" s="53" t="n">
        <f aca="false">+K22+I23</f>
        <v>0</v>
      </c>
      <c r="L23" s="54" t="n">
        <v>0.05</v>
      </c>
      <c r="M23" s="54" t="n">
        <v>0.3883</v>
      </c>
      <c r="N23" s="55" t="n">
        <f aca="false">IF(L23="Not Available",0.0889*G23,L23*G23)</f>
        <v>0</v>
      </c>
      <c r="O23" s="55" t="n">
        <f aca="false">IF(M23="Not Available",0.0889*ABS(H23),M23*ABS(H23))</f>
        <v>0</v>
      </c>
      <c r="P23" s="32" t="n">
        <f aca="false">+IF($K23&gt;0,$K23,0)</f>
        <v>0</v>
      </c>
      <c r="Q23" s="32" t="n">
        <f aca="false">+IF($K23&lt;0,$K23,0)</f>
        <v>0</v>
      </c>
      <c r="R23" s="32" t="n">
        <f aca="false">IF(P23&gt;P22,P23-P22,0)</f>
        <v>0</v>
      </c>
      <c r="S23" s="32" t="n">
        <f aca="false">IF(Q23&lt;Q22,Q23-Q22,0)</f>
        <v>0</v>
      </c>
      <c r="T23" s="56" t="n">
        <f aca="false">IF(K23&gt;0,K23*L23,0)</f>
        <v>0</v>
      </c>
      <c r="U23" s="87" t="n">
        <f aca="false">IF(K23&lt;0,K23*M23,0)</f>
        <v>0</v>
      </c>
    </row>
    <row r="24" customFormat="false" ht="12.75" hidden="false" customHeight="false" outlineLevel="0" collapsed="false">
      <c r="A24" s="47" t="n">
        <v>13</v>
      </c>
      <c r="B24" s="51"/>
      <c r="C24" s="47"/>
      <c r="D24" s="58"/>
      <c r="E24" s="47"/>
      <c r="F24" s="51"/>
      <c r="G24" s="52"/>
      <c r="H24" s="52"/>
      <c r="I24" s="53" t="n">
        <f aca="false">+G24+H24</f>
        <v>0</v>
      </c>
      <c r="J24" s="53"/>
      <c r="K24" s="53" t="n">
        <f aca="false">+K23+I24</f>
        <v>0</v>
      </c>
      <c r="L24" s="54" t="n">
        <v>0.05</v>
      </c>
      <c r="M24" s="54" t="n">
        <v>0.3883</v>
      </c>
      <c r="N24" s="55" t="n">
        <f aca="false">IF(L24="Not Available",0.0889*G24,L24*G24)</f>
        <v>0</v>
      </c>
      <c r="O24" s="55" t="n">
        <f aca="false">IF(M24="Not Available",0.0889*ABS(H24),M24*ABS(H24))</f>
        <v>0</v>
      </c>
      <c r="P24" s="32" t="n">
        <f aca="false">+IF($K24&gt;0,$K24,0)</f>
        <v>0</v>
      </c>
      <c r="Q24" s="32" t="n">
        <f aca="false">+IF($K24&lt;0,$K24,0)</f>
        <v>0</v>
      </c>
      <c r="R24" s="32" t="n">
        <f aca="false">IF(P24&gt;P23,P24-P23,0)</f>
        <v>0</v>
      </c>
      <c r="S24" s="32" t="n">
        <f aca="false">IF(Q24&lt;Q23,Q24-Q23,0)</f>
        <v>0</v>
      </c>
      <c r="T24" s="56" t="n">
        <f aca="false">IF(K24&gt;0,K24*L24,0)</f>
        <v>0</v>
      </c>
      <c r="U24" s="87" t="n">
        <f aca="false">IF(K24&lt;0,K24*M24,0)</f>
        <v>0</v>
      </c>
    </row>
    <row r="25" customFormat="false" ht="12.75" hidden="false" customHeight="false" outlineLevel="0" collapsed="false">
      <c r="A25" s="47" t="n">
        <v>14</v>
      </c>
      <c r="B25" s="51"/>
      <c r="C25" s="47"/>
      <c r="D25" s="58"/>
      <c r="E25" s="47"/>
      <c r="F25" s="51"/>
      <c r="G25" s="52"/>
      <c r="H25" s="52"/>
      <c r="I25" s="53" t="n">
        <f aca="false">+G25+H25</f>
        <v>0</v>
      </c>
      <c r="J25" s="53"/>
      <c r="K25" s="53" t="n">
        <f aca="false">+K24+I25</f>
        <v>0</v>
      </c>
      <c r="L25" s="54" t="n">
        <v>0.05</v>
      </c>
      <c r="M25" s="54" t="n">
        <v>0.3883</v>
      </c>
      <c r="N25" s="55" t="n">
        <f aca="false">IF(L25="Not Available",0.0889*G25,L25*G25)</f>
        <v>0</v>
      </c>
      <c r="O25" s="55" t="n">
        <f aca="false">IF(M25="Not Available",0.0889*ABS(H25),M25*ABS(H25))</f>
        <v>0</v>
      </c>
      <c r="P25" s="32" t="n">
        <f aca="false">+IF($K25&gt;0,$K25,0)</f>
        <v>0</v>
      </c>
      <c r="Q25" s="32" t="n">
        <f aca="false">+IF($K25&lt;0,$K25,0)</f>
        <v>0</v>
      </c>
      <c r="R25" s="32" t="n">
        <f aca="false">IF(P25&gt;P24,P25-P24,0)</f>
        <v>0</v>
      </c>
      <c r="S25" s="32" t="n">
        <f aca="false">IF(Q25&lt;Q24,Q25-Q24,0)</f>
        <v>0</v>
      </c>
      <c r="T25" s="56" t="n">
        <f aca="false">IF(K25&gt;0,K25*L25,0)</f>
        <v>0</v>
      </c>
      <c r="U25" s="87" t="n">
        <f aca="false">IF(K25&lt;0,K25*M25,0)</f>
        <v>0</v>
      </c>
    </row>
    <row r="26" customFormat="false" ht="12.75" hidden="false" customHeight="false" outlineLevel="0" collapsed="false">
      <c r="A26" s="47" t="n">
        <v>15</v>
      </c>
      <c r="B26" s="47"/>
      <c r="C26" s="47"/>
      <c r="D26" s="58"/>
      <c r="E26" s="47"/>
      <c r="F26" s="47"/>
      <c r="G26" s="53"/>
      <c r="H26" s="53"/>
      <c r="I26" s="53" t="n">
        <f aca="false">+G26+H26</f>
        <v>0</v>
      </c>
      <c r="J26" s="53"/>
      <c r="K26" s="53" t="n">
        <f aca="false">+K25+I26</f>
        <v>0</v>
      </c>
      <c r="L26" s="54" t="n">
        <v>0.383</v>
      </c>
      <c r="M26" s="54" t="n">
        <v>0.3883</v>
      </c>
      <c r="N26" s="55" t="n">
        <f aca="false">IF(L26="Not Available",0.0889*G26,L26*G26)</f>
        <v>0</v>
      </c>
      <c r="O26" s="55" t="n">
        <f aca="false">IF(M26="Not Available",0.0889*ABS(H26),M26*ABS(H26))</f>
        <v>0</v>
      </c>
      <c r="P26" s="32" t="n">
        <f aca="false">+IF($K26&gt;0,$K26,0)</f>
        <v>0</v>
      </c>
      <c r="Q26" s="32" t="n">
        <f aca="false">+IF($K26&lt;0,$K26,0)</f>
        <v>0</v>
      </c>
      <c r="R26" s="32" t="n">
        <f aca="false">IF(P26&gt;P25,P26-P25,0)</f>
        <v>0</v>
      </c>
      <c r="S26" s="32" t="n">
        <f aca="false">IF(Q26&lt;Q25,Q26-Q25,0)</f>
        <v>0</v>
      </c>
      <c r="T26" s="56" t="n">
        <f aca="false">IF(K26&gt;0,K26*L26,0)</f>
        <v>0</v>
      </c>
      <c r="U26" s="87" t="n">
        <f aca="false">IF(K26&lt;0,K26*M26,0)</f>
        <v>0</v>
      </c>
    </row>
    <row r="27" customFormat="false" ht="12.75" hidden="false" customHeight="false" outlineLevel="0" collapsed="false">
      <c r="A27" s="47" t="n">
        <v>16</v>
      </c>
      <c r="B27" s="51"/>
      <c r="C27" s="47"/>
      <c r="D27" s="58"/>
      <c r="E27" s="47"/>
      <c r="F27" s="51"/>
      <c r="G27" s="52"/>
      <c r="H27" s="52"/>
      <c r="I27" s="53" t="n">
        <f aca="false">+G27+H27</f>
        <v>0</v>
      </c>
      <c r="J27" s="53"/>
      <c r="K27" s="53" t="n">
        <f aca="false">+K26+I27</f>
        <v>0</v>
      </c>
      <c r="L27" s="54" t="n">
        <v>0.383</v>
      </c>
      <c r="M27" s="54" t="n">
        <v>0.3883</v>
      </c>
      <c r="N27" s="55" t="n">
        <f aca="false">IF(L27="Not Available",0.0889*G27,L27*G27)</f>
        <v>0</v>
      </c>
      <c r="O27" s="55" t="n">
        <f aca="false">IF(M27="Not Available",0.0889*ABS(H27),M27*ABS(H27))</f>
        <v>0</v>
      </c>
      <c r="P27" s="32" t="n">
        <f aca="false">+IF($K27&gt;0,$K27,0)</f>
        <v>0</v>
      </c>
      <c r="Q27" s="32" t="n">
        <f aca="false">+IF($K27&lt;0,$K27,0)</f>
        <v>0</v>
      </c>
      <c r="R27" s="32" t="n">
        <f aca="false">IF(P27&gt;P26,P27-P26,0)</f>
        <v>0</v>
      </c>
      <c r="S27" s="32" t="n">
        <f aca="false">IF(Q27&lt;Q26,Q27-Q26,0)</f>
        <v>0</v>
      </c>
      <c r="T27" s="56" t="n">
        <f aca="false">IF(K27&gt;0,K27*L27,0)</f>
        <v>0</v>
      </c>
      <c r="U27" s="87" t="n">
        <f aca="false">IF(K27&lt;0,K27*M27,0)</f>
        <v>0</v>
      </c>
    </row>
    <row r="28" customFormat="false" ht="12.75" hidden="false" customHeight="false" outlineLevel="0" collapsed="false">
      <c r="A28" s="47" t="n">
        <v>17</v>
      </c>
      <c r="B28" s="51"/>
      <c r="C28" s="47"/>
      <c r="D28" s="58"/>
      <c r="E28" s="47"/>
      <c r="F28" s="51"/>
      <c r="G28" s="52"/>
      <c r="H28" s="52"/>
      <c r="I28" s="53" t="n">
        <f aca="false">+G28+H28</f>
        <v>0</v>
      </c>
      <c r="J28" s="53"/>
      <c r="K28" s="53" t="n">
        <f aca="false">+K27+I28</f>
        <v>0</v>
      </c>
      <c r="L28" s="54" t="n">
        <v>0.383</v>
      </c>
      <c r="M28" s="54" t="n">
        <v>0.3883</v>
      </c>
      <c r="N28" s="55" t="n">
        <f aca="false">IF(L28="Not Available",0.0889*G28,L28*G28)</f>
        <v>0</v>
      </c>
      <c r="O28" s="55" t="n">
        <f aca="false">IF(M28="Not Available",0.0889*ABS(H28),M28*ABS(H28))</f>
        <v>0</v>
      </c>
      <c r="P28" s="32" t="n">
        <f aca="false">+IF($K28&gt;0,$K28,0)</f>
        <v>0</v>
      </c>
      <c r="Q28" s="32" t="n">
        <f aca="false">+IF($K28&lt;0,$K28,0)</f>
        <v>0</v>
      </c>
      <c r="R28" s="32" t="n">
        <f aca="false">IF(P28&gt;P27,P28-P27,0)</f>
        <v>0</v>
      </c>
      <c r="S28" s="32" t="n">
        <f aca="false">IF(Q28&lt;Q27,Q28-Q27,0)</f>
        <v>0</v>
      </c>
      <c r="T28" s="56" t="n">
        <f aca="false">IF(K28&gt;0,K28*L28,0)</f>
        <v>0</v>
      </c>
      <c r="U28" s="87" t="n">
        <f aca="false">IF(K28&lt;0,K28*M28,0)</f>
        <v>0</v>
      </c>
    </row>
    <row r="29" customFormat="false" ht="12.75" hidden="false" customHeight="false" outlineLevel="0" collapsed="false">
      <c r="A29" s="47" t="n">
        <v>18</v>
      </c>
      <c r="B29" s="47"/>
      <c r="C29" s="47"/>
      <c r="D29" s="58"/>
      <c r="E29" s="47"/>
      <c r="F29" s="47"/>
      <c r="G29" s="53"/>
      <c r="H29" s="53"/>
      <c r="I29" s="53" t="n">
        <f aca="false">+G29+H29</f>
        <v>0</v>
      </c>
      <c r="J29" s="53"/>
      <c r="K29" s="53" t="n">
        <f aca="false">+K28+I29</f>
        <v>0</v>
      </c>
      <c r="L29" s="54" t="n">
        <v>0.383</v>
      </c>
      <c r="M29" s="54" t="n">
        <v>0.3883</v>
      </c>
      <c r="N29" s="55" t="n">
        <f aca="false">IF(L29="Not Available",0.0889*G29,L29*G29)</f>
        <v>0</v>
      </c>
      <c r="O29" s="55" t="n">
        <f aca="false">IF(M29="Not Available",0.0889*ABS(H29),M29*ABS(H29))</f>
        <v>0</v>
      </c>
      <c r="P29" s="32" t="n">
        <f aca="false">+IF($K29&gt;0,$K29,0)</f>
        <v>0</v>
      </c>
      <c r="Q29" s="32" t="n">
        <f aca="false">+IF($K29&lt;0,$K29,0)</f>
        <v>0</v>
      </c>
      <c r="R29" s="32" t="n">
        <f aca="false">IF(P29&gt;P28,P29-P28,0)</f>
        <v>0</v>
      </c>
      <c r="S29" s="32" t="n">
        <f aca="false">IF(Q29&lt;Q28,Q29-Q28,0)</f>
        <v>0</v>
      </c>
      <c r="T29" s="56" t="n">
        <f aca="false">IF(K29&gt;0,K29*L29,0)</f>
        <v>0</v>
      </c>
      <c r="U29" s="87" t="n">
        <f aca="false">IF(K29&lt;0,K29*M29,0)</f>
        <v>0</v>
      </c>
    </row>
    <row r="30" customFormat="false" ht="12.75" hidden="false" customHeight="false" outlineLevel="0" collapsed="false">
      <c r="A30" s="47" t="n">
        <v>19</v>
      </c>
      <c r="B30" s="47"/>
      <c r="C30" s="47"/>
      <c r="D30" s="58"/>
      <c r="E30" s="47"/>
      <c r="F30" s="47"/>
      <c r="G30" s="53"/>
      <c r="H30" s="53"/>
      <c r="I30" s="53" t="n">
        <f aca="false">+G30+H30</f>
        <v>0</v>
      </c>
      <c r="J30" s="53"/>
      <c r="K30" s="53" t="n">
        <f aca="false">+K29+I30</f>
        <v>0</v>
      </c>
      <c r="L30" s="54" t="n">
        <v>0.383</v>
      </c>
      <c r="M30" s="54" t="n">
        <v>0.3883</v>
      </c>
      <c r="N30" s="55" t="n">
        <f aca="false">IF(L30="Not Available",0.0889*G30,L30*G30)</f>
        <v>0</v>
      </c>
      <c r="O30" s="55" t="n">
        <f aca="false">IF(M30="Not Available",0.0889*ABS(H30),M30*ABS(H30))</f>
        <v>0</v>
      </c>
      <c r="P30" s="32" t="n">
        <f aca="false">+IF($K30&gt;0,$K30,0)</f>
        <v>0</v>
      </c>
      <c r="Q30" s="32" t="n">
        <f aca="false">+IF($K30&lt;0,$K30,0)</f>
        <v>0</v>
      </c>
      <c r="R30" s="32" t="n">
        <f aca="false">IF(P30&gt;P29,P30-P29,0)</f>
        <v>0</v>
      </c>
      <c r="S30" s="32" t="n">
        <f aca="false">IF(Q30&lt;Q29,Q30-Q29,0)</f>
        <v>0</v>
      </c>
      <c r="T30" s="56" t="n">
        <f aca="false">IF(K30&gt;0,K30*L30,0)</f>
        <v>0</v>
      </c>
      <c r="U30" s="87" t="n">
        <f aca="false">IF(K30&lt;0,K30*M30,0)</f>
        <v>0</v>
      </c>
    </row>
    <row r="31" customFormat="false" ht="12.75" hidden="false" customHeight="false" outlineLevel="0" collapsed="false">
      <c r="A31" s="47" t="n">
        <v>20</v>
      </c>
      <c r="B31" s="51"/>
      <c r="C31" s="47"/>
      <c r="D31" s="58"/>
      <c r="E31" s="47"/>
      <c r="F31" s="51"/>
      <c r="G31" s="52"/>
      <c r="H31" s="52"/>
      <c r="I31" s="53" t="n">
        <f aca="false">+G31+H31</f>
        <v>0</v>
      </c>
      <c r="J31" s="53"/>
      <c r="K31" s="53" t="n">
        <f aca="false">+K30+I31</f>
        <v>0</v>
      </c>
      <c r="L31" s="54" t="n">
        <v>0.383</v>
      </c>
      <c r="M31" s="54" t="n">
        <v>0.3883</v>
      </c>
      <c r="N31" s="55" t="n">
        <f aca="false">IF(L31="Not Available",0.0889*G31,L31*G31)</f>
        <v>0</v>
      </c>
      <c r="O31" s="55" t="n">
        <f aca="false">IF(M31="Not Available",0.0889*ABS(H31),M31*ABS(H31))</f>
        <v>0</v>
      </c>
      <c r="P31" s="32" t="n">
        <f aca="false">+IF($K31&gt;0,$K31,0)</f>
        <v>0</v>
      </c>
      <c r="Q31" s="32" t="n">
        <f aca="false">+IF($K31&lt;0,$K31,0)</f>
        <v>0</v>
      </c>
      <c r="R31" s="32" t="n">
        <f aca="false">IF(P31&gt;P30,P31-P30,0)</f>
        <v>0</v>
      </c>
      <c r="S31" s="32" t="n">
        <f aca="false">IF(Q31&lt;Q30,Q31-Q30,0)</f>
        <v>0</v>
      </c>
      <c r="T31" s="56" t="n">
        <f aca="false">IF(K31&gt;0,K31*L31,0)</f>
        <v>0</v>
      </c>
      <c r="U31" s="87" t="n">
        <f aca="false">IF(K31&lt;0,K31*M31,0)</f>
        <v>0</v>
      </c>
    </row>
    <row r="32" customFormat="false" ht="12.75" hidden="false" customHeight="false" outlineLevel="0" collapsed="false">
      <c r="A32" s="47" t="n">
        <v>21</v>
      </c>
      <c r="B32" s="47"/>
      <c r="C32" s="47"/>
      <c r="D32" s="58"/>
      <c r="E32" s="47"/>
      <c r="F32" s="47"/>
      <c r="G32" s="53"/>
      <c r="H32" s="53"/>
      <c r="I32" s="53" t="n">
        <f aca="false">+G32+H32</f>
        <v>0</v>
      </c>
      <c r="J32" s="53"/>
      <c r="K32" s="53" t="n">
        <f aca="false">+K31+I32</f>
        <v>0</v>
      </c>
      <c r="L32" s="54" t="n">
        <v>0.383</v>
      </c>
      <c r="M32" s="54" t="n">
        <v>0.3883</v>
      </c>
      <c r="N32" s="55" t="n">
        <f aca="false">IF(L32="Not Available",0.0889*G32,L32*G32)</f>
        <v>0</v>
      </c>
      <c r="O32" s="55" t="n">
        <f aca="false">IF(M32="Not Available",0.0889*ABS(H32),M32*ABS(H32))</f>
        <v>0</v>
      </c>
      <c r="P32" s="32" t="n">
        <f aca="false">+IF($K32&gt;0,$K32,0)</f>
        <v>0</v>
      </c>
      <c r="Q32" s="32" t="n">
        <f aca="false">+IF($K32&lt;0,$K32,0)</f>
        <v>0</v>
      </c>
      <c r="R32" s="32" t="n">
        <f aca="false">IF(P32&gt;P31,P32-P31,0)</f>
        <v>0</v>
      </c>
      <c r="S32" s="32" t="n">
        <f aca="false">IF(Q32&lt;Q31,Q32-Q31,0)</f>
        <v>0</v>
      </c>
      <c r="T32" s="56" t="n">
        <f aca="false">IF(K32&gt;0,K32*L32,0)</f>
        <v>0</v>
      </c>
      <c r="U32" s="87" t="n">
        <f aca="false">IF(K32&lt;0,K32*M32,0)</f>
        <v>0</v>
      </c>
    </row>
    <row r="33" customFormat="false" ht="12.75" hidden="false" customHeight="false" outlineLevel="0" collapsed="false">
      <c r="A33" s="47" t="n">
        <v>22</v>
      </c>
      <c r="B33" s="51"/>
      <c r="C33" s="47"/>
      <c r="D33" s="58"/>
      <c r="E33" s="47"/>
      <c r="F33" s="51"/>
      <c r="G33" s="52"/>
      <c r="H33" s="52"/>
      <c r="I33" s="53" t="n">
        <f aca="false">+G33+H33</f>
        <v>0</v>
      </c>
      <c r="J33" s="53"/>
      <c r="K33" s="53" t="n">
        <f aca="false">+K32+I33</f>
        <v>0</v>
      </c>
      <c r="L33" s="54" t="n">
        <v>0.383</v>
      </c>
      <c r="M33" s="54" t="n">
        <v>0.3883</v>
      </c>
      <c r="N33" s="55" t="n">
        <f aca="false">IF(L33="Not Available",0.0889*G33,L33*G33)</f>
        <v>0</v>
      </c>
      <c r="O33" s="55" t="n">
        <f aca="false">IF(M33="Not Available",0.0889*ABS(H33),M33*ABS(H33))</f>
        <v>0</v>
      </c>
      <c r="P33" s="32" t="n">
        <f aca="false">+IF($K33&gt;0,$K33,0)</f>
        <v>0</v>
      </c>
      <c r="Q33" s="32" t="n">
        <f aca="false">+IF($K33&lt;0,$K33,0)</f>
        <v>0</v>
      </c>
      <c r="R33" s="32" t="n">
        <f aca="false">IF(P33&gt;P32,P33-P32,0)</f>
        <v>0</v>
      </c>
      <c r="S33" s="32" t="n">
        <f aca="false">IF(Q33&lt;Q32,Q33-Q32,0)</f>
        <v>0</v>
      </c>
      <c r="T33" s="56" t="n">
        <f aca="false">IF(K33&gt;0,K33*L33,0)</f>
        <v>0</v>
      </c>
      <c r="U33" s="87" t="n">
        <f aca="false">IF(K33&lt;0,K33*M33,0)</f>
        <v>0</v>
      </c>
    </row>
    <row r="34" customFormat="false" ht="12.75" hidden="false" customHeight="false" outlineLevel="0" collapsed="false">
      <c r="A34" s="47" t="n">
        <v>23</v>
      </c>
      <c r="B34" s="51"/>
      <c r="C34" s="47"/>
      <c r="D34" s="58"/>
      <c r="E34" s="47"/>
      <c r="F34" s="51"/>
      <c r="G34" s="52"/>
      <c r="H34" s="52"/>
      <c r="I34" s="53" t="n">
        <f aca="false">+G34+H34</f>
        <v>0</v>
      </c>
      <c r="J34" s="53"/>
      <c r="K34" s="53" t="n">
        <f aca="false">+K33+I34</f>
        <v>0</v>
      </c>
      <c r="L34" s="54" t="n">
        <v>0.383</v>
      </c>
      <c r="M34" s="54" t="n">
        <v>0.3883</v>
      </c>
      <c r="N34" s="55" t="n">
        <f aca="false">IF(L34="Not Available",0.0889*G34,L34*G34)</f>
        <v>0</v>
      </c>
      <c r="O34" s="55" t="n">
        <f aca="false">IF(M34="Not Available",0.0889*ABS(H34),M34*ABS(H34))</f>
        <v>0</v>
      </c>
      <c r="P34" s="32" t="n">
        <f aca="false">+IF($K34&gt;0,$K34,0)</f>
        <v>0</v>
      </c>
      <c r="Q34" s="32" t="n">
        <f aca="false">+IF($K34&lt;0,$K34,0)</f>
        <v>0</v>
      </c>
      <c r="R34" s="32" t="n">
        <f aca="false">IF(P34&gt;P33,P34-P33,0)</f>
        <v>0</v>
      </c>
      <c r="S34" s="32" t="n">
        <f aca="false">IF(Q34&lt;Q33,Q34-Q33,0)</f>
        <v>0</v>
      </c>
      <c r="T34" s="56" t="n">
        <f aca="false">IF(K34&gt;0,K34*L34,0)</f>
        <v>0</v>
      </c>
      <c r="U34" s="87" t="n">
        <f aca="false">IF(K34&lt;0,K34*M34,0)</f>
        <v>0</v>
      </c>
    </row>
    <row r="35" customFormat="false" ht="12.75" hidden="false" customHeight="false" outlineLevel="0" collapsed="false">
      <c r="A35" s="47" t="n">
        <v>24</v>
      </c>
      <c r="B35" s="51"/>
      <c r="C35" s="47"/>
      <c r="D35" s="58"/>
      <c r="E35" s="47"/>
      <c r="F35" s="51"/>
      <c r="G35" s="52"/>
      <c r="H35" s="52"/>
      <c r="I35" s="53" t="n">
        <f aca="false">+G35+H35</f>
        <v>0</v>
      </c>
      <c r="J35" s="53"/>
      <c r="K35" s="53" t="n">
        <f aca="false">+K34+I35</f>
        <v>0</v>
      </c>
      <c r="L35" s="54" t="n">
        <v>0.383</v>
      </c>
      <c r="M35" s="54" t="n">
        <v>0.3883</v>
      </c>
      <c r="N35" s="55" t="n">
        <f aca="false">IF(L35="Not Available",0.0889*G35,L35*G35)</f>
        <v>0</v>
      </c>
      <c r="O35" s="55" t="n">
        <f aca="false">IF(M35="Not Available",0.0889*ABS(H35),M35*ABS(H35))</f>
        <v>0</v>
      </c>
      <c r="P35" s="32" t="n">
        <f aca="false">+IF($K35&gt;0,$K35,0)</f>
        <v>0</v>
      </c>
      <c r="Q35" s="32" t="n">
        <f aca="false">+IF($K35&lt;0,$K35,0)</f>
        <v>0</v>
      </c>
      <c r="R35" s="32" t="n">
        <f aca="false">IF(P35&gt;P34,P35-P34,0)</f>
        <v>0</v>
      </c>
      <c r="S35" s="32" t="n">
        <f aca="false">IF(Q35&lt;Q34,Q35-Q34,0)</f>
        <v>0</v>
      </c>
      <c r="T35" s="56" t="n">
        <f aca="false">IF(K35&gt;0,K35*L35,0)</f>
        <v>0</v>
      </c>
      <c r="U35" s="87" t="n">
        <f aca="false">IF(K35&lt;0,K35*M35,0)</f>
        <v>0</v>
      </c>
    </row>
    <row r="36" customFormat="false" ht="12.75" hidden="false" customHeight="false" outlineLevel="0" collapsed="false">
      <c r="A36" s="47" t="n">
        <v>25</v>
      </c>
      <c r="B36" s="51"/>
      <c r="C36" s="47"/>
      <c r="D36" s="58"/>
      <c r="E36" s="47"/>
      <c r="F36" s="51"/>
      <c r="G36" s="52"/>
      <c r="H36" s="52"/>
      <c r="I36" s="53" t="n">
        <f aca="false">+G36+H36</f>
        <v>0</v>
      </c>
      <c r="J36" s="53"/>
      <c r="K36" s="53" t="n">
        <f aca="false">+K35+I36</f>
        <v>0</v>
      </c>
      <c r="L36" s="54" t="n">
        <v>0.383</v>
      </c>
      <c r="M36" s="54" t="n">
        <v>0.3883</v>
      </c>
      <c r="N36" s="55" t="n">
        <f aca="false">IF(L36="Not Available",0.0889*G36,L36*G36)</f>
        <v>0</v>
      </c>
      <c r="O36" s="55" t="n">
        <f aca="false">IF(M36="Not Available",0.0889*ABS(H36),M36*ABS(H36))</f>
        <v>0</v>
      </c>
      <c r="P36" s="32" t="n">
        <f aca="false">+IF($K36&gt;0,$K36,0)</f>
        <v>0</v>
      </c>
      <c r="Q36" s="32" t="n">
        <f aca="false">+IF($K36&lt;0,$K36,0)</f>
        <v>0</v>
      </c>
      <c r="R36" s="32" t="n">
        <f aca="false">IF(P36&gt;P35,P36-P35,0)</f>
        <v>0</v>
      </c>
      <c r="S36" s="32" t="n">
        <f aca="false">IF(Q36&lt;Q35,Q36-Q35,0)</f>
        <v>0</v>
      </c>
      <c r="T36" s="56" t="n">
        <f aca="false">IF(K36&gt;0,K36*L36,0)</f>
        <v>0</v>
      </c>
      <c r="U36" s="87" t="n">
        <f aca="false">IF(K36&lt;0,K36*M36,0)</f>
        <v>0</v>
      </c>
    </row>
    <row r="37" customFormat="false" ht="12.75" hidden="false" customHeight="false" outlineLevel="0" collapsed="false">
      <c r="A37" s="47" t="n">
        <v>26</v>
      </c>
      <c r="B37" s="51"/>
      <c r="C37" s="47"/>
      <c r="D37" s="58"/>
      <c r="E37" s="47"/>
      <c r="F37" s="51"/>
      <c r="G37" s="52"/>
      <c r="H37" s="52"/>
      <c r="I37" s="53" t="n">
        <f aca="false">+G37+H37</f>
        <v>0</v>
      </c>
      <c r="J37" s="53"/>
      <c r="K37" s="53" t="n">
        <f aca="false">+K36+I37</f>
        <v>0</v>
      </c>
      <c r="L37" s="54" t="n">
        <v>0.383</v>
      </c>
      <c r="M37" s="54" t="n">
        <v>0.3883</v>
      </c>
      <c r="N37" s="55" t="n">
        <f aca="false">IF(L37="Not Available",0.0889*G37,L37*G37)</f>
        <v>0</v>
      </c>
      <c r="O37" s="55" t="n">
        <f aca="false">IF(M37="Not Available",0.0889*ABS(H37),M37*ABS(H37))</f>
        <v>0</v>
      </c>
      <c r="P37" s="32" t="n">
        <f aca="false">+IF($K37&gt;0,$K37,0)</f>
        <v>0</v>
      </c>
      <c r="Q37" s="32" t="n">
        <f aca="false">+IF($K37&lt;0,$K37,0)</f>
        <v>0</v>
      </c>
      <c r="R37" s="32" t="n">
        <f aca="false">IF(P37&gt;P36,P37-P36,0)</f>
        <v>0</v>
      </c>
      <c r="S37" s="32" t="n">
        <f aca="false">IF(Q37&lt;Q36,Q37-Q36,0)</f>
        <v>0</v>
      </c>
      <c r="T37" s="56" t="n">
        <f aca="false">IF(K37&gt;0,K37*L37,0)</f>
        <v>0</v>
      </c>
      <c r="U37" s="87" t="n">
        <f aca="false">IF(K37&lt;0,K37*M37,0)</f>
        <v>0</v>
      </c>
    </row>
    <row r="38" customFormat="false" ht="12.75" hidden="false" customHeight="false" outlineLevel="0" collapsed="false">
      <c r="A38" s="47" t="n">
        <v>27</v>
      </c>
      <c r="B38" s="51"/>
      <c r="C38" s="47"/>
      <c r="D38" s="58"/>
      <c r="E38" s="47"/>
      <c r="F38" s="51"/>
      <c r="G38" s="52"/>
      <c r="H38" s="52"/>
      <c r="I38" s="53" t="n">
        <f aca="false">+G38+H38</f>
        <v>0</v>
      </c>
      <c r="J38" s="53"/>
      <c r="K38" s="53" t="n">
        <f aca="false">+K37+I38</f>
        <v>0</v>
      </c>
      <c r="L38" s="54" t="n">
        <v>0.383</v>
      </c>
      <c r="M38" s="54" t="n">
        <v>0.3883</v>
      </c>
      <c r="N38" s="55" t="n">
        <f aca="false">IF(L38="Not Available",0.0889*G38,L38*G38)</f>
        <v>0</v>
      </c>
      <c r="O38" s="55" t="n">
        <f aca="false">IF(M38="Not Available",0.0889*ABS(H38),M38*ABS(H38))</f>
        <v>0</v>
      </c>
      <c r="P38" s="32" t="n">
        <f aca="false">+IF($K38&gt;0,$K38,0)</f>
        <v>0</v>
      </c>
      <c r="Q38" s="32" t="n">
        <f aca="false">+IF($K38&lt;0,$K38,0)</f>
        <v>0</v>
      </c>
      <c r="R38" s="32" t="n">
        <f aca="false">IF(P38&gt;P37,P38-P37,0)</f>
        <v>0</v>
      </c>
      <c r="S38" s="32" t="n">
        <f aca="false">IF(Q38&lt;Q37,Q38-Q37,0)</f>
        <v>0</v>
      </c>
      <c r="T38" s="56" t="n">
        <f aca="false">IF(K38&gt;0,K38*L38,0)</f>
        <v>0</v>
      </c>
      <c r="U38" s="87" t="n">
        <f aca="false">IF(K38&lt;0,K38*M38,0)</f>
        <v>0</v>
      </c>
    </row>
    <row r="39" customFormat="false" ht="12.75" hidden="false" customHeight="false" outlineLevel="0" collapsed="false">
      <c r="A39" s="47" t="n">
        <v>28</v>
      </c>
      <c r="B39" s="51"/>
      <c r="C39" s="47"/>
      <c r="D39" s="58"/>
      <c r="E39" s="47"/>
      <c r="F39" s="51"/>
      <c r="G39" s="52"/>
      <c r="H39" s="52"/>
      <c r="I39" s="53" t="n">
        <f aca="false">+G39+H39</f>
        <v>0</v>
      </c>
      <c r="J39" s="53"/>
      <c r="K39" s="53" t="n">
        <f aca="false">+K38+I39</f>
        <v>0</v>
      </c>
      <c r="L39" s="54" t="n">
        <v>0.383</v>
      </c>
      <c r="M39" s="54" t="n">
        <v>0.3883</v>
      </c>
      <c r="N39" s="55" t="n">
        <f aca="false">IF(L39="Not Available",0.0889*G39,L39*G39)</f>
        <v>0</v>
      </c>
      <c r="O39" s="55" t="n">
        <f aca="false">IF(M39="Not Available",0.0889*ABS(H39),M39*ABS(H39))</f>
        <v>0</v>
      </c>
      <c r="P39" s="32" t="n">
        <f aca="false">+IF($K39&gt;0,$K39,0)</f>
        <v>0</v>
      </c>
      <c r="Q39" s="32" t="n">
        <f aca="false">+IF($K39&lt;0,$K39,0)</f>
        <v>0</v>
      </c>
      <c r="R39" s="32" t="n">
        <f aca="false">IF(P39&gt;P38,P39-P38,0)</f>
        <v>0</v>
      </c>
      <c r="S39" s="32" t="n">
        <f aca="false">IF(Q39&lt;Q38,Q39-Q38,0)</f>
        <v>0</v>
      </c>
      <c r="T39" s="56" t="n">
        <f aca="false">IF(K39&gt;0,K39*L39,0)</f>
        <v>0</v>
      </c>
      <c r="U39" s="87" t="n">
        <f aca="false">IF(K39&lt;0,K39*M39,0)</f>
        <v>0</v>
      </c>
    </row>
    <row r="40" customFormat="false" ht="12.75" hidden="false" customHeight="false" outlineLevel="0" collapsed="false">
      <c r="A40" s="47" t="n">
        <v>29</v>
      </c>
      <c r="B40" s="51"/>
      <c r="C40" s="47"/>
      <c r="D40" s="58"/>
      <c r="E40" s="47"/>
      <c r="F40" s="51"/>
      <c r="G40" s="52"/>
      <c r="H40" s="52"/>
      <c r="I40" s="53" t="n">
        <f aca="false">+G40+H40</f>
        <v>0</v>
      </c>
      <c r="J40" s="53"/>
      <c r="K40" s="53" t="n">
        <f aca="false">+K39+I40</f>
        <v>0</v>
      </c>
      <c r="L40" s="54" t="n">
        <v>0.383</v>
      </c>
      <c r="M40" s="54" t="n">
        <v>0.3883</v>
      </c>
      <c r="N40" s="55" t="n">
        <f aca="false">IF(L40="Not Available",0.0889*G40,L40*G40)</f>
        <v>0</v>
      </c>
      <c r="O40" s="55" t="n">
        <f aca="false">IF(M40="Not Available",0.0889*ABS(H40),M40*ABS(H40))</f>
        <v>0</v>
      </c>
      <c r="P40" s="32" t="n">
        <f aca="false">+IF($K40&gt;0,$K40,0)</f>
        <v>0</v>
      </c>
      <c r="Q40" s="32" t="n">
        <f aca="false">+IF($K40&lt;0,$K40,0)</f>
        <v>0</v>
      </c>
      <c r="R40" s="32" t="n">
        <f aca="false">IF(P40&gt;P39,P40-P39,0)</f>
        <v>0</v>
      </c>
      <c r="S40" s="32" t="n">
        <f aca="false">IF(Q40&lt;Q39,Q40-Q39,0)</f>
        <v>0</v>
      </c>
      <c r="T40" s="56" t="n">
        <f aca="false">IF(K40&gt;0,K40*L40,0)</f>
        <v>0</v>
      </c>
      <c r="U40" s="87" t="n">
        <f aca="false">IF(K40&lt;0,K40*M40,0)</f>
        <v>0</v>
      </c>
    </row>
    <row r="41" customFormat="false" ht="12.75" hidden="false" customHeight="false" outlineLevel="0" collapsed="false">
      <c r="A41" s="47" t="n">
        <v>30</v>
      </c>
      <c r="B41" s="51"/>
      <c r="C41" s="47"/>
      <c r="D41" s="58"/>
      <c r="E41" s="47"/>
      <c r="F41" s="51"/>
      <c r="G41" s="60"/>
      <c r="H41" s="60"/>
      <c r="I41" s="61" t="n">
        <f aca="false">+G41+H41</f>
        <v>0</v>
      </c>
      <c r="J41" s="53"/>
      <c r="K41" s="53" t="n">
        <f aca="false">+K40+I41</f>
        <v>0</v>
      </c>
      <c r="L41" s="54" t="n">
        <v>0.383</v>
      </c>
      <c r="M41" s="54" t="n">
        <v>0.3883</v>
      </c>
      <c r="N41" s="55" t="n">
        <f aca="false">IF(L41="Not Available",0.0889*G41,L41*G41)</f>
        <v>0</v>
      </c>
      <c r="O41" s="55" t="n">
        <f aca="false">IF(M41="Not Available",0.0889*ABS(H41),M41*ABS(H41))</f>
        <v>0</v>
      </c>
      <c r="P41" s="32" t="n">
        <f aca="false">+IF($K41&gt;0,$K41,0)</f>
        <v>0</v>
      </c>
      <c r="Q41" s="32" t="n">
        <f aca="false">+IF($K41&lt;0,$K41,0)</f>
        <v>0</v>
      </c>
      <c r="R41" s="32" t="n">
        <f aca="false">IF(P41&gt;P40,P41-P40,0)</f>
        <v>0</v>
      </c>
      <c r="S41" s="32" t="n">
        <f aca="false">IF(Q41&lt;Q40,Q41-Q40,0)</f>
        <v>0</v>
      </c>
      <c r="T41" s="56" t="n">
        <f aca="false">IF(K41&gt;0,K41*L41,0)</f>
        <v>0</v>
      </c>
      <c r="U41" s="87" t="n">
        <f aca="false">IF(K41&lt;0,K41*M41,0)</f>
        <v>0</v>
      </c>
    </row>
    <row r="42" customFormat="false" ht="12.75" hidden="false" customHeight="false" outlineLevel="0" collapsed="false">
      <c r="A42" s="47" t="n">
        <v>31</v>
      </c>
      <c r="B42" s="51"/>
      <c r="C42" s="47"/>
      <c r="D42" s="58"/>
      <c r="E42" s="47"/>
      <c r="F42" s="51"/>
      <c r="G42" s="60"/>
      <c r="H42" s="60"/>
      <c r="I42" s="61" t="n">
        <v>0</v>
      </c>
      <c r="J42" s="53"/>
      <c r="K42" s="53" t="n">
        <f aca="false">+K41+I42</f>
        <v>0</v>
      </c>
      <c r="L42" s="54" t="n">
        <v>0.383</v>
      </c>
      <c r="M42" s="54" t="n">
        <v>0.3883</v>
      </c>
      <c r="N42" s="55"/>
      <c r="O42" s="55"/>
      <c r="T42" s="56" t="n">
        <f aca="false">IF(K42&gt;0,K42*L42,0)</f>
        <v>0</v>
      </c>
      <c r="U42" s="87" t="n">
        <f aca="false">IF(K42&lt;0,K42*M42,0)</f>
        <v>0</v>
      </c>
    </row>
    <row r="43" customFormat="false" ht="12.75" hidden="false" customHeight="false" outlineLevel="0" collapsed="false">
      <c r="A43" s="47" t="s">
        <v>41</v>
      </c>
      <c r="E43" s="0"/>
      <c r="F43" s="0"/>
      <c r="G43" s="33" t="n">
        <f aca="false">+SUM(G12:G42)</f>
        <v>0</v>
      </c>
      <c r="H43" s="33" t="n">
        <f aca="false">+SUM(H12:H42)</f>
        <v>0</v>
      </c>
      <c r="I43" s="33" t="n">
        <f aca="false">+SUM(I12:I42)</f>
        <v>0</v>
      </c>
      <c r="N43" s="84" t="n">
        <f aca="false">SUM(N12:N42)</f>
        <v>0</v>
      </c>
      <c r="O43" s="84" t="n">
        <f aca="false">SUM(O12:O42)</f>
        <v>0</v>
      </c>
      <c r="P43" s="84" t="n">
        <f aca="false">SUM(P12:P42)</f>
        <v>0</v>
      </c>
      <c r="Q43" s="84" t="n">
        <f aca="false">SUM(Q12:Q42)</f>
        <v>0</v>
      </c>
      <c r="R43" s="84" t="n">
        <f aca="false">SUM(R12:R42)</f>
        <v>0</v>
      </c>
      <c r="S43" s="84" t="n">
        <f aca="false">SUM(S12:S42)</f>
        <v>0</v>
      </c>
      <c r="T43" s="84" t="n">
        <f aca="false">SUM(T12:T42)</f>
        <v>0</v>
      </c>
      <c r="U43" s="84" t="n">
        <f aca="false">SUM(U12:U42)</f>
        <v>0</v>
      </c>
    </row>
    <row r="44" customFormat="false" ht="12.75" hidden="false" customHeight="false" outlineLevel="0" collapsed="false">
      <c r="A44" s="47"/>
      <c r="E44" s="0"/>
      <c r="F44" s="0"/>
      <c r="G44" s="0"/>
    </row>
    <row r="45" customFormat="false" ht="13.5" hidden="false" customHeight="false" outlineLevel="0" collapsed="false">
      <c r="A45" s="47"/>
      <c r="E45" s="0"/>
      <c r="F45" s="0"/>
      <c r="G45" s="0"/>
      <c r="R45" s="66" t="s">
        <v>42</v>
      </c>
      <c r="S45" s="32" t="n">
        <f aca="false">+R43-S43</f>
        <v>0</v>
      </c>
      <c r="T45" s="88"/>
    </row>
    <row r="46" customFormat="false" ht="13.5" hidden="false" customHeight="false" outlineLevel="0" collapsed="false">
      <c r="A46" s="47"/>
      <c r="E46" s="67" t="s">
        <v>43</v>
      </c>
      <c r="G46" s="31" t="n">
        <f aca="false">+G43</f>
        <v>0</v>
      </c>
      <c r="M46" s="68" t="s">
        <v>44</v>
      </c>
      <c r="N46" s="68"/>
      <c r="O46" s="68"/>
      <c r="P46" s="68"/>
      <c r="Q46" s="68"/>
      <c r="R46" s="68"/>
      <c r="S46" s="68"/>
      <c r="T46" s="68"/>
      <c r="U46" s="69" t="n">
        <f aca="false">T43+(ABS((U43)))</f>
        <v>0</v>
      </c>
    </row>
    <row r="47" customFormat="false" ht="12.75" hidden="false" customHeight="false" outlineLevel="0" collapsed="false">
      <c r="A47" s="47"/>
      <c r="E47" s="67" t="s">
        <v>45</v>
      </c>
      <c r="G47" s="31" t="n">
        <f aca="false">+H43</f>
        <v>0</v>
      </c>
      <c r="N47" s="70"/>
      <c r="O47" s="70"/>
      <c r="S47" s="71"/>
      <c r="T47" s="70"/>
    </row>
    <row r="48" customFormat="false" ht="12.75" hidden="false" customHeight="false" outlineLevel="0" collapsed="false">
      <c r="A48" s="47"/>
      <c r="N48" s="70"/>
      <c r="O48" s="70"/>
      <c r="S48" s="71"/>
      <c r="T48" s="70"/>
    </row>
    <row r="49" customFormat="false" ht="22.5" hidden="false" customHeight="false" outlineLevel="0" collapsed="false">
      <c r="A49" s="47"/>
      <c r="N49" s="72" t="s">
        <v>46</v>
      </c>
      <c r="O49" s="73"/>
      <c r="S49" s="71"/>
      <c r="T49" s="70"/>
    </row>
    <row r="50" customFormat="false" ht="12.75" hidden="false" customHeight="false" outlineLevel="0" collapsed="false">
      <c r="A50" s="47"/>
      <c r="N50" s="74" t="s">
        <v>47</v>
      </c>
      <c r="O50" s="75" t="n">
        <f aca="false">+G43*0.0128</f>
        <v>0</v>
      </c>
      <c r="S50" s="71"/>
      <c r="T50" s="70"/>
    </row>
    <row r="51" customFormat="false" ht="12.75" hidden="false" customHeight="false" outlineLevel="0" collapsed="false">
      <c r="A51" s="47"/>
      <c r="N51" s="74" t="s">
        <v>48</v>
      </c>
      <c r="O51" s="75" t="n">
        <f aca="false">+H43*-0.0128</f>
        <v>-0</v>
      </c>
    </row>
    <row r="52" customFormat="false" ht="12.75" hidden="false" customHeight="false" outlineLevel="0" collapsed="false">
      <c r="A52" s="47"/>
      <c r="N52" s="74" t="s">
        <v>49</v>
      </c>
      <c r="O52" s="75" t="n">
        <f aca="false">0.0761*S45</f>
        <v>0</v>
      </c>
    </row>
    <row r="53" customFormat="false" ht="12.75" hidden="false" customHeight="false" outlineLevel="0" collapsed="false">
      <c r="A53" s="47"/>
      <c r="N53" s="76" t="s">
        <v>50</v>
      </c>
      <c r="O53" s="77" t="n">
        <f aca="false">SUM(O50:O52)</f>
        <v>0</v>
      </c>
    </row>
    <row r="54" customFormat="false" ht="12.75" hidden="false" customHeight="false" outlineLevel="0" collapsed="false">
      <c r="A54" s="47"/>
    </row>
    <row r="55" customFormat="false" ht="12.75" hidden="false" customHeight="false" outlineLevel="0" collapsed="false">
      <c r="A55" s="47"/>
      <c r="N55" s="78" t="s">
        <v>51</v>
      </c>
      <c r="O55" s="79" t="n">
        <f aca="false">MIN(O53,O46)</f>
        <v>0</v>
      </c>
    </row>
    <row r="57" customFormat="false" ht="12.75" hidden="false" customHeight="false" outlineLevel="0" collapsed="false">
      <c r="N57" s="80"/>
      <c r="O57" s="81"/>
    </row>
    <row r="58" customFormat="false" ht="12.75" hidden="false" customHeight="false" outlineLevel="0" collapsed="false">
      <c r="N58" s="81"/>
      <c r="O58" s="82"/>
    </row>
    <row r="59" customFormat="false" ht="12.75" hidden="false" customHeight="false" outlineLevel="0" collapsed="false">
      <c r="N59" s="81"/>
      <c r="O59" s="82"/>
    </row>
    <row r="60" customFormat="false" ht="12.75" hidden="false" customHeight="false" outlineLevel="0" collapsed="false">
      <c r="N60" s="81"/>
      <c r="O60" s="82"/>
    </row>
    <row r="61" customFormat="false" ht="12.75" hidden="false" customHeight="false" outlineLevel="0" collapsed="false">
      <c r="N61" s="81"/>
      <c r="O61" s="82"/>
    </row>
    <row r="62" customFormat="false" ht="12.75" hidden="false" customHeight="false" outlineLevel="0" collapsed="false">
      <c r="N62" s="70"/>
      <c r="O62" s="70"/>
    </row>
  </sheetData>
  <mergeCells count="2">
    <mergeCell ref="P9:S9"/>
    <mergeCell ref="M46:T46"/>
  </mergeCells>
  <printOptions headings="false" gridLines="true" gridLinesSet="true" horizontalCentered="false" verticalCentered="false"/>
  <pageMargins left="0" right="0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9:IW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2" activeCellId="0" sqref="G12:H4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9" width="5.99"/>
    <col collapsed="false" customWidth="true" hidden="false" outlineLevel="0" max="2" min="2" style="29" width="26.7"/>
    <col collapsed="false" customWidth="true" hidden="false" outlineLevel="0" max="3" min="3" style="29" width="10.13"/>
    <col collapsed="false" customWidth="true" hidden="false" outlineLevel="0" max="4" min="4" style="30" width="9.28"/>
    <col collapsed="false" customWidth="true" hidden="false" outlineLevel="0" max="5" min="5" style="29" width="6.99"/>
    <col collapsed="false" customWidth="true" hidden="false" outlineLevel="0" max="6" min="6" style="29" width="7.7"/>
    <col collapsed="false" customWidth="true" hidden="false" outlineLevel="0" max="7" min="7" style="31" width="11.28"/>
    <col collapsed="false" customWidth="true" hidden="false" outlineLevel="0" max="8" min="8" style="31" width="13.7"/>
    <col collapsed="false" customWidth="true" hidden="false" outlineLevel="0" max="9" min="9" style="31" width="11.28"/>
    <col collapsed="false" customWidth="true" hidden="false" outlineLevel="0" max="10" min="10" style="31" width="10.71"/>
    <col collapsed="false" customWidth="true" hidden="false" outlineLevel="0" max="11" min="11" style="31" width="8.7"/>
    <col collapsed="false" customWidth="true" hidden="false" outlineLevel="0" max="12" min="12" style="29" width="13.14"/>
    <col collapsed="false" customWidth="true" hidden="false" outlineLevel="0" max="13" min="13" style="29" width="14.14"/>
    <col collapsed="false" customWidth="true" hidden="true" outlineLevel="0" max="14" min="14" style="29" width="11.42"/>
    <col collapsed="false" customWidth="true" hidden="true" outlineLevel="0" max="15" min="15" style="29" width="13.7"/>
    <col collapsed="false" customWidth="true" hidden="true" outlineLevel="0" max="16" min="16" style="32" width="9.06"/>
    <col collapsed="false" customWidth="true" hidden="true" outlineLevel="0" max="17" min="17" style="32" width="11.7"/>
    <col collapsed="false" customWidth="true" hidden="true" outlineLevel="0" max="18" min="18" style="32" width="12.14"/>
    <col collapsed="false" customWidth="true" hidden="true" outlineLevel="0" max="19" min="19" style="32" width="11.42"/>
    <col collapsed="false" customWidth="true" hidden="false" outlineLevel="0" max="20" min="20" style="29" width="11.85"/>
    <col collapsed="false" customWidth="true" hidden="false" outlineLevel="0" max="21" min="21" style="29" width="11.13"/>
    <col collapsed="false" customWidth="false" hidden="false" outlineLevel="0" max="257" min="22" style="29" width="9.14"/>
  </cols>
  <sheetData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33"/>
      <c r="H9" s="33"/>
      <c r="I9" s="33"/>
      <c r="J9" s="33"/>
      <c r="K9" s="33"/>
      <c r="L9" s="0"/>
      <c r="M9" s="0"/>
      <c r="N9" s="0"/>
      <c r="O9" s="0"/>
      <c r="P9" s="34" t="s">
        <v>16</v>
      </c>
      <c r="Q9" s="34"/>
      <c r="R9" s="34"/>
      <c r="S9" s="34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35" t="s">
        <v>17</v>
      </c>
      <c r="B10" s="35" t="s">
        <v>18</v>
      </c>
      <c r="C10" s="36" t="s">
        <v>19</v>
      </c>
      <c r="D10" s="37" t="s">
        <v>20</v>
      </c>
      <c r="E10" s="35" t="s">
        <v>21</v>
      </c>
      <c r="F10" s="35" t="s">
        <v>22</v>
      </c>
      <c r="G10" s="38" t="s">
        <v>23</v>
      </c>
      <c r="H10" s="38" t="s">
        <v>24</v>
      </c>
      <c r="I10" s="38" t="s">
        <v>25</v>
      </c>
      <c r="J10" s="39" t="s">
        <v>26</v>
      </c>
      <c r="K10" s="38" t="s">
        <v>27</v>
      </c>
      <c r="L10" s="40" t="s">
        <v>28</v>
      </c>
      <c r="M10" s="40" t="s">
        <v>29</v>
      </c>
      <c r="N10" s="40" t="s">
        <v>30</v>
      </c>
      <c r="O10" s="40" t="s">
        <v>31</v>
      </c>
      <c r="P10" s="41" t="s">
        <v>32</v>
      </c>
      <c r="Q10" s="41" t="s">
        <v>33</v>
      </c>
      <c r="R10" s="41" t="s">
        <v>34</v>
      </c>
      <c r="S10" s="41" t="s">
        <v>35</v>
      </c>
      <c r="T10" s="42" t="s">
        <v>36</v>
      </c>
      <c r="U10" s="42" t="s">
        <v>37</v>
      </c>
      <c r="V10" s="43"/>
      <c r="W10" s="43"/>
    </row>
    <row r="11" customFormat="false" ht="12.75" hidden="false" customHeight="false" outlineLevel="0" collapsed="false">
      <c r="A11" s="44"/>
      <c r="B11" s="45" t="s">
        <v>53</v>
      </c>
      <c r="C11" s="45" t="n">
        <v>27266</v>
      </c>
      <c r="D11" s="46" t="n">
        <v>36892</v>
      </c>
      <c r="E11" s="47" t="n">
        <v>500621</v>
      </c>
      <c r="F11" s="48" t="s">
        <v>39</v>
      </c>
      <c r="G11" s="49"/>
      <c r="H11" s="49"/>
      <c r="I11" s="49"/>
      <c r="J11" s="49"/>
      <c r="K11" s="49"/>
      <c r="L11" s="50"/>
      <c r="M11" s="50"/>
      <c r="N11" s="50"/>
      <c r="O11" s="50"/>
      <c r="P11" s="32" t="n">
        <f aca="false">IF($J11&gt;0,$J11,0)</f>
        <v>0</v>
      </c>
      <c r="Q11" s="32" t="n">
        <f aca="false">IF($J11&lt;0,$J11,0)</f>
        <v>0</v>
      </c>
      <c r="R11" s="32" t="n">
        <f aca="false">+P11</f>
        <v>0</v>
      </c>
      <c r="S11" s="32" t="n">
        <f aca="false">+Q11</f>
        <v>0</v>
      </c>
    </row>
    <row r="12" customFormat="false" ht="12.75" hidden="false" customHeight="false" outlineLevel="0" collapsed="false">
      <c r="A12" s="47" t="n">
        <v>1</v>
      </c>
      <c r="B12" s="51"/>
      <c r="C12" s="47"/>
      <c r="D12" s="0"/>
      <c r="E12" s="0"/>
      <c r="F12" s="0"/>
      <c r="G12" s="52"/>
      <c r="H12" s="52"/>
      <c r="I12" s="53" t="n">
        <f aca="false">+G12+H12</f>
        <v>0</v>
      </c>
      <c r="J12" s="53"/>
      <c r="K12" s="53" t="n">
        <f aca="false">+J11+I12</f>
        <v>0</v>
      </c>
      <c r="L12" s="54" t="n">
        <v>0.05</v>
      </c>
      <c r="M12" s="54" t="n">
        <v>0.3883</v>
      </c>
      <c r="N12" s="55" t="n">
        <f aca="false">IF(L12="Not Available",0.0889*G12,L12*G12)</f>
        <v>0</v>
      </c>
      <c r="O12" s="55" t="n">
        <f aca="false">IF(M12="Not Available",0.0889*ABS(H12),M12*ABS(H12))</f>
        <v>0</v>
      </c>
      <c r="P12" s="32" t="n">
        <f aca="false">+IF($K12&gt;0,$K12,0)</f>
        <v>0</v>
      </c>
      <c r="Q12" s="32" t="n">
        <f aca="false">+IF($K12&lt;0,$K12,0)</f>
        <v>0</v>
      </c>
      <c r="R12" s="32" t="n">
        <f aca="false">IF(P12&gt;P11,P12-P11,0)</f>
        <v>0</v>
      </c>
      <c r="S12" s="32" t="n">
        <f aca="false">IF(Q12&lt;Q11,Q12-Q11,0)</f>
        <v>0</v>
      </c>
      <c r="T12" s="56" t="n">
        <f aca="false">IF(K12&gt;0,K12*L12,0)</f>
        <v>0</v>
      </c>
      <c r="U12" s="57" t="n">
        <f aca="false">IF(K12&lt;0,K12*M12,0)</f>
        <v>0</v>
      </c>
    </row>
    <row r="13" customFormat="false" ht="12.75" hidden="false" customHeight="false" outlineLevel="0" collapsed="false">
      <c r="A13" s="47" t="n">
        <v>2</v>
      </c>
      <c r="B13" s="51"/>
      <c r="C13" s="47"/>
      <c r="D13" s="58"/>
      <c r="E13" s="47"/>
      <c r="F13" s="51"/>
      <c r="G13" s="52"/>
      <c r="H13" s="52"/>
      <c r="I13" s="53" t="n">
        <f aca="false">+G13+H13</f>
        <v>0</v>
      </c>
      <c r="J13" s="53"/>
      <c r="K13" s="53" t="n">
        <f aca="false">+K12+I13</f>
        <v>0</v>
      </c>
      <c r="L13" s="54" t="n">
        <v>0.05</v>
      </c>
      <c r="M13" s="54" t="n">
        <v>0.3883</v>
      </c>
      <c r="N13" s="55" t="n">
        <f aca="false">IF(L13="Not Available",0.0889*G13,L13*G13)</f>
        <v>0</v>
      </c>
      <c r="O13" s="55" t="n">
        <f aca="false">IF(M13="Not Available",0.0889*ABS(H13),M13*ABS(H13))</f>
        <v>0</v>
      </c>
      <c r="P13" s="32" t="n">
        <f aca="false">+IF($K13&gt;0,$K13,0)</f>
        <v>0</v>
      </c>
      <c r="Q13" s="32" t="n">
        <f aca="false">+IF($K13&lt;0,$K13,0)</f>
        <v>0</v>
      </c>
      <c r="R13" s="32" t="n">
        <f aca="false">IF(P13&gt;P12,P13-P12,0)</f>
        <v>0</v>
      </c>
      <c r="S13" s="32" t="n">
        <f aca="false">IF(Q13&lt;Q12,Q13-Q12,0)</f>
        <v>0</v>
      </c>
      <c r="T13" s="56" t="n">
        <f aca="false">IF(K13&gt;0,K13*L13,0)</f>
        <v>0</v>
      </c>
      <c r="U13" s="57" t="n">
        <f aca="false">IF(K13&lt;0,K13*M13,0)</f>
        <v>0</v>
      </c>
    </row>
    <row r="14" customFormat="false" ht="12.75" hidden="false" customHeight="false" outlineLevel="0" collapsed="false">
      <c r="A14" s="47" t="n">
        <v>3</v>
      </c>
      <c r="B14" s="51"/>
      <c r="C14" s="47"/>
      <c r="D14" s="58"/>
      <c r="E14" s="47"/>
      <c r="F14" s="51"/>
      <c r="G14" s="52"/>
      <c r="H14" s="52"/>
      <c r="I14" s="53" t="n">
        <f aca="false">+G14+H14</f>
        <v>0</v>
      </c>
      <c r="J14" s="53"/>
      <c r="K14" s="53" t="n">
        <f aca="false">+K13+I14</f>
        <v>0</v>
      </c>
      <c r="L14" s="54" t="n">
        <v>0.05</v>
      </c>
      <c r="M14" s="54" t="n">
        <v>0.3883</v>
      </c>
      <c r="N14" s="55" t="n">
        <f aca="false">IF(L14="Not Available",0.0889*G14,L14*G14)</f>
        <v>0</v>
      </c>
      <c r="O14" s="55" t="n">
        <f aca="false">IF(M14="Not Available",0.0889*ABS(H14),M14*ABS(H14))</f>
        <v>0</v>
      </c>
      <c r="P14" s="32" t="n">
        <f aca="false">+IF($K14&gt;0,$K14,0)</f>
        <v>0</v>
      </c>
      <c r="Q14" s="32" t="n">
        <f aca="false">+IF($K14&lt;0,$K14,0)</f>
        <v>0</v>
      </c>
      <c r="R14" s="32" t="n">
        <f aca="false">IF(P14&gt;P13,P14-P13,0)</f>
        <v>0</v>
      </c>
      <c r="S14" s="32" t="n">
        <f aca="false">IF(Q14&lt;Q13,Q14-Q13,0)</f>
        <v>0</v>
      </c>
      <c r="T14" s="56" t="n">
        <f aca="false">IF(K14&gt;0,K14*L14,0)</f>
        <v>0</v>
      </c>
      <c r="U14" s="57" t="n">
        <f aca="false">IF(K14&lt;0,K14*M14,0)</f>
        <v>0</v>
      </c>
    </row>
    <row r="15" customFormat="false" ht="12.75" hidden="false" customHeight="false" outlineLevel="0" collapsed="false">
      <c r="A15" s="47" t="n">
        <v>4</v>
      </c>
      <c r="B15" s="51"/>
      <c r="C15" s="47"/>
      <c r="D15" s="58"/>
      <c r="E15" s="47"/>
      <c r="F15" s="51"/>
      <c r="G15" s="52"/>
      <c r="H15" s="52"/>
      <c r="I15" s="53" t="n">
        <f aca="false">+G15+H15</f>
        <v>0</v>
      </c>
      <c r="J15" s="53"/>
      <c r="K15" s="53" t="n">
        <f aca="false">+K14+I15</f>
        <v>0</v>
      </c>
      <c r="L15" s="54" t="n">
        <v>0.05</v>
      </c>
      <c r="M15" s="54" t="n">
        <v>0.3883</v>
      </c>
      <c r="N15" s="55" t="n">
        <f aca="false">IF(L15="Not Available",0.0889*G15,L15*G15)</f>
        <v>0</v>
      </c>
      <c r="O15" s="55" t="n">
        <f aca="false">IF(M15="Not Available",0.0889*ABS(H15),M15*ABS(H15))</f>
        <v>0</v>
      </c>
      <c r="P15" s="32" t="n">
        <f aca="false">+IF($K15&gt;0,$K15,0)</f>
        <v>0</v>
      </c>
      <c r="Q15" s="32" t="n">
        <f aca="false">+IF($K15&lt;0,$K15,0)</f>
        <v>0</v>
      </c>
      <c r="R15" s="32" t="n">
        <f aca="false">IF(P15&gt;P14,P15-P14,0)</f>
        <v>0</v>
      </c>
      <c r="S15" s="32" t="n">
        <f aca="false">IF(Q15&lt;Q14,Q15-Q14,0)</f>
        <v>0</v>
      </c>
      <c r="T15" s="56" t="n">
        <f aca="false">IF(K15&gt;0,K15*L15,0)</f>
        <v>0</v>
      </c>
      <c r="U15" s="57" t="n">
        <f aca="false">IF(K15&lt;0,K15*M15,0)</f>
        <v>0</v>
      </c>
    </row>
    <row r="16" customFormat="false" ht="12.75" hidden="false" customHeight="false" outlineLevel="0" collapsed="false">
      <c r="A16" s="47" t="n">
        <v>5</v>
      </c>
      <c r="B16" s="47"/>
      <c r="C16" s="47"/>
      <c r="D16" s="58"/>
      <c r="E16" s="47"/>
      <c r="F16" s="47"/>
      <c r="G16" s="53"/>
      <c r="H16" s="53"/>
      <c r="I16" s="53" t="n">
        <f aca="false">+G16+H16</f>
        <v>0</v>
      </c>
      <c r="J16" s="53"/>
      <c r="K16" s="53" t="n">
        <f aca="false">+K15+I16</f>
        <v>0</v>
      </c>
      <c r="L16" s="54" t="n">
        <v>0.05</v>
      </c>
      <c r="M16" s="54" t="n">
        <v>0.3883</v>
      </c>
      <c r="N16" s="55" t="n">
        <f aca="false">IF(L16="Not Available",0.0889*G16,L16*G16)</f>
        <v>0</v>
      </c>
      <c r="O16" s="55" t="n">
        <f aca="false">IF(M16="Not Available",0.0889*ABS(H16),M16*ABS(H16))</f>
        <v>0</v>
      </c>
      <c r="P16" s="32" t="n">
        <f aca="false">+IF($K16&gt;0,$K16,0)</f>
        <v>0</v>
      </c>
      <c r="Q16" s="32" t="n">
        <f aca="false">+IF($K16&lt;0,$K16,0)</f>
        <v>0</v>
      </c>
      <c r="R16" s="32" t="n">
        <f aca="false">IF(P16&gt;P15,P16-P15,0)</f>
        <v>0</v>
      </c>
      <c r="S16" s="32" t="n">
        <f aca="false">IF(Q16&lt;Q15,Q16-Q15,0)</f>
        <v>0</v>
      </c>
      <c r="T16" s="56" t="n">
        <f aca="false">IF(K16&gt;0,K16*L16,0)</f>
        <v>0</v>
      </c>
      <c r="U16" s="57" t="n">
        <f aca="false">IF(K16&lt;0,K16*M16,0)</f>
        <v>0</v>
      </c>
    </row>
    <row r="17" customFormat="false" ht="12.75" hidden="false" customHeight="false" outlineLevel="0" collapsed="false">
      <c r="A17" s="47" t="n">
        <v>6</v>
      </c>
      <c r="B17" s="51"/>
      <c r="C17" s="47"/>
      <c r="D17" s="58"/>
      <c r="E17" s="47"/>
      <c r="F17" s="51"/>
      <c r="G17" s="52"/>
      <c r="H17" s="52"/>
      <c r="I17" s="53" t="n">
        <f aca="false">+G17+H17</f>
        <v>0</v>
      </c>
      <c r="J17" s="53"/>
      <c r="K17" s="53" t="n">
        <f aca="false">+K16+I17</f>
        <v>0</v>
      </c>
      <c r="L17" s="54" t="n">
        <v>0.05</v>
      </c>
      <c r="M17" s="54" t="n">
        <v>0.3883</v>
      </c>
      <c r="N17" s="55" t="n">
        <f aca="false">IF(L17="Not Available",0.0889*G17,L17*G17)</f>
        <v>0</v>
      </c>
      <c r="O17" s="55" t="n">
        <f aca="false">IF(M17="Not Available",0.0889*ABS(H17),M17*ABS(H17))</f>
        <v>0</v>
      </c>
      <c r="P17" s="32" t="n">
        <f aca="false">+IF($K17&gt;0,$K17,0)</f>
        <v>0</v>
      </c>
      <c r="Q17" s="32" t="n">
        <f aca="false">+IF($K17&lt;0,$K17,0)</f>
        <v>0</v>
      </c>
      <c r="R17" s="32" t="n">
        <f aca="false">IF(P17&gt;P16,P17-P16,0)</f>
        <v>0</v>
      </c>
      <c r="S17" s="32" t="n">
        <f aca="false">IF(Q17&lt;Q16,Q17-Q16,0)</f>
        <v>0</v>
      </c>
      <c r="T17" s="56" t="n">
        <f aca="false">IF(K17&gt;0,K17*L17,0)</f>
        <v>0</v>
      </c>
      <c r="U17" s="57" t="n">
        <f aca="false">IF(K17&lt;0,K17*M17,0)</f>
        <v>0</v>
      </c>
    </row>
    <row r="18" customFormat="false" ht="12.75" hidden="false" customHeight="false" outlineLevel="0" collapsed="false">
      <c r="A18" s="47" t="n">
        <v>7</v>
      </c>
      <c r="B18" s="51"/>
      <c r="C18" s="47"/>
      <c r="D18" s="58"/>
      <c r="E18" s="47"/>
      <c r="F18" s="51"/>
      <c r="G18" s="52"/>
      <c r="H18" s="52"/>
      <c r="I18" s="53" t="n">
        <f aca="false">+G18+H18</f>
        <v>0</v>
      </c>
      <c r="J18" s="53"/>
      <c r="K18" s="53" t="n">
        <f aca="false">+K17+I18</f>
        <v>0</v>
      </c>
      <c r="L18" s="54" t="n">
        <v>0.05</v>
      </c>
      <c r="M18" s="54" t="n">
        <v>0.3883</v>
      </c>
      <c r="N18" s="55" t="n">
        <f aca="false">IF(L18="Not Available",0.0889*G18,L18*G18)</f>
        <v>0</v>
      </c>
      <c r="O18" s="55" t="n">
        <f aca="false">IF(M18="Not Available",0.0889*ABS(H18),M18*ABS(H18))</f>
        <v>0</v>
      </c>
      <c r="P18" s="32" t="n">
        <f aca="false">+IF($K18&gt;0,$K18,0)</f>
        <v>0</v>
      </c>
      <c r="Q18" s="32" t="n">
        <f aca="false">+IF($K18&lt;0,$K18,0)</f>
        <v>0</v>
      </c>
      <c r="R18" s="32" t="n">
        <f aca="false">IF(P18&gt;P17,P18-P17,0)</f>
        <v>0</v>
      </c>
      <c r="S18" s="32" t="n">
        <f aca="false">IF(Q18&lt;Q17,Q18-Q17,0)</f>
        <v>0</v>
      </c>
      <c r="T18" s="56" t="n">
        <f aca="false">IF(K18&gt;0,K18*L18,0)</f>
        <v>0</v>
      </c>
      <c r="U18" s="57" t="n">
        <f aca="false">IF(K18&lt;0,K18*M18,0)</f>
        <v>0</v>
      </c>
    </row>
    <row r="19" customFormat="false" ht="12.75" hidden="false" customHeight="false" outlineLevel="0" collapsed="false">
      <c r="A19" s="47" t="n">
        <v>8</v>
      </c>
      <c r="B19" s="51"/>
      <c r="C19" s="47"/>
      <c r="D19" s="58"/>
      <c r="E19" s="47"/>
      <c r="F19" s="51"/>
      <c r="G19" s="52"/>
      <c r="H19" s="52"/>
      <c r="I19" s="53" t="n">
        <f aca="false">+G19+H19</f>
        <v>0</v>
      </c>
      <c r="J19" s="53"/>
      <c r="K19" s="53" t="n">
        <f aca="false">+K18+I19</f>
        <v>0</v>
      </c>
      <c r="L19" s="54" t="n">
        <v>0.05</v>
      </c>
      <c r="M19" s="54" t="n">
        <v>0.3883</v>
      </c>
      <c r="N19" s="55" t="n">
        <f aca="false">IF(L19="Not Available",0.0889*G19,L19*G19)</f>
        <v>0</v>
      </c>
      <c r="O19" s="55" t="n">
        <f aca="false">IF(M19="Not Available",0.0889*ABS(H19),M19*ABS(H19))</f>
        <v>0</v>
      </c>
      <c r="P19" s="32" t="n">
        <f aca="false">+IF($K19&gt;0,$K19,0)</f>
        <v>0</v>
      </c>
      <c r="Q19" s="32" t="n">
        <f aca="false">+IF($K19&lt;0,$K19,0)</f>
        <v>0</v>
      </c>
      <c r="R19" s="32" t="n">
        <f aca="false">IF(P19&gt;P18,P19-P18,0)</f>
        <v>0</v>
      </c>
      <c r="S19" s="32" t="n">
        <f aca="false">IF(Q19&lt;Q18,Q19-Q18,0)</f>
        <v>0</v>
      </c>
      <c r="T19" s="56" t="n">
        <f aca="false">IF(K19&gt;0,K19*L19,0)</f>
        <v>0</v>
      </c>
      <c r="U19" s="57" t="n">
        <f aca="false">IF(K19&lt;0,K19*M19,0)</f>
        <v>0</v>
      </c>
    </row>
    <row r="20" customFormat="false" ht="12.75" hidden="false" customHeight="false" outlineLevel="0" collapsed="false">
      <c r="A20" s="47" t="n">
        <v>9</v>
      </c>
      <c r="B20" s="51"/>
      <c r="C20" s="47"/>
      <c r="D20" s="58"/>
      <c r="E20" s="47"/>
      <c r="F20" s="51"/>
      <c r="G20" s="52"/>
      <c r="H20" s="52"/>
      <c r="I20" s="53" t="n">
        <f aca="false">+G20+H20</f>
        <v>0</v>
      </c>
      <c r="J20" s="53"/>
      <c r="K20" s="53" t="n">
        <f aca="false">+K19+I20</f>
        <v>0</v>
      </c>
      <c r="L20" s="54" t="n">
        <v>0.05</v>
      </c>
      <c r="M20" s="54" t="n">
        <v>0.3883</v>
      </c>
      <c r="N20" s="55" t="n">
        <f aca="false">IF(L20="Not Available",0.0889*G20,L20*G20)</f>
        <v>0</v>
      </c>
      <c r="O20" s="55" t="n">
        <f aca="false">IF(M20="Not Available",0.0889*ABS(H20),M20*ABS(H20))</f>
        <v>0</v>
      </c>
      <c r="P20" s="32" t="n">
        <f aca="false">+IF($K20&gt;0,$K20,0)</f>
        <v>0</v>
      </c>
      <c r="Q20" s="32" t="n">
        <f aca="false">+IF($K20&lt;0,$K20,0)</f>
        <v>0</v>
      </c>
      <c r="R20" s="32" t="n">
        <f aca="false">IF(P20&gt;P19,P20-P19,0)</f>
        <v>0</v>
      </c>
      <c r="S20" s="32" t="n">
        <f aca="false">IF(Q20&lt;Q19,Q20-Q19,0)</f>
        <v>0</v>
      </c>
      <c r="T20" s="56" t="n">
        <f aca="false">IF(K20&gt;0,K20*L20,0)</f>
        <v>0</v>
      </c>
      <c r="U20" s="57" t="n">
        <f aca="false">IF(K20&lt;0,K20*M20,0)</f>
        <v>0</v>
      </c>
    </row>
    <row r="21" customFormat="false" ht="12.75" hidden="false" customHeight="false" outlineLevel="0" collapsed="false">
      <c r="A21" s="47" t="n">
        <v>10</v>
      </c>
      <c r="B21" s="47"/>
      <c r="C21" s="47"/>
      <c r="D21" s="58"/>
      <c r="E21" s="47"/>
      <c r="F21" s="47"/>
      <c r="G21" s="53"/>
      <c r="H21" s="53"/>
      <c r="I21" s="53" t="n">
        <f aca="false">+G21+H21</f>
        <v>0</v>
      </c>
      <c r="J21" s="53"/>
      <c r="K21" s="53" t="n">
        <f aca="false">+K20+I21</f>
        <v>0</v>
      </c>
      <c r="L21" s="54" t="n">
        <v>0.05</v>
      </c>
      <c r="M21" s="54" t="n">
        <v>0.3883</v>
      </c>
      <c r="N21" s="55" t="n">
        <f aca="false">IF(L21="Not Available",0.0889*G21,L21*G21)</f>
        <v>0</v>
      </c>
      <c r="O21" s="55" t="n">
        <f aca="false">IF(M21="Not Available",0.0889*ABS(H21),M21*ABS(H21))</f>
        <v>0</v>
      </c>
      <c r="P21" s="32" t="n">
        <f aca="false">+IF($K21&gt;0,$K21,0)</f>
        <v>0</v>
      </c>
      <c r="Q21" s="32" t="n">
        <f aca="false">+IF($K21&lt;0,$K21,0)</f>
        <v>0</v>
      </c>
      <c r="R21" s="32" t="n">
        <f aca="false">IF(P21&gt;P20,P21-P20,0)</f>
        <v>0</v>
      </c>
      <c r="S21" s="32" t="n">
        <f aca="false">IF(Q21&lt;Q20,Q21-Q20,0)</f>
        <v>0</v>
      </c>
      <c r="T21" s="56" t="n">
        <f aca="false">IF(K21&gt;0,K21*L21,0)</f>
        <v>0</v>
      </c>
      <c r="U21" s="57" t="n">
        <f aca="false">IF(K21&lt;0,K21*M21,0)</f>
        <v>0</v>
      </c>
    </row>
    <row r="22" customFormat="false" ht="12.75" hidden="false" customHeight="false" outlineLevel="0" collapsed="false">
      <c r="A22" s="47" t="n">
        <v>11</v>
      </c>
      <c r="B22" s="51"/>
      <c r="C22" s="47"/>
      <c r="D22" s="58"/>
      <c r="E22" s="47"/>
      <c r="F22" s="51"/>
      <c r="G22" s="52"/>
      <c r="H22" s="52"/>
      <c r="I22" s="53" t="n">
        <f aca="false">+G22+H22</f>
        <v>0</v>
      </c>
      <c r="J22" s="53"/>
      <c r="K22" s="53" t="n">
        <f aca="false">+K21+I22</f>
        <v>0</v>
      </c>
      <c r="L22" s="54" t="n">
        <v>0.05</v>
      </c>
      <c r="M22" s="54" t="n">
        <v>0.3883</v>
      </c>
      <c r="N22" s="55" t="n">
        <f aca="false">IF(L22="Not Available",0.0889*G22,L22*G22)</f>
        <v>0</v>
      </c>
      <c r="O22" s="55" t="n">
        <f aca="false">IF(M22="Not Available",0.0889*ABS(H22),M22*ABS(H22))</f>
        <v>0</v>
      </c>
      <c r="P22" s="32" t="n">
        <f aca="false">+IF($K22&gt;0,$K22,0)</f>
        <v>0</v>
      </c>
      <c r="Q22" s="32" t="n">
        <f aca="false">+IF($K22&lt;0,$K22,0)</f>
        <v>0</v>
      </c>
      <c r="R22" s="32" t="n">
        <f aca="false">IF(P22&gt;P21,P22-P21,0)</f>
        <v>0</v>
      </c>
      <c r="S22" s="32" t="n">
        <f aca="false">IF(Q22&lt;Q21,Q22-Q21,0)</f>
        <v>0</v>
      </c>
      <c r="T22" s="56" t="n">
        <f aca="false">IF(K22&gt;0,K22*L22,0)</f>
        <v>0</v>
      </c>
      <c r="U22" s="57" t="n">
        <f aca="false">IF(K22&lt;0,K22*M22,0)</f>
        <v>0</v>
      </c>
    </row>
    <row r="23" customFormat="false" ht="12.75" hidden="false" customHeight="false" outlineLevel="0" collapsed="false">
      <c r="A23" s="47" t="n">
        <v>12</v>
      </c>
      <c r="B23" s="47"/>
      <c r="C23" s="47"/>
      <c r="D23" s="58"/>
      <c r="E23" s="47"/>
      <c r="F23" s="47"/>
      <c r="G23" s="53"/>
      <c r="H23" s="53"/>
      <c r="I23" s="53" t="n">
        <f aca="false">+G23+H23</f>
        <v>0</v>
      </c>
      <c r="J23" s="53"/>
      <c r="K23" s="53" t="n">
        <f aca="false">+K22+I23</f>
        <v>0</v>
      </c>
      <c r="L23" s="54" t="n">
        <v>0.05</v>
      </c>
      <c r="M23" s="54" t="n">
        <v>0.3883</v>
      </c>
      <c r="N23" s="55" t="n">
        <f aca="false">IF(L23="Not Available",0.0889*G23,L23*G23)</f>
        <v>0</v>
      </c>
      <c r="O23" s="55" t="n">
        <f aca="false">IF(M23="Not Available",0.0889*ABS(H23),M23*ABS(H23))</f>
        <v>0</v>
      </c>
      <c r="P23" s="32" t="n">
        <f aca="false">+IF($K23&gt;0,$K23,0)</f>
        <v>0</v>
      </c>
      <c r="Q23" s="32" t="n">
        <f aca="false">+IF($K23&lt;0,$K23,0)</f>
        <v>0</v>
      </c>
      <c r="R23" s="32" t="n">
        <f aca="false">IF(P23&gt;P22,P23-P22,0)</f>
        <v>0</v>
      </c>
      <c r="S23" s="32" t="n">
        <f aca="false">IF(Q23&lt;Q22,Q23-Q22,0)</f>
        <v>0</v>
      </c>
      <c r="T23" s="56" t="n">
        <f aca="false">IF(K23&gt;0,K23*L23,0)</f>
        <v>0</v>
      </c>
      <c r="U23" s="57" t="n">
        <f aca="false">IF(K23&lt;0,K23*M23,0)</f>
        <v>0</v>
      </c>
    </row>
    <row r="24" customFormat="false" ht="12.75" hidden="false" customHeight="false" outlineLevel="0" collapsed="false">
      <c r="A24" s="47" t="n">
        <v>13</v>
      </c>
      <c r="B24" s="51"/>
      <c r="C24" s="47"/>
      <c r="D24" s="58"/>
      <c r="E24" s="47"/>
      <c r="F24" s="51"/>
      <c r="G24" s="52"/>
      <c r="H24" s="52"/>
      <c r="I24" s="53" t="n">
        <f aca="false">+G24+H24</f>
        <v>0</v>
      </c>
      <c r="J24" s="53"/>
      <c r="K24" s="53" t="n">
        <f aca="false">+K23+I24</f>
        <v>0</v>
      </c>
      <c r="L24" s="54" t="n">
        <v>0.05</v>
      </c>
      <c r="M24" s="54" t="n">
        <v>0.3883</v>
      </c>
      <c r="N24" s="55" t="n">
        <f aca="false">IF(L24="Not Available",0.0889*G24,L24*G24)</f>
        <v>0</v>
      </c>
      <c r="O24" s="55" t="n">
        <f aca="false">IF(M24="Not Available",0.0889*ABS(H24),M24*ABS(H24))</f>
        <v>0</v>
      </c>
      <c r="P24" s="32" t="n">
        <f aca="false">+IF($K24&gt;0,$K24,0)</f>
        <v>0</v>
      </c>
      <c r="Q24" s="32" t="n">
        <f aca="false">+IF($K24&lt;0,$K24,0)</f>
        <v>0</v>
      </c>
      <c r="R24" s="32" t="n">
        <f aca="false">IF(P24&gt;P23,P24-P23,0)</f>
        <v>0</v>
      </c>
      <c r="S24" s="32" t="n">
        <f aca="false">IF(Q24&lt;Q23,Q24-Q23,0)</f>
        <v>0</v>
      </c>
      <c r="T24" s="56" t="n">
        <f aca="false">IF(K24&gt;0,K24*L24,0)</f>
        <v>0</v>
      </c>
      <c r="U24" s="57" t="n">
        <f aca="false">IF(K24&lt;0,K24*M24,0)</f>
        <v>0</v>
      </c>
    </row>
    <row r="25" customFormat="false" ht="12.75" hidden="false" customHeight="false" outlineLevel="0" collapsed="false">
      <c r="A25" s="47" t="n">
        <v>14</v>
      </c>
      <c r="B25" s="51"/>
      <c r="C25" s="47"/>
      <c r="D25" s="58"/>
      <c r="E25" s="47"/>
      <c r="F25" s="51"/>
      <c r="G25" s="52"/>
      <c r="H25" s="52"/>
      <c r="I25" s="53" t="n">
        <f aca="false">+G25+H25</f>
        <v>0</v>
      </c>
      <c r="J25" s="53"/>
      <c r="K25" s="53" t="n">
        <f aca="false">+K24+I25</f>
        <v>0</v>
      </c>
      <c r="L25" s="54" t="n">
        <v>0.05</v>
      </c>
      <c r="M25" s="54" t="n">
        <v>0.3883</v>
      </c>
      <c r="N25" s="55" t="n">
        <f aca="false">IF(L25="Not Available",0.0889*G25,L25*G25)</f>
        <v>0</v>
      </c>
      <c r="O25" s="55" t="n">
        <f aca="false">IF(M25="Not Available",0.0889*ABS(H25),M25*ABS(H25))</f>
        <v>0</v>
      </c>
      <c r="P25" s="32" t="n">
        <f aca="false">+IF($K25&gt;0,$K25,0)</f>
        <v>0</v>
      </c>
      <c r="Q25" s="32" t="n">
        <f aca="false">+IF($K25&lt;0,$K25,0)</f>
        <v>0</v>
      </c>
      <c r="R25" s="32" t="n">
        <f aca="false">IF(P25&gt;P24,P25-P24,0)</f>
        <v>0</v>
      </c>
      <c r="S25" s="32" t="n">
        <f aca="false">IF(Q25&lt;Q24,Q25-Q24,0)</f>
        <v>0</v>
      </c>
      <c r="T25" s="56" t="n">
        <f aca="false">IF(K25&gt;0,K25*L25,0)</f>
        <v>0</v>
      </c>
      <c r="U25" s="57" t="n">
        <f aca="false">IF(K25&lt;0,K25*M25,0)</f>
        <v>0</v>
      </c>
    </row>
    <row r="26" customFormat="false" ht="12.75" hidden="false" customHeight="false" outlineLevel="0" collapsed="false">
      <c r="A26" s="47" t="n">
        <v>15</v>
      </c>
      <c r="B26" s="47"/>
      <c r="C26" s="47"/>
      <c r="D26" s="58"/>
      <c r="E26" s="47"/>
      <c r="F26" s="47"/>
      <c r="G26" s="53"/>
      <c r="H26" s="53"/>
      <c r="I26" s="53" t="n">
        <f aca="false">+G26+H26</f>
        <v>0</v>
      </c>
      <c r="J26" s="53"/>
      <c r="K26" s="53" t="n">
        <f aca="false">+K25+I26</f>
        <v>0</v>
      </c>
      <c r="L26" s="54" t="n">
        <v>0.3883</v>
      </c>
      <c r="M26" s="54" t="n">
        <v>0.3883</v>
      </c>
      <c r="N26" s="55" t="n">
        <f aca="false">IF(L26="Not Available",0.0889*G26,L26*G26)</f>
        <v>0</v>
      </c>
      <c r="O26" s="55" t="n">
        <f aca="false">IF(M26="Not Available",0.0889*ABS(H26),M26*ABS(H26))</f>
        <v>0</v>
      </c>
      <c r="P26" s="32" t="n">
        <f aca="false">+IF($K26&gt;0,$K26,0)</f>
        <v>0</v>
      </c>
      <c r="Q26" s="32" t="n">
        <f aca="false">+IF($K26&lt;0,$K26,0)</f>
        <v>0</v>
      </c>
      <c r="R26" s="32" t="n">
        <f aca="false">IF(P26&gt;P25,P26-P25,0)</f>
        <v>0</v>
      </c>
      <c r="S26" s="32" t="n">
        <f aca="false">IF(Q26&lt;Q25,Q26-Q25,0)</f>
        <v>0</v>
      </c>
      <c r="T26" s="56" t="n">
        <f aca="false">IF(K26&gt;0,K26*L26,0)</f>
        <v>0</v>
      </c>
      <c r="U26" s="57" t="n">
        <f aca="false">IF(K26&lt;0,K26*M26,0)</f>
        <v>0</v>
      </c>
    </row>
    <row r="27" customFormat="false" ht="12.75" hidden="false" customHeight="false" outlineLevel="0" collapsed="false">
      <c r="A27" s="47" t="n">
        <v>16</v>
      </c>
      <c r="B27" s="51"/>
      <c r="C27" s="47"/>
      <c r="D27" s="58"/>
      <c r="E27" s="47"/>
      <c r="F27" s="51"/>
      <c r="G27" s="52"/>
      <c r="H27" s="52"/>
      <c r="I27" s="53" t="n">
        <f aca="false">+G27+H27</f>
        <v>0</v>
      </c>
      <c r="J27" s="53"/>
      <c r="K27" s="53" t="n">
        <f aca="false">+K26+I27</f>
        <v>0</v>
      </c>
      <c r="L27" s="54" t="n">
        <v>0.3883</v>
      </c>
      <c r="M27" s="54" t="n">
        <v>0.3883</v>
      </c>
      <c r="N27" s="55" t="n">
        <f aca="false">IF(L27="Not Available",0.0889*G27,L27*G27)</f>
        <v>0</v>
      </c>
      <c r="O27" s="55" t="n">
        <f aca="false">IF(M27="Not Available",0.0889*ABS(H27),M27*ABS(H27))</f>
        <v>0</v>
      </c>
      <c r="P27" s="32" t="n">
        <f aca="false">+IF($K27&gt;0,$K27,0)</f>
        <v>0</v>
      </c>
      <c r="Q27" s="32" t="n">
        <f aca="false">+IF($K27&lt;0,$K27,0)</f>
        <v>0</v>
      </c>
      <c r="R27" s="32" t="n">
        <f aca="false">IF(P27&gt;P26,P27-P26,0)</f>
        <v>0</v>
      </c>
      <c r="S27" s="32" t="n">
        <f aca="false">IF(Q27&lt;Q26,Q27-Q26,0)</f>
        <v>0</v>
      </c>
      <c r="T27" s="56" t="n">
        <f aca="false">IF(K27&gt;0,K27*L27,0)</f>
        <v>0</v>
      </c>
      <c r="U27" s="57" t="n">
        <f aca="false">IF(K27&lt;0,K27*M27,0)</f>
        <v>0</v>
      </c>
    </row>
    <row r="28" customFormat="false" ht="12.75" hidden="false" customHeight="false" outlineLevel="0" collapsed="false">
      <c r="A28" s="47" t="n">
        <v>17</v>
      </c>
      <c r="B28" s="51"/>
      <c r="C28" s="47"/>
      <c r="D28" s="58"/>
      <c r="E28" s="47"/>
      <c r="F28" s="51"/>
      <c r="G28" s="52"/>
      <c r="H28" s="52"/>
      <c r="I28" s="53" t="n">
        <f aca="false">+G28+H28</f>
        <v>0</v>
      </c>
      <c r="J28" s="53"/>
      <c r="K28" s="53" t="n">
        <f aca="false">+K27+I28</f>
        <v>0</v>
      </c>
      <c r="L28" s="54" t="n">
        <v>0.3883</v>
      </c>
      <c r="M28" s="54" t="n">
        <v>0.3883</v>
      </c>
      <c r="N28" s="55" t="n">
        <f aca="false">IF(L28="Not Available",0.0889*G28,L28*G28)</f>
        <v>0</v>
      </c>
      <c r="O28" s="55" t="n">
        <f aca="false">IF(M28="Not Available",0.0889*ABS(H28),M28*ABS(H28))</f>
        <v>0</v>
      </c>
      <c r="P28" s="32" t="n">
        <f aca="false">+IF($K28&gt;0,$K28,0)</f>
        <v>0</v>
      </c>
      <c r="Q28" s="32" t="n">
        <f aca="false">+IF($K28&lt;0,$K28,0)</f>
        <v>0</v>
      </c>
      <c r="R28" s="32" t="n">
        <f aca="false">IF(P28&gt;P27,P28-P27,0)</f>
        <v>0</v>
      </c>
      <c r="S28" s="32" t="n">
        <f aca="false">IF(Q28&lt;Q27,Q28-Q27,0)</f>
        <v>0</v>
      </c>
      <c r="T28" s="56" t="n">
        <f aca="false">IF(K28&gt;0,K28*L28,0)</f>
        <v>0</v>
      </c>
      <c r="U28" s="57" t="n">
        <f aca="false">IF(K28&lt;0,K28*M28,0)</f>
        <v>0</v>
      </c>
    </row>
    <row r="29" customFormat="false" ht="12.75" hidden="false" customHeight="false" outlineLevel="0" collapsed="false">
      <c r="A29" s="47" t="n">
        <v>18</v>
      </c>
      <c r="B29" s="47"/>
      <c r="C29" s="47"/>
      <c r="D29" s="58"/>
      <c r="E29" s="47"/>
      <c r="F29" s="47"/>
      <c r="G29" s="53"/>
      <c r="H29" s="53"/>
      <c r="I29" s="53" t="n">
        <f aca="false">+G29+H29</f>
        <v>0</v>
      </c>
      <c r="J29" s="53"/>
      <c r="K29" s="53" t="n">
        <f aca="false">+K28+I29</f>
        <v>0</v>
      </c>
      <c r="L29" s="54" t="n">
        <v>0.3883</v>
      </c>
      <c r="M29" s="54" t="n">
        <v>0.3883</v>
      </c>
      <c r="N29" s="55" t="n">
        <f aca="false">IF(L29="Not Available",0.0889*G29,L29*G29)</f>
        <v>0</v>
      </c>
      <c r="O29" s="55" t="n">
        <f aca="false">IF(M29="Not Available",0.0889*ABS(H29),M29*ABS(H29))</f>
        <v>0</v>
      </c>
      <c r="P29" s="32" t="n">
        <f aca="false">+IF($K29&gt;0,$K29,0)</f>
        <v>0</v>
      </c>
      <c r="Q29" s="32" t="n">
        <f aca="false">+IF($K29&lt;0,$K29,0)</f>
        <v>0</v>
      </c>
      <c r="R29" s="32" t="n">
        <f aca="false">IF(P29&gt;P28,P29-P28,0)</f>
        <v>0</v>
      </c>
      <c r="S29" s="32" t="n">
        <f aca="false">IF(Q29&lt;Q28,Q29-Q28,0)</f>
        <v>0</v>
      </c>
      <c r="T29" s="56" t="n">
        <f aca="false">IF(K29&gt;0,K29*L29,0)</f>
        <v>0</v>
      </c>
      <c r="U29" s="57" t="n">
        <f aca="false">IF(K29&lt;0,K29*M29,0)</f>
        <v>0</v>
      </c>
    </row>
    <row r="30" customFormat="false" ht="12.75" hidden="false" customHeight="false" outlineLevel="0" collapsed="false">
      <c r="A30" s="47" t="n">
        <v>19</v>
      </c>
      <c r="B30" s="47"/>
      <c r="C30" s="47"/>
      <c r="D30" s="58"/>
      <c r="E30" s="47"/>
      <c r="F30" s="47"/>
      <c r="G30" s="53"/>
      <c r="H30" s="53"/>
      <c r="I30" s="53" t="n">
        <f aca="false">+G30+H30</f>
        <v>0</v>
      </c>
      <c r="J30" s="53"/>
      <c r="K30" s="53" t="n">
        <f aca="false">+K29+I30</f>
        <v>0</v>
      </c>
      <c r="L30" s="54" t="n">
        <v>0.3883</v>
      </c>
      <c r="M30" s="54" t="n">
        <v>0.3883</v>
      </c>
      <c r="N30" s="55" t="n">
        <f aca="false">IF(L30="Not Available",0.0889*G30,L30*G30)</f>
        <v>0</v>
      </c>
      <c r="O30" s="55" t="n">
        <f aca="false">IF(M30="Not Available",0.0889*ABS(H30),M30*ABS(H30))</f>
        <v>0</v>
      </c>
      <c r="P30" s="32" t="n">
        <f aca="false">+IF($K30&gt;0,$K30,0)</f>
        <v>0</v>
      </c>
      <c r="Q30" s="32" t="n">
        <f aca="false">+IF($K30&lt;0,$K30,0)</f>
        <v>0</v>
      </c>
      <c r="R30" s="32" t="n">
        <f aca="false">IF(P30&gt;P29,P30-P29,0)</f>
        <v>0</v>
      </c>
      <c r="S30" s="32" t="n">
        <f aca="false">IF(Q30&lt;Q29,Q30-Q29,0)</f>
        <v>0</v>
      </c>
      <c r="T30" s="56" t="n">
        <f aca="false">IF(K30&gt;0,K30*L30,0)</f>
        <v>0</v>
      </c>
      <c r="U30" s="57" t="n">
        <f aca="false">IF(K30&lt;0,K30*M30,0)</f>
        <v>0</v>
      </c>
    </row>
    <row r="31" customFormat="false" ht="12.75" hidden="false" customHeight="false" outlineLevel="0" collapsed="false">
      <c r="A31" s="47" t="n">
        <v>20</v>
      </c>
      <c r="B31" s="51"/>
      <c r="C31" s="47"/>
      <c r="D31" s="58"/>
      <c r="E31" s="47"/>
      <c r="F31" s="51"/>
      <c r="G31" s="52"/>
      <c r="H31" s="52"/>
      <c r="I31" s="53" t="n">
        <f aca="false">+G31+H31</f>
        <v>0</v>
      </c>
      <c r="J31" s="53"/>
      <c r="K31" s="53" t="n">
        <f aca="false">+K30+I31</f>
        <v>0</v>
      </c>
      <c r="L31" s="54" t="n">
        <v>0.3883</v>
      </c>
      <c r="M31" s="54" t="n">
        <v>0.3883</v>
      </c>
      <c r="N31" s="55" t="n">
        <f aca="false">IF(L31="Not Available",0.0889*G31,L31*G31)</f>
        <v>0</v>
      </c>
      <c r="O31" s="55" t="n">
        <f aca="false">IF(M31="Not Available",0.0889*ABS(H31),M31*ABS(H31))</f>
        <v>0</v>
      </c>
      <c r="P31" s="32" t="n">
        <f aca="false">+IF($K31&gt;0,$K31,0)</f>
        <v>0</v>
      </c>
      <c r="Q31" s="32" t="n">
        <f aca="false">+IF($K31&lt;0,$K31,0)</f>
        <v>0</v>
      </c>
      <c r="R31" s="32" t="n">
        <f aca="false">IF(P31&gt;P30,P31-P30,0)</f>
        <v>0</v>
      </c>
      <c r="S31" s="32" t="n">
        <f aca="false">IF(Q31&lt;Q30,Q31-Q30,0)</f>
        <v>0</v>
      </c>
      <c r="T31" s="56" t="n">
        <f aca="false">IF(K31&gt;0,K31*L31,0)</f>
        <v>0</v>
      </c>
      <c r="U31" s="57" t="n">
        <f aca="false">IF(K31&lt;0,K31*M31,0)</f>
        <v>0</v>
      </c>
    </row>
    <row r="32" customFormat="false" ht="12.75" hidden="false" customHeight="false" outlineLevel="0" collapsed="false">
      <c r="A32" s="47" t="n">
        <v>21</v>
      </c>
      <c r="B32" s="47"/>
      <c r="C32" s="47"/>
      <c r="D32" s="58"/>
      <c r="E32" s="47"/>
      <c r="F32" s="47"/>
      <c r="G32" s="53"/>
      <c r="H32" s="53"/>
      <c r="I32" s="53" t="n">
        <f aca="false">+G32+H32</f>
        <v>0</v>
      </c>
      <c r="J32" s="53"/>
      <c r="K32" s="53" t="n">
        <f aca="false">+K31+I32</f>
        <v>0</v>
      </c>
      <c r="L32" s="54" t="n">
        <v>0.3883</v>
      </c>
      <c r="M32" s="54" t="n">
        <v>0.3883</v>
      </c>
      <c r="N32" s="55" t="n">
        <f aca="false">IF(L32="Not Available",0.0889*G32,L32*G32)</f>
        <v>0</v>
      </c>
      <c r="O32" s="55" t="n">
        <f aca="false">IF(M32="Not Available",0.0889*ABS(H32),M32*ABS(H32))</f>
        <v>0</v>
      </c>
      <c r="P32" s="32" t="n">
        <f aca="false">+IF($K32&gt;0,$K32,0)</f>
        <v>0</v>
      </c>
      <c r="Q32" s="32" t="n">
        <f aca="false">+IF($K32&lt;0,$K32,0)</f>
        <v>0</v>
      </c>
      <c r="R32" s="32" t="n">
        <f aca="false">IF(P32&gt;P31,P32-P31,0)</f>
        <v>0</v>
      </c>
      <c r="S32" s="32" t="n">
        <f aca="false">IF(Q32&lt;Q31,Q32-Q31,0)</f>
        <v>0</v>
      </c>
      <c r="T32" s="56" t="n">
        <f aca="false">IF(K32&gt;0,K32*L32,0)</f>
        <v>0</v>
      </c>
      <c r="U32" s="57" t="n">
        <f aca="false">IF(K32&lt;0,K32*M32,0)</f>
        <v>0</v>
      </c>
    </row>
    <row r="33" customFormat="false" ht="12.75" hidden="false" customHeight="false" outlineLevel="0" collapsed="false">
      <c r="A33" s="47" t="n">
        <v>22</v>
      </c>
      <c r="B33" s="51"/>
      <c r="C33" s="47"/>
      <c r="D33" s="58"/>
      <c r="E33" s="47"/>
      <c r="F33" s="51"/>
      <c r="G33" s="52"/>
      <c r="H33" s="52"/>
      <c r="I33" s="53" t="n">
        <f aca="false">+G33+H33</f>
        <v>0</v>
      </c>
      <c r="J33" s="53"/>
      <c r="K33" s="53" t="n">
        <f aca="false">+K32+I33</f>
        <v>0</v>
      </c>
      <c r="L33" s="54" t="n">
        <v>0.3883</v>
      </c>
      <c r="M33" s="54" t="n">
        <v>0.3883</v>
      </c>
      <c r="N33" s="55" t="n">
        <f aca="false">IF(L33="Not Available",0.0889*G33,L33*G33)</f>
        <v>0</v>
      </c>
      <c r="O33" s="55" t="n">
        <f aca="false">IF(M33="Not Available",0.0889*ABS(H33),M33*ABS(H33))</f>
        <v>0</v>
      </c>
      <c r="P33" s="32" t="n">
        <f aca="false">+IF($K33&gt;0,$K33,0)</f>
        <v>0</v>
      </c>
      <c r="Q33" s="32" t="n">
        <f aca="false">+IF($K33&lt;0,$K33,0)</f>
        <v>0</v>
      </c>
      <c r="R33" s="32" t="n">
        <f aca="false">IF(P33&gt;P32,P33-P32,0)</f>
        <v>0</v>
      </c>
      <c r="S33" s="32" t="n">
        <f aca="false">IF(Q33&lt;Q32,Q33-Q32,0)</f>
        <v>0</v>
      </c>
      <c r="T33" s="56" t="n">
        <f aca="false">IF(K33&gt;0,K33*L33,0)</f>
        <v>0</v>
      </c>
      <c r="U33" s="57" t="n">
        <f aca="false">IF(K33&lt;0,K33*M33,0)</f>
        <v>0</v>
      </c>
    </row>
    <row r="34" customFormat="false" ht="12.75" hidden="false" customHeight="false" outlineLevel="0" collapsed="false">
      <c r="A34" s="47" t="n">
        <v>23</v>
      </c>
      <c r="B34" s="51"/>
      <c r="C34" s="47"/>
      <c r="D34" s="58"/>
      <c r="E34" s="47"/>
      <c r="F34" s="51"/>
      <c r="G34" s="52"/>
      <c r="H34" s="52"/>
      <c r="I34" s="53" t="n">
        <f aca="false">+G34+H34</f>
        <v>0</v>
      </c>
      <c r="J34" s="53"/>
      <c r="K34" s="53" t="n">
        <f aca="false">+K33+I34</f>
        <v>0</v>
      </c>
      <c r="L34" s="54" t="n">
        <v>0.3883</v>
      </c>
      <c r="M34" s="54" t="n">
        <v>0.3883</v>
      </c>
      <c r="N34" s="55" t="n">
        <f aca="false">IF(L34="Not Available",0.0889*G34,L34*G34)</f>
        <v>0</v>
      </c>
      <c r="O34" s="55" t="n">
        <f aca="false">IF(M34="Not Available",0.0889*ABS(H34),M34*ABS(H34))</f>
        <v>0</v>
      </c>
      <c r="P34" s="32" t="n">
        <f aca="false">+IF($K34&gt;0,$K34,0)</f>
        <v>0</v>
      </c>
      <c r="Q34" s="32" t="n">
        <f aca="false">+IF($K34&lt;0,$K34,0)</f>
        <v>0</v>
      </c>
      <c r="R34" s="32" t="n">
        <f aca="false">IF(P34&gt;P33,P34-P33,0)</f>
        <v>0</v>
      </c>
      <c r="S34" s="32" t="n">
        <f aca="false">IF(Q34&lt;Q33,Q34-Q33,0)</f>
        <v>0</v>
      </c>
      <c r="T34" s="56" t="n">
        <f aca="false">IF(K34&gt;0,K34*L34,0)</f>
        <v>0</v>
      </c>
      <c r="U34" s="57" t="n">
        <f aca="false">IF(K34&lt;0,K34*M34,0)</f>
        <v>0</v>
      </c>
    </row>
    <row r="35" customFormat="false" ht="12.75" hidden="false" customHeight="false" outlineLevel="0" collapsed="false">
      <c r="A35" s="47" t="n">
        <v>24</v>
      </c>
      <c r="B35" s="51"/>
      <c r="C35" s="47"/>
      <c r="D35" s="58"/>
      <c r="E35" s="47"/>
      <c r="F35" s="51"/>
      <c r="G35" s="52"/>
      <c r="H35" s="52"/>
      <c r="I35" s="53" t="n">
        <f aca="false">+G35+H35</f>
        <v>0</v>
      </c>
      <c r="J35" s="53"/>
      <c r="K35" s="53" t="n">
        <f aca="false">+K34+I35</f>
        <v>0</v>
      </c>
      <c r="L35" s="54" t="n">
        <v>0.3883</v>
      </c>
      <c r="M35" s="54" t="n">
        <v>0.3883</v>
      </c>
      <c r="N35" s="55" t="n">
        <f aca="false">IF(L35="Not Available",0.0889*G35,L35*G35)</f>
        <v>0</v>
      </c>
      <c r="O35" s="55" t="n">
        <f aca="false">IF(M35="Not Available",0.0889*ABS(H35),M35*ABS(H35))</f>
        <v>0</v>
      </c>
      <c r="P35" s="32" t="n">
        <f aca="false">+IF($K35&gt;0,$K35,0)</f>
        <v>0</v>
      </c>
      <c r="Q35" s="32" t="n">
        <f aca="false">+IF($K35&lt;0,$K35,0)</f>
        <v>0</v>
      </c>
      <c r="R35" s="32" t="n">
        <f aca="false">IF(P35&gt;P34,P35-P34,0)</f>
        <v>0</v>
      </c>
      <c r="S35" s="32" t="n">
        <f aca="false">IF(Q35&lt;Q34,Q35-Q34,0)</f>
        <v>0</v>
      </c>
      <c r="T35" s="56" t="n">
        <f aca="false">IF(K35&gt;0,K35*L35,0)</f>
        <v>0</v>
      </c>
      <c r="U35" s="57" t="n">
        <f aca="false">IF(K35&lt;0,K35*M35,0)</f>
        <v>0</v>
      </c>
    </row>
    <row r="36" customFormat="false" ht="12.75" hidden="false" customHeight="false" outlineLevel="0" collapsed="false">
      <c r="A36" s="47" t="n">
        <v>25</v>
      </c>
      <c r="B36" s="51"/>
      <c r="C36" s="47"/>
      <c r="D36" s="58"/>
      <c r="E36" s="47"/>
      <c r="F36" s="51"/>
      <c r="G36" s="52"/>
      <c r="H36" s="52"/>
      <c r="I36" s="53" t="n">
        <f aca="false">+G36+H36</f>
        <v>0</v>
      </c>
      <c r="J36" s="53"/>
      <c r="K36" s="53" t="n">
        <f aca="false">+K35+I36</f>
        <v>0</v>
      </c>
      <c r="L36" s="54" t="n">
        <v>0.3883</v>
      </c>
      <c r="M36" s="54" t="n">
        <v>0.3883</v>
      </c>
      <c r="N36" s="55" t="n">
        <f aca="false">IF(L36="Not Available",0.0889*G36,L36*G36)</f>
        <v>0</v>
      </c>
      <c r="O36" s="55" t="n">
        <f aca="false">IF(M36="Not Available",0.0889*ABS(H36),M36*ABS(H36))</f>
        <v>0</v>
      </c>
      <c r="P36" s="32" t="n">
        <f aca="false">+IF($K36&gt;0,$K36,0)</f>
        <v>0</v>
      </c>
      <c r="Q36" s="32" t="n">
        <f aca="false">+IF($K36&lt;0,$K36,0)</f>
        <v>0</v>
      </c>
      <c r="R36" s="32" t="n">
        <f aca="false">IF(P36&gt;P35,P36-P35,0)</f>
        <v>0</v>
      </c>
      <c r="S36" s="32" t="n">
        <f aca="false">IF(Q36&lt;Q35,Q36-Q35,0)</f>
        <v>0</v>
      </c>
      <c r="T36" s="56" t="n">
        <f aca="false">IF(K36&gt;0,K36*L36,0)</f>
        <v>0</v>
      </c>
      <c r="U36" s="57" t="n">
        <f aca="false">IF(K36&lt;0,K36*M36,0)</f>
        <v>0</v>
      </c>
    </row>
    <row r="37" customFormat="false" ht="12.75" hidden="false" customHeight="false" outlineLevel="0" collapsed="false">
      <c r="A37" s="47" t="n">
        <v>26</v>
      </c>
      <c r="B37" s="51"/>
      <c r="C37" s="47"/>
      <c r="D37" s="58"/>
      <c r="E37" s="47"/>
      <c r="F37" s="51"/>
      <c r="G37" s="52"/>
      <c r="H37" s="52"/>
      <c r="I37" s="53" t="n">
        <f aca="false">+G37+H37</f>
        <v>0</v>
      </c>
      <c r="J37" s="53"/>
      <c r="K37" s="53" t="n">
        <f aca="false">+K36+I37</f>
        <v>0</v>
      </c>
      <c r="L37" s="54" t="n">
        <v>0.3883</v>
      </c>
      <c r="M37" s="54" t="n">
        <v>0.3883</v>
      </c>
      <c r="N37" s="55" t="n">
        <f aca="false">IF(L37="Not Available",0.0889*G37,L37*G37)</f>
        <v>0</v>
      </c>
      <c r="O37" s="55" t="n">
        <f aca="false">IF(M37="Not Available",0.0889*ABS(H37),M37*ABS(H37))</f>
        <v>0</v>
      </c>
      <c r="P37" s="32" t="n">
        <f aca="false">+IF($K37&gt;0,$K37,0)</f>
        <v>0</v>
      </c>
      <c r="Q37" s="32" t="n">
        <f aca="false">+IF($K37&lt;0,$K37,0)</f>
        <v>0</v>
      </c>
      <c r="R37" s="32" t="n">
        <f aca="false">IF(P37&gt;P36,P37-P36,0)</f>
        <v>0</v>
      </c>
      <c r="S37" s="32" t="n">
        <f aca="false">IF(Q37&lt;Q36,Q37-Q36,0)</f>
        <v>0</v>
      </c>
      <c r="T37" s="56" t="n">
        <f aca="false">IF(K37&gt;0,K37*L37,0)</f>
        <v>0</v>
      </c>
      <c r="U37" s="57" t="n">
        <f aca="false">IF(K37&lt;0,K37*M37,0)</f>
        <v>0</v>
      </c>
    </row>
    <row r="38" customFormat="false" ht="12.75" hidden="false" customHeight="false" outlineLevel="0" collapsed="false">
      <c r="A38" s="47" t="n">
        <v>27</v>
      </c>
      <c r="B38" s="51"/>
      <c r="C38" s="47"/>
      <c r="D38" s="58"/>
      <c r="E38" s="47"/>
      <c r="F38" s="51"/>
      <c r="G38" s="52"/>
      <c r="H38" s="52"/>
      <c r="I38" s="53" t="n">
        <f aca="false">+G38+H38</f>
        <v>0</v>
      </c>
      <c r="J38" s="53"/>
      <c r="K38" s="53" t="n">
        <f aca="false">+K37+I38</f>
        <v>0</v>
      </c>
      <c r="L38" s="54" t="n">
        <v>0.3883</v>
      </c>
      <c r="M38" s="54" t="n">
        <v>0.3883</v>
      </c>
      <c r="N38" s="55" t="n">
        <f aca="false">IF(L38="Not Available",0.0889*G38,L38*G38)</f>
        <v>0</v>
      </c>
      <c r="O38" s="55" t="n">
        <f aca="false">IF(M38="Not Available",0.0889*ABS(H38),M38*ABS(H38))</f>
        <v>0</v>
      </c>
      <c r="P38" s="32" t="n">
        <f aca="false">+IF($K38&gt;0,$K38,0)</f>
        <v>0</v>
      </c>
      <c r="Q38" s="32" t="n">
        <f aca="false">+IF($K38&lt;0,$K38,0)</f>
        <v>0</v>
      </c>
      <c r="R38" s="32" t="n">
        <f aca="false">IF(P38&gt;P37,P38-P37,0)</f>
        <v>0</v>
      </c>
      <c r="S38" s="32" t="n">
        <f aca="false">IF(Q38&lt;Q37,Q38-Q37,0)</f>
        <v>0</v>
      </c>
      <c r="T38" s="56" t="n">
        <f aca="false">IF(K38&gt;0,K38*L38,0)</f>
        <v>0</v>
      </c>
      <c r="U38" s="57" t="n">
        <f aca="false">IF(K38&lt;0,K38*M38,0)</f>
        <v>0</v>
      </c>
    </row>
    <row r="39" customFormat="false" ht="12.75" hidden="false" customHeight="false" outlineLevel="0" collapsed="false">
      <c r="A39" s="47" t="n">
        <v>28</v>
      </c>
      <c r="B39" s="51"/>
      <c r="C39" s="47"/>
      <c r="D39" s="58"/>
      <c r="E39" s="47"/>
      <c r="F39" s="51"/>
      <c r="G39" s="52"/>
      <c r="H39" s="52"/>
      <c r="I39" s="53" t="n">
        <f aca="false">+G39+H39</f>
        <v>0</v>
      </c>
      <c r="J39" s="53"/>
      <c r="K39" s="53" t="n">
        <f aca="false">+K38+I39</f>
        <v>0</v>
      </c>
      <c r="L39" s="54" t="n">
        <v>0.3883</v>
      </c>
      <c r="M39" s="54" t="n">
        <v>0.3883</v>
      </c>
      <c r="N39" s="55" t="n">
        <f aca="false">IF(L39="Not Available",0.0889*G39,L39*G39)</f>
        <v>0</v>
      </c>
      <c r="O39" s="55" t="n">
        <f aca="false">IF(M39="Not Available",0.0889*ABS(H39),M39*ABS(H39))</f>
        <v>0</v>
      </c>
      <c r="P39" s="32" t="n">
        <f aca="false">+IF($K39&gt;0,$K39,0)</f>
        <v>0</v>
      </c>
      <c r="Q39" s="32" t="n">
        <f aca="false">+IF($K39&lt;0,$K39,0)</f>
        <v>0</v>
      </c>
      <c r="R39" s="32" t="n">
        <f aca="false">IF(P39&gt;P38,P39-P38,0)</f>
        <v>0</v>
      </c>
      <c r="S39" s="32" t="n">
        <f aca="false">IF(Q39&lt;Q38,Q39-Q38,0)</f>
        <v>0</v>
      </c>
      <c r="T39" s="56" t="n">
        <f aca="false">IF(K39&gt;0,K39*L39,0)</f>
        <v>0</v>
      </c>
      <c r="U39" s="57" t="n">
        <f aca="false">IF(K39&lt;0,K39*M39,0)</f>
        <v>0</v>
      </c>
    </row>
    <row r="40" customFormat="false" ht="12.75" hidden="false" customHeight="false" outlineLevel="0" collapsed="false">
      <c r="A40" s="47" t="n">
        <v>29</v>
      </c>
      <c r="B40" s="51"/>
      <c r="C40" s="47"/>
      <c r="D40" s="58"/>
      <c r="E40" s="47"/>
      <c r="F40" s="51"/>
      <c r="G40" s="52"/>
      <c r="H40" s="52"/>
      <c r="I40" s="53" t="n">
        <f aca="false">+G40+H40</f>
        <v>0</v>
      </c>
      <c r="J40" s="53"/>
      <c r="K40" s="53" t="n">
        <f aca="false">+K39+I40</f>
        <v>0</v>
      </c>
      <c r="L40" s="54" t="n">
        <v>0.3883</v>
      </c>
      <c r="M40" s="54" t="n">
        <v>0.3883</v>
      </c>
      <c r="N40" s="55" t="n">
        <f aca="false">IF(L40="Not Available",0.0889*G40,L40*G40)</f>
        <v>0</v>
      </c>
      <c r="O40" s="55" t="n">
        <f aca="false">IF(M40="Not Available",0.0889*ABS(H40),M40*ABS(H40))</f>
        <v>0</v>
      </c>
      <c r="P40" s="32" t="n">
        <f aca="false">+IF($K40&gt;0,$K40,0)</f>
        <v>0</v>
      </c>
      <c r="Q40" s="32" t="n">
        <f aca="false">+IF($K40&lt;0,$K40,0)</f>
        <v>0</v>
      </c>
      <c r="R40" s="32" t="n">
        <f aca="false">IF(P40&gt;P39,P40-P39,0)</f>
        <v>0</v>
      </c>
      <c r="S40" s="32" t="n">
        <f aca="false">IF(Q40&lt;Q39,Q40-Q39,0)</f>
        <v>0</v>
      </c>
      <c r="T40" s="56" t="n">
        <f aca="false">IF(K40&gt;0,K40*L40,0)</f>
        <v>0</v>
      </c>
      <c r="U40" s="57" t="n">
        <f aca="false">IF(K40&lt;0,K40*M40,0)</f>
        <v>0</v>
      </c>
    </row>
    <row r="41" customFormat="false" ht="12.75" hidden="false" customHeight="false" outlineLevel="0" collapsed="false">
      <c r="A41" s="47" t="n">
        <v>30</v>
      </c>
      <c r="B41" s="51"/>
      <c r="C41" s="47"/>
      <c r="D41" s="58"/>
      <c r="E41" s="47"/>
      <c r="F41" s="51"/>
      <c r="G41" s="60"/>
      <c r="H41" s="60"/>
      <c r="I41" s="61" t="n">
        <f aca="false">+G41+H41</f>
        <v>0</v>
      </c>
      <c r="J41" s="53"/>
      <c r="K41" s="53" t="n">
        <f aca="false">+K40+I41</f>
        <v>0</v>
      </c>
      <c r="L41" s="54" t="n">
        <v>0.3883</v>
      </c>
      <c r="M41" s="54" t="n">
        <v>0.3883</v>
      </c>
      <c r="N41" s="55" t="n">
        <f aca="false">IF(L41="Not Available",0.0889*G41,L41*G41)</f>
        <v>0</v>
      </c>
      <c r="O41" s="55" t="n">
        <f aca="false">IF(M41="Not Available",0.0889*ABS(H41),M41*ABS(H41))</f>
        <v>0</v>
      </c>
      <c r="P41" s="32" t="n">
        <f aca="false">+IF($K41&gt;0,$K41,0)</f>
        <v>0</v>
      </c>
      <c r="Q41" s="32" t="n">
        <f aca="false">+IF($K41&lt;0,$K41,0)</f>
        <v>0</v>
      </c>
      <c r="R41" s="32" t="n">
        <f aca="false">IF(P41&gt;P40,P41-P40,0)</f>
        <v>0</v>
      </c>
      <c r="S41" s="32" t="n">
        <f aca="false">IF(Q41&lt;Q40,Q41-Q40,0)</f>
        <v>0</v>
      </c>
      <c r="T41" s="56" t="n">
        <f aca="false">IF(K41&gt;0,K41*L41,0)</f>
        <v>0</v>
      </c>
      <c r="U41" s="57" t="n">
        <f aca="false">IF(K41&lt;0,K41*M41,0)</f>
        <v>0</v>
      </c>
    </row>
    <row r="42" customFormat="false" ht="12.75" hidden="false" customHeight="false" outlineLevel="0" collapsed="false">
      <c r="A42" s="47" t="n">
        <v>31</v>
      </c>
      <c r="B42" s="51"/>
      <c r="C42" s="47"/>
      <c r="D42" s="58"/>
      <c r="E42" s="47"/>
      <c r="F42" s="51"/>
      <c r="G42" s="60"/>
      <c r="H42" s="60"/>
      <c r="I42" s="61" t="n">
        <f aca="false">+G42+H42</f>
        <v>0</v>
      </c>
      <c r="J42" s="53"/>
      <c r="K42" s="53" t="n">
        <f aca="false">+K41+I42</f>
        <v>0</v>
      </c>
      <c r="L42" s="54" t="n">
        <v>0.3883</v>
      </c>
      <c r="M42" s="54" t="n">
        <v>0.3883</v>
      </c>
      <c r="N42" s="55" t="n">
        <f aca="false">IF(L42="Not Available",0.0889*G42,L42*G42)</f>
        <v>0</v>
      </c>
      <c r="O42" s="55" t="n">
        <f aca="false">IF(M42="Not Available",0.0889*ABS(H42),M42*ABS(H42))</f>
        <v>0</v>
      </c>
      <c r="P42" s="32" t="n">
        <f aca="false">+IF($K42&gt;0,$K42,0)</f>
        <v>0</v>
      </c>
      <c r="Q42" s="32" t="n">
        <f aca="false">+IF($K42&lt;0,$K42,0)</f>
        <v>0</v>
      </c>
      <c r="R42" s="32" t="n">
        <f aca="false">IF(P42&gt;P41,P42-P41,0)</f>
        <v>0</v>
      </c>
      <c r="S42" s="32" t="n">
        <f aca="false">IF(Q42&lt;Q41,Q42-Q41,0)</f>
        <v>0</v>
      </c>
      <c r="T42" s="56" t="n">
        <f aca="false">IF(K42&gt;0,K42*L42,0)</f>
        <v>0</v>
      </c>
      <c r="U42" s="57" t="n">
        <f aca="false">IF(K42&lt;0,K42*M42,0)</f>
        <v>0</v>
      </c>
    </row>
    <row r="43" customFormat="false" ht="12.75" hidden="false" customHeight="false" outlineLevel="0" collapsed="false">
      <c r="A43" s="47" t="s">
        <v>41</v>
      </c>
      <c r="E43" s="0"/>
      <c r="F43" s="0"/>
      <c r="G43" s="33" t="n">
        <f aca="false">+SUM(G12:G42)</f>
        <v>0</v>
      </c>
      <c r="H43" s="33" t="n">
        <f aca="false">+SUM(H12:H42)</f>
        <v>0</v>
      </c>
      <c r="I43" s="33" t="n">
        <f aca="false">+SUM(I12:I42)</f>
        <v>0</v>
      </c>
      <c r="N43" s="84" t="n">
        <f aca="false">SUM(N12:N42)</f>
        <v>0</v>
      </c>
      <c r="O43" s="84" t="n">
        <f aca="false">SUM(O12:O42)</f>
        <v>0</v>
      </c>
      <c r="P43" s="84" t="n">
        <f aca="false">SUM(P12:P42)</f>
        <v>0</v>
      </c>
      <c r="Q43" s="84" t="n">
        <f aca="false">SUM(Q12:Q42)</f>
        <v>0</v>
      </c>
      <c r="R43" s="84" t="n">
        <f aca="false">SUM(R12:R42)</f>
        <v>0</v>
      </c>
      <c r="S43" s="84" t="n">
        <f aca="false">SUM(S12:S42)</f>
        <v>0</v>
      </c>
      <c r="T43" s="84" t="n">
        <f aca="false">SUM(T12:T42)</f>
        <v>0</v>
      </c>
      <c r="U43" s="84" t="n">
        <f aca="false">SUM(U12:U42)</f>
        <v>0</v>
      </c>
    </row>
    <row r="44" customFormat="false" ht="12.75" hidden="false" customHeight="false" outlineLevel="0" collapsed="false">
      <c r="A44" s="47"/>
      <c r="E44" s="0"/>
      <c r="F44" s="0"/>
      <c r="G44" s="0"/>
    </row>
    <row r="45" customFormat="false" ht="13.5" hidden="false" customHeight="false" outlineLevel="0" collapsed="false">
      <c r="A45" s="47"/>
      <c r="E45" s="0"/>
      <c r="F45" s="0"/>
      <c r="G45" s="0"/>
      <c r="R45" s="66" t="s">
        <v>42</v>
      </c>
      <c r="S45" s="32" t="n">
        <f aca="false">+R43-S43</f>
        <v>0</v>
      </c>
    </row>
    <row r="46" customFormat="false" ht="13.5" hidden="false" customHeight="false" outlineLevel="0" collapsed="false">
      <c r="A46" s="47"/>
      <c r="E46" s="67" t="s">
        <v>43</v>
      </c>
      <c r="G46" s="31" t="n">
        <f aca="false">+G43</f>
        <v>0</v>
      </c>
      <c r="M46" s="68" t="s">
        <v>44</v>
      </c>
      <c r="N46" s="68"/>
      <c r="O46" s="68"/>
      <c r="P46" s="68"/>
      <c r="Q46" s="68"/>
      <c r="R46" s="68"/>
      <c r="S46" s="68"/>
      <c r="T46" s="68"/>
      <c r="U46" s="69" t="n">
        <f aca="false">T43+(ABS((U43)))</f>
        <v>0</v>
      </c>
    </row>
    <row r="47" customFormat="false" ht="12.75" hidden="false" customHeight="false" outlineLevel="0" collapsed="false">
      <c r="A47" s="47"/>
      <c r="E47" s="67" t="s">
        <v>45</v>
      </c>
      <c r="G47" s="31" t="n">
        <f aca="false">+H43</f>
        <v>0</v>
      </c>
      <c r="N47" s="70"/>
      <c r="O47" s="70"/>
      <c r="S47" s="71"/>
      <c r="T47" s="70"/>
    </row>
    <row r="48" customFormat="false" ht="12.75" hidden="false" customHeight="false" outlineLevel="0" collapsed="false">
      <c r="A48" s="47"/>
      <c r="N48" s="70"/>
      <c r="O48" s="70"/>
      <c r="S48" s="71"/>
      <c r="T48" s="70"/>
    </row>
    <row r="49" customFormat="false" ht="22.5" hidden="false" customHeight="false" outlineLevel="0" collapsed="false">
      <c r="A49" s="47"/>
      <c r="N49" s="72" t="s">
        <v>46</v>
      </c>
      <c r="O49" s="73"/>
      <c r="S49" s="71"/>
      <c r="T49" s="70"/>
    </row>
    <row r="50" customFormat="false" ht="12.75" hidden="false" customHeight="false" outlineLevel="0" collapsed="false">
      <c r="A50" s="47"/>
      <c r="N50" s="74" t="s">
        <v>47</v>
      </c>
      <c r="O50" s="75" t="n">
        <f aca="false">+G43*0.0128</f>
        <v>0</v>
      </c>
      <c r="S50" s="71"/>
      <c r="T50" s="70"/>
    </row>
    <row r="51" customFormat="false" ht="12.75" hidden="false" customHeight="false" outlineLevel="0" collapsed="false">
      <c r="A51" s="47"/>
      <c r="N51" s="74" t="s">
        <v>48</v>
      </c>
      <c r="O51" s="75" t="n">
        <f aca="false">+H43*-0.0128</f>
        <v>-0</v>
      </c>
    </row>
    <row r="52" customFormat="false" ht="12.75" hidden="false" customHeight="false" outlineLevel="0" collapsed="false">
      <c r="A52" s="47"/>
      <c r="N52" s="74" t="s">
        <v>49</v>
      </c>
      <c r="O52" s="75" t="n">
        <f aca="false">0.0761*S45</f>
        <v>0</v>
      </c>
    </row>
    <row r="53" customFormat="false" ht="12.75" hidden="false" customHeight="false" outlineLevel="0" collapsed="false">
      <c r="A53" s="47"/>
      <c r="N53" s="76" t="s">
        <v>50</v>
      </c>
      <c r="O53" s="77" t="n">
        <f aca="false">SUM(O50:O52)</f>
        <v>0</v>
      </c>
    </row>
    <row r="54" customFormat="false" ht="12.75" hidden="false" customHeight="false" outlineLevel="0" collapsed="false">
      <c r="A54" s="47"/>
    </row>
    <row r="55" customFormat="false" ht="12.75" hidden="false" customHeight="false" outlineLevel="0" collapsed="false">
      <c r="A55" s="47"/>
      <c r="N55" s="78" t="s">
        <v>51</v>
      </c>
      <c r="O55" s="79" t="n">
        <f aca="false">MIN(O53,O46)</f>
        <v>0</v>
      </c>
    </row>
    <row r="57" customFormat="false" ht="12.75" hidden="false" customHeight="false" outlineLevel="0" collapsed="false">
      <c r="N57" s="80"/>
      <c r="O57" s="81"/>
    </row>
    <row r="58" customFormat="false" ht="12.75" hidden="false" customHeight="false" outlineLevel="0" collapsed="false">
      <c r="N58" s="81"/>
      <c r="O58" s="82"/>
    </row>
    <row r="59" customFormat="false" ht="12.75" hidden="false" customHeight="false" outlineLevel="0" collapsed="false">
      <c r="N59" s="81"/>
      <c r="O59" s="82"/>
    </row>
    <row r="60" customFormat="false" ht="12.75" hidden="false" customHeight="false" outlineLevel="0" collapsed="false">
      <c r="N60" s="81"/>
      <c r="O60" s="82"/>
    </row>
    <row r="61" customFormat="false" ht="12.75" hidden="false" customHeight="false" outlineLevel="0" collapsed="false">
      <c r="N61" s="81"/>
      <c r="O61" s="82"/>
    </row>
    <row r="62" customFormat="false" ht="12.75" hidden="false" customHeight="false" outlineLevel="0" collapsed="false">
      <c r="N62" s="70"/>
      <c r="O62" s="70"/>
    </row>
  </sheetData>
  <mergeCells count="2">
    <mergeCell ref="P9:S9"/>
    <mergeCell ref="M46:T46"/>
  </mergeCells>
  <printOptions headings="false" gridLines="true" gridLinesSet="true" horizontalCentered="false" verticalCentered="false"/>
  <pageMargins left="0" right="0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9:IW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1" activeCellId="0" sqref="D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9" width="5.99"/>
    <col collapsed="false" customWidth="true" hidden="false" outlineLevel="0" max="2" min="2" style="29" width="26.7"/>
    <col collapsed="false" customWidth="true" hidden="false" outlineLevel="0" max="3" min="3" style="29" width="10.13"/>
    <col collapsed="false" customWidth="true" hidden="false" outlineLevel="0" max="4" min="4" style="30" width="9.28"/>
    <col collapsed="false" customWidth="true" hidden="false" outlineLevel="0" max="5" min="5" style="29" width="6.99"/>
    <col collapsed="false" customWidth="true" hidden="false" outlineLevel="0" max="6" min="6" style="29" width="7.7"/>
    <col collapsed="false" customWidth="true" hidden="false" outlineLevel="0" max="7" min="7" style="31" width="11.28"/>
    <col collapsed="false" customWidth="true" hidden="false" outlineLevel="0" max="8" min="8" style="31" width="13.7"/>
    <col collapsed="false" customWidth="true" hidden="false" outlineLevel="0" max="9" min="9" style="31" width="11.28"/>
    <col collapsed="false" customWidth="true" hidden="false" outlineLevel="0" max="10" min="10" style="31" width="10.71"/>
    <col collapsed="false" customWidth="true" hidden="false" outlineLevel="0" max="11" min="11" style="31" width="8.7"/>
    <col collapsed="false" customWidth="true" hidden="false" outlineLevel="0" max="12" min="12" style="29" width="13.14"/>
    <col collapsed="false" customWidth="true" hidden="false" outlineLevel="0" max="13" min="13" style="29" width="14.14"/>
    <col collapsed="false" customWidth="true" hidden="true" outlineLevel="0" max="14" min="14" style="29" width="11.42"/>
    <col collapsed="false" customWidth="true" hidden="true" outlineLevel="0" max="15" min="15" style="29" width="13.7"/>
    <col collapsed="false" customWidth="true" hidden="true" outlineLevel="0" max="16" min="16" style="32" width="9.06"/>
    <col collapsed="false" customWidth="true" hidden="true" outlineLevel="0" max="17" min="17" style="32" width="11.7"/>
    <col collapsed="false" customWidth="true" hidden="true" outlineLevel="0" max="18" min="18" style="32" width="12.14"/>
    <col collapsed="false" customWidth="true" hidden="true" outlineLevel="0" max="19" min="19" style="32" width="11.42"/>
    <col collapsed="false" customWidth="true" hidden="false" outlineLevel="0" max="20" min="20" style="29" width="11.85"/>
    <col collapsed="false" customWidth="true" hidden="false" outlineLevel="0" max="21" min="21" style="29" width="11.13"/>
    <col collapsed="false" customWidth="false" hidden="false" outlineLevel="0" max="257" min="22" style="29" width="9.14"/>
  </cols>
  <sheetData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33"/>
      <c r="H9" s="33"/>
      <c r="I9" s="33"/>
      <c r="J9" s="33"/>
      <c r="K9" s="33"/>
      <c r="L9" s="0"/>
      <c r="M9" s="0"/>
      <c r="N9" s="0"/>
      <c r="O9" s="0"/>
      <c r="P9" s="34" t="s">
        <v>16</v>
      </c>
      <c r="Q9" s="34"/>
      <c r="R9" s="34"/>
      <c r="S9" s="34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35" t="s">
        <v>17</v>
      </c>
      <c r="B10" s="35" t="s">
        <v>18</v>
      </c>
      <c r="C10" s="36" t="s">
        <v>19</v>
      </c>
      <c r="D10" s="37" t="s">
        <v>20</v>
      </c>
      <c r="E10" s="35" t="s">
        <v>21</v>
      </c>
      <c r="F10" s="35" t="s">
        <v>22</v>
      </c>
      <c r="G10" s="38" t="s">
        <v>23</v>
      </c>
      <c r="H10" s="38" t="s">
        <v>24</v>
      </c>
      <c r="I10" s="38" t="s">
        <v>25</v>
      </c>
      <c r="J10" s="39" t="s">
        <v>26</v>
      </c>
      <c r="K10" s="38" t="s">
        <v>27</v>
      </c>
      <c r="L10" s="40" t="s">
        <v>28</v>
      </c>
      <c r="M10" s="40" t="s">
        <v>29</v>
      </c>
      <c r="N10" s="40" t="s">
        <v>30</v>
      </c>
      <c r="O10" s="40" t="s">
        <v>31</v>
      </c>
      <c r="P10" s="41" t="s">
        <v>32</v>
      </c>
      <c r="Q10" s="41" t="s">
        <v>33</v>
      </c>
      <c r="R10" s="41" t="s">
        <v>34</v>
      </c>
      <c r="S10" s="41" t="s">
        <v>35</v>
      </c>
      <c r="T10" s="42" t="s">
        <v>36</v>
      </c>
      <c r="U10" s="42" t="s">
        <v>37</v>
      </c>
      <c r="V10" s="43"/>
      <c r="W10" s="43"/>
    </row>
    <row r="11" customFormat="false" ht="12.75" hidden="false" customHeight="false" outlineLevel="0" collapsed="false">
      <c r="A11" s="44"/>
      <c r="B11" s="45" t="s">
        <v>57</v>
      </c>
      <c r="C11" s="45" t="n">
        <v>27404</v>
      </c>
      <c r="D11" s="46" t="n">
        <v>36892</v>
      </c>
      <c r="E11" s="47" t="n">
        <v>500622</v>
      </c>
      <c r="F11" s="48" t="s">
        <v>39</v>
      </c>
      <c r="G11" s="49"/>
      <c r="H11" s="49"/>
      <c r="I11" s="49"/>
      <c r="J11" s="49"/>
      <c r="K11" s="49"/>
      <c r="L11" s="50"/>
      <c r="M11" s="50"/>
      <c r="N11" s="50"/>
      <c r="O11" s="50"/>
      <c r="P11" s="32" t="n">
        <f aca="false">IF($J11&gt;0,$J11,0)</f>
        <v>0</v>
      </c>
      <c r="Q11" s="32" t="n">
        <f aca="false">IF($J11&lt;0,$J11,0)</f>
        <v>0</v>
      </c>
      <c r="R11" s="32" t="n">
        <f aca="false">+P11</f>
        <v>0</v>
      </c>
      <c r="S11" s="32" t="n">
        <f aca="false">+Q11</f>
        <v>0</v>
      </c>
    </row>
    <row r="12" customFormat="false" ht="12.75" hidden="false" customHeight="false" outlineLevel="0" collapsed="false">
      <c r="A12" s="47" t="n">
        <v>1</v>
      </c>
      <c r="B12" s="51"/>
      <c r="C12" s="47"/>
      <c r="D12" s="0"/>
      <c r="E12" s="0"/>
      <c r="F12" s="0"/>
      <c r="G12" s="52"/>
      <c r="H12" s="52"/>
      <c r="I12" s="53" t="n">
        <f aca="false">+G12+H12</f>
        <v>0</v>
      </c>
      <c r="J12" s="53"/>
      <c r="K12" s="53" t="n">
        <f aca="false">+J11+I12</f>
        <v>0</v>
      </c>
      <c r="L12" s="54" t="n">
        <v>0.05</v>
      </c>
      <c r="M12" s="54" t="n">
        <v>0.3883</v>
      </c>
      <c r="N12" s="55" t="n">
        <f aca="false">IF(L12="Not Available",0.0889*G12,L12*G12)</f>
        <v>0</v>
      </c>
      <c r="O12" s="55" t="n">
        <f aca="false">IF(M12="Not Available",0.0889*ABS(H12),M12*ABS(H12))</f>
        <v>0</v>
      </c>
      <c r="P12" s="32" t="n">
        <f aca="false">+IF($K12&gt;0,$K12,0)</f>
        <v>0</v>
      </c>
      <c r="Q12" s="32" t="n">
        <f aca="false">+IF($K12&lt;0,$K12,0)</f>
        <v>0</v>
      </c>
      <c r="R12" s="32" t="n">
        <f aca="false">IF(P12&gt;P11,P12-P11,0)</f>
        <v>0</v>
      </c>
      <c r="S12" s="32" t="n">
        <f aca="false">IF(Q12&lt;Q11,Q12-Q11,0)</f>
        <v>0</v>
      </c>
      <c r="T12" s="56" t="n">
        <f aca="false">IF(K12&gt;0,K12*L12,0)</f>
        <v>0</v>
      </c>
      <c r="U12" s="57" t="n">
        <f aca="false">IF(K12&lt;0,K12*M12,0)</f>
        <v>0</v>
      </c>
    </row>
    <row r="13" customFormat="false" ht="12.75" hidden="false" customHeight="false" outlineLevel="0" collapsed="false">
      <c r="A13" s="47" t="n">
        <v>2</v>
      </c>
      <c r="B13" s="51"/>
      <c r="C13" s="47"/>
      <c r="D13" s="58"/>
      <c r="E13" s="47"/>
      <c r="F13" s="51"/>
      <c r="G13" s="52"/>
      <c r="H13" s="52"/>
      <c r="I13" s="53" t="n">
        <f aca="false">+G13+H13</f>
        <v>0</v>
      </c>
      <c r="J13" s="53"/>
      <c r="K13" s="53" t="n">
        <f aca="false">+K12+I13</f>
        <v>0</v>
      </c>
      <c r="L13" s="54" t="n">
        <v>0.05</v>
      </c>
      <c r="M13" s="54" t="n">
        <v>0.3883</v>
      </c>
      <c r="N13" s="55" t="n">
        <f aca="false">IF(L13="Not Available",0.0889*G13,L13*G13)</f>
        <v>0</v>
      </c>
      <c r="O13" s="55" t="n">
        <f aca="false">IF(M13="Not Available",0.0889*ABS(H13),M13*ABS(H13))</f>
        <v>0</v>
      </c>
      <c r="P13" s="32" t="n">
        <f aca="false">+IF($K13&gt;0,$K13,0)</f>
        <v>0</v>
      </c>
      <c r="Q13" s="32" t="n">
        <f aca="false">+IF($K13&lt;0,$K13,0)</f>
        <v>0</v>
      </c>
      <c r="R13" s="32" t="n">
        <f aca="false">IF(P13&gt;P12,P13-P12,0)</f>
        <v>0</v>
      </c>
      <c r="S13" s="32" t="n">
        <f aca="false">IF(Q13&lt;Q12,Q13-Q12,0)</f>
        <v>0</v>
      </c>
      <c r="T13" s="56" t="n">
        <f aca="false">IF(K13&gt;0,K13*L13,0)</f>
        <v>0</v>
      </c>
      <c r="U13" s="57" t="n">
        <f aca="false">IF(K13&lt;0,K13*M13,0)</f>
        <v>0</v>
      </c>
    </row>
    <row r="14" customFormat="false" ht="12.75" hidden="false" customHeight="false" outlineLevel="0" collapsed="false">
      <c r="A14" s="47" t="n">
        <v>3</v>
      </c>
      <c r="B14" s="51"/>
      <c r="C14" s="47"/>
      <c r="D14" s="58"/>
      <c r="E14" s="47"/>
      <c r="F14" s="51"/>
      <c r="G14" s="52"/>
      <c r="H14" s="52"/>
      <c r="I14" s="53" t="n">
        <f aca="false">+G14+H14</f>
        <v>0</v>
      </c>
      <c r="J14" s="53"/>
      <c r="K14" s="53" t="n">
        <f aca="false">+K13+I14</f>
        <v>0</v>
      </c>
      <c r="L14" s="54" t="n">
        <v>0.05</v>
      </c>
      <c r="M14" s="54" t="n">
        <v>0.3883</v>
      </c>
      <c r="N14" s="55" t="n">
        <f aca="false">IF(L14="Not Available",0.0889*G14,L14*G14)</f>
        <v>0</v>
      </c>
      <c r="O14" s="55" t="n">
        <f aca="false">IF(M14="Not Available",0.0889*ABS(H14),M14*ABS(H14))</f>
        <v>0</v>
      </c>
      <c r="P14" s="32" t="n">
        <f aca="false">+IF($K14&gt;0,$K14,0)</f>
        <v>0</v>
      </c>
      <c r="Q14" s="32" t="n">
        <f aca="false">+IF($K14&lt;0,$K14,0)</f>
        <v>0</v>
      </c>
      <c r="R14" s="32" t="n">
        <f aca="false">IF(P14&gt;P13,P14-P13,0)</f>
        <v>0</v>
      </c>
      <c r="S14" s="32" t="n">
        <f aca="false">IF(Q14&lt;Q13,Q14-Q13,0)</f>
        <v>0</v>
      </c>
      <c r="T14" s="56" t="n">
        <f aca="false">IF(K14&gt;0,K14*L14,0)</f>
        <v>0</v>
      </c>
      <c r="U14" s="57" t="n">
        <f aca="false">IF(K14&lt;0,K14*M14,0)</f>
        <v>0</v>
      </c>
    </row>
    <row r="15" customFormat="false" ht="12.75" hidden="false" customHeight="false" outlineLevel="0" collapsed="false">
      <c r="A15" s="47" t="n">
        <v>4</v>
      </c>
      <c r="B15" s="51"/>
      <c r="C15" s="47"/>
      <c r="D15" s="58"/>
      <c r="E15" s="47"/>
      <c r="F15" s="51"/>
      <c r="G15" s="52"/>
      <c r="H15" s="52"/>
      <c r="I15" s="53" t="n">
        <f aca="false">+G15+H15</f>
        <v>0</v>
      </c>
      <c r="J15" s="53"/>
      <c r="K15" s="53" t="n">
        <f aca="false">+K14+I15</f>
        <v>0</v>
      </c>
      <c r="L15" s="54" t="n">
        <v>0.05</v>
      </c>
      <c r="M15" s="54" t="n">
        <v>0.3883</v>
      </c>
      <c r="N15" s="55" t="n">
        <f aca="false">IF(L15="Not Available",0.0889*G15,L15*G15)</f>
        <v>0</v>
      </c>
      <c r="O15" s="55" t="n">
        <f aca="false">IF(M15="Not Available",0.0889*ABS(H15),M15*ABS(H15))</f>
        <v>0</v>
      </c>
      <c r="P15" s="32" t="n">
        <f aca="false">+IF($K15&gt;0,$K15,0)</f>
        <v>0</v>
      </c>
      <c r="Q15" s="32" t="n">
        <f aca="false">+IF($K15&lt;0,$K15,0)</f>
        <v>0</v>
      </c>
      <c r="R15" s="32" t="n">
        <f aca="false">IF(P15&gt;P14,P15-P14,0)</f>
        <v>0</v>
      </c>
      <c r="S15" s="32" t="n">
        <f aca="false">IF(Q15&lt;Q14,Q15-Q14,0)</f>
        <v>0</v>
      </c>
      <c r="T15" s="56" t="n">
        <f aca="false">IF(K15&gt;0,K15*L15,0)</f>
        <v>0</v>
      </c>
      <c r="U15" s="57" t="n">
        <f aca="false">IF(K15&lt;0,K15*M15,0)</f>
        <v>0</v>
      </c>
    </row>
    <row r="16" customFormat="false" ht="12.75" hidden="false" customHeight="false" outlineLevel="0" collapsed="false">
      <c r="A16" s="47" t="n">
        <v>5</v>
      </c>
      <c r="B16" s="47"/>
      <c r="C16" s="47"/>
      <c r="D16" s="58"/>
      <c r="E16" s="47"/>
      <c r="F16" s="47"/>
      <c r="G16" s="53"/>
      <c r="H16" s="53"/>
      <c r="I16" s="53" t="n">
        <f aca="false">+G16+H16</f>
        <v>0</v>
      </c>
      <c r="J16" s="53"/>
      <c r="K16" s="53" t="n">
        <f aca="false">+K15+I16</f>
        <v>0</v>
      </c>
      <c r="L16" s="54" t="n">
        <v>0.05</v>
      </c>
      <c r="M16" s="54" t="n">
        <v>0.3883</v>
      </c>
      <c r="N16" s="55" t="n">
        <f aca="false">IF(L16="Not Available",0.0889*G16,L16*G16)</f>
        <v>0</v>
      </c>
      <c r="O16" s="55" t="n">
        <f aca="false">IF(M16="Not Available",0.0889*ABS(H16),M16*ABS(H16))</f>
        <v>0</v>
      </c>
      <c r="P16" s="32" t="n">
        <f aca="false">+IF($K16&gt;0,$K16,0)</f>
        <v>0</v>
      </c>
      <c r="Q16" s="32" t="n">
        <f aca="false">+IF($K16&lt;0,$K16,0)</f>
        <v>0</v>
      </c>
      <c r="R16" s="32" t="n">
        <f aca="false">IF(P16&gt;P15,P16-P15,0)</f>
        <v>0</v>
      </c>
      <c r="S16" s="32" t="n">
        <f aca="false">IF(Q16&lt;Q15,Q16-Q15,0)</f>
        <v>0</v>
      </c>
      <c r="T16" s="56" t="n">
        <f aca="false">IF(K16&gt;0,K16*L16,0)</f>
        <v>0</v>
      </c>
      <c r="U16" s="57" t="n">
        <f aca="false">IF(K16&lt;0,K16*M16,0)</f>
        <v>0</v>
      </c>
    </row>
    <row r="17" customFormat="false" ht="12.75" hidden="false" customHeight="false" outlineLevel="0" collapsed="false">
      <c r="A17" s="47" t="n">
        <v>6</v>
      </c>
      <c r="B17" s="51"/>
      <c r="C17" s="47"/>
      <c r="D17" s="58"/>
      <c r="E17" s="47"/>
      <c r="F17" s="51"/>
      <c r="G17" s="52"/>
      <c r="H17" s="52"/>
      <c r="I17" s="53" t="n">
        <f aca="false">+G17+H17</f>
        <v>0</v>
      </c>
      <c r="J17" s="53"/>
      <c r="K17" s="53" t="n">
        <f aca="false">+K16+I17</f>
        <v>0</v>
      </c>
      <c r="L17" s="54" t="n">
        <v>0.05</v>
      </c>
      <c r="M17" s="54" t="n">
        <v>0.3883</v>
      </c>
      <c r="N17" s="55" t="n">
        <f aca="false">IF(L17="Not Available",0.0889*G17,L17*G17)</f>
        <v>0</v>
      </c>
      <c r="O17" s="55" t="n">
        <f aca="false">IF(M17="Not Available",0.0889*ABS(H17),M17*ABS(H17))</f>
        <v>0</v>
      </c>
      <c r="P17" s="32" t="n">
        <f aca="false">+IF($K17&gt;0,$K17,0)</f>
        <v>0</v>
      </c>
      <c r="Q17" s="32" t="n">
        <f aca="false">+IF($K17&lt;0,$K17,0)</f>
        <v>0</v>
      </c>
      <c r="R17" s="32" t="n">
        <f aca="false">IF(P17&gt;P16,P17-P16,0)</f>
        <v>0</v>
      </c>
      <c r="S17" s="32" t="n">
        <f aca="false">IF(Q17&lt;Q16,Q17-Q16,0)</f>
        <v>0</v>
      </c>
      <c r="T17" s="56" t="n">
        <f aca="false">IF(K17&gt;0,K17*L17,0)</f>
        <v>0</v>
      </c>
      <c r="U17" s="57" t="n">
        <f aca="false">IF(K17&lt;0,K17*M17,0)</f>
        <v>0</v>
      </c>
    </row>
    <row r="18" customFormat="false" ht="12.75" hidden="false" customHeight="false" outlineLevel="0" collapsed="false">
      <c r="A18" s="47" t="n">
        <v>7</v>
      </c>
      <c r="B18" s="51"/>
      <c r="C18" s="47"/>
      <c r="D18" s="58"/>
      <c r="E18" s="47"/>
      <c r="F18" s="51"/>
      <c r="G18" s="52"/>
      <c r="H18" s="52"/>
      <c r="I18" s="53" t="n">
        <f aca="false">+G18+H18</f>
        <v>0</v>
      </c>
      <c r="J18" s="53"/>
      <c r="K18" s="53" t="n">
        <f aca="false">+K17+I18</f>
        <v>0</v>
      </c>
      <c r="L18" s="54" t="n">
        <v>0.05</v>
      </c>
      <c r="M18" s="54" t="n">
        <v>0.3883</v>
      </c>
      <c r="N18" s="55" t="n">
        <f aca="false">IF(L18="Not Available",0.0889*G18,L18*G18)</f>
        <v>0</v>
      </c>
      <c r="O18" s="55" t="n">
        <f aca="false">IF(M18="Not Available",0.0889*ABS(H18),M18*ABS(H18))</f>
        <v>0</v>
      </c>
      <c r="P18" s="32" t="n">
        <f aca="false">+IF($K18&gt;0,$K18,0)</f>
        <v>0</v>
      </c>
      <c r="Q18" s="32" t="n">
        <f aca="false">+IF($K18&lt;0,$K18,0)</f>
        <v>0</v>
      </c>
      <c r="R18" s="32" t="n">
        <f aca="false">IF(P18&gt;P17,P18-P17,0)</f>
        <v>0</v>
      </c>
      <c r="S18" s="32" t="n">
        <f aca="false">IF(Q18&lt;Q17,Q18-Q17,0)</f>
        <v>0</v>
      </c>
      <c r="T18" s="56" t="n">
        <f aca="false">IF(K18&gt;0,K18*L18,0)</f>
        <v>0</v>
      </c>
      <c r="U18" s="57" t="n">
        <f aca="false">IF(K18&lt;0,K18*M18,0)</f>
        <v>0</v>
      </c>
    </row>
    <row r="19" customFormat="false" ht="12.75" hidden="false" customHeight="false" outlineLevel="0" collapsed="false">
      <c r="A19" s="47" t="n">
        <v>8</v>
      </c>
      <c r="B19" s="51"/>
      <c r="C19" s="47"/>
      <c r="D19" s="58"/>
      <c r="E19" s="47"/>
      <c r="F19" s="51"/>
      <c r="G19" s="52"/>
      <c r="H19" s="52"/>
      <c r="I19" s="53" t="n">
        <f aca="false">+G19+H19</f>
        <v>0</v>
      </c>
      <c r="J19" s="53"/>
      <c r="K19" s="53" t="n">
        <f aca="false">+K18+I19</f>
        <v>0</v>
      </c>
      <c r="L19" s="54" t="n">
        <v>0.05</v>
      </c>
      <c r="M19" s="54" t="n">
        <v>0.3883</v>
      </c>
      <c r="N19" s="55" t="n">
        <f aca="false">IF(L19="Not Available",0.0889*G19,L19*G19)</f>
        <v>0</v>
      </c>
      <c r="O19" s="55" t="n">
        <f aca="false">IF(M19="Not Available",0.0889*ABS(H19),M19*ABS(H19))</f>
        <v>0</v>
      </c>
      <c r="P19" s="32" t="n">
        <f aca="false">+IF($K19&gt;0,$K19,0)</f>
        <v>0</v>
      </c>
      <c r="Q19" s="32" t="n">
        <f aca="false">+IF($K19&lt;0,$K19,0)</f>
        <v>0</v>
      </c>
      <c r="R19" s="32" t="n">
        <f aca="false">IF(P19&gt;P18,P19-P18,0)</f>
        <v>0</v>
      </c>
      <c r="S19" s="32" t="n">
        <f aca="false">IF(Q19&lt;Q18,Q19-Q18,0)</f>
        <v>0</v>
      </c>
      <c r="T19" s="56" t="n">
        <f aca="false">IF(K19&gt;0,K19*L19,0)</f>
        <v>0</v>
      </c>
      <c r="U19" s="57" t="n">
        <f aca="false">IF(K19&lt;0,K19*M19,0)</f>
        <v>0</v>
      </c>
    </row>
    <row r="20" customFormat="false" ht="12.75" hidden="false" customHeight="false" outlineLevel="0" collapsed="false">
      <c r="A20" s="47" t="n">
        <v>9</v>
      </c>
      <c r="B20" s="51"/>
      <c r="C20" s="47"/>
      <c r="D20" s="58"/>
      <c r="E20" s="47"/>
      <c r="F20" s="51"/>
      <c r="G20" s="52"/>
      <c r="H20" s="52"/>
      <c r="I20" s="53" t="n">
        <f aca="false">+G20+H20</f>
        <v>0</v>
      </c>
      <c r="J20" s="53"/>
      <c r="K20" s="53" t="n">
        <f aca="false">+K19+I20</f>
        <v>0</v>
      </c>
      <c r="L20" s="54" t="n">
        <v>0.05</v>
      </c>
      <c r="M20" s="54" t="n">
        <v>0.3883</v>
      </c>
      <c r="N20" s="55" t="n">
        <f aca="false">IF(L20="Not Available",0.0889*G20,L20*G20)</f>
        <v>0</v>
      </c>
      <c r="O20" s="55" t="n">
        <f aca="false">IF(M20="Not Available",0.0889*ABS(H20),M20*ABS(H20))</f>
        <v>0</v>
      </c>
      <c r="P20" s="32" t="n">
        <f aca="false">+IF($K20&gt;0,$K20,0)</f>
        <v>0</v>
      </c>
      <c r="Q20" s="32" t="n">
        <f aca="false">+IF($K20&lt;0,$K20,0)</f>
        <v>0</v>
      </c>
      <c r="R20" s="32" t="n">
        <f aca="false">IF(P20&gt;P19,P20-P19,0)</f>
        <v>0</v>
      </c>
      <c r="S20" s="32" t="n">
        <f aca="false">IF(Q20&lt;Q19,Q20-Q19,0)</f>
        <v>0</v>
      </c>
      <c r="T20" s="56" t="n">
        <f aca="false">IF(K20&gt;0,K20*L20,0)</f>
        <v>0</v>
      </c>
      <c r="U20" s="57" t="n">
        <f aca="false">IF(K20&lt;0,K20*M20,0)</f>
        <v>0</v>
      </c>
    </row>
    <row r="21" customFormat="false" ht="12.75" hidden="false" customHeight="false" outlineLevel="0" collapsed="false">
      <c r="A21" s="47" t="n">
        <v>10</v>
      </c>
      <c r="B21" s="47"/>
      <c r="C21" s="47"/>
      <c r="D21" s="58"/>
      <c r="E21" s="47"/>
      <c r="F21" s="47"/>
      <c r="G21" s="53"/>
      <c r="H21" s="53"/>
      <c r="I21" s="53" t="n">
        <f aca="false">+G21+H21</f>
        <v>0</v>
      </c>
      <c r="J21" s="53"/>
      <c r="K21" s="53" t="n">
        <f aca="false">+K20+I21</f>
        <v>0</v>
      </c>
      <c r="L21" s="54" t="n">
        <v>0.05</v>
      </c>
      <c r="M21" s="54" t="n">
        <v>0.3883</v>
      </c>
      <c r="N21" s="55" t="n">
        <f aca="false">IF(L21="Not Available",0.0889*G21,L21*G21)</f>
        <v>0</v>
      </c>
      <c r="O21" s="55" t="n">
        <f aca="false">IF(M21="Not Available",0.0889*ABS(H21),M21*ABS(H21))</f>
        <v>0</v>
      </c>
      <c r="P21" s="32" t="n">
        <f aca="false">+IF($K21&gt;0,$K21,0)</f>
        <v>0</v>
      </c>
      <c r="Q21" s="32" t="n">
        <f aca="false">+IF($K21&lt;0,$K21,0)</f>
        <v>0</v>
      </c>
      <c r="R21" s="32" t="n">
        <f aca="false">IF(P21&gt;P20,P21-P20,0)</f>
        <v>0</v>
      </c>
      <c r="S21" s="32" t="n">
        <f aca="false">IF(Q21&lt;Q20,Q21-Q20,0)</f>
        <v>0</v>
      </c>
      <c r="T21" s="56" t="n">
        <f aca="false">IF(K21&gt;0,K21*L21,0)</f>
        <v>0</v>
      </c>
      <c r="U21" s="57" t="n">
        <f aca="false">IF(K21&lt;0,K21*M21,0)</f>
        <v>0</v>
      </c>
    </row>
    <row r="22" customFormat="false" ht="12.75" hidden="false" customHeight="false" outlineLevel="0" collapsed="false">
      <c r="A22" s="47" t="n">
        <v>11</v>
      </c>
      <c r="B22" s="51"/>
      <c r="C22" s="47"/>
      <c r="D22" s="58"/>
      <c r="E22" s="47"/>
      <c r="F22" s="51"/>
      <c r="G22" s="52"/>
      <c r="H22" s="52"/>
      <c r="I22" s="53" t="n">
        <f aca="false">+G22+H22</f>
        <v>0</v>
      </c>
      <c r="J22" s="53"/>
      <c r="K22" s="53" t="n">
        <f aca="false">+K21+I22</f>
        <v>0</v>
      </c>
      <c r="L22" s="54" t="n">
        <v>0.05</v>
      </c>
      <c r="M22" s="54" t="n">
        <v>0.3883</v>
      </c>
      <c r="N22" s="55" t="n">
        <f aca="false">IF(L22="Not Available",0.0889*G22,L22*G22)</f>
        <v>0</v>
      </c>
      <c r="O22" s="55" t="n">
        <f aca="false">IF(M22="Not Available",0.0889*ABS(H22),M22*ABS(H22))</f>
        <v>0</v>
      </c>
      <c r="P22" s="32" t="n">
        <f aca="false">+IF($K22&gt;0,$K22,0)</f>
        <v>0</v>
      </c>
      <c r="Q22" s="32" t="n">
        <f aca="false">+IF($K22&lt;0,$K22,0)</f>
        <v>0</v>
      </c>
      <c r="R22" s="32" t="n">
        <f aca="false">IF(P22&gt;P21,P22-P21,0)</f>
        <v>0</v>
      </c>
      <c r="S22" s="32" t="n">
        <f aca="false">IF(Q22&lt;Q21,Q22-Q21,0)</f>
        <v>0</v>
      </c>
      <c r="T22" s="56" t="n">
        <f aca="false">IF(K22&gt;0,K22*L22,0)</f>
        <v>0</v>
      </c>
      <c r="U22" s="57" t="n">
        <f aca="false">IF(K22&lt;0,K22*M22,0)</f>
        <v>0</v>
      </c>
    </row>
    <row r="23" customFormat="false" ht="12.75" hidden="false" customHeight="false" outlineLevel="0" collapsed="false">
      <c r="A23" s="47" t="n">
        <v>12</v>
      </c>
      <c r="B23" s="47"/>
      <c r="C23" s="47"/>
      <c r="D23" s="58"/>
      <c r="E23" s="47"/>
      <c r="F23" s="47"/>
      <c r="G23" s="53"/>
      <c r="H23" s="53"/>
      <c r="I23" s="53" t="n">
        <f aca="false">+G23+H23</f>
        <v>0</v>
      </c>
      <c r="J23" s="53"/>
      <c r="K23" s="53" t="n">
        <f aca="false">+K22+I23</f>
        <v>0</v>
      </c>
      <c r="L23" s="54" t="n">
        <v>0.05</v>
      </c>
      <c r="M23" s="54" t="n">
        <v>0.3883</v>
      </c>
      <c r="N23" s="55" t="n">
        <f aca="false">IF(L23="Not Available",0.0889*G23,L23*G23)</f>
        <v>0</v>
      </c>
      <c r="O23" s="55" t="n">
        <f aca="false">IF(M23="Not Available",0.0889*ABS(H23),M23*ABS(H23))</f>
        <v>0</v>
      </c>
      <c r="P23" s="32" t="n">
        <f aca="false">+IF($K23&gt;0,$K23,0)</f>
        <v>0</v>
      </c>
      <c r="Q23" s="32" t="n">
        <f aca="false">+IF($K23&lt;0,$K23,0)</f>
        <v>0</v>
      </c>
      <c r="R23" s="32" t="n">
        <f aca="false">IF(P23&gt;P22,P23-P22,0)</f>
        <v>0</v>
      </c>
      <c r="S23" s="32" t="n">
        <f aca="false">IF(Q23&lt;Q22,Q23-Q22,0)</f>
        <v>0</v>
      </c>
      <c r="T23" s="56" t="n">
        <f aca="false">IF(K23&gt;0,K23*L23,0)</f>
        <v>0</v>
      </c>
      <c r="U23" s="57" t="n">
        <f aca="false">IF(K23&lt;0,K23*M23,0)</f>
        <v>0</v>
      </c>
    </row>
    <row r="24" customFormat="false" ht="12.75" hidden="false" customHeight="false" outlineLevel="0" collapsed="false">
      <c r="A24" s="47" t="n">
        <v>13</v>
      </c>
      <c r="B24" s="51"/>
      <c r="C24" s="47"/>
      <c r="D24" s="58"/>
      <c r="E24" s="47"/>
      <c r="F24" s="51"/>
      <c r="G24" s="52"/>
      <c r="H24" s="52"/>
      <c r="I24" s="53" t="n">
        <f aca="false">+G24+H24</f>
        <v>0</v>
      </c>
      <c r="J24" s="53"/>
      <c r="K24" s="53" t="n">
        <f aca="false">+K23+I24</f>
        <v>0</v>
      </c>
      <c r="L24" s="54" t="n">
        <v>0.05</v>
      </c>
      <c r="M24" s="54" t="n">
        <v>0.3883</v>
      </c>
      <c r="N24" s="55" t="n">
        <f aca="false">IF(L24="Not Available",0.0889*G24,L24*G24)</f>
        <v>0</v>
      </c>
      <c r="O24" s="55" t="n">
        <f aca="false">IF(M24="Not Available",0.0889*ABS(H24),M24*ABS(H24))</f>
        <v>0</v>
      </c>
      <c r="P24" s="32" t="n">
        <f aca="false">+IF($K24&gt;0,$K24,0)</f>
        <v>0</v>
      </c>
      <c r="Q24" s="32" t="n">
        <f aca="false">+IF($K24&lt;0,$K24,0)</f>
        <v>0</v>
      </c>
      <c r="R24" s="32" t="n">
        <f aca="false">IF(P24&gt;P23,P24-P23,0)</f>
        <v>0</v>
      </c>
      <c r="S24" s="32" t="n">
        <f aca="false">IF(Q24&lt;Q23,Q24-Q23,0)</f>
        <v>0</v>
      </c>
      <c r="T24" s="56" t="n">
        <f aca="false">IF(K24&gt;0,K24*L24,0)</f>
        <v>0</v>
      </c>
      <c r="U24" s="57" t="n">
        <f aca="false">IF(K24&lt;0,K24*M24,0)</f>
        <v>0</v>
      </c>
    </row>
    <row r="25" customFormat="false" ht="12.75" hidden="false" customHeight="false" outlineLevel="0" collapsed="false">
      <c r="A25" s="47" t="n">
        <v>14</v>
      </c>
      <c r="B25" s="51"/>
      <c r="C25" s="47"/>
      <c r="D25" s="58"/>
      <c r="E25" s="47"/>
      <c r="F25" s="51"/>
      <c r="G25" s="52"/>
      <c r="H25" s="52"/>
      <c r="I25" s="53" t="n">
        <f aca="false">+G25+H25</f>
        <v>0</v>
      </c>
      <c r="J25" s="53"/>
      <c r="K25" s="53" t="n">
        <f aca="false">+K24+I25</f>
        <v>0</v>
      </c>
      <c r="L25" s="54" t="n">
        <v>0.05</v>
      </c>
      <c r="M25" s="54" t="n">
        <v>0.3883</v>
      </c>
      <c r="N25" s="55" t="n">
        <f aca="false">IF(L25="Not Available",0.0889*G25,L25*G25)</f>
        <v>0</v>
      </c>
      <c r="O25" s="55" t="n">
        <f aca="false">IF(M25="Not Available",0.0889*ABS(H25),M25*ABS(H25))</f>
        <v>0</v>
      </c>
      <c r="P25" s="32" t="n">
        <f aca="false">+IF($K25&gt;0,$K25,0)</f>
        <v>0</v>
      </c>
      <c r="Q25" s="32" t="n">
        <f aca="false">+IF($K25&lt;0,$K25,0)</f>
        <v>0</v>
      </c>
      <c r="R25" s="32" t="n">
        <f aca="false">IF(P25&gt;P24,P25-P24,0)</f>
        <v>0</v>
      </c>
      <c r="S25" s="32" t="n">
        <f aca="false">IF(Q25&lt;Q24,Q25-Q24,0)</f>
        <v>0</v>
      </c>
      <c r="T25" s="56" t="n">
        <f aca="false">IF(K25&gt;0,K25*L25,0)</f>
        <v>0</v>
      </c>
      <c r="U25" s="57" t="n">
        <f aca="false">IF(K25&lt;0,K25*M25,0)</f>
        <v>0</v>
      </c>
    </row>
    <row r="26" customFormat="false" ht="12.75" hidden="false" customHeight="false" outlineLevel="0" collapsed="false">
      <c r="A26" s="47" t="n">
        <v>15</v>
      </c>
      <c r="B26" s="47"/>
      <c r="C26" s="47"/>
      <c r="D26" s="58"/>
      <c r="E26" s="47"/>
      <c r="F26" s="47"/>
      <c r="G26" s="53"/>
      <c r="H26" s="53"/>
      <c r="I26" s="53" t="n">
        <f aca="false">+G26+H26</f>
        <v>0</v>
      </c>
      <c r="J26" s="53"/>
      <c r="K26" s="53" t="n">
        <f aca="false">+K25+I26</f>
        <v>0</v>
      </c>
      <c r="L26" s="54" t="n">
        <v>0.3883</v>
      </c>
      <c r="M26" s="54" t="n">
        <v>0.3883</v>
      </c>
      <c r="N26" s="55" t="n">
        <f aca="false">IF(L26="Not Available",0.0889*G26,L26*G26)</f>
        <v>0</v>
      </c>
      <c r="O26" s="55" t="n">
        <f aca="false">IF(M26="Not Available",0.0889*ABS(H26),M26*ABS(H26))</f>
        <v>0</v>
      </c>
      <c r="P26" s="32" t="n">
        <f aca="false">+IF($K26&gt;0,$K26,0)</f>
        <v>0</v>
      </c>
      <c r="Q26" s="32" t="n">
        <f aca="false">+IF($K26&lt;0,$K26,0)</f>
        <v>0</v>
      </c>
      <c r="R26" s="32" t="n">
        <f aca="false">IF(P26&gt;P25,P26-P25,0)</f>
        <v>0</v>
      </c>
      <c r="S26" s="32" t="n">
        <f aca="false">IF(Q26&lt;Q25,Q26-Q25,0)</f>
        <v>0</v>
      </c>
      <c r="T26" s="56" t="n">
        <f aca="false">IF(K26&gt;0,K26*L26,0)</f>
        <v>0</v>
      </c>
      <c r="U26" s="57" t="n">
        <f aca="false">IF(K26&lt;0,K26*M26,0)</f>
        <v>0</v>
      </c>
    </row>
    <row r="27" customFormat="false" ht="12.75" hidden="false" customHeight="false" outlineLevel="0" collapsed="false">
      <c r="A27" s="47" t="n">
        <v>16</v>
      </c>
      <c r="B27" s="51"/>
      <c r="C27" s="47"/>
      <c r="D27" s="58"/>
      <c r="E27" s="47"/>
      <c r="F27" s="51"/>
      <c r="G27" s="52"/>
      <c r="H27" s="52"/>
      <c r="I27" s="53" t="n">
        <f aca="false">+G27+H27</f>
        <v>0</v>
      </c>
      <c r="J27" s="53"/>
      <c r="K27" s="53" t="n">
        <f aca="false">+K26+I27</f>
        <v>0</v>
      </c>
      <c r="L27" s="54" t="n">
        <v>0.3883</v>
      </c>
      <c r="M27" s="54" t="n">
        <v>0.3883</v>
      </c>
      <c r="N27" s="55" t="n">
        <f aca="false">IF(L27="Not Available",0.0889*G27,L27*G27)</f>
        <v>0</v>
      </c>
      <c r="O27" s="55" t="n">
        <f aca="false">IF(M27="Not Available",0.0889*ABS(H27),M27*ABS(H27))</f>
        <v>0</v>
      </c>
      <c r="P27" s="32" t="n">
        <f aca="false">+IF($K27&gt;0,$K27,0)</f>
        <v>0</v>
      </c>
      <c r="Q27" s="32" t="n">
        <f aca="false">+IF($K27&lt;0,$K27,0)</f>
        <v>0</v>
      </c>
      <c r="R27" s="32" t="n">
        <f aca="false">IF(P27&gt;P26,P27-P26,0)</f>
        <v>0</v>
      </c>
      <c r="S27" s="32" t="n">
        <f aca="false">IF(Q27&lt;Q26,Q27-Q26,0)</f>
        <v>0</v>
      </c>
      <c r="T27" s="56" t="n">
        <f aca="false">IF(K27&gt;0,K27*L27,0)</f>
        <v>0</v>
      </c>
      <c r="U27" s="57" t="n">
        <f aca="false">IF(K27&lt;0,K27*M27,0)</f>
        <v>0</v>
      </c>
    </row>
    <row r="28" customFormat="false" ht="12.75" hidden="false" customHeight="false" outlineLevel="0" collapsed="false">
      <c r="A28" s="47" t="n">
        <v>17</v>
      </c>
      <c r="B28" s="51"/>
      <c r="C28" s="47"/>
      <c r="D28" s="58"/>
      <c r="E28" s="47"/>
      <c r="F28" s="51"/>
      <c r="G28" s="52"/>
      <c r="H28" s="52"/>
      <c r="I28" s="53" t="n">
        <f aca="false">+G28+H28</f>
        <v>0</v>
      </c>
      <c r="J28" s="53"/>
      <c r="K28" s="53" t="n">
        <f aca="false">+K27+I28</f>
        <v>0</v>
      </c>
      <c r="L28" s="54" t="n">
        <v>0.3883</v>
      </c>
      <c r="M28" s="54" t="n">
        <v>0.3883</v>
      </c>
      <c r="N28" s="55" t="n">
        <f aca="false">IF(L28="Not Available",0.0889*G28,L28*G28)</f>
        <v>0</v>
      </c>
      <c r="O28" s="55" t="n">
        <f aca="false">IF(M28="Not Available",0.0889*ABS(H28),M28*ABS(H28))</f>
        <v>0</v>
      </c>
      <c r="P28" s="32" t="n">
        <f aca="false">+IF($K28&gt;0,$K28,0)</f>
        <v>0</v>
      </c>
      <c r="Q28" s="32" t="n">
        <f aca="false">+IF($K28&lt;0,$K28,0)</f>
        <v>0</v>
      </c>
      <c r="R28" s="32" t="n">
        <f aca="false">IF(P28&gt;P27,P28-P27,0)</f>
        <v>0</v>
      </c>
      <c r="S28" s="32" t="n">
        <f aca="false">IF(Q28&lt;Q27,Q28-Q27,0)</f>
        <v>0</v>
      </c>
      <c r="T28" s="56" t="n">
        <f aca="false">IF(K28&gt;0,K28*L28,0)</f>
        <v>0</v>
      </c>
      <c r="U28" s="57" t="n">
        <f aca="false">IF(K28&lt;0,K28*M28,0)</f>
        <v>0</v>
      </c>
    </row>
    <row r="29" customFormat="false" ht="12.75" hidden="false" customHeight="false" outlineLevel="0" collapsed="false">
      <c r="A29" s="47" t="n">
        <v>18</v>
      </c>
      <c r="B29" s="47"/>
      <c r="C29" s="47"/>
      <c r="D29" s="58"/>
      <c r="E29" s="47"/>
      <c r="F29" s="47"/>
      <c r="G29" s="53"/>
      <c r="H29" s="53"/>
      <c r="I29" s="53" t="n">
        <f aca="false">+G29+H29</f>
        <v>0</v>
      </c>
      <c r="J29" s="53"/>
      <c r="K29" s="53" t="n">
        <f aca="false">+K28+I29</f>
        <v>0</v>
      </c>
      <c r="L29" s="54" t="n">
        <v>0.3883</v>
      </c>
      <c r="M29" s="54" t="n">
        <v>0.3883</v>
      </c>
      <c r="N29" s="55" t="n">
        <f aca="false">IF(L29="Not Available",0.0889*G29,L29*G29)</f>
        <v>0</v>
      </c>
      <c r="O29" s="55" t="n">
        <f aca="false">IF(M29="Not Available",0.0889*ABS(H29),M29*ABS(H29))</f>
        <v>0</v>
      </c>
      <c r="P29" s="32" t="n">
        <f aca="false">+IF($K29&gt;0,$K29,0)</f>
        <v>0</v>
      </c>
      <c r="Q29" s="32" t="n">
        <f aca="false">+IF($K29&lt;0,$K29,0)</f>
        <v>0</v>
      </c>
      <c r="R29" s="32" t="n">
        <f aca="false">IF(P29&gt;P28,P29-P28,0)</f>
        <v>0</v>
      </c>
      <c r="S29" s="32" t="n">
        <f aca="false">IF(Q29&lt;Q28,Q29-Q28,0)</f>
        <v>0</v>
      </c>
      <c r="T29" s="56" t="n">
        <f aca="false">IF(K29&gt;0,K29*L29,0)</f>
        <v>0</v>
      </c>
      <c r="U29" s="57" t="n">
        <f aca="false">IF(K29&lt;0,K29*M29,0)</f>
        <v>0</v>
      </c>
    </row>
    <row r="30" customFormat="false" ht="12.75" hidden="false" customHeight="false" outlineLevel="0" collapsed="false">
      <c r="A30" s="47" t="n">
        <v>19</v>
      </c>
      <c r="B30" s="47"/>
      <c r="C30" s="47"/>
      <c r="D30" s="58"/>
      <c r="E30" s="47"/>
      <c r="F30" s="47"/>
      <c r="G30" s="53"/>
      <c r="H30" s="53"/>
      <c r="I30" s="53" t="n">
        <f aca="false">+G30+H30</f>
        <v>0</v>
      </c>
      <c r="J30" s="53"/>
      <c r="K30" s="53" t="n">
        <f aca="false">+K29+I30</f>
        <v>0</v>
      </c>
      <c r="L30" s="54" t="n">
        <v>0.3883</v>
      </c>
      <c r="M30" s="54" t="n">
        <v>0.3883</v>
      </c>
      <c r="N30" s="55" t="n">
        <f aca="false">IF(L30="Not Available",0.0889*G30,L30*G30)</f>
        <v>0</v>
      </c>
      <c r="O30" s="55" t="n">
        <f aca="false">IF(M30="Not Available",0.0889*ABS(H30),M30*ABS(H30))</f>
        <v>0</v>
      </c>
      <c r="P30" s="32" t="n">
        <f aca="false">+IF($K30&gt;0,$K30,0)</f>
        <v>0</v>
      </c>
      <c r="Q30" s="32" t="n">
        <f aca="false">+IF($K30&lt;0,$K30,0)</f>
        <v>0</v>
      </c>
      <c r="R30" s="32" t="n">
        <f aca="false">IF(P30&gt;P29,P30-P29,0)</f>
        <v>0</v>
      </c>
      <c r="S30" s="32" t="n">
        <f aca="false">IF(Q30&lt;Q29,Q30-Q29,0)</f>
        <v>0</v>
      </c>
      <c r="T30" s="56" t="n">
        <f aca="false">IF(K30&gt;0,K30*L30,0)</f>
        <v>0</v>
      </c>
      <c r="U30" s="57" t="n">
        <f aca="false">IF(K30&lt;0,K30*M30,0)</f>
        <v>0</v>
      </c>
    </row>
    <row r="31" customFormat="false" ht="12.75" hidden="false" customHeight="false" outlineLevel="0" collapsed="false">
      <c r="A31" s="47" t="n">
        <v>20</v>
      </c>
      <c r="B31" s="51"/>
      <c r="C31" s="47"/>
      <c r="D31" s="58"/>
      <c r="E31" s="47"/>
      <c r="F31" s="51"/>
      <c r="G31" s="52"/>
      <c r="H31" s="52"/>
      <c r="I31" s="53" t="n">
        <f aca="false">+G31+H31</f>
        <v>0</v>
      </c>
      <c r="J31" s="53"/>
      <c r="K31" s="53" t="n">
        <f aca="false">+K30+I31</f>
        <v>0</v>
      </c>
      <c r="L31" s="54" t="n">
        <v>0.3883</v>
      </c>
      <c r="M31" s="54" t="n">
        <v>0.3883</v>
      </c>
      <c r="N31" s="55" t="n">
        <f aca="false">IF(L31="Not Available",0.0889*G31,L31*G31)</f>
        <v>0</v>
      </c>
      <c r="O31" s="55" t="n">
        <f aca="false">IF(M31="Not Available",0.0889*ABS(H31),M31*ABS(H31))</f>
        <v>0</v>
      </c>
      <c r="P31" s="32" t="n">
        <f aca="false">+IF($K31&gt;0,$K31,0)</f>
        <v>0</v>
      </c>
      <c r="Q31" s="32" t="n">
        <f aca="false">+IF($K31&lt;0,$K31,0)</f>
        <v>0</v>
      </c>
      <c r="R31" s="32" t="n">
        <f aca="false">IF(P31&gt;P30,P31-P30,0)</f>
        <v>0</v>
      </c>
      <c r="S31" s="32" t="n">
        <f aca="false">IF(Q31&lt;Q30,Q31-Q30,0)</f>
        <v>0</v>
      </c>
      <c r="T31" s="56" t="n">
        <f aca="false">IF(K31&gt;0,K31*L31,0)</f>
        <v>0</v>
      </c>
      <c r="U31" s="57" t="n">
        <f aca="false">IF(K31&lt;0,K31*M31,0)</f>
        <v>0</v>
      </c>
    </row>
    <row r="32" customFormat="false" ht="12.75" hidden="false" customHeight="false" outlineLevel="0" collapsed="false">
      <c r="A32" s="47" t="n">
        <v>21</v>
      </c>
      <c r="B32" s="47"/>
      <c r="C32" s="47"/>
      <c r="D32" s="58"/>
      <c r="E32" s="47"/>
      <c r="F32" s="47"/>
      <c r="G32" s="53"/>
      <c r="H32" s="53"/>
      <c r="I32" s="53" t="n">
        <f aca="false">+G32+H32</f>
        <v>0</v>
      </c>
      <c r="J32" s="53"/>
      <c r="K32" s="53" t="n">
        <f aca="false">+K31+I32</f>
        <v>0</v>
      </c>
      <c r="L32" s="54" t="n">
        <v>0.3883</v>
      </c>
      <c r="M32" s="54" t="n">
        <v>0.3883</v>
      </c>
      <c r="N32" s="55" t="n">
        <f aca="false">IF(L32="Not Available",0.0889*G32,L32*G32)</f>
        <v>0</v>
      </c>
      <c r="O32" s="55" t="n">
        <f aca="false">IF(M32="Not Available",0.0889*ABS(H32),M32*ABS(H32))</f>
        <v>0</v>
      </c>
      <c r="P32" s="32" t="n">
        <f aca="false">+IF($K32&gt;0,$K32,0)</f>
        <v>0</v>
      </c>
      <c r="Q32" s="32" t="n">
        <f aca="false">+IF($K32&lt;0,$K32,0)</f>
        <v>0</v>
      </c>
      <c r="R32" s="32" t="n">
        <f aca="false">IF(P32&gt;P31,P32-P31,0)</f>
        <v>0</v>
      </c>
      <c r="S32" s="32" t="n">
        <f aca="false">IF(Q32&lt;Q31,Q32-Q31,0)</f>
        <v>0</v>
      </c>
      <c r="T32" s="56" t="n">
        <f aca="false">IF(K32&gt;0,K32*L32,0)</f>
        <v>0</v>
      </c>
      <c r="U32" s="57" t="n">
        <f aca="false">IF(K32&lt;0,K32*M32,0)</f>
        <v>0</v>
      </c>
    </row>
    <row r="33" customFormat="false" ht="12.75" hidden="false" customHeight="false" outlineLevel="0" collapsed="false">
      <c r="A33" s="47" t="n">
        <v>22</v>
      </c>
      <c r="B33" s="51"/>
      <c r="C33" s="47"/>
      <c r="D33" s="58"/>
      <c r="E33" s="47"/>
      <c r="F33" s="51"/>
      <c r="G33" s="52"/>
      <c r="H33" s="52"/>
      <c r="I33" s="53" t="n">
        <f aca="false">+G33+H33</f>
        <v>0</v>
      </c>
      <c r="J33" s="53"/>
      <c r="K33" s="53" t="n">
        <f aca="false">+K32+I33</f>
        <v>0</v>
      </c>
      <c r="L33" s="54" t="n">
        <v>0.3883</v>
      </c>
      <c r="M33" s="54" t="n">
        <v>0.3883</v>
      </c>
      <c r="N33" s="55" t="n">
        <f aca="false">IF(L33="Not Available",0.0889*G33,L33*G33)</f>
        <v>0</v>
      </c>
      <c r="O33" s="55" t="n">
        <f aca="false">IF(M33="Not Available",0.0889*ABS(H33),M33*ABS(H33))</f>
        <v>0</v>
      </c>
      <c r="P33" s="32" t="n">
        <f aca="false">+IF($K33&gt;0,$K33,0)</f>
        <v>0</v>
      </c>
      <c r="Q33" s="32" t="n">
        <f aca="false">+IF($K33&lt;0,$K33,0)</f>
        <v>0</v>
      </c>
      <c r="R33" s="32" t="n">
        <f aca="false">IF(P33&gt;P32,P33-P32,0)</f>
        <v>0</v>
      </c>
      <c r="S33" s="32" t="n">
        <f aca="false">IF(Q33&lt;Q32,Q33-Q32,0)</f>
        <v>0</v>
      </c>
      <c r="T33" s="56" t="n">
        <f aca="false">IF(K33&gt;0,K33*L33,0)</f>
        <v>0</v>
      </c>
      <c r="U33" s="57" t="n">
        <f aca="false">IF(K33&lt;0,K33*M33,0)</f>
        <v>0</v>
      </c>
    </row>
    <row r="34" customFormat="false" ht="12.75" hidden="false" customHeight="false" outlineLevel="0" collapsed="false">
      <c r="A34" s="47" t="n">
        <v>23</v>
      </c>
      <c r="B34" s="51"/>
      <c r="C34" s="47"/>
      <c r="D34" s="58"/>
      <c r="E34" s="47"/>
      <c r="F34" s="51"/>
      <c r="G34" s="52"/>
      <c r="H34" s="52"/>
      <c r="I34" s="53" t="n">
        <f aca="false">+G34+H34</f>
        <v>0</v>
      </c>
      <c r="J34" s="53"/>
      <c r="K34" s="53" t="n">
        <f aca="false">+K33+I34</f>
        <v>0</v>
      </c>
      <c r="L34" s="54" t="n">
        <v>0.3883</v>
      </c>
      <c r="M34" s="54" t="n">
        <v>0.3883</v>
      </c>
      <c r="N34" s="55" t="n">
        <f aca="false">IF(L34="Not Available",0.0889*G34,L34*G34)</f>
        <v>0</v>
      </c>
      <c r="O34" s="55" t="n">
        <f aca="false">IF(M34="Not Available",0.0889*ABS(H34),M34*ABS(H34))</f>
        <v>0</v>
      </c>
      <c r="P34" s="32" t="n">
        <f aca="false">+IF($K34&gt;0,$K34,0)</f>
        <v>0</v>
      </c>
      <c r="Q34" s="32" t="n">
        <f aca="false">+IF($K34&lt;0,$K34,0)</f>
        <v>0</v>
      </c>
      <c r="R34" s="32" t="n">
        <f aca="false">IF(P34&gt;P33,P34-P33,0)</f>
        <v>0</v>
      </c>
      <c r="S34" s="32" t="n">
        <f aca="false">IF(Q34&lt;Q33,Q34-Q33,0)</f>
        <v>0</v>
      </c>
      <c r="T34" s="56" t="n">
        <f aca="false">IF(K34&gt;0,K34*L34,0)</f>
        <v>0</v>
      </c>
      <c r="U34" s="57" t="n">
        <f aca="false">IF(K34&lt;0,K34*M34,0)</f>
        <v>0</v>
      </c>
    </row>
    <row r="35" customFormat="false" ht="12.75" hidden="false" customHeight="false" outlineLevel="0" collapsed="false">
      <c r="A35" s="47" t="n">
        <v>24</v>
      </c>
      <c r="B35" s="51"/>
      <c r="C35" s="47"/>
      <c r="D35" s="58"/>
      <c r="E35" s="47"/>
      <c r="F35" s="51"/>
      <c r="G35" s="52"/>
      <c r="H35" s="52"/>
      <c r="I35" s="53" t="n">
        <f aca="false">+G35+H35</f>
        <v>0</v>
      </c>
      <c r="J35" s="53"/>
      <c r="K35" s="53" t="n">
        <f aca="false">+K34+I35</f>
        <v>0</v>
      </c>
      <c r="L35" s="54" t="n">
        <v>0.3883</v>
      </c>
      <c r="M35" s="54" t="n">
        <v>0.3883</v>
      </c>
      <c r="N35" s="55" t="n">
        <f aca="false">IF(L35="Not Available",0.0889*G35,L35*G35)</f>
        <v>0</v>
      </c>
      <c r="O35" s="55" t="n">
        <f aca="false">IF(M35="Not Available",0.0889*ABS(H35),M35*ABS(H35))</f>
        <v>0</v>
      </c>
      <c r="P35" s="32" t="n">
        <f aca="false">+IF($K35&gt;0,$K35,0)</f>
        <v>0</v>
      </c>
      <c r="Q35" s="32" t="n">
        <f aca="false">+IF($K35&lt;0,$K35,0)</f>
        <v>0</v>
      </c>
      <c r="R35" s="32" t="n">
        <f aca="false">IF(P35&gt;P34,P35-P34,0)</f>
        <v>0</v>
      </c>
      <c r="S35" s="32" t="n">
        <f aca="false">IF(Q35&lt;Q34,Q35-Q34,0)</f>
        <v>0</v>
      </c>
      <c r="T35" s="56" t="n">
        <f aca="false">IF(K35&gt;0,K35*L35,0)</f>
        <v>0</v>
      </c>
      <c r="U35" s="57" t="n">
        <f aca="false">IF(K35&lt;0,K35*M35,0)</f>
        <v>0</v>
      </c>
    </row>
    <row r="36" customFormat="false" ht="12.75" hidden="false" customHeight="false" outlineLevel="0" collapsed="false">
      <c r="A36" s="47" t="n">
        <v>25</v>
      </c>
      <c r="B36" s="51"/>
      <c r="C36" s="47"/>
      <c r="D36" s="58"/>
      <c r="E36" s="47"/>
      <c r="F36" s="51"/>
      <c r="G36" s="52"/>
      <c r="H36" s="52"/>
      <c r="I36" s="53" t="n">
        <f aca="false">+G36+H36</f>
        <v>0</v>
      </c>
      <c r="J36" s="53"/>
      <c r="K36" s="53" t="n">
        <f aca="false">+K35+I36</f>
        <v>0</v>
      </c>
      <c r="L36" s="54" t="n">
        <v>0.3883</v>
      </c>
      <c r="M36" s="54" t="n">
        <v>0.3883</v>
      </c>
      <c r="N36" s="55" t="n">
        <f aca="false">IF(L36="Not Available",0.0889*G36,L36*G36)</f>
        <v>0</v>
      </c>
      <c r="O36" s="55" t="n">
        <f aca="false">IF(M36="Not Available",0.0889*ABS(H36),M36*ABS(H36))</f>
        <v>0</v>
      </c>
      <c r="P36" s="32" t="n">
        <f aca="false">+IF($K36&gt;0,$K36,0)</f>
        <v>0</v>
      </c>
      <c r="Q36" s="32" t="n">
        <f aca="false">+IF($K36&lt;0,$K36,0)</f>
        <v>0</v>
      </c>
      <c r="R36" s="32" t="n">
        <f aca="false">IF(P36&gt;P35,P36-P35,0)</f>
        <v>0</v>
      </c>
      <c r="S36" s="32" t="n">
        <f aca="false">IF(Q36&lt;Q35,Q36-Q35,0)</f>
        <v>0</v>
      </c>
      <c r="T36" s="56" t="n">
        <f aca="false">IF(K36&gt;0,K36*L36,0)</f>
        <v>0</v>
      </c>
      <c r="U36" s="57" t="n">
        <f aca="false">IF(K36&lt;0,K36*M36,0)</f>
        <v>0</v>
      </c>
    </row>
    <row r="37" customFormat="false" ht="12.75" hidden="false" customHeight="false" outlineLevel="0" collapsed="false">
      <c r="A37" s="47" t="n">
        <v>26</v>
      </c>
      <c r="B37" s="51"/>
      <c r="C37" s="47"/>
      <c r="D37" s="58"/>
      <c r="E37" s="47"/>
      <c r="F37" s="51"/>
      <c r="G37" s="52"/>
      <c r="H37" s="52"/>
      <c r="I37" s="53" t="n">
        <f aca="false">+G37+H37</f>
        <v>0</v>
      </c>
      <c r="J37" s="53"/>
      <c r="K37" s="53" t="n">
        <f aca="false">+K36+I37</f>
        <v>0</v>
      </c>
      <c r="L37" s="54" t="n">
        <v>0.3883</v>
      </c>
      <c r="M37" s="54" t="n">
        <v>0.3883</v>
      </c>
      <c r="N37" s="55" t="n">
        <f aca="false">IF(L37="Not Available",0.0889*G37,L37*G37)</f>
        <v>0</v>
      </c>
      <c r="O37" s="55" t="n">
        <f aca="false">IF(M37="Not Available",0.0889*ABS(H37),M37*ABS(H37))</f>
        <v>0</v>
      </c>
      <c r="P37" s="32" t="n">
        <f aca="false">+IF($K37&gt;0,$K37,0)</f>
        <v>0</v>
      </c>
      <c r="Q37" s="32" t="n">
        <f aca="false">+IF($K37&lt;0,$K37,0)</f>
        <v>0</v>
      </c>
      <c r="R37" s="32" t="n">
        <f aca="false">IF(P37&gt;P36,P37-P36,0)</f>
        <v>0</v>
      </c>
      <c r="S37" s="32" t="n">
        <f aca="false">IF(Q37&lt;Q36,Q37-Q36,0)</f>
        <v>0</v>
      </c>
      <c r="T37" s="56" t="n">
        <f aca="false">IF(K37&gt;0,K37*L37,0)</f>
        <v>0</v>
      </c>
      <c r="U37" s="57" t="n">
        <f aca="false">IF(K37&lt;0,K37*M37,0)</f>
        <v>0</v>
      </c>
    </row>
    <row r="38" customFormat="false" ht="12.75" hidden="false" customHeight="false" outlineLevel="0" collapsed="false">
      <c r="A38" s="47" t="n">
        <v>27</v>
      </c>
      <c r="B38" s="51"/>
      <c r="C38" s="47"/>
      <c r="D38" s="58"/>
      <c r="E38" s="47"/>
      <c r="F38" s="51"/>
      <c r="G38" s="52"/>
      <c r="H38" s="52"/>
      <c r="I38" s="53" t="n">
        <f aca="false">+G38+H38</f>
        <v>0</v>
      </c>
      <c r="J38" s="53"/>
      <c r="K38" s="53" t="n">
        <f aca="false">+K37+I38</f>
        <v>0</v>
      </c>
      <c r="L38" s="54" t="n">
        <v>0.3883</v>
      </c>
      <c r="M38" s="54" t="n">
        <v>0.3883</v>
      </c>
      <c r="N38" s="55" t="n">
        <f aca="false">IF(L38="Not Available",0.0889*G38,L38*G38)</f>
        <v>0</v>
      </c>
      <c r="O38" s="55" t="n">
        <f aca="false">IF(M38="Not Available",0.0889*ABS(H38),M38*ABS(H38))</f>
        <v>0</v>
      </c>
      <c r="P38" s="32" t="n">
        <f aca="false">+IF($K38&gt;0,$K38,0)</f>
        <v>0</v>
      </c>
      <c r="Q38" s="32" t="n">
        <f aca="false">+IF($K38&lt;0,$K38,0)</f>
        <v>0</v>
      </c>
      <c r="R38" s="32" t="n">
        <f aca="false">IF(P38&gt;P37,P38-P37,0)</f>
        <v>0</v>
      </c>
      <c r="S38" s="32" t="n">
        <f aca="false">IF(Q38&lt;Q37,Q38-Q37,0)</f>
        <v>0</v>
      </c>
      <c r="T38" s="56" t="n">
        <f aca="false">IF(K38&gt;0,K38*L38,0)</f>
        <v>0</v>
      </c>
      <c r="U38" s="57" t="n">
        <f aca="false">IF(K38&lt;0,K38*M38,0)</f>
        <v>0</v>
      </c>
    </row>
    <row r="39" customFormat="false" ht="12.75" hidden="false" customHeight="false" outlineLevel="0" collapsed="false">
      <c r="A39" s="47" t="n">
        <v>28</v>
      </c>
      <c r="B39" s="51"/>
      <c r="C39" s="47"/>
      <c r="D39" s="58"/>
      <c r="E39" s="47"/>
      <c r="F39" s="51"/>
      <c r="G39" s="52"/>
      <c r="H39" s="52"/>
      <c r="I39" s="53" t="n">
        <f aca="false">+G39+H39</f>
        <v>0</v>
      </c>
      <c r="J39" s="53"/>
      <c r="K39" s="53" t="n">
        <f aca="false">+K38+I39</f>
        <v>0</v>
      </c>
      <c r="L39" s="54" t="n">
        <v>0.3883</v>
      </c>
      <c r="M39" s="54" t="n">
        <v>0.3883</v>
      </c>
      <c r="N39" s="55" t="n">
        <f aca="false">IF(L39="Not Available",0.0889*G39,L39*G39)</f>
        <v>0</v>
      </c>
      <c r="O39" s="55" t="n">
        <f aca="false">IF(M39="Not Available",0.0889*ABS(H39),M39*ABS(H39))</f>
        <v>0</v>
      </c>
      <c r="P39" s="32" t="n">
        <f aca="false">+IF($K39&gt;0,$K39,0)</f>
        <v>0</v>
      </c>
      <c r="Q39" s="32" t="n">
        <f aca="false">+IF($K39&lt;0,$K39,0)</f>
        <v>0</v>
      </c>
      <c r="R39" s="32" t="n">
        <f aca="false">IF(P39&gt;P38,P39-P38,0)</f>
        <v>0</v>
      </c>
      <c r="S39" s="32" t="n">
        <f aca="false">IF(Q39&lt;Q38,Q39-Q38,0)</f>
        <v>0</v>
      </c>
      <c r="T39" s="56" t="n">
        <f aca="false">IF(K39&gt;0,K39*L39,0)</f>
        <v>0</v>
      </c>
      <c r="U39" s="57" t="n">
        <f aca="false">IF(K39&lt;0,K39*M39,0)</f>
        <v>0</v>
      </c>
    </row>
    <row r="40" customFormat="false" ht="12.75" hidden="false" customHeight="false" outlineLevel="0" collapsed="false">
      <c r="A40" s="47" t="n">
        <v>29</v>
      </c>
      <c r="B40" s="51"/>
      <c r="C40" s="47"/>
      <c r="D40" s="58"/>
      <c r="E40" s="47"/>
      <c r="F40" s="51"/>
      <c r="G40" s="52"/>
      <c r="H40" s="52"/>
      <c r="I40" s="53" t="n">
        <f aca="false">+G40+H40</f>
        <v>0</v>
      </c>
      <c r="J40" s="53"/>
      <c r="K40" s="53" t="n">
        <f aca="false">+K39+I40</f>
        <v>0</v>
      </c>
      <c r="L40" s="54" t="n">
        <v>0.3883</v>
      </c>
      <c r="M40" s="54" t="n">
        <v>0.3883</v>
      </c>
      <c r="N40" s="55" t="n">
        <f aca="false">IF(L40="Not Available",0.0889*G40,L40*G40)</f>
        <v>0</v>
      </c>
      <c r="O40" s="55" t="n">
        <f aca="false">IF(M40="Not Available",0.0889*ABS(H40),M40*ABS(H40))</f>
        <v>0</v>
      </c>
      <c r="P40" s="32" t="n">
        <f aca="false">+IF($K40&gt;0,$K40,0)</f>
        <v>0</v>
      </c>
      <c r="Q40" s="32" t="n">
        <f aca="false">+IF($K40&lt;0,$K40,0)</f>
        <v>0</v>
      </c>
      <c r="R40" s="32" t="n">
        <f aca="false">IF(P40&gt;P39,P40-P39,0)</f>
        <v>0</v>
      </c>
      <c r="S40" s="32" t="n">
        <f aca="false">IF(Q40&lt;Q39,Q40-Q39,0)</f>
        <v>0</v>
      </c>
      <c r="T40" s="56" t="n">
        <f aca="false">IF(K40&gt;0,K40*L40,0)</f>
        <v>0</v>
      </c>
      <c r="U40" s="57" t="n">
        <f aca="false">IF(K40&lt;0,K40*M40,0)</f>
        <v>0</v>
      </c>
    </row>
    <row r="41" customFormat="false" ht="12.75" hidden="false" customHeight="false" outlineLevel="0" collapsed="false">
      <c r="A41" s="47" t="n">
        <v>30</v>
      </c>
      <c r="B41" s="51"/>
      <c r="C41" s="47"/>
      <c r="D41" s="58"/>
      <c r="E41" s="47"/>
      <c r="F41" s="51"/>
      <c r="G41" s="60"/>
      <c r="H41" s="60"/>
      <c r="I41" s="61" t="n">
        <f aca="false">+G41+H41</f>
        <v>0</v>
      </c>
      <c r="J41" s="53"/>
      <c r="K41" s="53" t="n">
        <f aca="false">+K40+I41</f>
        <v>0</v>
      </c>
      <c r="L41" s="54" t="n">
        <v>0.3883</v>
      </c>
      <c r="M41" s="54" t="n">
        <v>0.3883</v>
      </c>
      <c r="N41" s="55" t="n">
        <f aca="false">IF(L41="Not Available",0.0889*G41,L41*G41)</f>
        <v>0</v>
      </c>
      <c r="O41" s="55" t="n">
        <f aca="false">IF(M41="Not Available",0.0889*ABS(H41),M41*ABS(H41))</f>
        <v>0</v>
      </c>
      <c r="P41" s="32" t="n">
        <f aca="false">+IF($K41&gt;0,$K41,0)</f>
        <v>0</v>
      </c>
      <c r="Q41" s="32" t="n">
        <f aca="false">+IF($K41&lt;0,$K41,0)</f>
        <v>0</v>
      </c>
      <c r="R41" s="32" t="n">
        <f aca="false">IF(P41&gt;P40,P41-P40,0)</f>
        <v>0</v>
      </c>
      <c r="S41" s="32" t="n">
        <f aca="false">IF(Q41&lt;Q40,Q41-Q40,0)</f>
        <v>0</v>
      </c>
      <c r="T41" s="56" t="n">
        <f aca="false">IF(K41&gt;0,K41*L41,0)</f>
        <v>0</v>
      </c>
      <c r="U41" s="57" t="n">
        <f aca="false">IF(K41&lt;0,K41*M41,0)</f>
        <v>0</v>
      </c>
    </row>
    <row r="42" customFormat="false" ht="12.75" hidden="false" customHeight="false" outlineLevel="0" collapsed="false">
      <c r="A42" s="47" t="n">
        <v>31</v>
      </c>
      <c r="B42" s="51"/>
      <c r="C42" s="47"/>
      <c r="D42" s="58"/>
      <c r="E42" s="47"/>
      <c r="F42" s="51"/>
      <c r="G42" s="60"/>
      <c r="H42" s="60"/>
      <c r="I42" s="61" t="n">
        <f aca="false">+G42+H42</f>
        <v>0</v>
      </c>
      <c r="J42" s="53"/>
      <c r="K42" s="53" t="n">
        <f aca="false">+K41+I42</f>
        <v>0</v>
      </c>
      <c r="L42" s="54" t="n">
        <v>0.3883</v>
      </c>
      <c r="M42" s="54" t="n">
        <v>0.3883</v>
      </c>
      <c r="N42" s="55" t="n">
        <f aca="false">IF(L42="Not Available",0.0889*G42,L42*G42)</f>
        <v>0</v>
      </c>
      <c r="O42" s="55" t="n">
        <f aca="false">IF(M42="Not Available",0.0889*ABS(H42),M42*ABS(H42))</f>
        <v>0</v>
      </c>
      <c r="P42" s="32" t="n">
        <f aca="false">+IF($K42&gt;0,$K42,0)</f>
        <v>0</v>
      </c>
      <c r="Q42" s="32" t="n">
        <f aca="false">+IF($K42&lt;0,$K42,0)</f>
        <v>0</v>
      </c>
      <c r="R42" s="32" t="n">
        <f aca="false">IF(P42&gt;P41,P42-P41,0)</f>
        <v>0</v>
      </c>
      <c r="S42" s="32" t="n">
        <f aca="false">IF(Q42&lt;Q41,Q42-Q41,0)</f>
        <v>0</v>
      </c>
      <c r="T42" s="56" t="n">
        <f aca="false">IF(K42&gt;0,K42*L42,0)</f>
        <v>0</v>
      </c>
      <c r="U42" s="57" t="n">
        <f aca="false">IF(K42&lt;0,K42*M42,0)</f>
        <v>0</v>
      </c>
    </row>
    <row r="43" customFormat="false" ht="12.75" hidden="false" customHeight="false" outlineLevel="0" collapsed="false">
      <c r="A43" s="47" t="s">
        <v>41</v>
      </c>
      <c r="E43" s="0"/>
      <c r="F43" s="0"/>
      <c r="G43" s="33" t="n">
        <f aca="false">+SUM(G12:G42)</f>
        <v>0</v>
      </c>
      <c r="H43" s="33" t="n">
        <f aca="false">+SUM(H12:H42)</f>
        <v>0</v>
      </c>
      <c r="I43" s="33" t="n">
        <f aca="false">+SUM(I12:I42)</f>
        <v>0</v>
      </c>
      <c r="N43" s="84" t="n">
        <f aca="false">SUM(N12:N42)</f>
        <v>0</v>
      </c>
      <c r="O43" s="84" t="n">
        <f aca="false">SUM(O12:O42)</f>
        <v>0</v>
      </c>
      <c r="P43" s="84" t="n">
        <f aca="false">SUM(P12:P42)</f>
        <v>0</v>
      </c>
      <c r="Q43" s="84" t="n">
        <f aca="false">SUM(Q12:Q42)</f>
        <v>0</v>
      </c>
      <c r="R43" s="84" t="n">
        <f aca="false">SUM(R12:R42)</f>
        <v>0</v>
      </c>
      <c r="S43" s="84" t="n">
        <f aca="false">SUM(S12:S42)</f>
        <v>0</v>
      </c>
      <c r="T43" s="84" t="n">
        <f aca="false">SUM(T12:T42)</f>
        <v>0</v>
      </c>
      <c r="U43" s="84" t="n">
        <f aca="false">SUM(U12:U42)</f>
        <v>0</v>
      </c>
    </row>
    <row r="44" customFormat="false" ht="12.75" hidden="false" customHeight="false" outlineLevel="0" collapsed="false">
      <c r="A44" s="47"/>
      <c r="E44" s="0"/>
      <c r="F44" s="0"/>
      <c r="G44" s="0"/>
    </row>
    <row r="45" customFormat="false" ht="13.5" hidden="false" customHeight="false" outlineLevel="0" collapsed="false">
      <c r="A45" s="47"/>
      <c r="E45" s="0"/>
      <c r="F45" s="0"/>
      <c r="G45" s="0"/>
      <c r="L45" s="64"/>
      <c r="M45" s="64"/>
      <c r="N45" s="64"/>
      <c r="O45" s="64"/>
      <c r="P45" s="64"/>
      <c r="Q45" s="64"/>
      <c r="R45" s="64"/>
      <c r="S45" s="64"/>
      <c r="T45" s="65"/>
    </row>
    <row r="46" customFormat="false" ht="13.5" hidden="false" customHeight="false" outlineLevel="0" collapsed="false">
      <c r="A46" s="47"/>
      <c r="E46" s="67" t="s">
        <v>43</v>
      </c>
      <c r="G46" s="31" t="n">
        <f aca="false">+G43</f>
        <v>0</v>
      </c>
      <c r="L46" s="68" t="s">
        <v>44</v>
      </c>
      <c r="M46" s="68"/>
      <c r="N46" s="68"/>
      <c r="O46" s="68"/>
      <c r="P46" s="68"/>
      <c r="Q46" s="68"/>
      <c r="R46" s="68"/>
      <c r="S46" s="68"/>
      <c r="T46" s="69" t="n">
        <f aca="false">T43+(ABS((U43)))</f>
        <v>0</v>
      </c>
    </row>
    <row r="47" customFormat="false" ht="12.75" hidden="false" customHeight="false" outlineLevel="0" collapsed="false">
      <c r="A47" s="47"/>
      <c r="E47" s="67" t="s">
        <v>45</v>
      </c>
      <c r="G47" s="31" t="n">
        <f aca="false">+H43</f>
        <v>0</v>
      </c>
      <c r="N47" s="70"/>
      <c r="O47" s="70"/>
      <c r="S47" s="71"/>
      <c r="T47" s="70"/>
    </row>
    <row r="48" customFormat="false" ht="12.75" hidden="false" customHeight="false" outlineLevel="0" collapsed="false">
      <c r="A48" s="47"/>
      <c r="N48" s="70"/>
      <c r="O48" s="70"/>
      <c r="S48" s="71"/>
      <c r="T48" s="70"/>
    </row>
    <row r="49" customFormat="false" ht="22.5" hidden="false" customHeight="false" outlineLevel="0" collapsed="false">
      <c r="A49" s="47"/>
      <c r="G49" s="31" t="n">
        <f aca="false">ABS(G47)</f>
        <v>0</v>
      </c>
      <c r="N49" s="72" t="s">
        <v>46</v>
      </c>
      <c r="O49" s="73"/>
      <c r="S49" s="71"/>
      <c r="T49" s="70"/>
    </row>
    <row r="50" customFormat="false" ht="12.75" hidden="false" customHeight="false" outlineLevel="0" collapsed="false">
      <c r="A50" s="47"/>
      <c r="N50" s="74" t="s">
        <v>47</v>
      </c>
      <c r="O50" s="75" t="n">
        <f aca="false">+G43*0.0128</f>
        <v>0</v>
      </c>
      <c r="S50" s="71"/>
      <c r="T50" s="70"/>
    </row>
    <row r="51" customFormat="false" ht="12.75" hidden="false" customHeight="false" outlineLevel="0" collapsed="false">
      <c r="A51" s="47"/>
      <c r="N51" s="74" t="s">
        <v>48</v>
      </c>
      <c r="O51" s="75" t="n">
        <f aca="false">+H43*-0.0128</f>
        <v>-0</v>
      </c>
    </row>
    <row r="52" customFormat="false" ht="12.75" hidden="false" customHeight="false" outlineLevel="0" collapsed="false">
      <c r="A52" s="47"/>
      <c r="N52" s="74" t="s">
        <v>49</v>
      </c>
      <c r="O52" s="75" t="n">
        <f aca="false">0.0761*S45</f>
        <v>0</v>
      </c>
    </row>
    <row r="53" customFormat="false" ht="12.75" hidden="false" customHeight="false" outlineLevel="0" collapsed="false">
      <c r="A53" s="47"/>
      <c r="N53" s="76" t="s">
        <v>50</v>
      </c>
      <c r="O53" s="77" t="n">
        <f aca="false">SUM(O50:O52)</f>
        <v>0</v>
      </c>
    </row>
    <row r="54" customFormat="false" ht="12.75" hidden="false" customHeight="false" outlineLevel="0" collapsed="false">
      <c r="A54" s="47"/>
    </row>
    <row r="55" customFormat="false" ht="12.75" hidden="false" customHeight="false" outlineLevel="0" collapsed="false">
      <c r="A55" s="47"/>
      <c r="N55" s="78" t="s">
        <v>51</v>
      </c>
      <c r="O55" s="79" t="n">
        <f aca="false">MIN(O53,O46)</f>
        <v>0</v>
      </c>
    </row>
    <row r="57" customFormat="false" ht="12.75" hidden="false" customHeight="false" outlineLevel="0" collapsed="false">
      <c r="N57" s="80"/>
      <c r="O57" s="81"/>
    </row>
    <row r="58" customFormat="false" ht="12.75" hidden="false" customHeight="false" outlineLevel="0" collapsed="false">
      <c r="N58" s="81"/>
      <c r="O58" s="82"/>
    </row>
    <row r="59" customFormat="false" ht="12.75" hidden="false" customHeight="false" outlineLevel="0" collapsed="false">
      <c r="N59" s="81"/>
      <c r="O59" s="82"/>
    </row>
    <row r="60" customFormat="false" ht="12.75" hidden="false" customHeight="false" outlineLevel="0" collapsed="false">
      <c r="N60" s="81"/>
      <c r="O60" s="82"/>
    </row>
    <row r="61" customFormat="false" ht="12.75" hidden="false" customHeight="false" outlineLevel="0" collapsed="false">
      <c r="N61" s="81"/>
      <c r="O61" s="82"/>
    </row>
    <row r="62" customFormat="false" ht="12.75" hidden="false" customHeight="false" outlineLevel="0" collapsed="false">
      <c r="N62" s="70"/>
      <c r="O62" s="70"/>
    </row>
  </sheetData>
  <mergeCells count="3">
    <mergeCell ref="P9:S9"/>
    <mergeCell ref="L45:S45"/>
    <mergeCell ref="L46:S46"/>
  </mergeCells>
  <printOptions headings="false" gridLines="true" gridLinesSet="true" horizontalCentered="false" verticalCentered="false"/>
  <pageMargins left="0" right="0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2000-11-28T17:04:37Z</dcterms:created>
  <dc:creator>Enron</dc:creator>
  <dc:description/>
  <dc:language>en-US</dc:language>
  <cp:lastModifiedBy>Enron</cp:lastModifiedBy>
  <cp:lastPrinted>2001-01-31T17:25:26Z</cp:lastPrinted>
  <cp:revision>0</cp:revision>
  <dc:subject/>
  <dc:title/>
</cp:coreProperties>
</file>