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CC Inputs-Outputs" sheetId="1" state="visible" r:id="rId3"/>
    <sheet name="Position Report" sheetId="2" state="visible" r:id="rId4"/>
    <sheet name="Swap Calculation" sheetId="3" state="visible" r:id="rId5"/>
    <sheet name="JCC Fwd Curve Development" sheetId="4" state="visible" r:id="rId6"/>
    <sheet name="Brent Hedge Calculations" sheetId="5" state="visible" r:id="rId7"/>
    <sheet name="IR-FX Curves" sheetId="6" state="visible" r:id="rId8"/>
    <sheet name="JCC Model Inputs" sheetId="7" state="visible" r:id="rId9"/>
    <sheet name="Brent Curves" sheetId="8" state="visible" r:id="rId10"/>
    <sheet name="Historical JCC" sheetId="9" state="visible" r:id="rId11"/>
    <sheet name="Deal Sheet" sheetId="10" state="visible" r:id="rId12"/>
  </sheets>
  <externalReferences>
    <externalReference r:id="rId13"/>
    <externalReference r:id="rId14"/>
  </externalReferences>
  <definedNames>
    <definedName function="false" hidden="false" name="A" vbProcedure="false">'JCC Fwd Curve Development'!$J$7</definedName>
    <definedName function="false" hidden="false" name="B" vbProcedure="false">'JCC Fwd Curve Development'!$J$8</definedName>
    <definedName function="false" hidden="false" name="D" vbProcedure="false">'JCC Fwd Curve Development'!$J$10</definedName>
    <definedName function="false" hidden="false" name="DATE" vbProcedure="false">#REF!</definedName>
    <definedName function="false" hidden="false" name="Dated_NewGasLook" vbProcedure="false">'[2]File Dates &amp; Other'!$B$12</definedName>
    <definedName function="false" hidden="false" name="DieselVolume" vbProcedure="false">'[1]'!$AA$6</definedName>
    <definedName function="false" hidden="false" name="E" vbProcedure="false">'JCC Fwd Curve Development'!$J$11</definedName>
    <definedName function="false" hidden="false" name="Evaluation_Date" vbProcedure="false">'[2]File Dates &amp; Other'!$A$4</definedName>
    <definedName function="false" hidden="false" name="Excel_BuiltIn_Print_Area" vbProcedure="false">#REF!</definedName>
    <definedName function="false" hidden="false" name="F" vbProcedure="false">'JCC Fwd Curve Development'!$J$12</definedName>
    <definedName function="false" hidden="false" name="FileNameDate_WithShortYearAtEnd_ValuationDate" vbProcedure="false">'[2]File Dates &amp; Other'!$E$8</definedName>
    <definedName function="false" hidden="false" name="FileSaveName" vbProcedure="false">'[2]File Dates &amp; Other'!$B$15</definedName>
    <definedName function="false" hidden="false" name="FileSavePath" vbProcedure="false">'[2]File Dates &amp; Other'!$B$14</definedName>
    <definedName function="false" hidden="false" name="Hedge0" vbProcedure="false">'[1]'!$V$9</definedName>
    <definedName function="false" hidden="false" name="Hedge1" vbProcedure="false">'[1]'!$V$10</definedName>
    <definedName function="false" hidden="false" name="Hedge2" vbProcedure="false">'[1]'!$V$11</definedName>
    <definedName function="false" hidden="false" name="Hedge3" vbProcedure="false">'[1]'!$V$12</definedName>
    <definedName function="false" hidden="false" name="Hedge4" vbProcedure="false">'[1]'!$V$13</definedName>
    <definedName function="false" hidden="false" name="Hedge5" vbProcedure="false">'[1]'!$V$14</definedName>
    <definedName function="false" hidden="false" name="Hedge6" vbProcedure="false">'[1]'!$V$15</definedName>
    <definedName function="false" hidden="false" name="Param_B" vbProcedure="false">'[1]'!$C$11</definedName>
    <definedName function="false" hidden="false" name="Param_Bp" vbProcedure="false">'[1]'!$E$11</definedName>
    <definedName function="false" hidden="false" name="Param_Bpp" vbProcedure="false">'[1]'!$D$11</definedName>
    <definedName function="false" hidden="false" name="Param_K" vbProcedure="false">'[1]'!$B$11</definedName>
    <definedName function="false" hidden="false" name="PRINT_AREA_MI" vbProcedure="false">#REF!</definedName>
    <definedName function="false" hidden="false" name="StdErr" vbProcedure="false">'[1]'!$F$11</definedName>
    <definedName function="false" hidden="false" name="TPL_Value" vbProcedure="false">'[2]File Dates &amp; Other'!$B$11</definedName>
    <definedName function="false" hidden="false" name="\A" vbProcedure="false">#REF!</definedName>
    <definedName function="false" hidden="false" name="\B" vbProcedure="false">#REF!</definedName>
    <definedName function="false" hidden="false" name="\H" vbProcedure="false">#REF!</definedName>
    <definedName function="false" hidden="false" name="\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9" name="Excel_BuiltIn__FilterDatabase" vbProcedure="false">'Deal Sheet'!$B$5:$K$12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12" authorId="0">
      <text>
        <r>
          <rPr>
            <b val="true"/>
            <sz val="8"/>
            <color rgb="FF000000"/>
            <rFont val="Tahoma"/>
            <family val="0"/>
          </rPr>
          <t xml:space="preserve">
BUY = +ve
SELL = -ve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51</xdr:colOff>
                <xdr:row>10</xdr:row>
                <xdr:rowOff>8</xdr:rowOff>
              </xdr:from>
              <xdr:to>
                <xdr:col>5</xdr:col>
                <xdr:colOff>81</xdr:colOff>
                <xdr:row>14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<sst xmlns="http://schemas.openxmlformats.org/spreadsheetml/2006/main" count="374" uniqueCount="189">
  <si>
    <t xml:space="preserve">JCC Swap Model</t>
  </si>
  <si>
    <t xml:space="preserve"> </t>
  </si>
  <si>
    <t xml:space="preserve">Trader Checks</t>
  </si>
  <si>
    <t xml:space="preserve">Today</t>
  </si>
  <si>
    <t xml:space="preserve">Curve Update Check Box</t>
  </si>
  <si>
    <t xml:space="preserve">JCC Curve</t>
  </si>
  <si>
    <t xml:space="preserve">JCC Strip Quotation</t>
  </si>
  <si>
    <t xml:space="preserve">Brent Curve</t>
  </si>
  <si>
    <t xml:space="preserve">JCC Model</t>
  </si>
  <si>
    <t xml:space="preserve">Start date</t>
  </si>
  <si>
    <t xml:space="preserve">End date</t>
  </si>
  <si>
    <t xml:space="preserve">JCC Strip Price</t>
  </si>
  <si>
    <t xml:space="preserve">Yen/kL</t>
  </si>
  <si>
    <t xml:space="preserve">JPY LIBOR</t>
  </si>
  <si>
    <t xml:space="preserve">Jan</t>
  </si>
  <si>
    <t xml:space="preserve">USD-JPY FX</t>
  </si>
  <si>
    <t xml:space="preserve">Feb</t>
  </si>
  <si>
    <t xml:space="preserve">Trader Inputs</t>
  </si>
  <si>
    <t xml:space="preserve">Mar</t>
  </si>
  <si>
    <t xml:space="preserve">Apr</t>
  </si>
  <si>
    <t xml:space="preserve">Date</t>
  </si>
  <si>
    <t xml:space="preserve">JCC Fwd Curve ($/bbl)</t>
  </si>
  <si>
    <t xml:space="preserve">Deal Volume (kL)</t>
  </si>
  <si>
    <t xml:space="preserve">Risk Premium (Yen/kL)</t>
  </si>
  <si>
    <t xml:space="preserve">JCC Fwd Curve (Quote) Y/kL</t>
  </si>
  <si>
    <t xml:space="preserve">JCC Fwd Curve (Quote) $/bbl</t>
  </si>
  <si>
    <t xml:space="preserve">May</t>
  </si>
  <si>
    <t xml:space="preserve">Jun</t>
  </si>
  <si>
    <t xml:space="preserve">Nov</t>
  </si>
  <si>
    <t xml:space="preserve">Calendar Brent Hedge Positions</t>
  </si>
  <si>
    <t xml:space="preserve">Dec</t>
  </si>
  <si>
    <t xml:space="preserve">JCC Position (kL)</t>
  </si>
  <si>
    <t xml:space="preserve">JCC Position (bbl)</t>
  </si>
  <si>
    <t xml:space="preserve"> Brent Equiv JCC Position (bbl)</t>
  </si>
  <si>
    <t xml:space="preserve">Enron Brent Hedge Position (bbl)</t>
  </si>
  <si>
    <r>
      <rPr>
        <b val="true"/>
        <sz val="12"/>
        <rFont val="Symbol"/>
        <family val="1"/>
        <charset val="2"/>
      </rPr>
      <t xml:space="preserve">D </t>
    </r>
    <r>
      <rPr>
        <b val="true"/>
        <sz val="10"/>
        <rFont val="Arial"/>
        <family val="2"/>
      </rPr>
      <t xml:space="preserve">Brent Position (bbl)</t>
    </r>
  </si>
  <si>
    <t xml:space="preserve">Book Positions (bbl)</t>
  </si>
  <si>
    <t xml:space="preserve">JCC Book </t>
  </si>
  <si>
    <t xml:space="preserve">JCC - Brent Equivalent </t>
  </si>
  <si>
    <t xml:space="preserve">Brent Hedge Book</t>
  </si>
  <si>
    <t xml:space="preserve">Delta (Brent)</t>
  </si>
  <si>
    <t xml:space="preserve">Daily Position Report</t>
  </si>
  <si>
    <t xml:space="preserve">Brent hedge Book</t>
  </si>
  <si>
    <t xml:space="preserve">Delta</t>
  </si>
  <si>
    <t xml:space="preserve">JCC Swap Calculation Page</t>
  </si>
  <si>
    <t xml:space="preserve">Brent Swap ($/bbl)</t>
  </si>
  <si>
    <t xml:space="preserve">JCC Fwd Curve (USD/bbl)</t>
  </si>
  <si>
    <t xml:space="preserve">JCC Fwd Curve (Yen/bbl)</t>
  </si>
  <si>
    <t xml:space="preserve">JCC Fwd Curve (Yen/kL)</t>
  </si>
  <si>
    <t xml:space="preserve">JCC Volume (kL)</t>
  </si>
  <si>
    <t xml:space="preserve">Discount Factor</t>
  </si>
  <si>
    <t xml:space="preserve">Disc. Vol. (kL)</t>
  </si>
  <si>
    <t xml:space="preserve">Daily JCC Forward Curve Generator</t>
  </si>
  <si>
    <r>
      <rPr>
        <b val="true"/>
        <sz val="12"/>
        <color rgb="FFFF0000"/>
        <rFont val="Arial"/>
        <family val="2"/>
      </rPr>
      <t xml:space="preserve">JCC(t)</t>
    </r>
    <r>
      <rPr>
        <b val="true"/>
        <sz val="12"/>
        <rFont val="Arial"/>
        <family val="2"/>
      </rPr>
      <t xml:space="preserve"> = (1+C+E) </t>
    </r>
    <r>
      <rPr>
        <b val="true"/>
        <sz val="10"/>
        <rFont val="Arial"/>
        <family val="2"/>
      </rPr>
      <t xml:space="preserve">x </t>
    </r>
    <r>
      <rPr>
        <b val="true"/>
        <sz val="12"/>
        <color rgb="FFFF0000"/>
        <rFont val="Arial"/>
        <family val="2"/>
      </rPr>
      <t xml:space="preserve">JCC(t-1)</t>
    </r>
    <r>
      <rPr>
        <b val="true"/>
        <sz val="12"/>
        <rFont val="Arial"/>
        <family val="2"/>
      </rPr>
      <t xml:space="preserve"> - E </t>
    </r>
    <r>
      <rPr>
        <b val="true"/>
        <sz val="10"/>
        <rFont val="Arial"/>
        <family val="2"/>
      </rPr>
      <t xml:space="preserve">x </t>
    </r>
    <r>
      <rPr>
        <b val="true"/>
        <sz val="12"/>
        <color rgb="FFFF0000"/>
        <rFont val="Arial"/>
        <family val="2"/>
      </rPr>
      <t xml:space="preserve">JCC(t-2)</t>
    </r>
    <r>
      <rPr>
        <b val="true"/>
        <sz val="12"/>
        <rFont val="Arial"/>
        <family val="2"/>
      </rPr>
      <t xml:space="preserve"> - (A </t>
    </r>
    <r>
      <rPr>
        <b val="true"/>
        <sz val="10"/>
        <rFont val="Arial"/>
        <family val="2"/>
      </rPr>
      <t xml:space="preserve">x </t>
    </r>
    <r>
      <rPr>
        <b val="true"/>
        <sz val="12"/>
        <rFont val="Arial"/>
        <family val="2"/>
      </rPr>
      <t xml:space="preserve">C) + (D </t>
    </r>
    <r>
      <rPr>
        <b val="true"/>
        <sz val="10"/>
        <rFont val="Arial"/>
        <family val="2"/>
      </rPr>
      <t xml:space="preserve">x </t>
    </r>
    <r>
      <rPr>
        <b val="true"/>
        <sz val="12"/>
        <color rgb="FFFF0000"/>
        <rFont val="Arial"/>
        <family val="2"/>
      </rPr>
      <t xml:space="preserve">Brent(t)</t>
    </r>
    <r>
      <rPr>
        <b val="true"/>
        <sz val="12"/>
        <rFont val="Arial"/>
        <family val="2"/>
      </rPr>
      <t xml:space="preserve">) + (-(B </t>
    </r>
    <r>
      <rPr>
        <b val="true"/>
        <sz val="10"/>
        <rFont val="Arial"/>
        <family val="2"/>
      </rPr>
      <t xml:space="preserve">x </t>
    </r>
    <r>
      <rPr>
        <b val="true"/>
        <sz val="12"/>
        <rFont val="Arial"/>
        <family val="2"/>
      </rPr>
      <t xml:space="preserve">C) - D + F) </t>
    </r>
    <r>
      <rPr>
        <b val="true"/>
        <sz val="10"/>
        <rFont val="Arial"/>
        <family val="2"/>
      </rPr>
      <t xml:space="preserve">x</t>
    </r>
    <r>
      <rPr>
        <b val="true"/>
        <sz val="12"/>
        <rFont val="Arial"/>
        <family val="2"/>
      </rPr>
      <t xml:space="preserve"> </t>
    </r>
    <r>
      <rPr>
        <b val="true"/>
        <sz val="12"/>
        <color rgb="FFFF0000"/>
        <rFont val="Arial"/>
        <family val="2"/>
      </rPr>
      <t xml:space="preserve">Brent(t-1)</t>
    </r>
    <r>
      <rPr>
        <b val="true"/>
        <sz val="12"/>
        <rFont val="Arial"/>
        <family val="2"/>
      </rPr>
      <t xml:space="preserve"> - F </t>
    </r>
    <r>
      <rPr>
        <b val="true"/>
        <sz val="10"/>
        <rFont val="Arial"/>
        <family val="2"/>
      </rPr>
      <t xml:space="preserve">x </t>
    </r>
    <r>
      <rPr>
        <b val="true"/>
        <sz val="12"/>
        <color rgb="FFFF0000"/>
        <rFont val="Arial"/>
        <family val="2"/>
      </rPr>
      <t xml:space="preserve">Brent(t-2)</t>
    </r>
  </si>
  <si>
    <t xml:space="preserve">Forward Date</t>
  </si>
  <si>
    <t xml:space="preserve">Brent Swap Curve</t>
  </si>
  <si>
    <t xml:space="preserve">Long-term Model</t>
  </si>
  <si>
    <t xml:space="preserve">A</t>
  </si>
  <si>
    <t xml:space="preserve">Settled</t>
  </si>
  <si>
    <t xml:space="preserve">Forward</t>
  </si>
  <si>
    <t xml:space="preserve">Model</t>
  </si>
  <si>
    <t xml:space="preserve">B</t>
  </si>
  <si>
    <t xml:space="preserve">Error Correction</t>
  </si>
  <si>
    <t xml:space="preserve">C </t>
  </si>
  <si>
    <t xml:space="preserve">D</t>
  </si>
  <si>
    <t xml:space="preserve">E</t>
  </si>
  <si>
    <t xml:space="preserve">F</t>
  </si>
  <si>
    <t xml:space="preserve">Brent Hedge Calculation Page</t>
  </si>
  <si>
    <t xml:space="preserve">Model-Generated Hedge Ratios</t>
  </si>
  <si>
    <t xml:space="preserve">Hedge Ratio Equations</t>
  </si>
  <si>
    <t xml:space="preserve">Brent(t)</t>
  </si>
  <si>
    <t xml:space="preserve">bbl/bbl JCC</t>
  </si>
  <si>
    <t xml:space="preserve">Brent(t-1)</t>
  </si>
  <si>
    <r>
      <rPr>
        <b val="true"/>
        <sz val="10"/>
        <color rgb="FFFF0000"/>
        <rFont val="Arial"/>
        <family val="2"/>
      </rPr>
      <t xml:space="preserve">Brent (t)</t>
    </r>
    <r>
      <rPr>
        <b val="true"/>
        <sz val="10"/>
        <rFont val="Arial"/>
        <family val="2"/>
      </rPr>
      <t xml:space="preserve">    =   D </t>
    </r>
  </si>
  <si>
    <t xml:space="preserve">Brent(t-2)</t>
  </si>
  <si>
    <r>
      <rPr>
        <b val="true"/>
        <sz val="10"/>
        <color rgb="FFFF0000"/>
        <rFont val="Arial"/>
        <family val="2"/>
      </rPr>
      <t xml:space="preserve">Brent (t-1)</t>
    </r>
    <r>
      <rPr>
        <b val="true"/>
        <sz val="10"/>
        <rFont val="Arial"/>
        <family val="2"/>
      </rPr>
      <t xml:space="preserve"> = -BC - D + F + (1+C+E) x </t>
    </r>
    <r>
      <rPr>
        <b val="true"/>
        <sz val="10"/>
        <color rgb="FFFF0000"/>
        <rFont val="Arial"/>
        <family val="2"/>
      </rPr>
      <t xml:space="preserve">Brent(t)</t>
    </r>
  </si>
  <si>
    <t xml:space="preserve">Brent(t-3)</t>
  </si>
  <si>
    <r>
      <rPr>
        <b val="true"/>
        <sz val="10"/>
        <color rgb="FFFF0000"/>
        <rFont val="Arial"/>
        <family val="2"/>
      </rPr>
      <t xml:space="preserve">Brent (t-2)</t>
    </r>
    <r>
      <rPr>
        <b val="true"/>
        <sz val="10"/>
        <rFont val="Arial"/>
        <family val="2"/>
      </rPr>
      <t xml:space="preserve"> = -F + (1+C+E) x </t>
    </r>
    <r>
      <rPr>
        <b val="true"/>
        <sz val="10"/>
        <color rgb="FFFF0000"/>
        <rFont val="Arial"/>
        <family val="2"/>
      </rPr>
      <t xml:space="preserve">Brent(t-1)</t>
    </r>
    <r>
      <rPr>
        <b val="true"/>
        <sz val="10"/>
        <rFont val="Arial"/>
        <family val="2"/>
      </rPr>
      <t xml:space="preserve"> - E x </t>
    </r>
    <r>
      <rPr>
        <b val="true"/>
        <sz val="10"/>
        <color rgb="FFFF0000"/>
        <rFont val="Arial"/>
        <family val="2"/>
      </rPr>
      <t xml:space="preserve">Brent(t)</t>
    </r>
  </si>
  <si>
    <t xml:space="preserve">Brent(t-4)</t>
  </si>
  <si>
    <r>
      <rPr>
        <b val="true"/>
        <sz val="10"/>
        <color rgb="FFFF0000"/>
        <rFont val="Arial"/>
        <family val="2"/>
      </rPr>
      <t xml:space="preserve">Brent (t-3)</t>
    </r>
    <r>
      <rPr>
        <b val="true"/>
        <sz val="10"/>
        <rFont val="Arial"/>
        <family val="2"/>
      </rPr>
      <t xml:space="preserve"> = (1+C+E) x </t>
    </r>
    <r>
      <rPr>
        <b val="true"/>
        <sz val="10"/>
        <color rgb="FFFF0000"/>
        <rFont val="Arial"/>
        <family val="2"/>
      </rPr>
      <t xml:space="preserve">Brent(t-2)</t>
    </r>
    <r>
      <rPr>
        <b val="true"/>
        <sz val="10"/>
        <rFont val="Arial"/>
        <family val="2"/>
      </rPr>
      <t xml:space="preserve"> - E x </t>
    </r>
    <r>
      <rPr>
        <b val="true"/>
        <sz val="10"/>
        <color rgb="FFFF0000"/>
        <rFont val="Arial"/>
        <family val="2"/>
      </rPr>
      <t xml:space="preserve">Brent(t-1)</t>
    </r>
  </si>
  <si>
    <t xml:space="preserve">Brent(t-5)</t>
  </si>
  <si>
    <t xml:space="preserve">Brent(t-6)</t>
  </si>
  <si>
    <t xml:space="preserve">Brent(t-7)</t>
  </si>
  <si>
    <t xml:space="preserve">Brent(t-8)</t>
  </si>
  <si>
    <t xml:space="preserve">Brent(t-9)</t>
  </si>
  <si>
    <t xml:space="preserve">Brent(t-10)</t>
  </si>
  <si>
    <t xml:space="preserve">Brent(t-11)</t>
  </si>
  <si>
    <t xml:space="preserve">Brent(t-12)</t>
  </si>
  <si>
    <t xml:space="preserve">Brent(t-13)</t>
  </si>
  <si>
    <t xml:space="preserve">Brent(t-14)</t>
  </si>
  <si>
    <t xml:space="preserve">Brent(t-15)</t>
  </si>
  <si>
    <t xml:space="preserve">Brent(t-16)</t>
  </si>
  <si>
    <t xml:space="preserve">Brent(t-17)</t>
  </si>
  <si>
    <t xml:space="preserve">JCC Swap Month</t>
  </si>
  <si>
    <t xml:space="preserve">JCC trade - Brent Equiv (bbl)</t>
  </si>
  <si>
    <t xml:space="preserve">JCC Book (Brent equiv bbl)</t>
  </si>
  <si>
    <t xml:space="preserve">JCC trade (bbl)</t>
  </si>
  <si>
    <t xml:space="preserve">JCC book (bbl)</t>
  </si>
  <si>
    <t xml:space="preserve">Interest Rate and Foreign Exchange Forward Curves</t>
  </si>
  <si>
    <t xml:space="preserve">Last Update</t>
  </si>
  <si>
    <t xml:space="preserve">Monthly Date</t>
  </si>
  <si>
    <t xml:space="preserve">US LIBOR </t>
  </si>
  <si>
    <t xml:space="preserve">JAP LIBOR</t>
  </si>
  <si>
    <t xml:space="preserve">USD-YEN FX</t>
  </si>
  <si>
    <t xml:space="preserve">Cost of Funds</t>
  </si>
  <si>
    <t xml:space="preserve">Yen/USD</t>
  </si>
  <si>
    <t xml:space="preserve">n/a</t>
  </si>
  <si>
    <t xml:space="preserve">@_QKA`__c</t>
  </si>
  <si>
    <t xml:space="preserve">@u@R@^I@ </t>
  </si>
  <si>
    <t xml:space="preserve">#$%&amp;'@(EP)@*+!Prior Options&lt;!       !</t>
  </si>
  <si>
    <t xml:space="preserve">Total&lt;</t>
  </si>
  <si>
    <t xml:space="preserve">       Methanol </t>
  </si>
  <si>
    <t xml:space="preserve">MeOH (NG Basis)</t>
  </si>
  <si>
    <t xml:space="preserve">Zt(&lt;i(&amp;Zt</t>
  </si>
  <si>
    <t xml:space="preserve">  Z=t(   </t>
  </si>
  <si>
    <t xml:space="preserve">@Zt)iZEt)iu@Zqt)iZt)iR@Zt)i^Zt)       iI@  Z!t  Drift)iZMt)i;@Zyt</t>
  </si>
  <si>
    <t xml:space="preserve">#$%&amp;'()*+,-./0123456789:;&lt;=&gt;?@ABCDEFGHIJKLMNOPQRSTUVWXYZ[\]^_`abcdefghijklmnopqrstuvwxyz{|}~Zt)Zt)Zt)Zt)ZEt)Zqt)Zt)    Zt      Futures)  Zt)Z!t)ZMt</t>
  </si>
  <si>
    <t xml:space="preserve">+X??InputMTBE</t>
  </si>
  <si>
    <t xml:space="preserve">W     Volatility Factor (d)2X?ZtA2XI+?Z9tA(X?Zmt             (XI+?Zt</t>
  </si>
  <si>
    <t xml:space="preserve">~</t>
  </si>
  <si>
    <t xml:space="preserve">%Z[tZt;^Q%ZtZt;^333333</t>
  </si>
  <si>
    <t xml:space="preserve">\     Net Notional Positionj!^dfffff!%j!^ffffff'@%j!^433333@%!^@%        !</t>
  </si>
  <si>
    <t xml:space="preserve">\     Net Notional Positionj^#j~</t>
  </si>
  <si>
    <t xml:space="preserve">aPV Margins  (in thousands)jjjjjjjjjj@VX*9=t$B2j]j]j]]]]]]]]]j]]]]]j]D$l5zNNP(P'X%</t>
  </si>
  <si>
    <t xml:space="preserve">Zt!j,!c</t>
  </si>
  <si>
    <t xml:space="preserve">\      Liquidated</t>
  </si>
  <si>
    <t xml:space="preserve">     f,</t>
  </si>
  <si>
    <t xml:space="preserve">fcf,</t>
  </si>
  <si>
    <t xml:space="preserve">*#\</t>
  </si>
  <si>
    <t xml:space="preserve">l#j!#c 4% </t>
  </si>
  <si>
    <t xml:space="preserve">Dc@FD;ODf</t>
  </si>
  <si>
    <t xml:space="preserve">Dcn@DD;IDjDcfffff       @WDFDG&lt;LLLLLLLLLLA~</t>
  </si>
  <si>
    <t xml:space="preserve">Ec)\?&lt;D&lt;</t>
  </si>
  <si>
    <t xml:space="preserve">Fcy&amp;1mDD=\Fj</t>
  </si>
  <si>
    <t xml:space="preserve">v&lt;%DF`G!Gm C_j@G%DF`G+Gmf|?@=%DF?G!Gm/$z@A%DF`GGc@(D~</t>
  </si>
  <si>
    <t xml:space="preserve">[[]    LL[ T[[ []    LL[</t>
  </si>
  <si>
    <t xml:space="preserve">[] T][ ]</t>
  </si>
  <si>
    <t xml:space="preserve">S^ %[]</t>
  </si>
  <si>
    <t xml:space="preserve">A`a\aaaddadda b\   Prior Day Origination~</t>
  </si>
  <si>
    <t xml:space="preserve">         Prior Day Change in Price~</t>
  </si>
  <si>
    <t xml:space="preserve">&lt;@%'CHANGE IN PRICE: PRIOR      Price Curve Shift~</t>
  </si>
  <si>
    <t xml:space="preserve">Z[\[\[\\\\\[]^\\\\`</t>
  </si>
  <si>
    <t xml:space="preserve">XYYYYfWaDlxnnrkretk^44FB88PFwGwVGDPP</t>
  </si>
  <si>
    <t xml:space="preserve">/@ r(@CtbE*@~</t>
  </si>
  <si>
    <t xml:space="preserve">mmmmnnnnnnnm?l7Detail of New Transactions By Originator - January 1997</t>
  </si>
  <si>
    <t xml:space="preserve">}</t>
  </si>
  <si>
    <t xml:space="preserve">!//@//@//@//@//@//@//w@//V@//@G//@//@//@//DP@//@//@//@//@@//P@//P@//@//</t>
  </si>
  <si>
    <t xml:space="preserve">//@#//@$//@%//@&amp;//w@'//V@(//@G)//@*//@+//@,//DP@-//@.//@///@0//@@1//P@2//P@3//@4//</t>
  </si>
  <si>
    <t xml:space="preserve"> m</t>
  </si>
  <si>
    <t xml:space="preserve">     Change in Basis Price2ZYTNA2ZTNA2ZUNA-[      Theta</t>
  </si>
  <si>
    <t xml:space="preserve">     Change in Index Price2ZUOA2ZUOA2ZVOA         Broker Fees</t>
  </si>
  <si>
    <t xml:space="preserve">#$%&amp;w'V(G)*+,DP-./0@1P2P34</t>
  </si>
  <si>
    <t xml:space="preserve">#$%&amp;'()*+,-./0123456789:;&lt;=&gt;?@ABCDEFGHIJKLMNOPQRSTUVWXYZ[\]^_`abcdefghijklmnopqrstuvwxyz{|~`abcdefwgVhGijklDPmnop@qPrPst</t>
  </si>
  <si>
    <t xml:space="preserve">Current DayC;between the Oracle volumes and Lotus volumes was discovered     Mid P/L Swaps);ZQv  Manual Input (Oracle  - P&amp;L Top Page)</t>
  </si>
  <si>
    <t xml:space="preserve">Prior MonthNet Position!        LL$     Gross Book Balance!kD%-</t>
  </si>
  <si>
    <t xml:space="preserve">D%lACWM^4O{o;X 6@!6@</t>
  </si>
  <si>
    <t xml:space="preserve">3     Prior Period Liquidations Adjustment - Sched E</t>
  </si>
  <si>
    <t xml:space="preserve">b#</t>
  </si>
  <si>
    <t xml:space="preserve">DO NOT REMOVE</t>
  </si>
  <si>
    <t xml:space="preserve">?        +#S+%</t>
  </si>
  <si>
    <t xml:space="preserve">@ ,#M</t>
  </si>
  <si>
    <t xml:space="preserve">@        -#T</t>
  </si>
  <si>
    <t xml:space="preserve">@        .#W.$,).5@.Z</t>
  </si>
  <si>
    <t xml:space="preserve">@        /#R/$./50Index Curve Shift01.F0!~</t>
  </si>
  <si>
    <t xml:space="preserve">#Q%</t>
  </si>
  <si>
    <t xml:space="preserve">{'@2|'@}'w@~'@G'@`Unleaded`eW``&gt;`!`#&amp;Ja!a#&amp;Jb!b#&amp;Jc!c#&amp;Jd!d#&amp;eTot MTD Futures Liquid.!e%Vd.Fe!e#&amp;</t>
  </si>
  <si>
    <t xml:space="preserve">#h%</t>
  </si>
  <si>
    <t xml:space="preserve">&amp;+{#Schedule A: Rho &amp; Drift Adjustments{*{</t>
  </si>
  <si>
    <t xml:space="preserve">JCC Model Inputs</t>
  </si>
  <si>
    <t xml:space="preserve">Last Updated</t>
  </si>
  <si>
    <t xml:space="preserve">Constants</t>
  </si>
  <si>
    <t xml:space="preserve">Hedge ratios</t>
  </si>
  <si>
    <t xml:space="preserve">Brent Swaps Curve (Houston) </t>
  </si>
  <si>
    <t xml:space="preserve">Brent Swaps</t>
  </si>
  <si>
    <t xml:space="preserve">!</t>
  </si>
  <si>
    <t xml:space="preserve">JCC and Brent Settlement History</t>
  </si>
  <si>
    <t xml:space="preserve">JCC</t>
  </si>
  <si>
    <t xml:space="preserve">Brent Swap</t>
  </si>
  <si>
    <t xml:space="preserve">($/bbl)</t>
  </si>
  <si>
    <t xml:space="preserve">(Y/kl)</t>
  </si>
  <si>
    <t xml:space="preserve">Deal Sheet</t>
  </si>
  <si>
    <t xml:space="preserve">Today:</t>
  </si>
  <si>
    <t xml:space="preserve">JCC Deals</t>
  </si>
  <si>
    <t xml:space="preserve">Brent Deals</t>
  </si>
  <si>
    <t xml:space="preserve">Trade ID</t>
  </si>
  <si>
    <t xml:space="preserve">Month</t>
  </si>
  <si>
    <t xml:space="preserve">Price</t>
  </si>
  <si>
    <t xml:space="preserve">Volume (kL)</t>
  </si>
  <si>
    <t xml:space="preserve">Volume (bbl)</t>
  </si>
</sst>
</file>

<file path=xl/styles.xml><?xml version="1.0" encoding="utf-8"?>
<styleSheet xmlns="http://schemas.openxmlformats.org/spreadsheetml/2006/main">
  <numFmts count="48">
    <numFmt numFmtId="164" formatCode="General"/>
    <numFmt numFmtId="165" formatCode="#,##0_);[RED]\(#,##0\);\-"/>
    <numFmt numFmtId="166" formatCode="#,##0.0_);[RED]\(#,##0.0\)"/>
    <numFmt numFmtId="167" formatCode="#,##0.00&quot; )&quot;;[RED]\(#,##0.00\)"/>
    <numFmt numFmtId="168" formatCode="#,##0.000_);[RED]\(#,##0.000\)"/>
    <numFmt numFmtId="169" formatCode="#,##0.0000_);[RED]\(#,##0.0000\)"/>
    <numFmt numFmtId="170" formatCode="#,##0.00000000_);[RED]\(#,##0.00000000\)"/>
    <numFmt numFmtId="171" formatCode="0"/>
    <numFmt numFmtId="172" formatCode="yyyy\-mmm\-dd"/>
    <numFmt numFmtId="173" formatCode="yyyy\-mmm"/>
    <numFmt numFmtId="174" formatCode="yy\-mm\-dd"/>
    <numFmt numFmtId="175" formatCode="ddd"/>
    <numFmt numFmtId="176" formatCode="yyyy"/>
    <numFmt numFmtId="177" formatCode="yyyy\ mmmm"/>
    <numFmt numFmtId="178" formatCode="0.0%\ ;[RED]\(0.0%\)"/>
    <numFmt numFmtId="179" formatCode="0.00%\ ;[RED]\(0.00%\)"/>
    <numFmt numFmtId="180" formatCode="0.0000%\ ;[RED]\(0.0000%\)"/>
    <numFmt numFmtId="181" formatCode="[$-409]h:mm"/>
    <numFmt numFmtId="182" formatCode="[$-409]h:mm:ss"/>
    <numFmt numFmtId="183" formatCode="#,##0.0000"/>
    <numFmt numFmtId="184" formatCode="#,##0.000_);\(#,##0.000\);\-"/>
    <numFmt numFmtId="185" formatCode="[$-409]#,##0_);[RED]\(#,##0\)"/>
    <numFmt numFmtId="186" formatCode="[$-409]d\-mmm\-yy"/>
    <numFmt numFmtId="187" formatCode="_(* #,##0_);_(* \(#,##0\);_(* \-??_);_(@_)"/>
    <numFmt numFmtId="188" formatCode="_(* #,##0.00_);_(* \(#,##0.00\);_(* \-??_);_(@_)"/>
    <numFmt numFmtId="189" formatCode="dd\-mmm\-yy"/>
    <numFmt numFmtId="190" formatCode="[$-409]mmm\-yy"/>
    <numFmt numFmtId="191" formatCode="_(* #,##0_);_(* \(#,##0\);_(* \-_);_(@_)"/>
    <numFmt numFmtId="192" formatCode="[$-409]m/d/yyyy"/>
    <numFmt numFmtId="193" formatCode="[$-409]#,##0_);\(#,##0\)"/>
    <numFmt numFmtId="194" formatCode="_(\$* #,##0.00_);_(\$* \(#,##0.00\);_(\$* \-??_);_(@_)"/>
    <numFmt numFmtId="195" formatCode="0.000000"/>
    <numFmt numFmtId="196" formatCode="_(* #,##0.000000_);_(* \(#,##0.000000\);_(* \-??_);_(@_)"/>
    <numFmt numFmtId="197" formatCode="0.000_);\(0.000\)"/>
    <numFmt numFmtId="198" formatCode="_(* #,##0.0000_);_(* \(#,##0.0000\);_(* \-??_);_(@_)"/>
    <numFmt numFmtId="199" formatCode="_(* #,##0.000_);_(* \(#,##0.000\);_(* \-??_);_(@_)"/>
    <numFmt numFmtId="200" formatCode="0.00"/>
    <numFmt numFmtId="201" formatCode="_(* #,##0.000_);_(* \(#,##0.000\);_(* \-???_);_(@_)"/>
    <numFmt numFmtId="202" formatCode="_(* #,##0_);_(* \(#,##0\);_(* \-???_);_(@_)"/>
    <numFmt numFmtId="203" formatCode="0%"/>
    <numFmt numFmtId="204" formatCode="0.00%"/>
    <numFmt numFmtId="205" formatCode="mmm\-yy_)"/>
    <numFmt numFmtId="206" formatCode="0.0000\ %"/>
    <numFmt numFmtId="207" formatCode="0.0000"/>
    <numFmt numFmtId="208" formatCode="[$-409]d\-mmm"/>
    <numFmt numFmtId="209" formatCode="[$-409]#,##0.00_);\(#,##0.00\)"/>
    <numFmt numFmtId="210" formatCode="\$#,##0.00_);&quot;($&quot;#,##0.00\)"/>
    <numFmt numFmtId="211" formatCode="[$¥-411]#,##0"/>
  </numFmts>
  <fonts count="5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 val="true"/>
      <sz val="12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sz val="8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8"/>
      <name val="Arial"/>
      <family val="2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CCFFCC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12"/>
      <name val="Symbol"/>
      <family val="1"/>
      <charset val="2"/>
    </font>
    <font>
      <sz val="10"/>
      <color rgb="FFC0C0C0"/>
      <name val="Arial"/>
      <family val="2"/>
    </font>
    <font>
      <b val="true"/>
      <sz val="10"/>
      <color rgb="FFC0C0C0"/>
      <name val="Arial"/>
      <family val="2"/>
    </font>
    <font>
      <b val="true"/>
      <sz val="9"/>
      <color rgb="FFC0C0C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sz val="9.25"/>
      <color rgb="FF000000"/>
      <name val="Arial"/>
      <family val="2"/>
    </font>
    <font>
      <sz val="8.25"/>
      <color rgb="FF000000"/>
      <name val="Arial"/>
      <family val="2"/>
    </font>
    <font>
      <b val="true"/>
      <sz val="8.25"/>
      <color rgb="FF000000"/>
      <name val="Arial"/>
      <family val="2"/>
    </font>
    <font>
      <b val="true"/>
      <u val="single"/>
      <sz val="14"/>
      <name val="Arial"/>
      <family val="2"/>
    </font>
    <font>
      <b val="true"/>
      <sz val="8.5"/>
      <color rgb="FF000000"/>
      <name val="Arial"/>
      <family val="2"/>
    </font>
    <font>
      <sz val="8.75"/>
      <color rgb="FF000000"/>
      <name val="Arial"/>
      <family val="2"/>
    </font>
    <font>
      <sz val="8.5"/>
      <color rgb="FF000000"/>
      <name val="Arial"/>
      <family val="2"/>
    </font>
    <font>
      <b val="true"/>
      <sz val="8.75"/>
      <color rgb="FF000000"/>
      <name val="Arial"/>
      <family val="2"/>
    </font>
    <font>
      <b val="true"/>
      <sz val="10"/>
      <color rgb="FFCCFFCC"/>
      <name val="Arial"/>
      <family val="2"/>
    </font>
    <font>
      <sz val="10"/>
      <color rgb="FF0000FF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FF0000"/>
      <name val="Arial"/>
      <family val="2"/>
    </font>
    <font>
      <b val="true"/>
      <sz val="12"/>
      <name val="Arial"/>
      <family val="2"/>
    </font>
    <font>
      <sz val="10"/>
      <color rgb="FFCCFFCC"/>
      <name val="Arial"/>
      <family val="2"/>
    </font>
    <font>
      <sz val="10"/>
      <color rgb="FFFF0000"/>
      <name val="Arial"/>
      <family val="2"/>
    </font>
    <font>
      <sz val="10"/>
      <name val="Arial Narrow"/>
      <family val="2"/>
    </font>
    <font>
      <b val="true"/>
      <sz val="10"/>
      <color rgb="FFFF0000"/>
      <name val="Arial"/>
      <family val="2"/>
    </font>
    <font>
      <u val="single"/>
      <sz val="11"/>
      <name val="Arial"/>
      <family val="2"/>
    </font>
    <font>
      <sz val="10"/>
      <color rgb="FFFF0000"/>
      <name val="Courier New"/>
      <family val="3"/>
    </font>
    <font>
      <sz val="10"/>
      <color rgb="FF0000FF"/>
      <name val="Courier New"/>
      <family val="0"/>
    </font>
    <font>
      <b val="true"/>
      <sz val="10"/>
      <color rgb="FFFF0000"/>
      <name val="Courier New"/>
      <family val="3"/>
    </font>
  </fonts>
  <fills count="12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FFFF8F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FFFFFF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7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0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left" vertical="top" textRotation="0" wrapText="false" indent="0" shrinkToFit="false"/>
    </xf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true" applyProtection="false">
      <alignment horizontal="left" vertical="top" textRotation="0" wrapText="false" indent="0" shrinkToFit="false"/>
    </xf>
    <xf numFmtId="176" fontId="0" fillId="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6" fillId="7" borderId="0" applyFont="true" applyBorder="false" applyAlignment="false" applyProtection="true">
      <protection locked="false" hidden="false"/>
    </xf>
    <xf numFmtId="164" fontId="0" fillId="8" borderId="0" applyFont="true" applyBorder="false" applyAlignment="false" applyProtection="false"/>
    <xf numFmtId="164" fontId="7" fillId="0" borderId="0" applyFont="true" applyBorder="false" applyAlignment="false" applyProtection="false"/>
    <xf numFmtId="164" fontId="0" fillId="3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0" fillId="3" borderId="0" applyFont="true" applyBorder="false" applyAlignment="false" applyProtection="false"/>
    <xf numFmtId="164" fontId="14" fillId="9" borderId="0" applyFont="true" applyBorder="false" applyAlignment="false" applyProtection="false"/>
    <xf numFmtId="164" fontId="15" fillId="0" borderId="0" applyFont="true" applyBorder="false" applyAlignment="false" applyProtection="false"/>
    <xf numFmtId="164" fontId="0" fillId="0" borderId="1" applyFont="true" applyBorder="true" applyAlignment="false" applyProtection="true">
      <protection locked="true" hidden="false"/>
    </xf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16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2" applyFont="true" applyBorder="true" applyAlignment="false" applyProtection="true">
      <protection locked="true" hidden="false"/>
    </xf>
    <xf numFmtId="164" fontId="17" fillId="0" borderId="0" applyFont="true" applyBorder="false" applyAlignment="false" applyProtection="false"/>
    <xf numFmtId="164" fontId="18" fillId="5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3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right" vertical="top" textRotation="0" wrapText="false" indent="0" shrinkToFit="false"/>
    </xf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</cellStyleXfs>
  <cellXfs count="2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11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9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20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23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9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2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9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2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2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9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1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1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1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9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90" fontId="20" fillId="9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6" fillId="9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26" fillId="11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26" fillId="11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26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24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1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1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20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6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26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6" fillId="11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9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9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9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9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87" fontId="0" fillId="9" borderId="3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9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9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87" fontId="0" fillId="9" borderId="7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91" fontId="0" fillId="11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30" fillId="11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31" fillId="9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32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0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11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0" fillId="10" borderId="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0" fillId="9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1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90" fontId="20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20" fillId="9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0" fillId="9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7" fontId="20" fillId="9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7" fontId="20" fillId="9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7" fontId="20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20" fillId="9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20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4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20" fillId="9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6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26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4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90" fontId="22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6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26" fillId="9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45" fillId="9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9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9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20" fillId="1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20" fillId="1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20" fillId="1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1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9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20" fillId="1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20" fillId="1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20" fillId="1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0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9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26" fillId="9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45" fillId="9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49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26" fillId="9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1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5" fillId="11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20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50" fillId="9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26" fillId="11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9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11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11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51" fillId="9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98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20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9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9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95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0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0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0" fillId="9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27" fillId="9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9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90" fontId="27" fillId="1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91" fontId="20" fillId="9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1" fontId="26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2" fontId="26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2" fontId="26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4" fontId="0" fillId="9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9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2" fontId="0" fillId="11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20" fillId="9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4" fontId="20" fillId="9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20" fillId="9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0" fillId="11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0" fillId="11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1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7" fontId="2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11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205" fontId="0" fillId="9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9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9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3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20" fillId="11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0" fillId="11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20" fillId="11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1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20" fillId="11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8" fontId="55" fillId="11" borderId="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4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6" fillId="9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0" fillId="1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09" fontId="56" fillId="9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9" fontId="54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54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6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11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11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26" fillId="11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26" fillId="11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1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0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2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2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2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0" fontId="2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2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4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26" fillId="1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0" fillId="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2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20" fillId="1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0" fillId="1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20" fillId="1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20" fillId="1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0" fontId="20" fillId="1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20" fillId="1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26" fillId="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6" fillId="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26" fillId="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26" fillId="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0" fontId="26" fillId="9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26" fillId="9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26" fillId="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dp" xfId="20"/>
    <cellStyle name="1dp" xfId="21"/>
    <cellStyle name="2dp" xfId="22"/>
    <cellStyle name="3dp" xfId="23"/>
    <cellStyle name="4dp" xfId="24"/>
    <cellStyle name="8dp" xfId="25"/>
    <cellStyle name="a/c" xfId="26"/>
    <cellStyle name="Book" xfId="27"/>
    <cellStyle name="Book dormant" xfId="28"/>
    <cellStyle name="Cellref" xfId="29"/>
    <cellStyle name="Changed" xfId="30"/>
    <cellStyle name="Check" xfId="31"/>
    <cellStyle name="Colourless" xfId="32"/>
    <cellStyle name="Date" xfId="33"/>
    <cellStyle name="Date-day" xfId="34"/>
    <cellStyle name="Date-month" xfId="35"/>
    <cellStyle name="Date-short" xfId="36"/>
    <cellStyle name="Date-weekday" xfId="37"/>
    <cellStyle name="Date-year" xfId="38"/>
    <cellStyle name="Deal" xfId="39"/>
    <cellStyle name="Dormant" xfId="40"/>
    <cellStyle name="Entry" xfId="41"/>
    <cellStyle name="Entry-formula" xfId="42"/>
    <cellStyle name="Gas" xfId="43"/>
    <cellStyle name="Grey" xfId="44"/>
    <cellStyle name="Large12" xfId="45"/>
    <cellStyle name="Large14" xfId="46"/>
    <cellStyle name="Large16" xfId="47"/>
    <cellStyle name="Larger" xfId="48"/>
    <cellStyle name="Link in" xfId="49"/>
    <cellStyle name="Link out" xfId="50"/>
    <cellStyle name="MonthDate" xfId="51"/>
    <cellStyle name="New" xfId="52"/>
    <cellStyle name="Output" xfId="53"/>
    <cellStyle name="Outstanding" xfId="54"/>
    <cellStyle name="Percent1" xfId="55"/>
    <cellStyle name="Percent2" xfId="56"/>
    <cellStyle name="Percent4" xfId="57"/>
    <cellStyle name="Power" xfId="58"/>
    <cellStyle name="Prior day" xfId="59"/>
    <cellStyle name="SBZero" xfId="60"/>
    <cellStyle name="Small" xfId="61"/>
    <cellStyle name="sum" xfId="62"/>
    <cellStyle name="Time-minutes" xfId="63"/>
    <cellStyle name="Time-seconds" xfId="64"/>
    <cellStyle name="Title" xfId="65"/>
    <cellStyle name="total" xfId="66"/>
    <cellStyle name="Transportation" xfId="67"/>
    <cellStyle name="Warning 1" xfId="68"/>
    <cellStyle name="Wrapped" xfId="69"/>
    <cellStyle name="xrate" xfId="70"/>
    <cellStyle name="year" xfId="71"/>
    <cellStyle name="yeardate" xfId="72"/>
    <cellStyle name="Zero suppress" xfId="73"/>
    <cellStyle name="zpatchnumbers" xfId="7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80323139065205"/>
          <c:y val="0.0754779902178746"/>
          <c:w val="0.98196768609348"/>
          <c:h val="0.924522009782125"/>
        </c:manualLayout>
      </c:layout>
      <c:lineChart>
        <c:grouping val="standard"/>
        <c:varyColors val="0"/>
        <c:ser>
          <c:idx val="0"/>
          <c:order val="0"/>
          <c:tx>
            <c:strRef>
              <c:f>"JCC - risk adj"</c:f>
              <c:strCache>
                <c:ptCount val="1"/>
                <c:pt idx="0">
                  <c:v>JCC - risk adj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'JCC Fwd Curve Development'!$B$9:$B$30</c:f>
              <c:strCache>
                <c:ptCount val="22"/>
                <c:pt idx="0">
                  <c:v>Jun-25</c:v>
                </c:pt>
                <c:pt idx="1">
                  <c:v>Jul-25</c:v>
                </c:pt>
                <c:pt idx="2">
                  <c:v>Aug-25</c:v>
                </c:pt>
                <c:pt idx="3">
                  <c:v>Sep-25</c:v>
                </c:pt>
                <c:pt idx="4">
                  <c:v>Oct-25</c:v>
                </c:pt>
                <c:pt idx="5">
                  <c:v>Nov-25</c:v>
                </c:pt>
                <c:pt idx="6">
                  <c:v>Dec-25</c:v>
                </c:pt>
                <c:pt idx="7">
                  <c:v>Jan-26</c:v>
                </c:pt>
                <c:pt idx="8">
                  <c:v>Feb-26</c:v>
                </c:pt>
                <c:pt idx="9">
                  <c:v>Mar-26</c:v>
                </c:pt>
                <c:pt idx="10">
                  <c:v>Apr-26</c:v>
                </c:pt>
                <c:pt idx="11">
                  <c:v>May-26</c:v>
                </c:pt>
                <c:pt idx="12">
                  <c:v>Jun-26</c:v>
                </c:pt>
                <c:pt idx="13">
                  <c:v>Jul-26</c:v>
                </c:pt>
                <c:pt idx="14">
                  <c:v>Aug-26</c:v>
                </c:pt>
                <c:pt idx="15">
                  <c:v>Sep-26</c:v>
                </c:pt>
                <c:pt idx="16">
                  <c:v>Oct-26</c:v>
                </c:pt>
                <c:pt idx="17">
                  <c:v>Nov-26</c:v>
                </c:pt>
                <c:pt idx="18">
                  <c:v>Dec-26</c:v>
                </c:pt>
                <c:pt idx="19">
                  <c:v>Jan-27</c:v>
                </c:pt>
                <c:pt idx="20">
                  <c:v>Feb-27</c:v>
                </c:pt>
                <c:pt idx="21">
                  <c:v>Mar-27</c:v>
                </c:pt>
              </c:strCache>
            </c:strRef>
          </c:cat>
          <c:val>
            <c:numRef>
              <c:f>'JCC Fwd Curve Development'!$G$9:$G$30</c:f>
              <c:numCache>
                <c:formatCode>_(* #,##0.00_);_(* \(#,##0.00\);_(* \-??_);_(@_)</c:formatCode>
                <c:ptCount val="22"/>
                <c:pt idx="2">
                  <c:v>25.87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"Brent Swap Curve"</c:f>
              <c:strCache>
                <c:ptCount val="1"/>
                <c:pt idx="0">
                  <c:v>Brent Swap Curve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'JCC Fwd Curve Development'!$B$9:$B$30</c:f>
              <c:strCache>
                <c:ptCount val="22"/>
                <c:pt idx="0">
                  <c:v>Jun-25</c:v>
                </c:pt>
                <c:pt idx="1">
                  <c:v>Jul-25</c:v>
                </c:pt>
                <c:pt idx="2">
                  <c:v>Aug-25</c:v>
                </c:pt>
                <c:pt idx="3">
                  <c:v>Sep-25</c:v>
                </c:pt>
                <c:pt idx="4">
                  <c:v>Oct-25</c:v>
                </c:pt>
                <c:pt idx="5">
                  <c:v>Nov-25</c:v>
                </c:pt>
                <c:pt idx="6">
                  <c:v>Dec-25</c:v>
                </c:pt>
                <c:pt idx="7">
                  <c:v>Jan-26</c:v>
                </c:pt>
                <c:pt idx="8">
                  <c:v>Feb-26</c:v>
                </c:pt>
                <c:pt idx="9">
                  <c:v>Mar-26</c:v>
                </c:pt>
                <c:pt idx="10">
                  <c:v>Apr-26</c:v>
                </c:pt>
                <c:pt idx="11">
                  <c:v>May-26</c:v>
                </c:pt>
                <c:pt idx="12">
                  <c:v>Jun-26</c:v>
                </c:pt>
                <c:pt idx="13">
                  <c:v>Jul-26</c:v>
                </c:pt>
                <c:pt idx="14">
                  <c:v>Aug-26</c:v>
                </c:pt>
                <c:pt idx="15">
                  <c:v>Sep-26</c:v>
                </c:pt>
                <c:pt idx="16">
                  <c:v>Oct-26</c:v>
                </c:pt>
                <c:pt idx="17">
                  <c:v>Nov-26</c:v>
                </c:pt>
                <c:pt idx="18">
                  <c:v>Dec-26</c:v>
                </c:pt>
                <c:pt idx="19">
                  <c:v>Jan-27</c:v>
                </c:pt>
                <c:pt idx="20">
                  <c:v>Feb-27</c:v>
                </c:pt>
                <c:pt idx="21">
                  <c:v>Mar-27</c:v>
                </c:pt>
              </c:strCache>
            </c:strRef>
          </c:cat>
          <c:val>
            <c:numRef>
              <c:f>'JCC Fwd Curve Development'!$D$9:$D$30</c:f>
              <c:numCache>
                <c:formatCode>_(* #,##0.00_);_(* \(#,##0.00\);_(* \-??_);_(@_)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21.4358272727271</c:v>
                </c:pt>
                <c:pt idx="4">
                  <c:v>21.4358272727271</c:v>
                </c:pt>
                <c:pt idx="5">
                  <c:v>21.4358272727271</c:v>
                </c:pt>
                <c:pt idx="6">
                  <c:v>21.4358272727271</c:v>
                </c:pt>
                <c:pt idx="7">
                  <c:v>21.4358272727271</c:v>
                </c:pt>
                <c:pt idx="8">
                  <c:v>21.4358272727271</c:v>
                </c:pt>
                <c:pt idx="9">
                  <c:v>21.4358272727271</c:v>
                </c:pt>
                <c:pt idx="10">
                  <c:v>21.4358272727271</c:v>
                </c:pt>
                <c:pt idx="11">
                  <c:v>21.4358272727271</c:v>
                </c:pt>
                <c:pt idx="12">
                  <c:v>21.4358272727271</c:v>
                </c:pt>
                <c:pt idx="13">
                  <c:v>21.4358272727271</c:v>
                </c:pt>
                <c:pt idx="14">
                  <c:v>21.4358272727271</c:v>
                </c:pt>
                <c:pt idx="15">
                  <c:v>21.4358272727271</c:v>
                </c:pt>
                <c:pt idx="16">
                  <c:v>21.4358272727271</c:v>
                </c:pt>
                <c:pt idx="17">
                  <c:v>21.4358272727271</c:v>
                </c:pt>
                <c:pt idx="18">
                  <c:v>21.4358272727271</c:v>
                </c:pt>
                <c:pt idx="19">
                  <c:v>21.4358272727271</c:v>
                </c:pt>
                <c:pt idx="20">
                  <c:v>21.4358272727271</c:v>
                </c:pt>
                <c:pt idx="21">
                  <c:v>21.4358272727271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"JCC - Model Output"</c:f>
              <c:strCache>
                <c:ptCount val="1"/>
                <c:pt idx="0">
                  <c:v>JCC - Model Output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'JCC Fwd Curve Development'!$B$9:$B$30</c:f>
              <c:strCache>
                <c:ptCount val="22"/>
                <c:pt idx="0">
                  <c:v>Jun-25</c:v>
                </c:pt>
                <c:pt idx="1">
                  <c:v>Jul-25</c:v>
                </c:pt>
                <c:pt idx="2">
                  <c:v>Aug-25</c:v>
                </c:pt>
                <c:pt idx="3">
                  <c:v>Sep-25</c:v>
                </c:pt>
                <c:pt idx="4">
                  <c:v>Oct-25</c:v>
                </c:pt>
                <c:pt idx="5">
                  <c:v>Nov-25</c:v>
                </c:pt>
                <c:pt idx="6">
                  <c:v>Dec-25</c:v>
                </c:pt>
                <c:pt idx="7">
                  <c:v>Jan-26</c:v>
                </c:pt>
                <c:pt idx="8">
                  <c:v>Feb-26</c:v>
                </c:pt>
                <c:pt idx="9">
                  <c:v>Mar-26</c:v>
                </c:pt>
                <c:pt idx="10">
                  <c:v>Apr-26</c:v>
                </c:pt>
                <c:pt idx="11">
                  <c:v>May-26</c:v>
                </c:pt>
                <c:pt idx="12">
                  <c:v>Jun-26</c:v>
                </c:pt>
                <c:pt idx="13">
                  <c:v>Jul-26</c:v>
                </c:pt>
                <c:pt idx="14">
                  <c:v>Aug-26</c:v>
                </c:pt>
                <c:pt idx="15">
                  <c:v>Sep-26</c:v>
                </c:pt>
                <c:pt idx="16">
                  <c:v>Oct-26</c:v>
                </c:pt>
                <c:pt idx="17">
                  <c:v>Nov-26</c:v>
                </c:pt>
                <c:pt idx="18">
                  <c:v>Dec-26</c:v>
                </c:pt>
                <c:pt idx="19">
                  <c:v>Jan-27</c:v>
                </c:pt>
                <c:pt idx="20">
                  <c:v>Feb-27</c:v>
                </c:pt>
                <c:pt idx="21">
                  <c:v>Mar-27</c:v>
                </c:pt>
              </c:strCache>
            </c:strRef>
          </c:cat>
          <c:val>
            <c:numRef>
              <c:f>'JCC Fwd Curve Development'!$F$9:$F$30</c:f>
              <c:numCache>
                <c:formatCode>_(* #,##0.00_);_(* \(#,##0.00\);_(* \-??_);_(@_)</c:formatCode>
                <c:ptCount val="22"/>
                <c:pt idx="2">
                  <c:v>25.87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9424415"/>
        <c:axId val="18608689"/>
      </c:lineChart>
      <c:catAx>
        <c:axId val="59424415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608689"/>
        <c:crossesAt val="0"/>
        <c:auto val="1"/>
        <c:lblAlgn val="ctr"/>
        <c:lblOffset val="100"/>
        <c:noMultiLvlLbl val="0"/>
      </c:catAx>
      <c:valAx>
        <c:axId val="18608689"/>
        <c:scaling>
          <c:orientation val="minMax"/>
          <c:min val="2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$/bbl</a:t>
                </a:r>
              </a:p>
            </c:rich>
          </c:tx>
          <c:layout>
            <c:manualLayout>
              <c:xMode val="edge"/>
              <c:yMode val="edge"/>
              <c:x val="0.0201961915753029"/>
              <c:y val="0.0277901289461983"/>
            </c:manualLayout>
          </c:layout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424415"/>
        <c:crossesAt val="1"/>
        <c:crossBetween val="midCat"/>
        <c:majorUnit val="1"/>
        <c:minorUnit val="1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72273514137334"/>
          <c:y val="0.1198310360160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Enron JCC Position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9450402144772"/>
          <c:y val="0.106303187653253"/>
          <c:w val="0.979054959785523"/>
          <c:h val="0.8936968123467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"JCC Position"</c:f>
              <c:strCache>
                <c:ptCount val="1"/>
                <c:pt idx="0">
                  <c:v>JCC Position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'JCC Inputs-Outputs'!$B$37:$B$54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'JCC Inputs-Outputs'!$D$37:$D$54</c:f>
              <c:numCache>
                <c:formatCode>_(* #,##0_);_(* \(#,##0\);_(* \-??_);_(@_)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'JCC Inputs-Outputs'!$B$37:$B$54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'JCC Inputs-Outputs'!$F$37:$F$54</c:f>
              <c:numCache>
                <c:formatCode>General</c:formatCode>
                <c:ptCount val="18"/>
              </c:numCache>
            </c:numRef>
          </c:val>
        </c:ser>
        <c:ser>
          <c:idx val="2"/>
          <c:order val="2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'JCC Inputs-Outputs'!$B$37:$B$54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'JCC Inputs-Outputs'!$E$37:$E$54</c:f>
              <c:numCache>
                <c:formatCode>_(* #,##0_);_(* \(#,##0\);_(* \-_);_(@_)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3"/>
          <c:order val="3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'JCC Inputs-Outputs'!$B$37:$B$54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'JCC Inputs-Outputs'!$G$37:$G$54</c:f>
              <c:numCache>
                <c:formatCode>_(* #,##0_);_(* \(#,##0\);_(* \-??_);_(@_)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30"/>
        <c:overlap val="100"/>
        <c:axId val="25458530"/>
        <c:axId val="45357645"/>
      </c:barChart>
      <c:catAx>
        <c:axId val="25458530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357645"/>
        <c:crossesAt val="0"/>
        <c:auto val="1"/>
        <c:lblAlgn val="ctr"/>
        <c:lblOffset val="100"/>
        <c:noMultiLvlLbl val="0"/>
      </c:catAx>
      <c:valAx>
        <c:axId val="453576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bbls</a:t>
                </a:r>
              </a:p>
            </c:rich>
          </c:tx>
          <c:layout>
            <c:manualLayout>
              <c:xMode val="edge"/>
              <c:yMode val="edge"/>
              <c:x val="0.0210288203753351"/>
              <c:y val="0.04860810615895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45853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Enron JCC Position (Brent Equiv)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848970060879"/>
          <c:y val="0.116384522370012"/>
          <c:w val="0.979151029939121"/>
          <c:h val="0.8618500604594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"JCC Position"</c:f>
              <c:strCache>
                <c:ptCount val="1"/>
                <c:pt idx="0">
                  <c:v>JCC Position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'JCC Inputs-Outputs'!$B$37:$B$54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'JCC Inputs-Outputs'!$E$37:$E$54</c:f>
              <c:numCache>
                <c:formatCode>_(* #,##0_);_(* \(#,##0\);_(* \-_);_(@_)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'JCC Inputs-Outputs'!$B$37:$B$54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'JCC Inputs-Outputs'!$F$37:$F$54</c:f>
              <c:numCache>
                <c:formatCode>General</c:formatCode>
                <c:ptCount val="18"/>
              </c:numCache>
            </c:numRef>
          </c:val>
        </c:ser>
        <c:ser>
          <c:idx val="2"/>
          <c:order val="2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'JCC Inputs-Outputs'!$B$37:$B$54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'JCC Inputs-Outputs'!$D$37:$D$54</c:f>
              <c:numCache>
                <c:formatCode>_(* #,##0_);_(* \(#,##0\);_(* \-??_);_(@_)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3"/>
          <c:order val="3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'JCC Inputs-Outputs'!$B$37:$B$54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'JCC Inputs-Outputs'!$G$37:$G$54</c:f>
              <c:numCache>
                <c:formatCode>_(* #,##0_);_(* \(#,##0\);_(* \-??_);_(@_)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30"/>
        <c:overlap val="100"/>
        <c:axId val="12102108"/>
        <c:axId val="59505529"/>
      </c:barChart>
      <c:catAx>
        <c:axId val="1210210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505529"/>
        <c:crossesAt val="0"/>
        <c:auto val="1"/>
        <c:lblAlgn val="ctr"/>
        <c:lblOffset val="100"/>
        <c:noMultiLvlLbl val="0"/>
      </c:catAx>
      <c:valAx>
        <c:axId val="595055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bbls</a:t>
                </a:r>
              </a:p>
            </c:rich>
          </c:tx>
          <c:layout>
            <c:manualLayout>
              <c:xMode val="edge"/>
              <c:yMode val="edge"/>
              <c:x val="0.0209323659411225"/>
              <c:y val="0.059552599758162"/>
            </c:manualLayout>
          </c:layout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10210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Enron Brent Hedge Positions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8960213975259"/>
          <c:y val="0.10399538439348"/>
          <c:w val="0.979103978602474"/>
          <c:h val="0.896004615606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"JCC Position"</c:f>
              <c:strCache>
                <c:ptCount val="1"/>
                <c:pt idx="0">
                  <c:v>JCC Position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'JCC Inputs-Outputs'!$B$37:$B$54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'JCC Inputs-Outputs'!$F$37:$F$54</c:f>
              <c:numCache>
                <c:formatCode>General</c:formatCode>
                <c:ptCount val="18"/>
              </c:numCache>
            </c:numRef>
          </c:val>
        </c:ser>
        <c:ser>
          <c:idx val="1"/>
          <c:order val="1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'JCC Inputs-Outputs'!$B$37:$B$54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'JCC Inputs-Outputs'!$E$37:$E$54</c:f>
              <c:numCache>
                <c:formatCode>_(* #,##0_);_(* \(#,##0\);_(* \-_);_(@_)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2"/>
          <c:order val="2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'JCC Inputs-Outputs'!$B$37:$B$54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'JCC Inputs-Outputs'!$D$37:$D$54</c:f>
              <c:numCache>
                <c:formatCode>_(* #,##0_);_(* \(#,##0\);_(* \-??_);_(@_)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3"/>
          <c:order val="3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'JCC Inputs-Outputs'!$B$37:$B$54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'JCC Inputs-Outputs'!$G$37:$G$54</c:f>
              <c:numCache>
                <c:formatCode>_(* #,##0_);_(* \(#,##0\);_(* \-??_);_(@_)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30"/>
        <c:overlap val="100"/>
        <c:axId val="8388413"/>
        <c:axId val="16297992"/>
      </c:barChart>
      <c:catAx>
        <c:axId val="838841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297992"/>
        <c:crossesAt val="0"/>
        <c:auto val="1"/>
        <c:lblAlgn val="ctr"/>
        <c:lblOffset val="100"/>
        <c:noMultiLvlLbl val="0"/>
      </c:catAx>
      <c:valAx>
        <c:axId val="162979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bbls</a:t>
                </a:r>
              </a:p>
            </c:rich>
          </c:tx>
          <c:layout>
            <c:manualLayout>
              <c:xMode val="edge"/>
              <c:yMode val="edge"/>
              <c:x val="0.020979605483116"/>
              <c:y val="0.044425212750613"/>
            </c:manualLayout>
          </c:layout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8841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Delta (Brent Postions)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7503320053121"/>
          <c:y val="0.115012646927541"/>
          <c:w val="0.979249667994688"/>
          <c:h val="0.863264395179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"JCC Position"</c:f>
              <c:strCache>
                <c:ptCount val="1"/>
                <c:pt idx="0">
                  <c:v>JCC Position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'JCC Inputs-Outputs'!$B$37:$B$54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'JCC Inputs-Outputs'!$G$37:$G$54</c:f>
              <c:numCache>
                <c:formatCode>_(* #,##0_);_(* \(#,##0\);_(* \-??_);_(@_)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'JCC Inputs-Outputs'!$B$37:$B$54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'JCC Inputs-Outputs'!$F$37:$F$54</c:f>
              <c:numCache>
                <c:formatCode>General</c:formatCode>
                <c:ptCount val="18"/>
              </c:numCache>
            </c:numRef>
          </c:val>
        </c:ser>
        <c:ser>
          <c:idx val="2"/>
          <c:order val="2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'JCC Inputs-Outputs'!$B$37:$B$54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'JCC Inputs-Outputs'!$E$37:$E$54</c:f>
              <c:numCache>
                <c:formatCode>_(* #,##0_);_(* \(#,##0\);_(* \-_);_(@_)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3"/>
          <c:order val="3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'JCC Inputs-Outputs'!$B$37:$B$54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'JCC Inputs-Outputs'!$D$37:$D$54</c:f>
              <c:numCache>
                <c:formatCode>_(* #,##0_);_(* \(#,##0\);_(* \-??_);_(@_)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30"/>
        <c:overlap val="100"/>
        <c:axId val="47135848"/>
        <c:axId val="1364311"/>
      </c:barChart>
      <c:catAx>
        <c:axId val="4713584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64311"/>
        <c:crossesAt val="0"/>
        <c:auto val="1"/>
        <c:lblAlgn val="ctr"/>
        <c:lblOffset val="100"/>
        <c:noMultiLvlLbl val="0"/>
      </c:catAx>
      <c:valAx>
        <c:axId val="13643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bbls</a:t>
                </a:r>
              </a:p>
            </c:rich>
          </c:tx>
          <c:layout>
            <c:manualLayout>
              <c:xMode val="edge"/>
              <c:yMode val="edge"/>
              <c:x val="0.0208333333333333"/>
              <c:y val="0.0587710162178247"/>
            </c:manualLayout>
          </c:layout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3584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solidFill>
                  <a:srgbClr val="000000"/>
                </a:solidFill>
                <a:uFillTx/>
                <a:latin typeface="Arial"/>
              </a:rPr>
              <a:t>Enron JCC Position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698999290836"/>
          <c:y val="0.105090546128618"/>
          <c:w val="0.958710897486408"/>
          <c:h val="0.8579780407814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"JCC Position"</c:f>
              <c:strCache>
                <c:ptCount val="1"/>
                <c:pt idx="0">
                  <c:v>JCC Position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'Position Report'!$B$6:$B$23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'Position Report'!$D$6:$D$23</c:f>
              <c:numCache>
                <c:formatCode>_(* #,##0_);_(* \(#,##0\);_(* \-??_);_(@_)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'Position Report'!$B$6:$B$23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'Position Report'!$F$6:$F$23</c:f>
              <c:numCache>
                <c:formatCode>_(* #,##0_);_(* \(#,##0\);_(* \-_);_(@_)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2"/>
          <c:order val="2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'Position Report'!$B$6:$B$23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'Position Report'!$E$6:$E$23</c:f>
              <c:numCache>
                <c:formatCode>_(* #,##0_);_(* \(#,##0\);_(* \-_);_(@_)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3"/>
          <c:order val="3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'Position Report'!$B$6:$B$23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'Position Report'!$G$6:$G$23</c:f>
              <c:numCache>
                <c:formatCode>_(* #,##0_);_(* \(#,##0\);_(* \-??_);_(@_)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30"/>
        <c:overlap val="100"/>
        <c:axId val="71098788"/>
        <c:axId val="9615892"/>
      </c:barChart>
      <c:catAx>
        <c:axId val="7109878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15892"/>
        <c:crossesAt val="0"/>
        <c:auto val="1"/>
        <c:lblAlgn val="ctr"/>
        <c:lblOffset val="100"/>
        <c:noMultiLvlLbl val="0"/>
      </c:catAx>
      <c:valAx>
        <c:axId val="96158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bbls</a:t>
                </a:r>
              </a:p>
            </c:rich>
          </c:tx>
          <c:layout>
            <c:manualLayout>
              <c:xMode val="edge"/>
              <c:yMode val="edge"/>
              <c:x val="0.0197777952879994"/>
              <c:y val="0.051903607585911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09878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Enron JCC Position (Brent Equiv)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5694716242661"/>
          <c:y val="0.113218909966877"/>
          <c:w val="0.959060665362035"/>
          <c:h val="0.847937368262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"JCC Position"</c:f>
              <c:strCache>
                <c:ptCount val="1"/>
                <c:pt idx="0">
                  <c:v>JCC Position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'Position Report'!$B$6:$B$23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'Position Report'!$E$6:$E$23</c:f>
              <c:numCache>
                <c:formatCode>_(* #,##0_);_(* \(#,##0\);_(* \-_);_(@_)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'Position Report'!$B$6:$B$23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'Position Report'!$F$6:$F$23</c:f>
              <c:numCache>
                <c:formatCode>_(* #,##0_);_(* \(#,##0\);_(* \-_);_(@_)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2"/>
          <c:order val="2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'Position Report'!$B$6:$B$23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'Position Report'!$D$6:$D$23</c:f>
              <c:numCache>
                <c:formatCode>_(* #,##0_);_(* \(#,##0\);_(* \-??_);_(@_)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3"/>
          <c:order val="3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'Position Report'!$B$6:$B$23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'Position Report'!$G$6:$G$23</c:f>
              <c:numCache>
                <c:formatCode>_(* #,##0_);_(* \(#,##0\);_(* \-??_);_(@_)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30"/>
        <c:overlap val="100"/>
        <c:axId val="15431098"/>
        <c:axId val="42111957"/>
      </c:barChart>
      <c:catAx>
        <c:axId val="1543109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111957"/>
        <c:crossesAt val="0"/>
        <c:auto val="1"/>
        <c:lblAlgn val="ctr"/>
        <c:lblOffset val="100"/>
        <c:noMultiLvlLbl val="0"/>
      </c:catAx>
      <c:valAx>
        <c:axId val="421119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bbls</a:t>
                </a:r>
              </a:p>
            </c:rich>
          </c:tx>
          <c:layout>
            <c:manualLayout>
              <c:xMode val="edge"/>
              <c:yMode val="edge"/>
              <c:x val="0.0196477495107632"/>
              <c:y val="0.0591689250225836"/>
            </c:manualLayout>
          </c:layout>
          <c:overlay val="0"/>
          <c:spPr>
            <a:noFill/>
            <a:ln w="0">
              <a:noFill/>
            </a:ln>
          </c:spPr>
        </c:title>
        <c:numFmt formatCode="_(* #,##0_);_(* \(#,##0\);_(* \-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43109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Enron Brent Hedge Positions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6066600725354"/>
          <c:y val="0.10467769537935"/>
          <c:w val="0.957138147049126"/>
          <c:h val="0.89532230462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"JCC Position"</c:f>
              <c:strCache>
                <c:ptCount val="1"/>
                <c:pt idx="0">
                  <c:v>JCC Position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'Position Report'!$B$6:$B$23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'Position Report'!$F$6:$F$23</c:f>
              <c:numCache>
                <c:formatCode>_(* #,##0_);_(* \(#,##0\);_(* \-_);_(@_)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'Position Report'!$B$6:$B$23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'Position Report'!$E$6:$E$23</c:f>
              <c:numCache>
                <c:formatCode>_(* #,##0_);_(* \(#,##0\);_(* \-_);_(@_)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2"/>
          <c:order val="2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'Position Report'!$B$6:$B$23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'Position Report'!$D$6:$D$23</c:f>
              <c:numCache>
                <c:formatCode>_(* #,##0_);_(* \(#,##0\);_(* \-??_);_(@_)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3"/>
          <c:order val="3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'Position Report'!$B$6:$B$23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'Position Report'!$G$6:$G$23</c:f>
              <c:numCache>
                <c:formatCode>_(* #,##0_);_(* \(#,##0\);_(* \-??_);_(@_)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30"/>
        <c:overlap val="100"/>
        <c:axId val="88257555"/>
        <c:axId val="44960896"/>
      </c:barChart>
      <c:catAx>
        <c:axId val="88257555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960896"/>
        <c:crossesAt val="0"/>
        <c:auto val="1"/>
        <c:lblAlgn val="ctr"/>
        <c:lblOffset val="100"/>
        <c:noMultiLvlLbl val="0"/>
      </c:catAx>
      <c:valAx>
        <c:axId val="449608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bbls</a:t>
                </a:r>
              </a:p>
            </c:rich>
          </c:tx>
          <c:layout>
            <c:manualLayout>
              <c:xMode val="edge"/>
              <c:yMode val="edge"/>
              <c:x val="0.0206066600725354"/>
              <c:y val="0.043782087849401"/>
            </c:manualLayout>
          </c:layout>
          <c:overlay val="0"/>
          <c:spPr>
            <a:noFill/>
            <a:ln w="0">
              <a:noFill/>
            </a:ln>
          </c:spPr>
        </c:title>
        <c:numFmt formatCode="_(* #,##0_);_(* \(#,##0\);_(* \-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25755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Delta (Brent Postions)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6066600725354"/>
          <c:y val="0.110215053763441"/>
          <c:w val="0.957138147049126"/>
          <c:h val="0.8726105137395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"JCC Position"</c:f>
              <c:strCache>
                <c:ptCount val="1"/>
                <c:pt idx="0">
                  <c:v>JCC Position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'Position Report'!$B$6:$B$23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'Position Report'!$G$6:$G$23</c:f>
              <c:numCache>
                <c:formatCode>_(* #,##0_);_(* \(#,##0\);_(* \-??_);_(@_)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'Position Report'!$B$6:$B$23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'Position Report'!$E$6:$E$23</c:f>
              <c:numCache>
                <c:formatCode>_(* #,##0_);_(* \(#,##0\);_(* \-_);_(@_)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2"/>
          <c:order val="2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'Position Report'!$B$6:$B$23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'Position Report'!$F$6:$F$23</c:f>
              <c:numCache>
                <c:formatCode>_(* #,##0_);_(* \(#,##0\);_(* \-_);_(@_)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3"/>
          <c:order val="3"/>
          <c:spPr>
            <a:noFill/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'Position Report'!$B$6:$B$23</c:f>
              <c:strCache>
                <c:ptCount val="18"/>
                <c:pt idx="0">
                  <c:v>Oct-25</c:v>
                </c:pt>
                <c:pt idx="1">
                  <c:v>Nov-25</c:v>
                </c:pt>
                <c:pt idx="2">
                  <c:v>Dec-25</c:v>
                </c:pt>
                <c:pt idx="3">
                  <c:v>Jan-26</c:v>
                </c:pt>
                <c:pt idx="4">
                  <c:v>Feb-26</c:v>
                </c:pt>
                <c:pt idx="5">
                  <c:v>Mar-26</c:v>
                </c:pt>
                <c:pt idx="6">
                  <c:v>Apr-26</c:v>
                </c:pt>
                <c:pt idx="7">
                  <c:v>May-26</c:v>
                </c:pt>
                <c:pt idx="8">
                  <c:v>Jun-26</c:v>
                </c:pt>
                <c:pt idx="9">
                  <c:v>Jul-26</c:v>
                </c:pt>
                <c:pt idx="10">
                  <c:v>Aug-26</c:v>
                </c:pt>
                <c:pt idx="11">
                  <c:v>Sep-26</c:v>
                </c:pt>
                <c:pt idx="12">
                  <c:v>Oct-26</c:v>
                </c:pt>
                <c:pt idx="13">
                  <c:v>Nov-26</c:v>
                </c:pt>
                <c:pt idx="14">
                  <c:v>Dec-26</c:v>
                </c:pt>
                <c:pt idx="15">
                  <c:v>Jan-27</c:v>
                </c:pt>
                <c:pt idx="16">
                  <c:v>Feb-27</c:v>
                </c:pt>
                <c:pt idx="17">
                  <c:v>Mar-27</c:v>
                </c:pt>
              </c:strCache>
            </c:strRef>
          </c:cat>
          <c:val>
            <c:numRef>
              <c:f>'Position Report'!$D$6:$D$23</c:f>
              <c:numCache>
                <c:formatCode>_(* #,##0_);_(* \(#,##0\);_(* \-??_);_(@_)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30"/>
        <c:overlap val="100"/>
        <c:axId val="62120920"/>
        <c:axId val="24541802"/>
      </c:barChart>
      <c:catAx>
        <c:axId val="62120920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541802"/>
        <c:crossesAt val="0"/>
        <c:auto val="1"/>
        <c:lblAlgn val="ctr"/>
        <c:lblOffset val="100"/>
        <c:noMultiLvlLbl val="0"/>
      </c:catAx>
      <c:valAx>
        <c:axId val="245418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bbls</a:t>
                </a:r>
              </a:p>
            </c:rich>
          </c:tx>
          <c:layout>
            <c:manualLayout>
              <c:xMode val="edge"/>
              <c:yMode val="edge"/>
              <c:x val="0.0205242334322453"/>
              <c:y val="0.0503285543608124"/>
            </c:manualLayout>
          </c:layout>
          <c:overlay val="0"/>
          <c:spPr>
            <a:noFill/>
            <a:ln w="0">
              <a:noFill/>
            </a:ln>
          </c:spPr>
        </c:title>
        <c:numFmt formatCode="_(* #,##0_);_(* \(#,##0\);_(* \-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12092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Relationship Id="rId3" Type="http://schemas.openxmlformats.org/officeDocument/2006/relationships/chart" Target="../charts/chart8.xml"/><Relationship Id="rId4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60120</xdr:colOff>
      <xdr:row>10</xdr:row>
      <xdr:rowOff>162000</xdr:rowOff>
    </xdr:from>
    <xdr:to>
      <xdr:col>13</xdr:col>
      <xdr:colOff>423000</xdr:colOff>
      <xdr:row>29</xdr:row>
      <xdr:rowOff>142920</xdr:rowOff>
    </xdr:to>
    <xdr:graphicFrame>
      <xdr:nvGraphicFramePr>
        <xdr:cNvPr id="0" name="Chart 11"/>
        <xdr:cNvGraphicFramePr/>
      </xdr:nvGraphicFramePr>
      <xdr:xfrm>
        <a:off x="6439320" y="2295720"/>
        <a:ext cx="4990680" cy="323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19800</xdr:colOff>
      <xdr:row>9</xdr:row>
      <xdr:rowOff>219600</xdr:rowOff>
    </xdr:from>
    <xdr:to>
      <xdr:col>5</xdr:col>
      <xdr:colOff>9720</xdr:colOff>
      <xdr:row>10</xdr:row>
      <xdr:rowOff>95040</xdr:rowOff>
    </xdr:to>
    <xdr:sp>
      <xdr:nvSpPr>
        <xdr:cNvPr id="1" name="AutoShape 36"/>
        <xdr:cNvSpPr/>
      </xdr:nvSpPr>
      <xdr:spPr>
        <a:xfrm flipH="1" rot="16200000">
          <a:off x="3192120" y="1185480"/>
          <a:ext cx="113760" cy="1972440"/>
        </a:xfrm>
        <a:custGeom>
          <a:avLst/>
          <a:gdLst>
            <a:gd name="textAreaLeft" fmla="*/ 73080 w 113760"/>
            <a:gd name="textAreaRight" fmla="*/ 114480 w 113760"/>
            <a:gd name="textAreaTop" fmla="*/ 51120 h 1972440"/>
            <a:gd name="textAreaBottom" fmla="*/ 1921320 h 19724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955440</xdr:colOff>
      <xdr:row>1</xdr:row>
      <xdr:rowOff>38160</xdr:rowOff>
    </xdr:from>
    <xdr:to>
      <xdr:col>10</xdr:col>
      <xdr:colOff>10080</xdr:colOff>
      <xdr:row>1</xdr:row>
      <xdr:rowOff>152640</xdr:rowOff>
    </xdr:to>
    <xdr:sp>
      <xdr:nvSpPr>
        <xdr:cNvPr id="2" name="AutoShape 38"/>
        <xdr:cNvSpPr/>
      </xdr:nvSpPr>
      <xdr:spPr>
        <a:xfrm flipH="1" rot="16200000">
          <a:off x="7437960" y="-837000"/>
          <a:ext cx="114480" cy="2455560"/>
        </a:xfrm>
        <a:custGeom>
          <a:avLst/>
          <a:gdLst>
            <a:gd name="textAreaLeft" fmla="*/ 73080 w 114480"/>
            <a:gd name="textAreaRight" fmla="*/ 114840 w 114480"/>
            <a:gd name="textAreaTop" fmla="*/ 63720 h 2455560"/>
            <a:gd name="textAreaBottom" fmla="*/ 2391840 h 245556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543960</xdr:colOff>
      <xdr:row>12</xdr:row>
      <xdr:rowOff>104400</xdr:rowOff>
    </xdr:from>
    <xdr:to>
      <xdr:col>8</xdr:col>
      <xdr:colOff>433080</xdr:colOff>
      <xdr:row>28</xdr:row>
      <xdr:rowOff>56880</xdr:rowOff>
    </xdr:to>
    <xdr:sp>
      <xdr:nvSpPr>
        <xdr:cNvPr id="3" name="Rectangle 70"/>
        <xdr:cNvSpPr/>
      </xdr:nvSpPr>
      <xdr:spPr>
        <a:xfrm>
          <a:off x="6923160" y="2580840"/>
          <a:ext cx="744480" cy="2695680"/>
        </a:xfrm>
        <a:prstGeom prst="rect">
          <a:avLst/>
        </a:prstGeom>
        <a:noFill/>
        <a:ln w="93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845280</xdr:colOff>
      <xdr:row>40</xdr:row>
      <xdr:rowOff>152640</xdr:rowOff>
    </xdr:from>
    <xdr:to>
      <xdr:col>13</xdr:col>
      <xdr:colOff>514080</xdr:colOff>
      <xdr:row>55</xdr:row>
      <xdr:rowOff>86040</xdr:rowOff>
    </xdr:to>
    <xdr:graphicFrame>
      <xdr:nvGraphicFramePr>
        <xdr:cNvPr id="4" name="Chart 72"/>
        <xdr:cNvGraphicFramePr/>
      </xdr:nvGraphicFramePr>
      <xdr:xfrm>
        <a:off x="7224480" y="7810920"/>
        <a:ext cx="4296600" cy="2495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835200</xdr:colOff>
      <xdr:row>56</xdr:row>
      <xdr:rowOff>18720</xdr:rowOff>
    </xdr:from>
    <xdr:to>
      <xdr:col>13</xdr:col>
      <xdr:colOff>523800</xdr:colOff>
      <xdr:row>70</xdr:row>
      <xdr:rowOff>133200</xdr:rowOff>
    </xdr:to>
    <xdr:graphicFrame>
      <xdr:nvGraphicFramePr>
        <xdr:cNvPr id="5" name="Chart 73"/>
        <xdr:cNvGraphicFramePr/>
      </xdr:nvGraphicFramePr>
      <xdr:xfrm>
        <a:off x="7214400" y="10401120"/>
        <a:ext cx="4316400" cy="2381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13</xdr:col>
      <xdr:colOff>663840</xdr:colOff>
      <xdr:row>40</xdr:row>
      <xdr:rowOff>152640</xdr:rowOff>
    </xdr:from>
    <xdr:to>
      <xdr:col>20</xdr:col>
      <xdr:colOff>282240</xdr:colOff>
      <xdr:row>55</xdr:row>
      <xdr:rowOff>86040</xdr:rowOff>
    </xdr:to>
    <xdr:graphicFrame>
      <xdr:nvGraphicFramePr>
        <xdr:cNvPr id="6" name="Chart 74"/>
        <xdr:cNvGraphicFramePr/>
      </xdr:nvGraphicFramePr>
      <xdr:xfrm>
        <a:off x="11670840" y="7810920"/>
        <a:ext cx="4306680" cy="2495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13</xdr:col>
      <xdr:colOff>663840</xdr:colOff>
      <xdr:row>56</xdr:row>
      <xdr:rowOff>9360</xdr:rowOff>
    </xdr:from>
    <xdr:to>
      <xdr:col>20</xdr:col>
      <xdr:colOff>312480</xdr:colOff>
      <xdr:row>70</xdr:row>
      <xdr:rowOff>161640</xdr:rowOff>
    </xdr:to>
    <xdr:graphicFrame>
      <xdr:nvGraphicFramePr>
        <xdr:cNvPr id="7" name="Chart 75"/>
        <xdr:cNvGraphicFramePr/>
      </xdr:nvGraphicFramePr>
      <xdr:xfrm>
        <a:off x="11670840" y="10391760"/>
        <a:ext cx="4336920" cy="241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100440</xdr:colOff>
      <xdr:row>1</xdr:row>
      <xdr:rowOff>38160</xdr:rowOff>
    </xdr:from>
    <xdr:to>
      <xdr:col>14</xdr:col>
      <xdr:colOff>30960</xdr:colOff>
      <xdr:row>11</xdr:row>
      <xdr:rowOff>152640</xdr:rowOff>
    </xdr:to>
    <xdr:graphicFrame>
      <xdr:nvGraphicFramePr>
        <xdr:cNvPr id="8" name="Chart 3"/>
        <xdr:cNvGraphicFramePr/>
      </xdr:nvGraphicFramePr>
      <xdr:xfrm>
        <a:off x="5582520" y="200160"/>
        <a:ext cx="4568400" cy="2524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100440</xdr:colOff>
      <xdr:row>12</xdr:row>
      <xdr:rowOff>76320</xdr:rowOff>
    </xdr:from>
    <xdr:to>
      <xdr:col>14</xdr:col>
      <xdr:colOff>61200</xdr:colOff>
      <xdr:row>26</xdr:row>
      <xdr:rowOff>76320</xdr:rowOff>
    </xdr:to>
    <xdr:graphicFrame>
      <xdr:nvGraphicFramePr>
        <xdr:cNvPr id="9" name="Chart 4"/>
        <xdr:cNvGraphicFramePr/>
      </xdr:nvGraphicFramePr>
      <xdr:xfrm>
        <a:off x="5582520" y="2819520"/>
        <a:ext cx="4598640" cy="239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331920</xdr:colOff>
      <xdr:row>1</xdr:row>
      <xdr:rowOff>9720</xdr:rowOff>
    </xdr:from>
    <xdr:to>
      <xdr:col>21</xdr:col>
      <xdr:colOff>191880</xdr:colOff>
      <xdr:row>11</xdr:row>
      <xdr:rowOff>123840</xdr:rowOff>
    </xdr:to>
    <xdr:graphicFrame>
      <xdr:nvGraphicFramePr>
        <xdr:cNvPr id="10" name="Chart 5"/>
        <xdr:cNvGraphicFramePr/>
      </xdr:nvGraphicFramePr>
      <xdr:xfrm>
        <a:off x="10451880" y="171720"/>
        <a:ext cx="4367160" cy="252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331920</xdr:colOff>
      <xdr:row>12</xdr:row>
      <xdr:rowOff>56880</xdr:rowOff>
    </xdr:from>
    <xdr:to>
      <xdr:col>21</xdr:col>
      <xdr:colOff>191880</xdr:colOff>
      <xdr:row>26</xdr:row>
      <xdr:rowOff>76320</xdr:rowOff>
    </xdr:to>
    <xdr:graphicFrame>
      <xdr:nvGraphicFramePr>
        <xdr:cNvPr id="11" name="Chart 6"/>
        <xdr:cNvGraphicFramePr/>
      </xdr:nvGraphicFramePr>
      <xdr:xfrm>
        <a:off x="10451880" y="2800080"/>
        <a:ext cx="4367160" cy="241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cneale/Local%20Settings/Temporary%20Internet%20Files/OLK74/Houston%20Curves%20-%20Today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mccaff/Local%20Settings/Temporary%20Internet%20Files/OLK31/DieselVo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change"/>
      <sheetName val="Prior"/>
      <sheetName val="Links FileList"/>
      <sheetName val="File Dates &amp; Other"/>
      <sheetName val="Houston Curves - Toda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putsForDieselVol"/>
      <sheetName val="DieselVol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28125" defaultRowHeight="12.75" customHeight="true" zeroHeight="false" outlineLevelRow="0" outlineLevelCol="0"/>
  <cols>
    <col collapsed="false" customWidth="true" hidden="false" outlineLevel="0" max="1" min="1" style="1" width="4.28"/>
    <col collapsed="false" customWidth="true" hidden="false" outlineLevel="0" max="2" min="2" style="1" width="13.99"/>
    <col collapsed="false" customWidth="true" hidden="false" outlineLevel="0" max="3" min="3" style="1" width="13.56"/>
    <col collapsed="false" customWidth="true" hidden="false" outlineLevel="0" max="4" min="4" style="1" width="14.14"/>
    <col collapsed="false" customWidth="true" hidden="false" outlineLevel="0" max="5" min="5" style="1" width="13.99"/>
    <col collapsed="false" customWidth="true" hidden="false" outlineLevel="0" max="6" min="6" style="1" width="15.41"/>
    <col collapsed="false" customWidth="true" hidden="false" outlineLevel="0" max="7" min="7" style="1" width="15.13"/>
    <col collapsed="false" customWidth="true" hidden="false" outlineLevel="0" max="8" min="8" style="2" width="12.14"/>
    <col collapsed="false" customWidth="true" hidden="false" outlineLevel="0" max="9" min="9" style="2" width="9.14"/>
    <col collapsed="false" customWidth="true" hidden="false" outlineLevel="0" max="10" min="10" style="1" width="11.85"/>
    <col collapsed="false" customWidth="true" hidden="false" outlineLevel="0" max="11" min="11" style="1" width="11.99"/>
    <col collapsed="false" customWidth="true" hidden="false" outlineLevel="0" max="12" min="12" style="1" width="9.14"/>
    <col collapsed="false" customWidth="true" hidden="false" outlineLevel="0" max="13" min="13" style="1" width="11.42"/>
    <col collapsed="false" customWidth="true" hidden="false" outlineLevel="0" max="14" min="14" style="1" width="11.7"/>
    <col collapsed="false" customWidth="true" hidden="false" outlineLevel="0" max="253" min="15" style="1" width="9.14"/>
    <col collapsed="false" customWidth="true" hidden="false" outlineLevel="0" max="254" min="254" style="1" width="9.99"/>
    <col collapsed="false" customWidth="false" hidden="false" outlineLevel="0" max="257" min="255" style="1" width="10.28"/>
  </cols>
  <sheetData>
    <row r="1" customFormat="false" ht="23.25" hidden="false" customHeight="false" outlineLevel="0" collapsed="false">
      <c r="B1" s="3" t="s">
        <v>0</v>
      </c>
      <c r="F1" s="4" t="s">
        <v>1</v>
      </c>
      <c r="H1" s="5" t="s">
        <v>2</v>
      </c>
      <c r="I1" s="5"/>
      <c r="J1" s="5"/>
    </row>
    <row r="2" customFormat="false" ht="15" hidden="false" customHeight="true" outlineLevel="0" collapsed="false">
      <c r="B2" s="6"/>
      <c r="F2" s="4"/>
    </row>
    <row r="3" customFormat="false" ht="13.5" hidden="false" customHeight="false" outlineLevel="0" collapsed="false">
      <c r="B3" s="7" t="s">
        <v>3</v>
      </c>
      <c r="C3" s="8" t="n">
        <f aca="true">TODAY()</f>
        <v>45926</v>
      </c>
      <c r="D3" s="2"/>
      <c r="E3" s="2"/>
      <c r="F3" s="2"/>
      <c r="G3" s="2"/>
      <c r="H3" s="7" t="s">
        <v>4</v>
      </c>
      <c r="I3" s="7"/>
      <c r="J3" s="7"/>
    </row>
    <row r="4" customFormat="false" ht="16.5" hidden="false" customHeight="false" outlineLevel="0" collapsed="false">
      <c r="B4" s="9"/>
      <c r="C4" s="2"/>
      <c r="D4" s="2"/>
      <c r="E4" s="2"/>
      <c r="F4" s="2"/>
      <c r="G4" s="2"/>
      <c r="H4" s="10" t="s">
        <v>5</v>
      </c>
      <c r="I4" s="11" t="n">
        <f aca="false">I5</f>
        <v>37181</v>
      </c>
      <c r="J4" s="11"/>
    </row>
    <row r="5" customFormat="false" ht="16.5" hidden="false" customHeight="false" outlineLevel="0" collapsed="false">
      <c r="B5" s="9" t="s">
        <v>6</v>
      </c>
      <c r="C5" s="2"/>
      <c r="D5" s="2"/>
      <c r="E5" s="12"/>
      <c r="F5" s="2"/>
      <c r="G5" s="2"/>
      <c r="H5" s="10" t="s">
        <v>7</v>
      </c>
      <c r="I5" s="11" t="n">
        <f aca="false">'Brent Curves'!C4</f>
        <v>37181</v>
      </c>
      <c r="J5" s="11"/>
    </row>
    <row r="6" customFormat="false" ht="13.5" hidden="false" customHeight="false" outlineLevel="0" collapsed="false">
      <c r="B6" s="13"/>
      <c r="C6" s="12"/>
      <c r="D6" s="12"/>
      <c r="F6" s="14"/>
      <c r="G6" s="2"/>
      <c r="H6" s="10" t="s">
        <v>8</v>
      </c>
      <c r="I6" s="11" t="n">
        <f aca="false">'JCC Model Inputs'!G2</f>
        <v>37135</v>
      </c>
      <c r="J6" s="11"/>
      <c r="IT6" s="1" t="s">
        <v>9</v>
      </c>
      <c r="IU6" s="1" t="s">
        <v>10</v>
      </c>
    </row>
    <row r="7" customFormat="false" ht="16.5" hidden="false" customHeight="true" outlineLevel="0" collapsed="false">
      <c r="B7" s="15" t="s">
        <v>11</v>
      </c>
      <c r="C7" s="16" t="e">
        <f aca="false">SUMPRODUCT(F14:F31,'Swap Calculation'!L7:L24)/SUM('Swap Calculation'!L7:L24)</f>
        <v>#VALUE!</v>
      </c>
      <c r="D7" s="17" t="s">
        <v>12</v>
      </c>
      <c r="E7" s="18" t="n">
        <v>2</v>
      </c>
      <c r="F7" s="2"/>
      <c r="G7" s="2"/>
      <c r="H7" s="15" t="s">
        <v>13</v>
      </c>
      <c r="I7" s="19" t="n">
        <f aca="false">'IR-FX Curves'!B3</f>
        <v>37181.6530092593</v>
      </c>
      <c r="J7" s="19"/>
      <c r="IS7" s="1" t="n">
        <v>1</v>
      </c>
      <c r="IT7" s="1" t="s">
        <v>14</v>
      </c>
      <c r="IU7" s="1" t="s">
        <v>14</v>
      </c>
    </row>
    <row r="8" customFormat="false" ht="17.25" hidden="false" customHeight="true" outlineLevel="0" collapsed="false">
      <c r="B8" s="2"/>
      <c r="C8" s="2"/>
      <c r="D8" s="2"/>
      <c r="E8" s="12" t="s">
        <v>1</v>
      </c>
      <c r="F8" s="20" t="s">
        <v>1</v>
      </c>
      <c r="G8" s="12" t="s">
        <v>1</v>
      </c>
      <c r="H8" s="15" t="s">
        <v>15</v>
      </c>
      <c r="I8" s="19" t="n">
        <f aca="false">'IR-FX Curves'!B3</f>
        <v>37181.6530092593</v>
      </c>
      <c r="J8" s="19"/>
      <c r="IS8" s="1" t="n">
        <f aca="false">IS7+1</f>
        <v>2</v>
      </c>
      <c r="IT8" s="1" t="s">
        <v>16</v>
      </c>
      <c r="IU8" s="1" t="s">
        <v>16</v>
      </c>
    </row>
    <row r="9" customFormat="false" ht="17.25" hidden="false" customHeight="true" outlineLevel="0" collapsed="false">
      <c r="B9" s="21"/>
      <c r="C9" s="22"/>
      <c r="D9" s="2"/>
      <c r="E9" s="12"/>
      <c r="F9" s="20"/>
      <c r="G9" s="12"/>
      <c r="H9" s="13"/>
      <c r="J9" s="2"/>
    </row>
    <row r="10" customFormat="false" ht="18.75" hidden="false" customHeight="true" outlineLevel="0" collapsed="false">
      <c r="B10" s="23" t="s">
        <v>1</v>
      </c>
      <c r="C10" s="12"/>
      <c r="D10" s="5" t="s">
        <v>17</v>
      </c>
      <c r="E10" s="5"/>
      <c r="F10" s="24"/>
      <c r="G10" s="25"/>
      <c r="H10" s="13"/>
      <c r="J10" s="2"/>
      <c r="IS10" s="1" t="n">
        <f aca="false">IS8+1</f>
        <v>3</v>
      </c>
      <c r="IT10" s="1" t="s">
        <v>18</v>
      </c>
      <c r="IU10" s="1" t="s">
        <v>18</v>
      </c>
    </row>
    <row r="11" customFormat="false" ht="13.5" hidden="false" customHeight="true" outlineLevel="0" collapsed="false">
      <c r="A11" s="26"/>
      <c r="B11" s="27"/>
      <c r="C11" s="28"/>
      <c r="D11" s="29" t="s">
        <v>1</v>
      </c>
      <c r="E11" s="30"/>
      <c r="F11" s="13" t="s">
        <v>1</v>
      </c>
      <c r="G11" s="13" t="s">
        <v>1</v>
      </c>
      <c r="J11" s="2"/>
      <c r="K11" s="2"/>
      <c r="IS11" s="1" t="n">
        <f aca="false">IS10+1</f>
        <v>4</v>
      </c>
      <c r="IT11" s="1" t="s">
        <v>19</v>
      </c>
      <c r="IU11" s="1" t="s">
        <v>19</v>
      </c>
    </row>
    <row r="12" customFormat="false" ht="13.5" hidden="false" customHeight="true" outlineLevel="0" collapsed="false">
      <c r="B12" s="7" t="s">
        <v>20</v>
      </c>
      <c r="C12" s="31" t="s">
        <v>21</v>
      </c>
      <c r="D12" s="32" t="s">
        <v>22</v>
      </c>
      <c r="E12" s="33" t="s">
        <v>23</v>
      </c>
      <c r="F12" s="31" t="s">
        <v>24</v>
      </c>
      <c r="G12" s="33" t="s">
        <v>25</v>
      </c>
      <c r="H12" s="34"/>
      <c r="J12" s="2"/>
      <c r="K12" s="2"/>
    </row>
    <row r="13" customFormat="false" ht="13.5" hidden="false" customHeight="true" outlineLevel="0" collapsed="false">
      <c r="B13" s="7"/>
      <c r="C13" s="31"/>
      <c r="D13" s="32"/>
      <c r="E13" s="33"/>
      <c r="F13" s="31"/>
      <c r="G13" s="33"/>
      <c r="H13" s="34"/>
      <c r="J13" s="2"/>
      <c r="K13" s="2"/>
    </row>
    <row r="14" customFormat="false" ht="13.5" hidden="false" customHeight="true" outlineLevel="0" collapsed="false">
      <c r="B14" s="35" t="n">
        <f aca="false">DATE(YEAR(C3),MONTH(C3)+1,1)</f>
        <v>45931</v>
      </c>
      <c r="C14" s="36" t="e">
        <f aca="false">'Swap Calculation'!E7</f>
        <v>#VALUE!</v>
      </c>
      <c r="D14" s="37"/>
      <c r="E14" s="38"/>
      <c r="F14" s="39" t="e">
        <f aca="false">'Swap Calculation'!G7+E14</f>
        <v>#VALUE!</v>
      </c>
      <c r="G14" s="36" t="e">
        <f aca="false">(F14/VLOOKUP(B14,'IR-FX Curves'!$A$6:$D$132,4))/6.289813735</f>
        <v>#VALUE!</v>
      </c>
      <c r="H14" s="27"/>
      <c r="J14" s="2"/>
      <c r="K14" s="2"/>
    </row>
    <row r="15" customFormat="false" ht="13.5" hidden="false" customHeight="true" outlineLevel="0" collapsed="false">
      <c r="B15" s="35" t="n">
        <f aca="false">DATE(YEAR(B14),MONTH(B14)+1,1)</f>
        <v>45962</v>
      </c>
      <c r="C15" s="36" t="e">
        <f aca="false">'Swap Calculation'!E8</f>
        <v>#VALUE!</v>
      </c>
      <c r="D15" s="37"/>
      <c r="E15" s="38"/>
      <c r="F15" s="39" t="e">
        <f aca="false">'Swap Calculation'!G8+E15</f>
        <v>#VALUE!</v>
      </c>
      <c r="G15" s="36" t="e">
        <f aca="false">(F15/VLOOKUP(B15,'IR-FX Curves'!$A$6:$D$132,4))/6.289813735</f>
        <v>#VALUE!</v>
      </c>
      <c r="H15" s="27"/>
      <c r="J15" s="2"/>
      <c r="K15" s="2"/>
    </row>
    <row r="16" customFormat="false" ht="13.5" hidden="false" customHeight="true" outlineLevel="0" collapsed="false">
      <c r="B16" s="35" t="n">
        <f aca="false">DATE(YEAR(B15),MONTH(B15)+1,1)</f>
        <v>45992</v>
      </c>
      <c r="C16" s="36" t="e">
        <f aca="false">'Swap Calculation'!E9</f>
        <v>#VALUE!</v>
      </c>
      <c r="D16" s="37"/>
      <c r="E16" s="38"/>
      <c r="F16" s="39" t="e">
        <f aca="false">'Swap Calculation'!G9+E16</f>
        <v>#VALUE!</v>
      </c>
      <c r="G16" s="36" t="e">
        <f aca="false">(F16/VLOOKUP(B16,'IR-FX Curves'!$A$6:$D$132,4))/6.289813735</f>
        <v>#VALUE!</v>
      </c>
      <c r="H16" s="27"/>
      <c r="J16" s="2"/>
      <c r="K16" s="2"/>
    </row>
    <row r="17" customFormat="false" ht="13.5" hidden="false" customHeight="true" outlineLevel="0" collapsed="false">
      <c r="B17" s="35" t="n">
        <f aca="false">DATE(YEAR(B16),MONTH(B16)+1,1)</f>
        <v>46023</v>
      </c>
      <c r="C17" s="36" t="e">
        <f aca="false">'Swap Calculation'!E10</f>
        <v>#VALUE!</v>
      </c>
      <c r="D17" s="37"/>
      <c r="E17" s="38"/>
      <c r="F17" s="39" t="e">
        <f aca="false">'Swap Calculation'!G10+E17</f>
        <v>#VALUE!</v>
      </c>
      <c r="G17" s="36" t="e">
        <f aca="false">(F17/VLOOKUP(B17,'IR-FX Curves'!$A$6:$D$132,4))/6.289813735</f>
        <v>#VALUE!</v>
      </c>
      <c r="H17" s="27"/>
      <c r="J17" s="2"/>
      <c r="K17" s="2"/>
    </row>
    <row r="18" customFormat="false" ht="13.5" hidden="false" customHeight="true" outlineLevel="0" collapsed="false">
      <c r="B18" s="35" t="n">
        <f aca="false">DATE(YEAR(B17),MONTH(B17)+1,1)</f>
        <v>46054</v>
      </c>
      <c r="C18" s="36" t="e">
        <f aca="false">'Swap Calculation'!E11</f>
        <v>#VALUE!</v>
      </c>
      <c r="D18" s="37"/>
      <c r="E18" s="38"/>
      <c r="F18" s="39" t="e">
        <f aca="false">'Swap Calculation'!G11+E18</f>
        <v>#VALUE!</v>
      </c>
      <c r="G18" s="36" t="e">
        <f aca="false">(F18/VLOOKUP(B18,'IR-FX Curves'!$A$6:$D$132,4))/6.289813735</f>
        <v>#VALUE!</v>
      </c>
      <c r="H18" s="27"/>
      <c r="J18" s="2"/>
      <c r="K18" s="2"/>
    </row>
    <row r="19" customFormat="false" ht="13.5" hidden="false" customHeight="true" outlineLevel="0" collapsed="false">
      <c r="B19" s="35" t="n">
        <f aca="false">DATE(YEAR(B18),MONTH(B18)+1,1)</f>
        <v>46082</v>
      </c>
      <c r="C19" s="36" t="e">
        <f aca="false">'Swap Calculation'!E12</f>
        <v>#VALUE!</v>
      </c>
      <c r="D19" s="37"/>
      <c r="E19" s="38"/>
      <c r="F19" s="39" t="e">
        <f aca="false">'Swap Calculation'!G12+E19</f>
        <v>#VALUE!</v>
      </c>
      <c r="G19" s="36" t="e">
        <f aca="false">(F19/VLOOKUP(B19,'IR-FX Curves'!$A$6:$D$132,4))/6.289813735</f>
        <v>#VALUE!</v>
      </c>
      <c r="H19" s="27"/>
      <c r="J19" s="2"/>
      <c r="K19" s="2"/>
    </row>
    <row r="20" customFormat="false" ht="13.5" hidden="false" customHeight="true" outlineLevel="0" collapsed="false">
      <c r="B20" s="35" t="n">
        <f aca="false">DATE(YEAR(B19),MONTH(B19)+1,1)</f>
        <v>46113</v>
      </c>
      <c r="C20" s="36" t="e">
        <f aca="false">'Swap Calculation'!E13</f>
        <v>#VALUE!</v>
      </c>
      <c r="D20" s="37"/>
      <c r="E20" s="38"/>
      <c r="F20" s="39" t="e">
        <f aca="false">'Swap Calculation'!G13+E20</f>
        <v>#VALUE!</v>
      </c>
      <c r="G20" s="36" t="e">
        <f aca="false">(F20/VLOOKUP(B20,'IR-FX Curves'!$A$6:$D$132,4))/6.289813735</f>
        <v>#VALUE!</v>
      </c>
      <c r="H20" s="27"/>
      <c r="J20" s="2"/>
      <c r="K20" s="2"/>
    </row>
    <row r="21" customFormat="false" ht="13.5" hidden="false" customHeight="true" outlineLevel="0" collapsed="false">
      <c r="B21" s="35" t="n">
        <f aca="false">DATE(YEAR(B20),MONTH(B20)+1,1)</f>
        <v>46143</v>
      </c>
      <c r="C21" s="36" t="e">
        <f aca="false">'Swap Calculation'!E14</f>
        <v>#VALUE!</v>
      </c>
      <c r="D21" s="37"/>
      <c r="E21" s="38"/>
      <c r="F21" s="39" t="e">
        <f aca="false">'Swap Calculation'!G14+E21</f>
        <v>#VALUE!</v>
      </c>
      <c r="G21" s="36" t="e">
        <f aca="false">(F21/VLOOKUP(B21,'IR-FX Curves'!$A$6:$D$132,4))/6.289813735</f>
        <v>#VALUE!</v>
      </c>
      <c r="H21" s="27"/>
      <c r="J21" s="2"/>
      <c r="K21" s="2"/>
    </row>
    <row r="22" customFormat="false" ht="13.5" hidden="false" customHeight="true" outlineLevel="0" collapsed="false">
      <c r="B22" s="35" t="n">
        <f aca="false">DATE(YEAR(B21),MONTH(B21)+1,1)</f>
        <v>46174</v>
      </c>
      <c r="C22" s="36" t="e">
        <f aca="false">'Swap Calculation'!E15</f>
        <v>#VALUE!</v>
      </c>
      <c r="D22" s="37"/>
      <c r="E22" s="38"/>
      <c r="F22" s="39" t="e">
        <f aca="false">'Swap Calculation'!G15+E22</f>
        <v>#VALUE!</v>
      </c>
      <c r="G22" s="36" t="e">
        <f aca="false">(F22/VLOOKUP(B22,'IR-FX Curves'!$A$6:$D$132,4))/6.289813735</f>
        <v>#VALUE!</v>
      </c>
      <c r="H22" s="27"/>
      <c r="J22" s="2"/>
      <c r="K22" s="2"/>
    </row>
    <row r="23" customFormat="false" ht="13.5" hidden="false" customHeight="true" outlineLevel="0" collapsed="false">
      <c r="B23" s="35" t="n">
        <f aca="false">DATE(YEAR(B22),MONTH(B22)+1,1)</f>
        <v>46204</v>
      </c>
      <c r="C23" s="36" t="e">
        <f aca="false">'Swap Calculation'!E16</f>
        <v>#VALUE!</v>
      </c>
      <c r="D23" s="37"/>
      <c r="E23" s="38"/>
      <c r="F23" s="39" t="e">
        <f aca="false">'Swap Calculation'!G16+E23</f>
        <v>#VALUE!</v>
      </c>
      <c r="G23" s="36" t="e">
        <f aca="false">(F23/VLOOKUP(B23,'IR-FX Curves'!$A$6:$D$132,4))/6.289813735</f>
        <v>#VALUE!</v>
      </c>
      <c r="H23" s="27"/>
      <c r="J23" s="2"/>
      <c r="K23" s="2"/>
    </row>
    <row r="24" customFormat="false" ht="13.5" hidden="false" customHeight="true" outlineLevel="0" collapsed="false">
      <c r="B24" s="35" t="n">
        <f aca="false">DATE(YEAR(B23),MONTH(B23)+1,1)</f>
        <v>46235</v>
      </c>
      <c r="C24" s="36" t="e">
        <f aca="false">'Swap Calculation'!E17</f>
        <v>#VALUE!</v>
      </c>
      <c r="D24" s="37"/>
      <c r="E24" s="38"/>
      <c r="F24" s="39" t="e">
        <f aca="false">'Swap Calculation'!G17+E24</f>
        <v>#VALUE!</v>
      </c>
      <c r="G24" s="36" t="e">
        <f aca="false">(F24/VLOOKUP(B24,'IR-FX Curves'!$A$6:$D$132,4))/6.289813735</f>
        <v>#VALUE!</v>
      </c>
      <c r="H24" s="27"/>
      <c r="J24" s="2"/>
      <c r="K24" s="2"/>
    </row>
    <row r="25" customFormat="false" ht="13.5" hidden="false" customHeight="false" outlineLevel="0" collapsed="false">
      <c r="B25" s="35" t="n">
        <f aca="false">DATE(YEAR(B24),MONTH(B24)+1,1)</f>
        <v>46266</v>
      </c>
      <c r="C25" s="36" t="e">
        <f aca="false">'Swap Calculation'!E18</f>
        <v>#VALUE!</v>
      </c>
      <c r="D25" s="37"/>
      <c r="E25" s="38"/>
      <c r="F25" s="39" t="e">
        <f aca="false">'Swap Calculation'!G18+E25</f>
        <v>#VALUE!</v>
      </c>
      <c r="G25" s="36" t="e">
        <f aca="false">(F25/VLOOKUP(B25,'IR-FX Curves'!$A$6:$D$132,4))/6.289813735</f>
        <v>#VALUE!</v>
      </c>
      <c r="H25" s="27"/>
      <c r="J25" s="2"/>
      <c r="K25" s="2"/>
      <c r="IS25" s="1" t="n">
        <f aca="false">IS11+1</f>
        <v>5</v>
      </c>
      <c r="IT25" s="1" t="s">
        <v>26</v>
      </c>
      <c r="IU25" s="1" t="s">
        <v>26</v>
      </c>
    </row>
    <row r="26" customFormat="false" ht="13.5" hidden="false" customHeight="false" outlineLevel="0" collapsed="false">
      <c r="B26" s="35" t="n">
        <f aca="false">DATE(YEAR(B25),MONTH(B25)+1,1)</f>
        <v>46296</v>
      </c>
      <c r="C26" s="36" t="e">
        <f aca="false">'Swap Calculation'!E19</f>
        <v>#VALUE!</v>
      </c>
      <c r="D26" s="37"/>
      <c r="E26" s="38"/>
      <c r="F26" s="39" t="e">
        <f aca="false">'Swap Calculation'!G19+E26</f>
        <v>#VALUE!</v>
      </c>
      <c r="G26" s="36" t="e">
        <f aca="false">(F26/VLOOKUP(B26,'IR-FX Curves'!$A$6:$D$132,4))/6.289813735</f>
        <v>#VALUE!</v>
      </c>
      <c r="H26" s="27"/>
      <c r="J26" s="2"/>
      <c r="K26" s="2"/>
    </row>
    <row r="27" customFormat="false" ht="13.5" hidden="false" customHeight="false" outlineLevel="0" collapsed="false">
      <c r="B27" s="35" t="n">
        <f aca="false">DATE(YEAR(B26),MONTH(B26)+1,1)</f>
        <v>46327</v>
      </c>
      <c r="C27" s="36" t="e">
        <f aca="false">'Swap Calculation'!E20</f>
        <v>#VALUE!</v>
      </c>
      <c r="D27" s="37"/>
      <c r="E27" s="38"/>
      <c r="F27" s="39" t="e">
        <f aca="false">'Swap Calculation'!G20+E27</f>
        <v>#VALUE!</v>
      </c>
      <c r="G27" s="36" t="e">
        <f aca="false">(F27/VLOOKUP(B27,'IR-FX Curves'!$A$6:$D$132,4))/6.289813735</f>
        <v>#VALUE!</v>
      </c>
      <c r="H27" s="27"/>
      <c r="J27" s="2"/>
      <c r="K27" s="2"/>
    </row>
    <row r="28" customFormat="false" ht="13.5" hidden="false" customHeight="false" outlineLevel="0" collapsed="false">
      <c r="B28" s="35" t="n">
        <f aca="false">DATE(YEAR(B27),MONTH(B27)+1,1)</f>
        <v>46357</v>
      </c>
      <c r="C28" s="36" t="e">
        <f aca="false">'Swap Calculation'!E21</f>
        <v>#VALUE!</v>
      </c>
      <c r="D28" s="37"/>
      <c r="E28" s="38"/>
      <c r="F28" s="39" t="e">
        <f aca="false">'Swap Calculation'!G21+E28</f>
        <v>#VALUE!</v>
      </c>
      <c r="G28" s="36" t="e">
        <f aca="false">(F28/VLOOKUP(B28,'IR-FX Curves'!$A$6:$D$132,4))/6.289813735</f>
        <v>#VALUE!</v>
      </c>
      <c r="H28" s="27"/>
      <c r="J28" s="2"/>
      <c r="K28" s="2"/>
    </row>
    <row r="29" customFormat="false" ht="13.5" hidden="false" customHeight="false" outlineLevel="0" collapsed="false">
      <c r="B29" s="35" t="n">
        <f aca="false">DATE(YEAR(B28),MONTH(B28)+1,1)</f>
        <v>46388</v>
      </c>
      <c r="C29" s="36" t="e">
        <f aca="false">'Swap Calculation'!E22</f>
        <v>#VALUE!</v>
      </c>
      <c r="D29" s="37"/>
      <c r="E29" s="38"/>
      <c r="F29" s="39" t="e">
        <f aca="false">'Swap Calculation'!G22+E29</f>
        <v>#VALUE!</v>
      </c>
      <c r="G29" s="36" t="e">
        <f aca="false">(F29/VLOOKUP(B29,'IR-FX Curves'!$A$6:$D$132,4))/6.289813735</f>
        <v>#VALUE!</v>
      </c>
      <c r="H29" s="27"/>
      <c r="J29" s="2"/>
      <c r="K29" s="2"/>
    </row>
    <row r="30" customFormat="false" ht="13.5" hidden="false" customHeight="false" outlineLevel="0" collapsed="false">
      <c r="B30" s="35" t="n">
        <f aca="false">DATE(YEAR(B29),MONTH(B29)+1,1)</f>
        <v>46419</v>
      </c>
      <c r="C30" s="36" t="e">
        <f aca="false">'Swap Calculation'!E23</f>
        <v>#VALUE!</v>
      </c>
      <c r="D30" s="37"/>
      <c r="E30" s="38"/>
      <c r="F30" s="39" t="e">
        <f aca="false">'Swap Calculation'!G23+E30</f>
        <v>#VALUE!</v>
      </c>
      <c r="G30" s="36" t="e">
        <f aca="false">(F30/VLOOKUP(B30,'IR-FX Curves'!$A$6:$D$132,4))/6.289813735</f>
        <v>#VALUE!</v>
      </c>
      <c r="H30" s="27"/>
      <c r="J30" s="2"/>
      <c r="K30" s="2"/>
    </row>
    <row r="31" customFormat="false" ht="13.5" hidden="false" customHeight="false" outlineLevel="0" collapsed="false">
      <c r="B31" s="35" t="n">
        <f aca="false">DATE(YEAR(B30),MONTH(B30)+1,1)</f>
        <v>46447</v>
      </c>
      <c r="C31" s="36" t="e">
        <f aca="false">'Swap Calculation'!E24</f>
        <v>#VALUE!</v>
      </c>
      <c r="D31" s="37"/>
      <c r="E31" s="38"/>
      <c r="F31" s="39" t="e">
        <f aca="false">'Swap Calculation'!G24+E31</f>
        <v>#VALUE!</v>
      </c>
      <c r="G31" s="36" t="e">
        <f aca="false">(F31/VLOOKUP(B31,'IR-FX Curves'!$A$6:$D$132,4))/6.289813735</f>
        <v>#VALUE!</v>
      </c>
      <c r="H31" s="27"/>
      <c r="J31" s="2"/>
      <c r="K31" s="2"/>
    </row>
    <row r="32" customFormat="false" ht="12.75" hidden="false" customHeight="false" outlineLevel="0" collapsed="false">
      <c r="B32" s="26"/>
      <c r="G32" s="2"/>
      <c r="J32" s="2"/>
      <c r="K32" s="2"/>
      <c r="IS32" s="1" t="n">
        <f aca="false">IS25+1</f>
        <v>6</v>
      </c>
      <c r="IT32" s="1" t="s">
        <v>27</v>
      </c>
      <c r="IU32" s="1" t="s">
        <v>27</v>
      </c>
    </row>
    <row r="33" customFormat="false" ht="12.75" hidden="false" customHeight="false" outlineLevel="0" collapsed="false">
      <c r="B33" s="12"/>
      <c r="C33" s="2"/>
      <c r="D33" s="25"/>
      <c r="E33" s="13"/>
      <c r="F33" s="13"/>
      <c r="G33" s="13"/>
      <c r="I33" s="13"/>
      <c r="J33" s="2"/>
      <c r="IS33" s="1" t="e">
        <f aca="false">#REF!+1</f>
        <v>#REF!</v>
      </c>
      <c r="IT33" s="1" t="s">
        <v>28</v>
      </c>
      <c r="IU33" s="1" t="s">
        <v>28</v>
      </c>
    </row>
    <row r="34" customFormat="false" ht="15.75" hidden="false" customHeight="false" outlineLevel="0" collapsed="false">
      <c r="B34" s="9" t="s">
        <v>29</v>
      </c>
      <c r="C34" s="2"/>
      <c r="D34" s="2"/>
      <c r="E34" s="13"/>
      <c r="F34" s="13"/>
      <c r="G34" s="13"/>
      <c r="IS34" s="1" t="e">
        <f aca="false">IS33+1</f>
        <v>#REF!</v>
      </c>
      <c r="IT34" s="1" t="s">
        <v>30</v>
      </c>
      <c r="IU34" s="1" t="s">
        <v>30</v>
      </c>
    </row>
    <row r="35" customFormat="false" ht="13.5" hidden="false" customHeight="false" outlineLevel="0" collapsed="false">
      <c r="B35" s="12"/>
      <c r="C35" s="13"/>
      <c r="D35" s="40"/>
      <c r="E35" s="13"/>
      <c r="F35" s="13"/>
      <c r="G35" s="13"/>
      <c r="H35" s="13"/>
    </row>
    <row r="36" customFormat="false" ht="39" hidden="false" customHeight="false" outlineLevel="0" collapsed="false">
      <c r="B36" s="7" t="s">
        <v>20</v>
      </c>
      <c r="C36" s="31" t="s">
        <v>31</v>
      </c>
      <c r="D36" s="31" t="s">
        <v>32</v>
      </c>
      <c r="E36" s="31" t="s">
        <v>33</v>
      </c>
      <c r="F36" s="31" t="s">
        <v>34</v>
      </c>
      <c r="G36" s="41" t="s">
        <v>35</v>
      </c>
      <c r="H36" s="13"/>
      <c r="I36" s="42" t="s">
        <v>36</v>
      </c>
      <c r="J36" s="42"/>
      <c r="K36" s="42"/>
      <c r="IT36" s="1" t="n">
        <v>4</v>
      </c>
      <c r="IU36" s="1" t="n">
        <v>5</v>
      </c>
    </row>
    <row r="37" customFormat="false" ht="13.5" hidden="false" customHeight="false" outlineLevel="0" collapsed="false">
      <c r="A37" s="2"/>
      <c r="B37" s="43" t="n">
        <f aca="false">B14</f>
        <v>45931</v>
      </c>
      <c r="C37" s="44" t="n">
        <f aca="false">D14</f>
        <v>0</v>
      </c>
      <c r="D37" s="45" t="n">
        <f aca="false">C37*6.289813735</f>
        <v>0</v>
      </c>
      <c r="E37" s="44" t="n">
        <f aca="false">'Brent Hedge Calculations'!U30</f>
        <v>0</v>
      </c>
      <c r="F37" s="46"/>
      <c r="G37" s="45" t="n">
        <f aca="false">E37+F37</f>
        <v>0</v>
      </c>
      <c r="H37" s="13"/>
      <c r="I37" s="47" t="s">
        <v>37</v>
      </c>
      <c r="J37" s="48"/>
      <c r="K37" s="49" t="n">
        <f aca="false">SUMPRODUCT('Position Report'!D6:D23,'Swap Calculation'!K7:K24)</f>
        <v>0</v>
      </c>
    </row>
    <row r="38" customFormat="false" ht="13.5" hidden="false" customHeight="false" outlineLevel="0" collapsed="false">
      <c r="A38" s="2"/>
      <c r="B38" s="43" t="n">
        <f aca="false">B15</f>
        <v>45962</v>
      </c>
      <c r="C38" s="44" t="n">
        <f aca="false">D15</f>
        <v>0</v>
      </c>
      <c r="D38" s="45" t="n">
        <f aca="false">C38*6.289813735</f>
        <v>0</v>
      </c>
      <c r="E38" s="44" t="n">
        <f aca="false">'Brent Hedge Calculations'!U31</f>
        <v>0</v>
      </c>
      <c r="F38" s="46"/>
      <c r="G38" s="45" t="n">
        <f aca="false">E38+F38</f>
        <v>0</v>
      </c>
      <c r="I38" s="50" t="s">
        <v>38</v>
      </c>
      <c r="J38" s="51"/>
      <c r="K38" s="52" t="n">
        <f aca="false">SUMPRODUCT('Position Report'!E6:E23,'Swap Calculation'!K7:K24)</f>
        <v>0</v>
      </c>
    </row>
    <row r="39" customFormat="false" ht="15" hidden="false" customHeight="true" outlineLevel="0" collapsed="false">
      <c r="A39" s="53"/>
      <c r="B39" s="43" t="n">
        <f aca="false">B16</f>
        <v>45992</v>
      </c>
      <c r="C39" s="44" t="n">
        <f aca="false">D16</f>
        <v>0</v>
      </c>
      <c r="D39" s="45" t="n">
        <f aca="false">C39*6.289813735</f>
        <v>0</v>
      </c>
      <c r="E39" s="44" t="n">
        <f aca="false">'Brent Hedge Calculations'!U32</f>
        <v>0</v>
      </c>
      <c r="F39" s="46"/>
      <c r="G39" s="45" t="n">
        <f aca="false">E39+F39</f>
        <v>0</v>
      </c>
      <c r="H39" s="53"/>
      <c r="I39" s="54" t="s">
        <v>39</v>
      </c>
      <c r="J39" s="54"/>
      <c r="K39" s="55" t="n">
        <f aca="false">SUMPRODUCT('Position Report'!F6:F23,'Swap Calculation'!K7:K24)</f>
        <v>0</v>
      </c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  <c r="IW39" s="56"/>
    </row>
    <row r="40" customFormat="false" ht="15.75" hidden="false" customHeight="true" outlineLevel="0" collapsed="false">
      <c r="A40" s="53"/>
      <c r="B40" s="43" t="n">
        <f aca="false">B17</f>
        <v>46023</v>
      </c>
      <c r="C40" s="44" t="n">
        <f aca="false">D17</f>
        <v>0</v>
      </c>
      <c r="D40" s="45" t="n">
        <f aca="false">C40*6.289813735</f>
        <v>0</v>
      </c>
      <c r="E40" s="44" t="n">
        <f aca="false">'Brent Hedge Calculations'!U33</f>
        <v>0</v>
      </c>
      <c r="F40" s="46"/>
      <c r="G40" s="45" t="n">
        <f aca="false">E40+F40</f>
        <v>0</v>
      </c>
      <c r="H40" s="53"/>
      <c r="I40" s="57" t="s">
        <v>40</v>
      </c>
      <c r="J40" s="57"/>
      <c r="K40" s="58" t="n">
        <f aca="false">SUMPRODUCT('Position Report'!G6:G23,'Swap Calculation'!K7:K24)</f>
        <v>0</v>
      </c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  <c r="IW40" s="56"/>
    </row>
    <row r="41" customFormat="false" ht="13.5" hidden="false" customHeight="false" outlineLevel="0" collapsed="false">
      <c r="A41" s="2"/>
      <c r="B41" s="43" t="n">
        <f aca="false">B18</f>
        <v>46054</v>
      </c>
      <c r="C41" s="44" t="n">
        <f aca="false">D18</f>
        <v>0</v>
      </c>
      <c r="D41" s="45" t="n">
        <f aca="false">C41*6.289813735</f>
        <v>0</v>
      </c>
      <c r="E41" s="44" t="n">
        <f aca="false">'Brent Hedge Calculations'!U34</f>
        <v>0</v>
      </c>
      <c r="F41" s="46"/>
      <c r="G41" s="45" t="n">
        <f aca="false">E41+F41</f>
        <v>0</v>
      </c>
    </row>
    <row r="42" customFormat="false" ht="13.5" hidden="false" customHeight="false" outlineLevel="0" collapsed="false">
      <c r="A42" s="2"/>
      <c r="B42" s="43" t="n">
        <f aca="false">B19</f>
        <v>46082</v>
      </c>
      <c r="C42" s="44" t="n">
        <f aca="false">D19</f>
        <v>0</v>
      </c>
      <c r="D42" s="45" t="n">
        <f aca="false">C42*6.289813735</f>
        <v>0</v>
      </c>
      <c r="E42" s="44" t="n">
        <f aca="false">'Brent Hedge Calculations'!U35</f>
        <v>0</v>
      </c>
      <c r="F42" s="46"/>
      <c r="G42" s="45" t="n">
        <f aca="false">E42+F42</f>
        <v>0</v>
      </c>
    </row>
    <row r="43" customFormat="false" ht="13.5" hidden="false" customHeight="false" outlineLevel="0" collapsed="false">
      <c r="A43" s="2"/>
      <c r="B43" s="43" t="n">
        <f aca="false">B20</f>
        <v>46113</v>
      </c>
      <c r="C43" s="44" t="n">
        <f aca="false">D20</f>
        <v>0</v>
      </c>
      <c r="D43" s="45" t="n">
        <f aca="false">C43*6.289813735</f>
        <v>0</v>
      </c>
      <c r="E43" s="44" t="n">
        <f aca="false">'Brent Hedge Calculations'!U36</f>
        <v>0</v>
      </c>
      <c r="F43" s="46"/>
      <c r="G43" s="45" t="n">
        <f aca="false">E43+F43</f>
        <v>0</v>
      </c>
    </row>
    <row r="44" customFormat="false" ht="13.5" hidden="false" customHeight="false" outlineLevel="0" collapsed="false">
      <c r="A44" s="2"/>
      <c r="B44" s="43" t="n">
        <f aca="false">B21</f>
        <v>46143</v>
      </c>
      <c r="C44" s="44" t="n">
        <f aca="false">D21</f>
        <v>0</v>
      </c>
      <c r="D44" s="45" t="n">
        <f aca="false">C44*6.289813735</f>
        <v>0</v>
      </c>
      <c r="E44" s="44" t="n">
        <f aca="false">'Brent Hedge Calculations'!U37</f>
        <v>0</v>
      </c>
      <c r="F44" s="46"/>
      <c r="G44" s="45" t="n">
        <f aca="false">E44+F44</f>
        <v>0</v>
      </c>
    </row>
    <row r="45" customFormat="false" ht="13.5" hidden="false" customHeight="false" outlineLevel="0" collapsed="false">
      <c r="A45" s="2"/>
      <c r="B45" s="43" t="n">
        <f aca="false">B22</f>
        <v>46174</v>
      </c>
      <c r="C45" s="44" t="n">
        <f aca="false">D22</f>
        <v>0</v>
      </c>
      <c r="D45" s="45" t="n">
        <f aca="false">C45*6.289813735</f>
        <v>0</v>
      </c>
      <c r="E45" s="44" t="n">
        <f aca="false">'Brent Hedge Calculations'!U38</f>
        <v>0</v>
      </c>
      <c r="F45" s="46"/>
      <c r="G45" s="45" t="n">
        <f aca="false">E45+F45</f>
        <v>0</v>
      </c>
    </row>
    <row r="46" customFormat="false" ht="13.5" hidden="false" customHeight="false" outlineLevel="0" collapsed="false">
      <c r="A46" s="2"/>
      <c r="B46" s="43" t="n">
        <f aca="false">B23</f>
        <v>46204</v>
      </c>
      <c r="C46" s="44" t="n">
        <f aca="false">D23</f>
        <v>0</v>
      </c>
      <c r="D46" s="45" t="n">
        <f aca="false">C46*6.289813735</f>
        <v>0</v>
      </c>
      <c r="E46" s="44" t="n">
        <f aca="false">'Brent Hedge Calculations'!U39</f>
        <v>0</v>
      </c>
      <c r="F46" s="46"/>
      <c r="G46" s="45" t="n">
        <f aca="false">E46+F46</f>
        <v>0</v>
      </c>
    </row>
    <row r="47" customFormat="false" ht="13.5" hidden="false" customHeight="false" outlineLevel="0" collapsed="false">
      <c r="A47" s="2"/>
      <c r="B47" s="43" t="n">
        <f aca="false">B24</f>
        <v>46235</v>
      </c>
      <c r="C47" s="44" t="n">
        <f aca="false">D24</f>
        <v>0</v>
      </c>
      <c r="D47" s="45" t="n">
        <f aca="false">C47*6.289813735</f>
        <v>0</v>
      </c>
      <c r="E47" s="44" t="n">
        <f aca="false">'Brent Hedge Calculations'!U40</f>
        <v>0</v>
      </c>
      <c r="F47" s="59"/>
      <c r="G47" s="45" t="n">
        <f aca="false">E47+F47</f>
        <v>0</v>
      </c>
    </row>
    <row r="48" customFormat="false" ht="13.5" hidden="false" customHeight="false" outlineLevel="0" collapsed="false">
      <c r="A48" s="2"/>
      <c r="B48" s="43" t="n">
        <f aca="false">B25</f>
        <v>46266</v>
      </c>
      <c r="C48" s="44" t="n">
        <f aca="false">D25</f>
        <v>0</v>
      </c>
      <c r="D48" s="45" t="n">
        <f aca="false">C48*6.289813735</f>
        <v>0</v>
      </c>
      <c r="E48" s="44" t="n">
        <f aca="false">'Brent Hedge Calculations'!U41</f>
        <v>0</v>
      </c>
      <c r="F48" s="59"/>
      <c r="G48" s="45" t="n">
        <f aca="false">E48+F48</f>
        <v>0</v>
      </c>
    </row>
    <row r="49" customFormat="false" ht="13.5" hidden="false" customHeight="false" outlineLevel="0" collapsed="false">
      <c r="A49" s="2"/>
      <c r="B49" s="43" t="n">
        <f aca="false">B26</f>
        <v>46296</v>
      </c>
      <c r="C49" s="44" t="n">
        <f aca="false">D26</f>
        <v>0</v>
      </c>
      <c r="D49" s="45" t="n">
        <f aca="false">C49*6.289813735</f>
        <v>0</v>
      </c>
      <c r="E49" s="44" t="n">
        <f aca="false">'Brent Hedge Calculations'!U42</f>
        <v>0</v>
      </c>
      <c r="F49" s="59"/>
      <c r="G49" s="45" t="n">
        <f aca="false">E49+F49</f>
        <v>0</v>
      </c>
    </row>
    <row r="50" customFormat="false" ht="13.5" hidden="false" customHeight="false" outlineLevel="0" collapsed="false">
      <c r="A50" s="14"/>
      <c r="B50" s="43" t="n">
        <f aca="false">B27</f>
        <v>46327</v>
      </c>
      <c r="C50" s="44" t="n">
        <f aca="false">D27</f>
        <v>0</v>
      </c>
      <c r="D50" s="45" t="n">
        <f aca="false">C50*6.289813735</f>
        <v>0</v>
      </c>
      <c r="E50" s="44" t="n">
        <f aca="false">'Brent Hedge Calculations'!U43</f>
        <v>0</v>
      </c>
      <c r="F50" s="59"/>
      <c r="G50" s="45" t="n">
        <f aca="false">E50+F50</f>
        <v>0</v>
      </c>
      <c r="H50" s="14"/>
      <c r="I50" s="14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6"/>
      <c r="IU50" s="26"/>
      <c r="IV50" s="22"/>
      <c r="IW50" s="22"/>
    </row>
    <row r="51" customFormat="false" ht="13.5" hidden="false" customHeight="false" outlineLevel="0" collapsed="false">
      <c r="A51" s="14"/>
      <c r="B51" s="43" t="n">
        <f aca="false">B28</f>
        <v>46357</v>
      </c>
      <c r="C51" s="44" t="n">
        <f aca="false">D28</f>
        <v>0</v>
      </c>
      <c r="D51" s="45" t="n">
        <f aca="false">C51*6.289813735</f>
        <v>0</v>
      </c>
      <c r="E51" s="44" t="n">
        <f aca="false">'Brent Hedge Calculations'!U44</f>
        <v>0</v>
      </c>
      <c r="F51" s="59"/>
      <c r="G51" s="45" t="n">
        <f aca="false">E51+F51</f>
        <v>0</v>
      </c>
      <c r="H51" s="14"/>
      <c r="I51" s="14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6"/>
      <c r="IU51" s="26"/>
      <c r="IV51" s="22"/>
      <c r="IW51" s="22"/>
    </row>
    <row r="52" customFormat="false" ht="13.5" hidden="false" customHeight="false" outlineLevel="0" collapsed="false">
      <c r="A52" s="14"/>
      <c r="B52" s="43" t="n">
        <f aca="false">B29</f>
        <v>46388</v>
      </c>
      <c r="C52" s="44" t="n">
        <f aca="false">D29</f>
        <v>0</v>
      </c>
      <c r="D52" s="45" t="n">
        <f aca="false">C52*6.289813735</f>
        <v>0</v>
      </c>
      <c r="E52" s="44" t="n">
        <f aca="false">'Brent Hedge Calculations'!U45</f>
        <v>0</v>
      </c>
      <c r="F52" s="59"/>
      <c r="G52" s="45" t="n">
        <f aca="false">E52+F52</f>
        <v>0</v>
      </c>
      <c r="H52" s="14"/>
      <c r="I52" s="14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U52" s="22"/>
      <c r="IV52" s="22"/>
      <c r="IW52" s="22"/>
    </row>
    <row r="53" customFormat="false" ht="13.5" hidden="false" customHeight="false" outlineLevel="0" collapsed="false">
      <c r="A53" s="2"/>
      <c r="B53" s="43" t="n">
        <f aca="false">B30</f>
        <v>46419</v>
      </c>
      <c r="C53" s="44" t="n">
        <f aca="false">D30</f>
        <v>0</v>
      </c>
      <c r="D53" s="45" t="n">
        <f aca="false">C53*6.289813735</f>
        <v>0</v>
      </c>
      <c r="E53" s="44" t="n">
        <f aca="false">'Brent Hedge Calculations'!U46</f>
        <v>0</v>
      </c>
      <c r="F53" s="59"/>
      <c r="G53" s="45" t="n">
        <f aca="false">E53+F53</f>
        <v>0</v>
      </c>
      <c r="H53" s="60"/>
      <c r="I53" s="60"/>
      <c r="J53" s="61"/>
      <c r="K53" s="61"/>
      <c r="L53" s="61"/>
      <c r="M53" s="61"/>
      <c r="N53" s="61"/>
      <c r="O53" s="61"/>
    </row>
    <row r="54" customFormat="false" ht="13.5" hidden="false" customHeight="false" outlineLevel="0" collapsed="false">
      <c r="A54" s="2"/>
      <c r="B54" s="43" t="n">
        <f aca="false">B31</f>
        <v>46447</v>
      </c>
      <c r="C54" s="44" t="n">
        <f aca="false">D31</f>
        <v>0</v>
      </c>
      <c r="D54" s="45" t="n">
        <f aca="false">C54*6.289813735</f>
        <v>0</v>
      </c>
      <c r="E54" s="44" t="n">
        <f aca="false">'Brent Hedge Calculations'!U47</f>
        <v>0</v>
      </c>
      <c r="F54" s="62"/>
      <c r="G54" s="45" t="n">
        <f aca="false">E54+F54</f>
        <v>0</v>
      </c>
      <c r="H54" s="60"/>
      <c r="I54" s="60"/>
      <c r="J54" s="61"/>
      <c r="K54" s="61"/>
      <c r="L54" s="61"/>
      <c r="M54" s="61"/>
      <c r="N54" s="61"/>
      <c r="O54" s="61"/>
      <c r="IT54" s="63"/>
      <c r="IU54" s="63"/>
    </row>
    <row r="55" customFormat="false" ht="12.75" hidden="false" customHeight="false" outlineLevel="0" collapsed="false">
      <c r="A55" s="2"/>
      <c r="B55" s="64"/>
      <c r="C55" s="65"/>
      <c r="D55" s="65"/>
      <c r="E55" s="66"/>
      <c r="F55" s="60"/>
      <c r="G55" s="60"/>
      <c r="H55" s="60"/>
      <c r="I55" s="60"/>
      <c r="J55" s="61"/>
      <c r="K55" s="61"/>
      <c r="L55" s="61"/>
      <c r="M55" s="61"/>
      <c r="N55" s="61"/>
      <c r="O55" s="61"/>
      <c r="IU55" s="67"/>
    </row>
    <row r="56" customFormat="false" ht="12.75" hidden="false" customHeight="false" outlineLevel="0" collapsed="false">
      <c r="A56" s="2"/>
      <c r="B56" s="64"/>
      <c r="F56" s="60"/>
      <c r="G56" s="60"/>
      <c r="H56" s="60"/>
      <c r="I56" s="60"/>
      <c r="J56" s="61"/>
      <c r="K56" s="61"/>
      <c r="L56" s="61"/>
      <c r="M56" s="61"/>
      <c r="N56" s="61"/>
      <c r="O56" s="61"/>
      <c r="IT56" s="1" t="n">
        <v>1</v>
      </c>
    </row>
    <row r="57" customFormat="false" ht="12.75" hidden="false" customHeight="false" outlineLevel="0" collapsed="false">
      <c r="A57" s="2"/>
      <c r="B57" s="64"/>
      <c r="F57" s="60"/>
      <c r="G57" s="60"/>
      <c r="H57" s="60"/>
      <c r="I57" s="60"/>
      <c r="J57" s="61"/>
      <c r="K57" s="61"/>
      <c r="L57" s="61"/>
      <c r="M57" s="61"/>
      <c r="N57" s="61"/>
      <c r="O57" s="61"/>
    </row>
    <row r="58" customFormat="false" ht="12.75" hidden="false" customHeight="false" outlineLevel="0" collapsed="false">
      <c r="A58" s="2"/>
      <c r="B58" s="2"/>
      <c r="F58" s="2"/>
      <c r="G58" s="2"/>
    </row>
    <row r="59" customFormat="false" ht="12.75" hidden="false" customHeight="false" outlineLevel="0" collapsed="false">
      <c r="A59" s="2"/>
      <c r="B59" s="2"/>
      <c r="F59" s="2"/>
      <c r="G59" s="2"/>
    </row>
    <row r="60" customFormat="false" ht="12.75" hidden="false" customHeight="false" outlineLevel="0" collapsed="false">
      <c r="A60" s="2"/>
      <c r="B60" s="2"/>
      <c r="F60" s="2"/>
      <c r="G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</row>
  </sheetData>
  <mergeCells count="18">
    <mergeCell ref="H1:J1"/>
    <mergeCell ref="H3:J3"/>
    <mergeCell ref="I4:J4"/>
    <mergeCell ref="I5:J5"/>
    <mergeCell ref="I6:J6"/>
    <mergeCell ref="I7:J7"/>
    <mergeCell ref="I8:J8"/>
    <mergeCell ref="D10:E10"/>
    <mergeCell ref="B12:B13"/>
    <mergeCell ref="C12:C13"/>
    <mergeCell ref="D12:D13"/>
    <mergeCell ref="E12:E13"/>
    <mergeCell ref="F12:F13"/>
    <mergeCell ref="G12:G13"/>
    <mergeCell ref="H12:H13"/>
    <mergeCell ref="I36:K36"/>
    <mergeCell ref="I39:J39"/>
    <mergeCell ref="I40:J4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8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E6" activeCellId="0" sqref="E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7" width="10.99"/>
    <col collapsed="false" customWidth="true" hidden="false" outlineLevel="0" max="2" min="2" style="208" width="10.99"/>
    <col collapsed="false" customWidth="true" hidden="false" outlineLevel="0" max="3" min="3" style="208" width="7.42"/>
    <col collapsed="false" customWidth="true" hidden="false" outlineLevel="0" max="4" min="4" style="209" width="8.28"/>
    <col collapsed="false" customWidth="true" hidden="false" outlineLevel="0" max="5" min="5" style="210" width="11.85"/>
    <col collapsed="false" customWidth="false" hidden="false" outlineLevel="0" max="6" min="6" style="26" width="9.14"/>
    <col collapsed="false" customWidth="true" hidden="false" outlineLevel="0" max="7" min="7" style="26" width="11.56"/>
    <col collapsed="false" customWidth="true" hidden="false" outlineLevel="0" max="8" min="8" style="207" width="10.99"/>
    <col collapsed="false" customWidth="true" hidden="false" outlineLevel="0" max="9" min="9" style="208" width="7.42"/>
    <col collapsed="false" customWidth="true" hidden="false" outlineLevel="0" max="10" min="10" style="211" width="7.7"/>
    <col collapsed="false" customWidth="true" hidden="false" outlineLevel="0" max="11" min="11" style="212" width="13.28"/>
    <col collapsed="false" customWidth="false" hidden="false" outlineLevel="0" max="257" min="12" style="26" width="9.14"/>
  </cols>
  <sheetData>
    <row r="2" customFormat="false" ht="12.75" hidden="false" customHeight="false" outlineLevel="0" collapsed="false">
      <c r="A2" s="213" t="s">
        <v>180</v>
      </c>
    </row>
    <row r="3" customFormat="false" ht="12.75" hidden="false" customHeight="false" outlineLevel="0" collapsed="false">
      <c r="A3" s="214" t="s">
        <v>181</v>
      </c>
      <c r="B3" s="215" t="n">
        <f aca="true">TODAY()</f>
        <v>45926</v>
      </c>
    </row>
    <row r="4" customFormat="false" ht="12.75" hidden="false" customHeight="false" outlineLevel="0" collapsed="false">
      <c r="A4" s="216" t="s">
        <v>182</v>
      </c>
      <c r="G4" s="216" t="s">
        <v>183</v>
      </c>
      <c r="H4" s="26"/>
    </row>
    <row r="5" customFormat="false" ht="12.75" hidden="false" customHeight="false" outlineLevel="0" collapsed="false">
      <c r="A5" s="217" t="s">
        <v>184</v>
      </c>
      <c r="B5" s="218" t="s">
        <v>20</v>
      </c>
      <c r="C5" s="219" t="s">
        <v>185</v>
      </c>
      <c r="D5" s="220" t="s">
        <v>186</v>
      </c>
      <c r="E5" s="221" t="s">
        <v>187</v>
      </c>
      <c r="G5" s="217" t="s">
        <v>184</v>
      </c>
      <c r="H5" s="218" t="s">
        <v>20</v>
      </c>
      <c r="I5" s="219" t="s">
        <v>185</v>
      </c>
      <c r="J5" s="222" t="s">
        <v>186</v>
      </c>
      <c r="K5" s="223" t="s">
        <v>188</v>
      </c>
    </row>
    <row r="6" customFormat="false" ht="12.75" hidden="false" customHeight="false" outlineLevel="0" collapsed="false">
      <c r="A6" s="224"/>
      <c r="B6" s="225"/>
      <c r="C6" s="226"/>
      <c r="D6" s="227"/>
      <c r="E6" s="228"/>
      <c r="G6" s="224"/>
      <c r="H6" s="225"/>
      <c r="I6" s="226"/>
      <c r="J6" s="229"/>
      <c r="K6" s="230"/>
    </row>
    <row r="7" customFormat="false" ht="12.75" hidden="false" customHeight="false" outlineLevel="0" collapsed="false">
      <c r="A7" s="224"/>
      <c r="B7" s="225"/>
      <c r="C7" s="226"/>
      <c r="D7" s="227"/>
      <c r="E7" s="228"/>
      <c r="G7" s="224"/>
      <c r="H7" s="225"/>
      <c r="I7" s="226"/>
      <c r="J7" s="229"/>
      <c r="K7" s="230"/>
    </row>
    <row r="8" customFormat="false" ht="12.75" hidden="false" customHeight="false" outlineLevel="0" collapsed="false">
      <c r="A8" s="224"/>
      <c r="B8" s="225"/>
      <c r="C8" s="226"/>
      <c r="D8" s="227"/>
      <c r="E8" s="228"/>
      <c r="G8" s="224"/>
      <c r="H8" s="225"/>
      <c r="I8" s="226"/>
      <c r="J8" s="229"/>
      <c r="K8" s="230"/>
    </row>
    <row r="9" customFormat="false" ht="12.75" hidden="false" customHeight="false" outlineLevel="0" collapsed="false">
      <c r="A9" s="224"/>
      <c r="B9" s="225"/>
      <c r="C9" s="226"/>
      <c r="D9" s="227"/>
      <c r="E9" s="228"/>
      <c r="G9" s="224"/>
      <c r="H9" s="225"/>
      <c r="I9" s="226"/>
      <c r="J9" s="229"/>
      <c r="K9" s="230"/>
    </row>
    <row r="10" customFormat="false" ht="12.75" hidden="false" customHeight="false" outlineLevel="0" collapsed="false">
      <c r="A10" s="224"/>
      <c r="B10" s="225"/>
      <c r="C10" s="226"/>
      <c r="D10" s="227"/>
      <c r="E10" s="228"/>
      <c r="G10" s="224"/>
      <c r="H10" s="225"/>
      <c r="I10" s="226"/>
      <c r="J10" s="229"/>
      <c r="K10" s="230"/>
    </row>
    <row r="11" customFormat="false" ht="12.75" hidden="false" customHeight="false" outlineLevel="0" collapsed="false">
      <c r="A11" s="224"/>
      <c r="B11" s="225"/>
      <c r="C11" s="226"/>
      <c r="D11" s="227"/>
      <c r="E11" s="228"/>
      <c r="G11" s="224"/>
      <c r="H11" s="225"/>
      <c r="I11" s="226"/>
      <c r="J11" s="229"/>
      <c r="K11" s="230"/>
    </row>
    <row r="12" customFormat="false" ht="12.75" hidden="false" customHeight="false" outlineLevel="0" collapsed="false">
      <c r="A12" s="224"/>
      <c r="B12" s="225"/>
      <c r="C12" s="226"/>
      <c r="D12" s="227"/>
      <c r="E12" s="228"/>
      <c r="G12" s="224"/>
      <c r="H12" s="225"/>
      <c r="I12" s="226"/>
      <c r="J12" s="229"/>
      <c r="K12" s="230"/>
    </row>
    <row r="13" customFormat="false" ht="12.75" hidden="false" customHeight="false" outlineLevel="0" collapsed="false">
      <c r="A13" s="225"/>
      <c r="B13" s="225"/>
      <c r="C13" s="226"/>
      <c r="D13" s="231"/>
      <c r="E13" s="228"/>
      <c r="G13" s="224"/>
      <c r="H13" s="225"/>
      <c r="I13" s="226"/>
      <c r="J13" s="229"/>
      <c r="K13" s="230"/>
    </row>
    <row r="14" customFormat="false" ht="12.75" hidden="false" customHeight="false" outlineLevel="0" collapsed="false">
      <c r="A14" s="225"/>
      <c r="B14" s="225"/>
      <c r="C14" s="226"/>
      <c r="D14" s="231"/>
      <c r="E14" s="228"/>
      <c r="G14" s="224"/>
      <c r="H14" s="225"/>
      <c r="I14" s="226"/>
      <c r="J14" s="229"/>
      <c r="K14" s="230"/>
    </row>
    <row r="15" customFormat="false" ht="12.75" hidden="false" customHeight="false" outlineLevel="0" collapsed="false">
      <c r="A15" s="225"/>
      <c r="B15" s="225"/>
      <c r="C15" s="226"/>
      <c r="D15" s="231"/>
      <c r="E15" s="228"/>
      <c r="G15" s="224"/>
      <c r="H15" s="225"/>
      <c r="I15" s="226"/>
      <c r="J15" s="229"/>
      <c r="K15" s="230"/>
    </row>
    <row r="16" customFormat="false" ht="12.75" hidden="false" customHeight="false" outlineLevel="0" collapsed="false">
      <c r="A16" s="225"/>
      <c r="B16" s="225"/>
      <c r="C16" s="226"/>
      <c r="D16" s="231"/>
      <c r="E16" s="228"/>
      <c r="G16" s="224"/>
      <c r="H16" s="225"/>
      <c r="I16" s="226"/>
      <c r="J16" s="229"/>
      <c r="K16" s="230"/>
    </row>
    <row r="17" customFormat="false" ht="12.75" hidden="false" customHeight="false" outlineLevel="0" collapsed="false">
      <c r="A17" s="225"/>
      <c r="B17" s="225"/>
      <c r="C17" s="226"/>
      <c r="D17" s="231"/>
      <c r="E17" s="228"/>
      <c r="G17" s="224"/>
      <c r="H17" s="225"/>
      <c r="I17" s="226"/>
      <c r="J17" s="229"/>
      <c r="K17" s="230"/>
    </row>
    <row r="18" customFormat="false" ht="12.75" hidden="false" customHeight="false" outlineLevel="0" collapsed="false">
      <c r="A18" s="225"/>
      <c r="B18" s="225"/>
      <c r="C18" s="226"/>
      <c r="D18" s="231"/>
      <c r="E18" s="228"/>
      <c r="G18" s="224"/>
      <c r="H18" s="225"/>
      <c r="I18" s="226"/>
      <c r="J18" s="229"/>
      <c r="K18" s="230"/>
    </row>
    <row r="19" customFormat="false" ht="12.75" hidden="false" customHeight="false" outlineLevel="0" collapsed="false">
      <c r="A19" s="225"/>
      <c r="B19" s="225"/>
      <c r="C19" s="226"/>
      <c r="D19" s="231"/>
      <c r="E19" s="228"/>
      <c r="G19" s="224"/>
      <c r="H19" s="225"/>
      <c r="I19" s="226"/>
      <c r="J19" s="229"/>
      <c r="K19" s="230"/>
    </row>
    <row r="20" customFormat="false" ht="12.75" hidden="false" customHeight="false" outlineLevel="0" collapsed="false">
      <c r="A20" s="225"/>
      <c r="B20" s="226"/>
      <c r="C20" s="226"/>
      <c r="D20" s="231"/>
      <c r="E20" s="228"/>
      <c r="G20" s="224"/>
      <c r="H20" s="225"/>
      <c r="I20" s="226"/>
      <c r="J20" s="229"/>
      <c r="K20" s="230"/>
    </row>
    <row r="21" customFormat="false" ht="12.75" hidden="false" customHeight="false" outlineLevel="0" collapsed="false">
      <c r="A21" s="225"/>
      <c r="B21" s="226"/>
      <c r="C21" s="226"/>
      <c r="D21" s="231"/>
      <c r="E21" s="228"/>
      <c r="G21" s="224"/>
      <c r="H21" s="225"/>
      <c r="I21" s="226"/>
      <c r="J21" s="229"/>
      <c r="K21" s="230"/>
    </row>
    <row r="22" customFormat="false" ht="12.75" hidden="false" customHeight="false" outlineLevel="0" collapsed="false">
      <c r="A22" s="225"/>
      <c r="B22" s="226"/>
      <c r="C22" s="226"/>
      <c r="D22" s="231"/>
      <c r="E22" s="228"/>
      <c r="G22" s="224"/>
      <c r="H22" s="225"/>
      <c r="I22" s="226"/>
      <c r="J22" s="229"/>
      <c r="K22" s="230"/>
    </row>
    <row r="23" customFormat="false" ht="12.75" hidden="false" customHeight="false" outlineLevel="0" collapsed="false">
      <c r="A23" s="225"/>
      <c r="B23" s="226"/>
      <c r="C23" s="226"/>
      <c r="D23" s="231"/>
      <c r="E23" s="228"/>
      <c r="G23" s="224"/>
      <c r="H23" s="225"/>
      <c r="I23" s="226"/>
      <c r="J23" s="229"/>
      <c r="K23" s="230"/>
    </row>
    <row r="24" customFormat="false" ht="12.75" hidden="false" customHeight="false" outlineLevel="0" collapsed="false">
      <c r="A24" s="225"/>
      <c r="B24" s="226"/>
      <c r="C24" s="226"/>
      <c r="D24" s="231"/>
      <c r="E24" s="228"/>
      <c r="G24" s="224"/>
      <c r="H24" s="225"/>
      <c r="I24" s="226"/>
      <c r="J24" s="229"/>
      <c r="K24" s="230"/>
    </row>
    <row r="25" customFormat="false" ht="12.75" hidden="false" customHeight="false" outlineLevel="0" collapsed="false">
      <c r="A25" s="225"/>
      <c r="B25" s="226"/>
      <c r="C25" s="226"/>
      <c r="D25" s="231"/>
      <c r="E25" s="228"/>
      <c r="G25" s="224"/>
      <c r="H25" s="225"/>
      <c r="I25" s="226"/>
      <c r="J25" s="229"/>
      <c r="K25" s="230"/>
    </row>
    <row r="26" customFormat="false" ht="12.75" hidden="false" customHeight="false" outlineLevel="0" collapsed="false">
      <c r="A26" s="225"/>
      <c r="B26" s="226"/>
      <c r="C26" s="226"/>
      <c r="D26" s="231"/>
      <c r="E26" s="228"/>
      <c r="G26" s="224"/>
      <c r="H26" s="225"/>
      <c r="I26" s="226"/>
      <c r="J26" s="229"/>
      <c r="K26" s="230"/>
    </row>
    <row r="27" customFormat="false" ht="12.75" hidden="false" customHeight="false" outlineLevel="0" collapsed="false">
      <c r="A27" s="225"/>
      <c r="B27" s="226"/>
      <c r="C27" s="226"/>
      <c r="D27" s="231"/>
      <c r="E27" s="228"/>
      <c r="G27" s="224"/>
      <c r="H27" s="225"/>
      <c r="I27" s="226"/>
      <c r="J27" s="229"/>
      <c r="K27" s="230"/>
    </row>
    <row r="28" customFormat="false" ht="12.75" hidden="false" customHeight="false" outlineLevel="0" collapsed="false">
      <c r="A28" s="225"/>
      <c r="B28" s="226"/>
      <c r="C28" s="226"/>
      <c r="D28" s="231"/>
      <c r="E28" s="228"/>
      <c r="G28" s="224"/>
      <c r="H28" s="225"/>
      <c r="I28" s="226"/>
      <c r="J28" s="229"/>
      <c r="K28" s="230"/>
    </row>
    <row r="29" customFormat="false" ht="12.75" hidden="false" customHeight="false" outlineLevel="0" collapsed="false">
      <c r="A29" s="225"/>
      <c r="B29" s="226"/>
      <c r="C29" s="226"/>
      <c r="D29" s="231"/>
      <c r="E29" s="228"/>
      <c r="G29" s="224"/>
      <c r="H29" s="225"/>
      <c r="I29" s="226"/>
      <c r="J29" s="229"/>
      <c r="K29" s="230"/>
    </row>
    <row r="30" customFormat="false" ht="12.75" hidden="false" customHeight="false" outlineLevel="0" collapsed="false">
      <c r="A30" s="225"/>
      <c r="B30" s="226"/>
      <c r="C30" s="226"/>
      <c r="D30" s="231"/>
      <c r="E30" s="228"/>
      <c r="G30" s="224"/>
      <c r="H30" s="225"/>
      <c r="I30" s="226"/>
      <c r="J30" s="229"/>
      <c r="K30" s="230"/>
    </row>
    <row r="31" customFormat="false" ht="12.75" hidden="false" customHeight="false" outlineLevel="0" collapsed="false">
      <c r="A31" s="225"/>
      <c r="B31" s="226"/>
      <c r="C31" s="226"/>
      <c r="D31" s="231"/>
      <c r="E31" s="228"/>
      <c r="G31" s="224"/>
      <c r="H31" s="225"/>
      <c r="I31" s="226"/>
      <c r="J31" s="229"/>
      <c r="K31" s="230"/>
    </row>
    <row r="32" customFormat="false" ht="12.75" hidden="false" customHeight="false" outlineLevel="0" collapsed="false">
      <c r="A32" s="225"/>
      <c r="B32" s="226"/>
      <c r="C32" s="226"/>
      <c r="D32" s="231"/>
      <c r="E32" s="228"/>
      <c r="G32" s="224"/>
      <c r="H32" s="225"/>
      <c r="I32" s="226"/>
      <c r="J32" s="229"/>
      <c r="K32" s="230"/>
    </row>
    <row r="33" customFormat="false" ht="12.75" hidden="false" customHeight="false" outlineLevel="0" collapsed="false">
      <c r="A33" s="225"/>
      <c r="B33" s="226"/>
      <c r="C33" s="226"/>
      <c r="D33" s="231"/>
      <c r="E33" s="228"/>
      <c r="G33" s="224"/>
      <c r="H33" s="225"/>
      <c r="I33" s="226"/>
      <c r="J33" s="229"/>
      <c r="K33" s="230"/>
    </row>
    <row r="34" customFormat="false" ht="12.75" hidden="false" customHeight="false" outlineLevel="0" collapsed="false">
      <c r="A34" s="225"/>
      <c r="B34" s="226"/>
      <c r="C34" s="226"/>
      <c r="D34" s="231"/>
      <c r="E34" s="228"/>
      <c r="G34" s="224"/>
      <c r="H34" s="225"/>
      <c r="I34" s="226"/>
      <c r="J34" s="229"/>
      <c r="K34" s="230"/>
    </row>
    <row r="35" customFormat="false" ht="12.75" hidden="false" customHeight="false" outlineLevel="0" collapsed="false">
      <c r="A35" s="225"/>
      <c r="B35" s="226"/>
      <c r="C35" s="226"/>
      <c r="D35" s="231"/>
      <c r="E35" s="228"/>
      <c r="G35" s="224"/>
      <c r="H35" s="225"/>
      <c r="I35" s="226"/>
      <c r="J35" s="229"/>
      <c r="K35" s="230"/>
    </row>
    <row r="36" customFormat="false" ht="12.75" hidden="false" customHeight="false" outlineLevel="0" collapsed="false">
      <c r="A36" s="225"/>
      <c r="B36" s="226"/>
      <c r="C36" s="226"/>
      <c r="D36" s="231"/>
      <c r="E36" s="228"/>
      <c r="G36" s="224"/>
      <c r="H36" s="225"/>
      <c r="I36" s="226"/>
      <c r="J36" s="229"/>
      <c r="K36" s="230"/>
    </row>
    <row r="37" customFormat="false" ht="12.75" hidden="false" customHeight="false" outlineLevel="0" collapsed="false">
      <c r="A37" s="225"/>
      <c r="B37" s="226"/>
      <c r="C37" s="226"/>
      <c r="D37" s="231"/>
      <c r="E37" s="228"/>
      <c r="G37" s="224"/>
      <c r="H37" s="225"/>
      <c r="I37" s="226"/>
      <c r="J37" s="229"/>
      <c r="K37" s="230"/>
    </row>
    <row r="38" customFormat="false" ht="12.75" hidden="false" customHeight="false" outlineLevel="0" collapsed="false">
      <c r="A38" s="225"/>
      <c r="B38" s="226"/>
      <c r="C38" s="226"/>
      <c r="D38" s="231"/>
      <c r="E38" s="228"/>
      <c r="G38" s="224"/>
      <c r="H38" s="225"/>
      <c r="I38" s="226"/>
      <c r="J38" s="229"/>
      <c r="K38" s="230"/>
    </row>
    <row r="39" customFormat="false" ht="12.75" hidden="false" customHeight="false" outlineLevel="0" collapsed="false">
      <c r="A39" s="225"/>
      <c r="B39" s="226"/>
      <c r="C39" s="226"/>
      <c r="D39" s="231"/>
      <c r="E39" s="228"/>
      <c r="G39" s="224"/>
      <c r="H39" s="225"/>
      <c r="I39" s="226"/>
      <c r="J39" s="229"/>
      <c r="K39" s="230"/>
    </row>
    <row r="40" customFormat="false" ht="12.75" hidden="false" customHeight="false" outlineLevel="0" collapsed="false">
      <c r="A40" s="225"/>
      <c r="B40" s="226"/>
      <c r="C40" s="226"/>
      <c r="D40" s="231"/>
      <c r="E40" s="228"/>
      <c r="G40" s="224"/>
      <c r="H40" s="225"/>
      <c r="I40" s="226"/>
      <c r="J40" s="229"/>
      <c r="K40" s="230"/>
    </row>
    <row r="41" customFormat="false" ht="12.75" hidden="false" customHeight="false" outlineLevel="0" collapsed="false">
      <c r="A41" s="225"/>
      <c r="B41" s="226"/>
      <c r="C41" s="226"/>
      <c r="D41" s="231"/>
      <c r="E41" s="228"/>
      <c r="G41" s="224"/>
      <c r="H41" s="225"/>
      <c r="I41" s="226"/>
      <c r="J41" s="229"/>
      <c r="K41" s="230"/>
    </row>
    <row r="42" customFormat="false" ht="12.75" hidden="false" customHeight="false" outlineLevel="0" collapsed="false">
      <c r="A42" s="225"/>
      <c r="B42" s="226"/>
      <c r="C42" s="226"/>
      <c r="D42" s="231"/>
      <c r="E42" s="228"/>
      <c r="G42" s="224"/>
      <c r="H42" s="225"/>
      <c r="I42" s="226"/>
      <c r="J42" s="229"/>
      <c r="K42" s="230"/>
    </row>
    <row r="43" customFormat="false" ht="12.75" hidden="false" customHeight="false" outlineLevel="0" collapsed="false">
      <c r="A43" s="225"/>
      <c r="B43" s="226"/>
      <c r="C43" s="226"/>
      <c r="D43" s="231"/>
      <c r="E43" s="228"/>
      <c r="G43" s="224"/>
      <c r="H43" s="225"/>
      <c r="I43" s="226"/>
      <c r="J43" s="229"/>
      <c r="K43" s="230"/>
    </row>
    <row r="44" customFormat="false" ht="12.75" hidden="false" customHeight="false" outlineLevel="0" collapsed="false">
      <c r="A44" s="225"/>
      <c r="B44" s="226"/>
      <c r="C44" s="226"/>
      <c r="D44" s="231"/>
      <c r="E44" s="228"/>
      <c r="G44" s="224"/>
      <c r="H44" s="225"/>
      <c r="I44" s="226"/>
      <c r="J44" s="229"/>
      <c r="K44" s="230"/>
    </row>
    <row r="45" customFormat="false" ht="12.75" hidden="false" customHeight="false" outlineLevel="0" collapsed="false">
      <c r="A45" s="225"/>
      <c r="B45" s="226"/>
      <c r="C45" s="226"/>
      <c r="D45" s="231"/>
      <c r="E45" s="228"/>
      <c r="G45" s="224"/>
      <c r="H45" s="225"/>
      <c r="I45" s="226"/>
      <c r="J45" s="229"/>
      <c r="K45" s="230"/>
    </row>
    <row r="46" customFormat="false" ht="12.75" hidden="false" customHeight="false" outlineLevel="0" collapsed="false">
      <c r="A46" s="225"/>
      <c r="B46" s="226"/>
      <c r="C46" s="226"/>
      <c r="D46" s="231"/>
      <c r="E46" s="228"/>
      <c r="G46" s="224"/>
      <c r="H46" s="225"/>
      <c r="I46" s="226"/>
      <c r="J46" s="229"/>
      <c r="K46" s="230"/>
    </row>
    <row r="47" customFormat="false" ht="12.75" hidden="false" customHeight="false" outlineLevel="0" collapsed="false">
      <c r="A47" s="225"/>
      <c r="B47" s="226"/>
      <c r="C47" s="226"/>
      <c r="D47" s="231"/>
      <c r="E47" s="228"/>
      <c r="G47" s="224"/>
      <c r="H47" s="225"/>
      <c r="I47" s="226"/>
      <c r="J47" s="229"/>
      <c r="K47" s="230"/>
    </row>
    <row r="48" customFormat="false" ht="12.75" hidden="false" customHeight="false" outlineLevel="0" collapsed="false">
      <c r="A48" s="225"/>
      <c r="B48" s="226"/>
      <c r="C48" s="226"/>
      <c r="D48" s="231"/>
      <c r="E48" s="228"/>
      <c r="G48" s="224"/>
      <c r="H48" s="225"/>
      <c r="I48" s="226"/>
      <c r="J48" s="229"/>
      <c r="K48" s="230"/>
    </row>
    <row r="49" customFormat="false" ht="12.75" hidden="false" customHeight="false" outlineLevel="0" collapsed="false">
      <c r="A49" s="225"/>
      <c r="B49" s="226"/>
      <c r="C49" s="226"/>
      <c r="D49" s="231"/>
      <c r="E49" s="228"/>
      <c r="G49" s="224"/>
      <c r="H49" s="225"/>
      <c r="I49" s="226"/>
      <c r="J49" s="229"/>
      <c r="K49" s="230"/>
    </row>
    <row r="50" customFormat="false" ht="12.75" hidden="false" customHeight="false" outlineLevel="0" collapsed="false">
      <c r="A50" s="225"/>
      <c r="B50" s="226"/>
      <c r="C50" s="226"/>
      <c r="D50" s="231"/>
      <c r="E50" s="228"/>
      <c r="G50" s="224"/>
      <c r="H50" s="225"/>
      <c r="I50" s="226"/>
      <c r="J50" s="229"/>
      <c r="K50" s="230"/>
    </row>
    <row r="51" customFormat="false" ht="12.75" hidden="false" customHeight="false" outlineLevel="0" collapsed="false">
      <c r="A51" s="225"/>
      <c r="B51" s="226"/>
      <c r="C51" s="226"/>
      <c r="D51" s="231"/>
      <c r="E51" s="228"/>
      <c r="G51" s="224"/>
      <c r="H51" s="225"/>
      <c r="I51" s="226"/>
      <c r="J51" s="229"/>
      <c r="K51" s="230"/>
    </row>
    <row r="52" customFormat="false" ht="12.75" hidden="false" customHeight="false" outlineLevel="0" collapsed="false">
      <c r="A52" s="225"/>
      <c r="B52" s="226"/>
      <c r="C52" s="226"/>
      <c r="D52" s="231"/>
      <c r="E52" s="228"/>
      <c r="G52" s="224"/>
      <c r="H52" s="225"/>
      <c r="I52" s="226"/>
      <c r="J52" s="229"/>
      <c r="K52" s="230"/>
    </row>
    <row r="53" customFormat="false" ht="12.75" hidden="false" customHeight="false" outlineLevel="0" collapsed="false">
      <c r="A53" s="225"/>
      <c r="B53" s="226"/>
      <c r="C53" s="226"/>
      <c r="D53" s="231"/>
      <c r="E53" s="228"/>
      <c r="G53" s="224"/>
      <c r="H53" s="225"/>
      <c r="I53" s="226"/>
      <c r="J53" s="229"/>
      <c r="K53" s="230"/>
    </row>
    <row r="54" customFormat="false" ht="12.75" hidden="false" customHeight="false" outlineLevel="0" collapsed="false">
      <c r="A54" s="225"/>
      <c r="B54" s="226"/>
      <c r="C54" s="226"/>
      <c r="D54" s="231"/>
      <c r="E54" s="228"/>
      <c r="G54" s="224"/>
      <c r="H54" s="225"/>
      <c r="I54" s="226"/>
      <c r="J54" s="229"/>
      <c r="K54" s="230"/>
    </row>
    <row r="55" customFormat="false" ht="12.75" hidden="false" customHeight="false" outlineLevel="0" collapsed="false">
      <c r="A55" s="225"/>
      <c r="B55" s="226"/>
      <c r="C55" s="226"/>
      <c r="D55" s="231"/>
      <c r="E55" s="228"/>
      <c r="G55" s="224"/>
      <c r="H55" s="225"/>
      <c r="I55" s="226"/>
      <c r="J55" s="229"/>
      <c r="K55" s="230"/>
    </row>
    <row r="56" customFormat="false" ht="12.75" hidden="false" customHeight="false" outlineLevel="0" collapsed="false">
      <c r="A56" s="225"/>
      <c r="B56" s="226"/>
      <c r="C56" s="226"/>
      <c r="D56" s="231"/>
      <c r="E56" s="228"/>
      <c r="G56" s="224"/>
      <c r="H56" s="225"/>
      <c r="I56" s="226"/>
      <c r="J56" s="229"/>
      <c r="K56" s="230"/>
    </row>
    <row r="57" customFormat="false" ht="12.75" hidden="false" customHeight="false" outlineLevel="0" collapsed="false">
      <c r="A57" s="225"/>
      <c r="B57" s="226"/>
      <c r="C57" s="226"/>
      <c r="D57" s="231"/>
      <c r="E57" s="228"/>
      <c r="G57" s="224"/>
      <c r="H57" s="225"/>
      <c r="I57" s="226"/>
      <c r="J57" s="229"/>
      <c r="K57" s="230"/>
    </row>
    <row r="58" customFormat="false" ht="12.75" hidden="false" customHeight="false" outlineLevel="0" collapsed="false">
      <c r="A58" s="225"/>
      <c r="B58" s="226"/>
      <c r="C58" s="226"/>
      <c r="D58" s="231"/>
      <c r="E58" s="228"/>
      <c r="G58" s="224"/>
      <c r="H58" s="225"/>
      <c r="I58" s="226"/>
      <c r="J58" s="229"/>
      <c r="K58" s="230"/>
    </row>
    <row r="59" customFormat="false" ht="12.75" hidden="false" customHeight="false" outlineLevel="0" collapsed="false">
      <c r="A59" s="225"/>
      <c r="B59" s="226"/>
      <c r="C59" s="226"/>
      <c r="D59" s="231"/>
      <c r="E59" s="228"/>
      <c r="G59" s="224"/>
      <c r="H59" s="225"/>
      <c r="I59" s="226"/>
      <c r="J59" s="229"/>
      <c r="K59" s="230"/>
    </row>
    <row r="60" customFormat="false" ht="12.75" hidden="false" customHeight="false" outlineLevel="0" collapsed="false">
      <c r="A60" s="225"/>
      <c r="B60" s="226"/>
      <c r="C60" s="226"/>
      <c r="D60" s="231"/>
      <c r="E60" s="228"/>
      <c r="G60" s="224"/>
      <c r="H60" s="225"/>
      <c r="I60" s="226"/>
      <c r="J60" s="229"/>
      <c r="K60" s="230"/>
    </row>
    <row r="61" customFormat="false" ht="12.75" hidden="false" customHeight="false" outlineLevel="0" collapsed="false">
      <c r="A61" s="225"/>
      <c r="B61" s="226"/>
      <c r="C61" s="226"/>
      <c r="D61" s="231"/>
      <c r="E61" s="228"/>
      <c r="G61" s="224"/>
      <c r="H61" s="225"/>
      <c r="I61" s="226"/>
      <c r="J61" s="229"/>
      <c r="K61" s="230"/>
    </row>
    <row r="62" customFormat="false" ht="12.75" hidden="false" customHeight="false" outlineLevel="0" collapsed="false">
      <c r="A62" s="225"/>
      <c r="B62" s="226"/>
      <c r="C62" s="226"/>
      <c r="D62" s="231"/>
      <c r="E62" s="228"/>
      <c r="G62" s="224"/>
      <c r="H62" s="225"/>
      <c r="I62" s="226"/>
      <c r="J62" s="229"/>
      <c r="K62" s="230"/>
    </row>
    <row r="63" customFormat="false" ht="12.75" hidden="false" customHeight="false" outlineLevel="0" collapsed="false">
      <c r="A63" s="225"/>
      <c r="B63" s="226"/>
      <c r="C63" s="226"/>
      <c r="D63" s="231"/>
      <c r="E63" s="228"/>
      <c r="G63" s="224"/>
      <c r="H63" s="225"/>
      <c r="I63" s="226"/>
      <c r="J63" s="229"/>
      <c r="K63" s="230"/>
    </row>
    <row r="64" customFormat="false" ht="12.75" hidden="false" customHeight="false" outlineLevel="0" collapsed="false">
      <c r="A64" s="225"/>
      <c r="B64" s="226"/>
      <c r="C64" s="226"/>
      <c r="D64" s="231"/>
      <c r="E64" s="228"/>
      <c r="G64" s="224"/>
      <c r="H64" s="225"/>
      <c r="I64" s="226"/>
      <c r="J64" s="229"/>
      <c r="K64" s="230"/>
    </row>
    <row r="65" customFormat="false" ht="12.75" hidden="false" customHeight="false" outlineLevel="0" collapsed="false">
      <c r="A65" s="225"/>
      <c r="B65" s="226"/>
      <c r="C65" s="226"/>
      <c r="D65" s="231"/>
      <c r="E65" s="228"/>
      <c r="G65" s="224"/>
      <c r="H65" s="225"/>
      <c r="I65" s="226"/>
      <c r="J65" s="229"/>
      <c r="K65" s="230"/>
    </row>
    <row r="66" customFormat="false" ht="12.75" hidden="false" customHeight="false" outlineLevel="0" collapsed="false">
      <c r="A66" s="225"/>
      <c r="B66" s="226"/>
      <c r="C66" s="226"/>
      <c r="D66" s="231"/>
      <c r="E66" s="228"/>
      <c r="G66" s="224"/>
      <c r="H66" s="225"/>
      <c r="I66" s="226"/>
      <c r="J66" s="229"/>
      <c r="K66" s="230"/>
    </row>
    <row r="67" customFormat="false" ht="12.75" hidden="false" customHeight="false" outlineLevel="0" collapsed="false">
      <c r="A67" s="225"/>
      <c r="B67" s="226"/>
      <c r="C67" s="226"/>
      <c r="D67" s="231"/>
      <c r="E67" s="228"/>
      <c r="G67" s="224"/>
      <c r="H67" s="225"/>
      <c r="I67" s="226"/>
      <c r="J67" s="229"/>
      <c r="K67" s="230"/>
    </row>
    <row r="68" customFormat="false" ht="12.75" hidden="false" customHeight="false" outlineLevel="0" collapsed="false">
      <c r="A68" s="225"/>
      <c r="B68" s="226"/>
      <c r="C68" s="226"/>
      <c r="D68" s="231"/>
      <c r="E68" s="228"/>
      <c r="G68" s="224"/>
      <c r="H68" s="225"/>
      <c r="I68" s="226"/>
      <c r="J68" s="229"/>
      <c r="K68" s="230"/>
    </row>
    <row r="69" customFormat="false" ht="12.75" hidden="false" customHeight="false" outlineLevel="0" collapsed="false">
      <c r="A69" s="225"/>
      <c r="B69" s="226"/>
      <c r="C69" s="226"/>
      <c r="D69" s="231"/>
      <c r="E69" s="228"/>
      <c r="G69" s="224"/>
      <c r="H69" s="225"/>
      <c r="I69" s="226"/>
      <c r="J69" s="229"/>
      <c r="K69" s="230"/>
    </row>
    <row r="70" customFormat="false" ht="12.75" hidden="false" customHeight="false" outlineLevel="0" collapsed="false">
      <c r="A70" s="225"/>
      <c r="B70" s="226"/>
      <c r="C70" s="226"/>
      <c r="D70" s="231"/>
      <c r="E70" s="228"/>
      <c r="G70" s="224"/>
      <c r="H70" s="225"/>
      <c r="I70" s="226"/>
      <c r="J70" s="229"/>
      <c r="K70" s="230"/>
    </row>
    <row r="71" customFormat="false" ht="12.75" hidden="false" customHeight="false" outlineLevel="0" collapsed="false">
      <c r="A71" s="225"/>
      <c r="B71" s="226"/>
      <c r="C71" s="226"/>
      <c r="D71" s="231"/>
      <c r="E71" s="228"/>
      <c r="G71" s="224"/>
      <c r="H71" s="225"/>
      <c r="I71" s="226"/>
      <c r="J71" s="229"/>
      <c r="K71" s="230"/>
    </row>
    <row r="72" customFormat="false" ht="12.75" hidden="false" customHeight="false" outlineLevel="0" collapsed="false">
      <c r="A72" s="225"/>
      <c r="B72" s="226"/>
      <c r="C72" s="226"/>
      <c r="D72" s="231"/>
      <c r="E72" s="228"/>
      <c r="G72" s="224"/>
      <c r="H72" s="225"/>
      <c r="I72" s="226"/>
      <c r="J72" s="229"/>
      <c r="K72" s="230"/>
    </row>
    <row r="73" customFormat="false" ht="12.75" hidden="false" customHeight="false" outlineLevel="0" collapsed="false">
      <c r="A73" s="225"/>
      <c r="B73" s="226"/>
      <c r="C73" s="226"/>
      <c r="D73" s="231"/>
      <c r="E73" s="228"/>
      <c r="G73" s="224"/>
      <c r="H73" s="225"/>
      <c r="I73" s="226"/>
      <c r="J73" s="229"/>
      <c r="K73" s="230"/>
    </row>
    <row r="74" customFormat="false" ht="12.75" hidden="false" customHeight="false" outlineLevel="0" collapsed="false">
      <c r="A74" s="225"/>
      <c r="B74" s="226"/>
      <c r="C74" s="226"/>
      <c r="D74" s="231"/>
      <c r="E74" s="228"/>
      <c r="G74" s="224"/>
      <c r="H74" s="225"/>
      <c r="I74" s="226"/>
      <c r="J74" s="229"/>
      <c r="K74" s="230"/>
    </row>
    <row r="75" customFormat="false" ht="12.75" hidden="false" customHeight="false" outlineLevel="0" collapsed="false">
      <c r="A75" s="225"/>
      <c r="B75" s="226"/>
      <c r="C75" s="226"/>
      <c r="D75" s="231"/>
      <c r="E75" s="228"/>
      <c r="G75" s="224"/>
      <c r="H75" s="225"/>
      <c r="I75" s="226"/>
      <c r="J75" s="229"/>
      <c r="K75" s="230"/>
    </row>
    <row r="76" customFormat="false" ht="12.75" hidden="false" customHeight="false" outlineLevel="0" collapsed="false">
      <c r="A76" s="225"/>
      <c r="B76" s="226"/>
      <c r="C76" s="226"/>
      <c r="D76" s="231"/>
      <c r="E76" s="228"/>
      <c r="G76" s="224"/>
      <c r="H76" s="225"/>
      <c r="I76" s="226"/>
      <c r="J76" s="229"/>
      <c r="K76" s="230"/>
    </row>
    <row r="77" customFormat="false" ht="12.75" hidden="false" customHeight="false" outlineLevel="0" collapsed="false">
      <c r="A77" s="225"/>
      <c r="B77" s="226"/>
      <c r="C77" s="226"/>
      <c r="D77" s="231"/>
      <c r="E77" s="228"/>
      <c r="G77" s="224"/>
      <c r="H77" s="225"/>
      <c r="I77" s="226"/>
      <c r="J77" s="229"/>
      <c r="K77" s="230"/>
    </row>
    <row r="78" customFormat="false" ht="12.75" hidden="false" customHeight="false" outlineLevel="0" collapsed="false">
      <c r="A78" s="225"/>
      <c r="B78" s="226"/>
      <c r="C78" s="226"/>
      <c r="D78" s="231"/>
      <c r="E78" s="228"/>
      <c r="G78" s="224"/>
      <c r="H78" s="225"/>
      <c r="I78" s="226"/>
      <c r="J78" s="229"/>
      <c r="K78" s="230"/>
    </row>
    <row r="79" customFormat="false" ht="12.75" hidden="false" customHeight="false" outlineLevel="0" collapsed="false">
      <c r="A79" s="225"/>
      <c r="B79" s="226"/>
      <c r="C79" s="226"/>
      <c r="D79" s="231"/>
      <c r="E79" s="228"/>
      <c r="G79" s="224"/>
      <c r="H79" s="225"/>
      <c r="I79" s="226"/>
      <c r="J79" s="229"/>
      <c r="K79" s="230"/>
    </row>
    <row r="80" customFormat="false" ht="12.75" hidden="false" customHeight="false" outlineLevel="0" collapsed="false">
      <c r="A80" s="225"/>
      <c r="B80" s="226"/>
      <c r="C80" s="226"/>
      <c r="D80" s="231"/>
      <c r="E80" s="228"/>
      <c r="G80" s="224"/>
      <c r="H80" s="225"/>
      <c r="I80" s="226"/>
      <c r="J80" s="229"/>
      <c r="K80" s="230"/>
    </row>
    <row r="81" customFormat="false" ht="12.75" hidden="false" customHeight="false" outlineLevel="0" collapsed="false">
      <c r="A81" s="225"/>
      <c r="B81" s="226"/>
      <c r="C81" s="226"/>
      <c r="D81" s="231"/>
      <c r="E81" s="228"/>
      <c r="G81" s="224"/>
      <c r="H81" s="225"/>
      <c r="I81" s="226"/>
      <c r="J81" s="229"/>
      <c r="K81" s="230"/>
    </row>
    <row r="82" customFormat="false" ht="12.75" hidden="false" customHeight="false" outlineLevel="0" collapsed="false">
      <c r="A82" s="225"/>
      <c r="B82" s="226"/>
      <c r="C82" s="226"/>
      <c r="D82" s="231"/>
      <c r="E82" s="228"/>
      <c r="G82" s="224"/>
      <c r="H82" s="225"/>
      <c r="I82" s="226"/>
      <c r="J82" s="229"/>
      <c r="K82" s="230"/>
    </row>
    <row r="83" customFormat="false" ht="12.75" hidden="false" customHeight="false" outlineLevel="0" collapsed="false">
      <c r="A83" s="225"/>
      <c r="B83" s="226"/>
      <c r="C83" s="226"/>
      <c r="D83" s="231"/>
      <c r="E83" s="228"/>
      <c r="G83" s="224"/>
      <c r="H83" s="225"/>
      <c r="I83" s="226"/>
      <c r="J83" s="229"/>
      <c r="K83" s="230"/>
    </row>
    <row r="84" customFormat="false" ht="12.75" hidden="false" customHeight="false" outlineLevel="0" collapsed="false">
      <c r="A84" s="225"/>
      <c r="B84" s="226"/>
      <c r="C84" s="226"/>
      <c r="D84" s="231"/>
      <c r="E84" s="228"/>
      <c r="G84" s="224"/>
      <c r="H84" s="225"/>
      <c r="I84" s="226"/>
      <c r="J84" s="229"/>
      <c r="K84" s="230"/>
    </row>
    <row r="85" customFormat="false" ht="12.75" hidden="false" customHeight="false" outlineLevel="0" collapsed="false">
      <c r="A85" s="225"/>
      <c r="B85" s="226"/>
      <c r="C85" s="226"/>
      <c r="D85" s="231"/>
      <c r="E85" s="228"/>
      <c r="G85" s="224"/>
      <c r="H85" s="225"/>
      <c r="I85" s="226"/>
      <c r="J85" s="229"/>
      <c r="K85" s="2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9" activeCellId="0" sqref="A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5.41"/>
    <col collapsed="false" customWidth="true" hidden="false" outlineLevel="0" max="3" min="3" style="1" width="11.56"/>
    <col collapsed="false" customWidth="true" hidden="false" outlineLevel="0" max="4" min="4" style="1" width="12.14"/>
    <col collapsed="false" customWidth="true" hidden="false" outlineLevel="0" max="7" min="5" style="1" width="11.56"/>
    <col collapsed="false" customWidth="true" hidden="false" outlineLevel="0" max="8" min="8" style="1" width="10.99"/>
    <col collapsed="false" customWidth="false" hidden="false" outlineLevel="0" max="257" min="9" style="1" width="9.14"/>
  </cols>
  <sheetData>
    <row r="2" customFormat="false" ht="18" hidden="false" customHeight="false" outlineLevel="0" collapsed="false">
      <c r="B2" s="68" t="s">
        <v>41</v>
      </c>
    </row>
    <row r="4" customFormat="false" ht="13.5" hidden="false" customHeight="false" outlineLevel="0" collapsed="false"/>
    <row r="5" customFormat="false" ht="64.5" hidden="false" customHeight="false" outlineLevel="0" collapsed="false">
      <c r="B5" s="7" t="s">
        <v>20</v>
      </c>
      <c r="C5" s="31" t="s">
        <v>31</v>
      </c>
      <c r="D5" s="31" t="s">
        <v>32</v>
      </c>
      <c r="E5" s="31" t="s">
        <v>33</v>
      </c>
      <c r="F5" s="31" t="s">
        <v>34</v>
      </c>
      <c r="G5" s="41" t="s">
        <v>35</v>
      </c>
    </row>
    <row r="6" customFormat="false" ht="13.5" hidden="false" customHeight="false" outlineLevel="0" collapsed="false">
      <c r="B6" s="43" t="n">
        <f aca="false">'JCC Inputs-Outputs'!B37</f>
        <v>45931</v>
      </c>
      <c r="C6" s="44" t="n">
        <f aca="false">SUMIF('Deal Sheet'!$C$6:$C$1000,'Position Report'!B6,'Deal Sheet'!$E$6:$E$1000)+'JCC Inputs-Outputs'!D14</f>
        <v>0</v>
      </c>
      <c r="D6" s="45" t="n">
        <f aca="false">(C6/159)*1000</f>
        <v>0</v>
      </c>
      <c r="E6" s="44" t="n">
        <f aca="false">VLOOKUP(B6,'Brent Hedge Calculations'!$B$30:$V$47,21)</f>
        <v>0</v>
      </c>
      <c r="F6" s="44" t="n">
        <f aca="false">SUMIF('Deal Sheet'!$I$6:$I$1000,'Position Report'!B6,'Deal Sheet'!$K$6:$K$1000)+'JCC Inputs-Outputs'!F37</f>
        <v>0</v>
      </c>
      <c r="G6" s="45" t="n">
        <f aca="false">E6+F6</f>
        <v>0</v>
      </c>
    </row>
    <row r="7" customFormat="false" ht="13.5" hidden="false" customHeight="false" outlineLevel="0" collapsed="false">
      <c r="B7" s="43" t="n">
        <f aca="false">'JCC Inputs-Outputs'!B38</f>
        <v>45962</v>
      </c>
      <c r="C7" s="44" t="n">
        <f aca="false">SUMIF('Deal Sheet'!$C$6:$C$1000,'Position Report'!B7,'Deal Sheet'!$E$6:$E$1000)+'JCC Inputs-Outputs'!D15</f>
        <v>0</v>
      </c>
      <c r="D7" s="45" t="n">
        <f aca="false">(C7/159)*1000</f>
        <v>0</v>
      </c>
      <c r="E7" s="44" t="n">
        <f aca="false">VLOOKUP(B7,'Brent Hedge Calculations'!$B$30:$V$47,21)</f>
        <v>0</v>
      </c>
      <c r="F7" s="44" t="n">
        <f aca="false">SUMIF('Deal Sheet'!$I$6:$I$1000,'Position Report'!B7,'Deal Sheet'!$K$6:$K$1000)+'JCC Inputs-Outputs'!F38</f>
        <v>0</v>
      </c>
      <c r="G7" s="45" t="n">
        <f aca="false">E7+F7</f>
        <v>0</v>
      </c>
    </row>
    <row r="8" customFormat="false" ht="13.5" hidden="false" customHeight="false" outlineLevel="0" collapsed="false">
      <c r="B8" s="43" t="n">
        <f aca="false">'JCC Inputs-Outputs'!B39</f>
        <v>45992</v>
      </c>
      <c r="C8" s="44" t="n">
        <f aca="false">SUMIF('Deal Sheet'!$C$6:$C$1000,'Position Report'!B8,'Deal Sheet'!$E$6:$E$1000)+'JCC Inputs-Outputs'!D16</f>
        <v>0</v>
      </c>
      <c r="D8" s="45" t="n">
        <f aca="false">(C8/159)*1000</f>
        <v>0</v>
      </c>
      <c r="E8" s="44" t="n">
        <f aca="false">VLOOKUP(B8,'Brent Hedge Calculations'!$B$30:$V$47,21)</f>
        <v>0</v>
      </c>
      <c r="F8" s="44" t="n">
        <f aca="false">SUMIF('Deal Sheet'!$I$6:$I$1000,'Position Report'!B8,'Deal Sheet'!$K$6:$K$1000)+'JCC Inputs-Outputs'!F39</f>
        <v>0</v>
      </c>
      <c r="G8" s="45" t="n">
        <f aca="false">E8+F8</f>
        <v>0</v>
      </c>
    </row>
    <row r="9" customFormat="false" ht="13.5" hidden="false" customHeight="false" outlineLevel="0" collapsed="false">
      <c r="B9" s="43" t="n">
        <f aca="false">'JCC Inputs-Outputs'!B40</f>
        <v>46023</v>
      </c>
      <c r="C9" s="44" t="n">
        <f aca="false">SUMIF('Deal Sheet'!$C$6:$C$1000,'Position Report'!B9,'Deal Sheet'!$E$6:$E$1000)+'JCC Inputs-Outputs'!D17</f>
        <v>0</v>
      </c>
      <c r="D9" s="45" t="n">
        <f aca="false">(C9/159)*1000</f>
        <v>0</v>
      </c>
      <c r="E9" s="44" t="n">
        <f aca="false">VLOOKUP(B9,'Brent Hedge Calculations'!$B$30:$V$47,21)</f>
        <v>0</v>
      </c>
      <c r="F9" s="44" t="n">
        <f aca="false">SUMIF('Deal Sheet'!$I$6:$I$1000,'Position Report'!B9,'Deal Sheet'!$K$6:$K$1000)+'JCC Inputs-Outputs'!F40</f>
        <v>0</v>
      </c>
      <c r="G9" s="45" t="n">
        <f aca="false">E9+F9</f>
        <v>0</v>
      </c>
    </row>
    <row r="10" customFormat="false" ht="13.5" hidden="false" customHeight="false" outlineLevel="0" collapsed="false">
      <c r="B10" s="43" t="n">
        <f aca="false">'JCC Inputs-Outputs'!B41</f>
        <v>46054</v>
      </c>
      <c r="C10" s="44" t="n">
        <f aca="false">SUMIF('Deal Sheet'!$C$6:$C$1000,'Position Report'!B10,'Deal Sheet'!$E$6:$E$1000)+'JCC Inputs-Outputs'!D18</f>
        <v>0</v>
      </c>
      <c r="D10" s="45" t="n">
        <f aca="false">(C10/159)*1000</f>
        <v>0</v>
      </c>
      <c r="E10" s="44" t="n">
        <f aca="false">VLOOKUP(B10,'Brent Hedge Calculations'!$B$30:$V$47,21)</f>
        <v>0</v>
      </c>
      <c r="F10" s="44" t="n">
        <f aca="false">SUMIF('Deal Sheet'!$I$6:$I$1000,'Position Report'!B10,'Deal Sheet'!$K$6:$K$1000)+'JCC Inputs-Outputs'!F41</f>
        <v>0</v>
      </c>
      <c r="G10" s="45" t="n">
        <f aca="false">E10+F10</f>
        <v>0</v>
      </c>
    </row>
    <row r="11" customFormat="false" ht="13.5" hidden="false" customHeight="false" outlineLevel="0" collapsed="false">
      <c r="B11" s="43" t="n">
        <f aca="false">'JCC Inputs-Outputs'!B42</f>
        <v>46082</v>
      </c>
      <c r="C11" s="44" t="n">
        <f aca="false">SUMIF('Deal Sheet'!$C$6:$C$1000,'Position Report'!B11,'Deal Sheet'!$E$6:$E$1000)+'JCC Inputs-Outputs'!D19</f>
        <v>0</v>
      </c>
      <c r="D11" s="45" t="n">
        <f aca="false">(C11/159)*1000</f>
        <v>0</v>
      </c>
      <c r="E11" s="44" t="n">
        <f aca="false">VLOOKUP(B11,'Brent Hedge Calculations'!$B$30:$V$47,21)</f>
        <v>0</v>
      </c>
      <c r="F11" s="44" t="n">
        <f aca="false">SUMIF('Deal Sheet'!$I$6:$I$1000,'Position Report'!B11,'Deal Sheet'!$K$6:$K$1000)+'JCC Inputs-Outputs'!F42</f>
        <v>0</v>
      </c>
      <c r="G11" s="45" t="n">
        <f aca="false">E11+F11</f>
        <v>0</v>
      </c>
    </row>
    <row r="12" customFormat="false" ht="13.5" hidden="false" customHeight="false" outlineLevel="0" collapsed="false">
      <c r="B12" s="43" t="n">
        <f aca="false">'JCC Inputs-Outputs'!B43</f>
        <v>46113</v>
      </c>
      <c r="C12" s="44" t="n">
        <f aca="false">SUMIF('Deal Sheet'!$C$6:$C$1000,'Position Report'!B12,'Deal Sheet'!$E$6:$E$1000)+'JCC Inputs-Outputs'!D20</f>
        <v>0</v>
      </c>
      <c r="D12" s="45" t="n">
        <f aca="false">(C12/159)*1000</f>
        <v>0</v>
      </c>
      <c r="E12" s="44" t="n">
        <f aca="false">VLOOKUP(B12,'Brent Hedge Calculations'!$B$30:$V$47,21)</f>
        <v>0</v>
      </c>
      <c r="F12" s="44" t="n">
        <f aca="false">SUMIF('Deal Sheet'!$I$6:$I$1000,'Position Report'!B12,'Deal Sheet'!$K$6:$K$1000)+'JCC Inputs-Outputs'!F43</f>
        <v>0</v>
      </c>
      <c r="G12" s="45" t="n">
        <f aca="false">E12+F12</f>
        <v>0</v>
      </c>
    </row>
    <row r="13" customFormat="false" ht="13.5" hidden="false" customHeight="false" outlineLevel="0" collapsed="false">
      <c r="B13" s="43" t="n">
        <f aca="false">'JCC Inputs-Outputs'!B44</f>
        <v>46143</v>
      </c>
      <c r="C13" s="44" t="n">
        <f aca="false">SUMIF('Deal Sheet'!$C$6:$C$1000,'Position Report'!B13,'Deal Sheet'!$E$6:$E$1000)+'JCC Inputs-Outputs'!D21</f>
        <v>0</v>
      </c>
      <c r="D13" s="45" t="n">
        <f aca="false">(C13/159)*1000</f>
        <v>0</v>
      </c>
      <c r="E13" s="44" t="n">
        <f aca="false">VLOOKUP(B13,'Brent Hedge Calculations'!$B$30:$V$47,21)</f>
        <v>0</v>
      </c>
      <c r="F13" s="44" t="n">
        <f aca="false">SUMIF('Deal Sheet'!$I$6:$I$1000,'Position Report'!B13,'Deal Sheet'!$K$6:$K$1000)+'JCC Inputs-Outputs'!F44</f>
        <v>0</v>
      </c>
      <c r="G13" s="45" t="n">
        <f aca="false">E13+F13</f>
        <v>0</v>
      </c>
    </row>
    <row r="14" customFormat="false" ht="13.5" hidden="false" customHeight="false" outlineLevel="0" collapsed="false">
      <c r="B14" s="43" t="n">
        <f aca="false">'JCC Inputs-Outputs'!B45</f>
        <v>46174</v>
      </c>
      <c r="C14" s="44" t="n">
        <f aca="false">SUMIF('Deal Sheet'!$C$6:$C$1000,'Position Report'!B14,'Deal Sheet'!$E$6:$E$1000)+'JCC Inputs-Outputs'!D22</f>
        <v>0</v>
      </c>
      <c r="D14" s="45" t="n">
        <f aca="false">(C14/159)*1000</f>
        <v>0</v>
      </c>
      <c r="E14" s="44" t="n">
        <f aca="false">VLOOKUP(B14,'Brent Hedge Calculations'!$B$30:$V$47,21)</f>
        <v>0</v>
      </c>
      <c r="F14" s="44" t="n">
        <f aca="false">SUMIF('Deal Sheet'!$I$6:$I$1000,'Position Report'!B14,'Deal Sheet'!$K$6:$K$1000)+'JCC Inputs-Outputs'!F45</f>
        <v>0</v>
      </c>
      <c r="G14" s="45" t="n">
        <f aca="false">E14+F14</f>
        <v>0</v>
      </c>
    </row>
    <row r="15" customFormat="false" ht="13.5" hidden="false" customHeight="false" outlineLevel="0" collapsed="false">
      <c r="B15" s="43" t="n">
        <f aca="false">'JCC Inputs-Outputs'!B46</f>
        <v>46204</v>
      </c>
      <c r="C15" s="44" t="n">
        <f aca="false">SUMIF('Deal Sheet'!$C$6:$C$1000,'Position Report'!B15,'Deal Sheet'!$E$6:$E$1000)+'JCC Inputs-Outputs'!D23</f>
        <v>0</v>
      </c>
      <c r="D15" s="45" t="n">
        <f aca="false">(C15/159)*1000</f>
        <v>0</v>
      </c>
      <c r="E15" s="44" t="n">
        <f aca="false">VLOOKUP(B15,'Brent Hedge Calculations'!$B$30:$V$47,21)</f>
        <v>0</v>
      </c>
      <c r="F15" s="44" t="n">
        <f aca="false">SUMIF('Deal Sheet'!$I$6:$I$1000,'Position Report'!B15,'Deal Sheet'!$K$6:$K$1000)+'JCC Inputs-Outputs'!F46</f>
        <v>0</v>
      </c>
      <c r="G15" s="45" t="n">
        <f aca="false">E15+F15</f>
        <v>0</v>
      </c>
    </row>
    <row r="16" customFormat="false" ht="13.5" hidden="false" customHeight="false" outlineLevel="0" collapsed="false">
      <c r="B16" s="43" t="n">
        <f aca="false">'JCC Inputs-Outputs'!B47</f>
        <v>46235</v>
      </c>
      <c r="C16" s="44" t="n">
        <f aca="false">SUMIF('Deal Sheet'!$C$6:$C$1000,'Position Report'!B16,'Deal Sheet'!$E$6:$E$1000)+'JCC Inputs-Outputs'!D24</f>
        <v>0</v>
      </c>
      <c r="D16" s="45" t="n">
        <f aca="false">(C16/159)*1000</f>
        <v>0</v>
      </c>
      <c r="E16" s="44" t="n">
        <f aca="false">VLOOKUP(B16,'Brent Hedge Calculations'!$B$30:$V$47,21)</f>
        <v>0</v>
      </c>
      <c r="F16" s="44" t="n">
        <f aca="false">SUMIF('Deal Sheet'!$I$6:$I$1000,'Position Report'!B16,'Deal Sheet'!$K$6:$K$1000)+'JCC Inputs-Outputs'!F47</f>
        <v>0</v>
      </c>
      <c r="G16" s="45" t="n">
        <f aca="false">E16+F16</f>
        <v>0</v>
      </c>
    </row>
    <row r="17" customFormat="false" ht="13.5" hidden="false" customHeight="false" outlineLevel="0" collapsed="false">
      <c r="B17" s="43" t="n">
        <f aca="false">'JCC Inputs-Outputs'!B48</f>
        <v>46266</v>
      </c>
      <c r="C17" s="44" t="n">
        <f aca="false">SUMIF('Deal Sheet'!$C$6:$C$1000,'Position Report'!B17,'Deal Sheet'!$E$6:$E$1000)+'JCC Inputs-Outputs'!D25</f>
        <v>0</v>
      </c>
      <c r="D17" s="45" t="n">
        <f aca="false">(C17/159)*1000</f>
        <v>0</v>
      </c>
      <c r="E17" s="44" t="n">
        <f aca="false">VLOOKUP(B17,'Brent Hedge Calculations'!$B$30:$V$47,21)</f>
        <v>0</v>
      </c>
      <c r="F17" s="44" t="n">
        <f aca="false">SUMIF('Deal Sheet'!$I$6:$I$1000,'Position Report'!B17,'Deal Sheet'!$K$6:$K$1000)+'JCC Inputs-Outputs'!F48</f>
        <v>0</v>
      </c>
      <c r="G17" s="45" t="n">
        <f aca="false">E17+F17</f>
        <v>0</v>
      </c>
    </row>
    <row r="18" customFormat="false" ht="13.5" hidden="false" customHeight="false" outlineLevel="0" collapsed="false">
      <c r="B18" s="43" t="n">
        <f aca="false">'JCC Inputs-Outputs'!B49</f>
        <v>46296</v>
      </c>
      <c r="C18" s="44" t="n">
        <f aca="false">SUMIF('Deal Sheet'!$C$6:$C$1000,'Position Report'!B18,'Deal Sheet'!$E$6:$E$1000)+'JCC Inputs-Outputs'!D26</f>
        <v>0</v>
      </c>
      <c r="D18" s="45" t="n">
        <f aca="false">(C18/159)*1000</f>
        <v>0</v>
      </c>
      <c r="E18" s="44" t="n">
        <f aca="false">VLOOKUP(B18,'Brent Hedge Calculations'!$B$30:$V$47,21)</f>
        <v>0</v>
      </c>
      <c r="F18" s="44" t="n">
        <f aca="false">SUMIF('Deal Sheet'!$I$6:$I$1000,'Position Report'!B18,'Deal Sheet'!$K$6:$K$1000)+'JCC Inputs-Outputs'!F49</f>
        <v>0</v>
      </c>
      <c r="G18" s="45" t="n">
        <f aca="false">E18+F18</f>
        <v>0</v>
      </c>
    </row>
    <row r="19" customFormat="false" ht="13.5" hidden="false" customHeight="false" outlineLevel="0" collapsed="false">
      <c r="B19" s="43" t="n">
        <f aca="false">'JCC Inputs-Outputs'!B50</f>
        <v>46327</v>
      </c>
      <c r="C19" s="44" t="n">
        <f aca="false">SUMIF('Deal Sheet'!$C$6:$C$1000,'Position Report'!B19,'Deal Sheet'!$E$6:$E$1000)+'JCC Inputs-Outputs'!D27</f>
        <v>0</v>
      </c>
      <c r="D19" s="45" t="n">
        <f aca="false">(C19/159)*1000</f>
        <v>0</v>
      </c>
      <c r="E19" s="44" t="n">
        <f aca="false">VLOOKUP(B19,'Brent Hedge Calculations'!$B$30:$V$47,21)</f>
        <v>0</v>
      </c>
      <c r="F19" s="44" t="n">
        <f aca="false">SUMIF('Deal Sheet'!$I$6:$I$1000,'Position Report'!B19,'Deal Sheet'!$K$6:$K$1000)+'JCC Inputs-Outputs'!F50</f>
        <v>0</v>
      </c>
      <c r="G19" s="45" t="n">
        <f aca="false">E19+F19</f>
        <v>0</v>
      </c>
    </row>
    <row r="20" customFormat="false" ht="13.5" hidden="false" customHeight="false" outlineLevel="0" collapsed="false">
      <c r="B20" s="43" t="n">
        <f aca="false">'JCC Inputs-Outputs'!B51</f>
        <v>46357</v>
      </c>
      <c r="C20" s="44" t="n">
        <f aca="false">SUMIF('Deal Sheet'!$C$6:$C$1000,'Position Report'!B20,'Deal Sheet'!$E$6:$E$1000)+'JCC Inputs-Outputs'!D28</f>
        <v>0</v>
      </c>
      <c r="D20" s="45" t="n">
        <f aca="false">(C20/159)*1000</f>
        <v>0</v>
      </c>
      <c r="E20" s="44" t="n">
        <f aca="false">VLOOKUP(B20,'Brent Hedge Calculations'!$B$30:$V$47,21)</f>
        <v>0</v>
      </c>
      <c r="F20" s="44" t="n">
        <f aca="false">SUMIF('Deal Sheet'!$I$6:$I$1000,'Position Report'!B20,'Deal Sheet'!$K$6:$K$1000)+'JCC Inputs-Outputs'!F51</f>
        <v>0</v>
      </c>
      <c r="G20" s="45" t="n">
        <f aca="false">E20+F20</f>
        <v>0</v>
      </c>
    </row>
    <row r="21" customFormat="false" ht="13.5" hidden="false" customHeight="false" outlineLevel="0" collapsed="false">
      <c r="B21" s="43" t="n">
        <f aca="false">'JCC Inputs-Outputs'!B52</f>
        <v>46388</v>
      </c>
      <c r="C21" s="44" t="n">
        <f aca="false">SUMIF('Deal Sheet'!$C$6:$C$1000,'Position Report'!B21,'Deal Sheet'!$E$6:$E$1000)+'JCC Inputs-Outputs'!D29</f>
        <v>0</v>
      </c>
      <c r="D21" s="45" t="n">
        <f aca="false">(C21/159)*1000</f>
        <v>0</v>
      </c>
      <c r="E21" s="44" t="n">
        <f aca="false">VLOOKUP(B21,'Brent Hedge Calculations'!$B$30:$V$47,21)</f>
        <v>0</v>
      </c>
      <c r="F21" s="44" t="n">
        <f aca="false">SUMIF('Deal Sheet'!$I$6:$I$1000,'Position Report'!B21,'Deal Sheet'!$K$6:$K$1000)+'JCC Inputs-Outputs'!F52</f>
        <v>0</v>
      </c>
      <c r="G21" s="45" t="n">
        <f aca="false">E21+F21</f>
        <v>0</v>
      </c>
    </row>
    <row r="22" customFormat="false" ht="13.5" hidden="false" customHeight="false" outlineLevel="0" collapsed="false">
      <c r="B22" s="43" t="n">
        <f aca="false">'JCC Inputs-Outputs'!B53</f>
        <v>46419</v>
      </c>
      <c r="C22" s="44" t="n">
        <f aca="false">SUMIF('Deal Sheet'!$C$6:$C$1000,'Position Report'!B22,'Deal Sheet'!$E$6:$E$1000)+'JCC Inputs-Outputs'!D30</f>
        <v>0</v>
      </c>
      <c r="D22" s="45" t="n">
        <f aca="false">(C22/159)*1000</f>
        <v>0</v>
      </c>
      <c r="E22" s="44" t="n">
        <f aca="false">VLOOKUP(B22,'Brent Hedge Calculations'!$B$30:$V$47,21)</f>
        <v>0</v>
      </c>
      <c r="F22" s="44" t="n">
        <f aca="false">SUMIF('Deal Sheet'!$I$6:$I$1000,'Position Report'!B22,'Deal Sheet'!$K$6:$K$1000)+'JCC Inputs-Outputs'!F53</f>
        <v>0</v>
      </c>
      <c r="G22" s="45" t="n">
        <f aca="false">E22+F22</f>
        <v>0</v>
      </c>
    </row>
    <row r="23" customFormat="false" ht="13.5" hidden="false" customHeight="false" outlineLevel="0" collapsed="false">
      <c r="B23" s="43" t="n">
        <f aca="false">'JCC Inputs-Outputs'!B54</f>
        <v>46447</v>
      </c>
      <c r="C23" s="44" t="n">
        <f aca="false">SUMIF('Deal Sheet'!$C$6:$C$1000,'Position Report'!B23,'Deal Sheet'!$E$6:$E$1000)+'JCC Inputs-Outputs'!D31</f>
        <v>0</v>
      </c>
      <c r="D23" s="45" t="n">
        <f aca="false">(C23/159)*1000</f>
        <v>0</v>
      </c>
      <c r="E23" s="44" t="n">
        <f aca="false">VLOOKUP(B23,'Brent Hedge Calculations'!$B$30:$V$47,21)</f>
        <v>0</v>
      </c>
      <c r="F23" s="44" t="n">
        <f aca="false">SUMIF('Deal Sheet'!$I$6:$I$1000,'Position Report'!B23,'Deal Sheet'!$K$6:$K$1000)+'JCC Inputs-Outputs'!F54</f>
        <v>0</v>
      </c>
      <c r="G23" s="45" t="n">
        <f aca="false">E23+F23</f>
        <v>0</v>
      </c>
    </row>
    <row r="25" customFormat="false" ht="13.5" hidden="false" customHeight="false" outlineLevel="0" collapsed="false"/>
    <row r="26" customFormat="false" ht="13.5" hidden="false" customHeight="false" outlineLevel="0" collapsed="false">
      <c r="B26" s="42" t="s">
        <v>36</v>
      </c>
      <c r="C26" s="42"/>
      <c r="D26" s="42"/>
    </row>
    <row r="27" customFormat="false" ht="13.5" hidden="false" customHeight="false" outlineLevel="0" collapsed="false">
      <c r="B27" s="69" t="s">
        <v>37</v>
      </c>
      <c r="C27" s="69"/>
      <c r="D27" s="49" t="n">
        <f aca="false">SUMPRODUCT('Position Report'!D6:D23,'Swap Calculation'!K7:K24)</f>
        <v>0</v>
      </c>
    </row>
    <row r="28" customFormat="false" ht="14.25" hidden="false" customHeight="true" outlineLevel="0" collapsed="false">
      <c r="B28" s="50" t="s">
        <v>38</v>
      </c>
      <c r="C28" s="51"/>
      <c r="D28" s="52" t="n">
        <f aca="false">SUMPRODUCT('Position Report'!E6:E23,'Swap Calculation'!K7:K24)</f>
        <v>0</v>
      </c>
    </row>
    <row r="29" customFormat="false" ht="15" hidden="false" customHeight="true" outlineLevel="0" collapsed="false">
      <c r="B29" s="54" t="s">
        <v>42</v>
      </c>
      <c r="C29" s="54"/>
      <c r="D29" s="55" t="n">
        <f aca="false">SUMPRODUCT('Position Report'!F6:F23,'Swap Calculation'!K7:K24)</f>
        <v>0</v>
      </c>
    </row>
    <row r="30" customFormat="false" ht="16.5" hidden="false" customHeight="true" outlineLevel="0" collapsed="false">
      <c r="B30" s="57" t="s">
        <v>43</v>
      </c>
      <c r="C30" s="57"/>
      <c r="D30" s="58" t="n">
        <f aca="false">SUMPRODUCT('Position Report'!G6:G23,'Swap Calculation'!K7:K24)</f>
        <v>0</v>
      </c>
    </row>
  </sheetData>
  <mergeCells count="4">
    <mergeCell ref="B26:D26"/>
    <mergeCell ref="B27:C27"/>
    <mergeCell ref="B29:C29"/>
    <mergeCell ref="B30:C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M28"/>
  <sheetViews>
    <sheetView showFormulas="false" showGridLines="true" showRowColHeaders="true" showZeros="true" rightToLeft="false" tabSelected="false" showOutlineSymbols="true" defaultGridColor="true" view="normal" topLeftCell="A2" colorId="64" zoomScale="90" zoomScaleNormal="90" zoomScalePageLayoutView="100" workbookViewId="0">
      <selection pane="topLeft" activeCell="C4" activeCellId="0" sqref="C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84"/>
    <col collapsed="false" customWidth="true" hidden="false" outlineLevel="0" max="2" min="2" style="1" width="7.7"/>
    <col collapsed="false" customWidth="true" hidden="false" outlineLevel="0" max="3" min="3" style="1" width="10.28"/>
    <col collapsed="false" customWidth="true" hidden="false" outlineLevel="0" max="4" min="4" style="70" width="13.56"/>
    <col collapsed="false" customWidth="true" hidden="false" outlineLevel="0" max="5" min="5" style="1" width="13.7"/>
    <col collapsed="false" customWidth="true" hidden="false" outlineLevel="0" max="6" min="6" style="1" width="15.85"/>
    <col collapsed="false" customWidth="true" hidden="false" outlineLevel="0" max="7" min="7" style="1" width="14.28"/>
    <col collapsed="false" customWidth="true" hidden="false" outlineLevel="0" max="8" min="8" style="2" width="4.41"/>
    <col collapsed="false" customWidth="true" hidden="false" outlineLevel="0" max="9" min="9" style="1" width="12.85"/>
    <col collapsed="false" customWidth="true" hidden="false" outlineLevel="0" max="10" min="10" style="1" width="11.13"/>
    <col collapsed="false" customWidth="true" hidden="false" outlineLevel="0" max="11" min="11" style="1" width="13.56"/>
    <col collapsed="false" customWidth="true" hidden="false" outlineLevel="0" max="12" min="12" style="1" width="11.13"/>
    <col collapsed="false" customWidth="true" hidden="false" outlineLevel="0" max="13" min="13" style="1" width="12.14"/>
    <col collapsed="false" customWidth="false" hidden="false" outlineLevel="0" max="257" min="14" style="1" width="9.14"/>
  </cols>
  <sheetData>
    <row r="2" customFormat="false" ht="15.75" hidden="false" customHeight="false" outlineLevel="0" collapsed="false">
      <c r="B2" s="71" t="s">
        <v>44</v>
      </c>
    </row>
    <row r="3" customFormat="false" ht="16.5" hidden="false" customHeight="false" outlineLevel="0" collapsed="false">
      <c r="B3" s="71"/>
    </row>
    <row r="4" customFormat="false" ht="13.5" hidden="false" customHeight="false" outlineLevel="0" collapsed="false">
      <c r="B4" s="10" t="s">
        <v>3</v>
      </c>
      <c r="C4" s="72" t="n">
        <f aca="true">TODAY()</f>
        <v>45926</v>
      </c>
    </row>
    <row r="5" customFormat="false" ht="13.5" hidden="false" customHeight="false" outlineLevel="0" collapsed="false">
      <c r="C5" s="2"/>
      <c r="E5" s="2"/>
      <c r="F5" s="2"/>
      <c r="G5" s="2"/>
      <c r="I5" s="2"/>
      <c r="J5" s="2"/>
      <c r="K5" s="2"/>
      <c r="L5" s="2"/>
      <c r="M5" s="2"/>
    </row>
    <row r="6" customFormat="false" ht="25.5" hidden="false" customHeight="true" outlineLevel="0" collapsed="false">
      <c r="C6" s="7" t="s">
        <v>20</v>
      </c>
      <c r="D6" s="73" t="s">
        <v>45</v>
      </c>
      <c r="E6" s="31" t="s">
        <v>46</v>
      </c>
      <c r="F6" s="31" t="s">
        <v>47</v>
      </c>
      <c r="G6" s="31" t="s">
        <v>48</v>
      </c>
      <c r="H6" s="74"/>
      <c r="I6" s="31" t="s">
        <v>49</v>
      </c>
      <c r="J6" s="75" t="s">
        <v>13</v>
      </c>
      <c r="K6" s="31" t="s">
        <v>50</v>
      </c>
      <c r="L6" s="31" t="s">
        <v>51</v>
      </c>
    </row>
    <row r="7" customFormat="false" ht="13.5" hidden="false" customHeight="true" outlineLevel="0" collapsed="false">
      <c r="C7" s="76" t="n">
        <f aca="false">'JCC Inputs-Outputs'!B14</f>
        <v>45931</v>
      </c>
      <c r="D7" s="77" t="n">
        <f aca="false">VLOOKUP(C7,'JCC Fwd Curve Development'!$B$9:$F$30,3)</f>
        <v>21.4358272727271</v>
      </c>
      <c r="E7" s="78" t="e">
        <f aca="false">VLOOKUP(C7,'JCC Fwd Curve Development'!$B$9:$F$30,5)</f>
        <v>#VALUE!</v>
      </c>
      <c r="F7" s="79" t="e">
        <f aca="false">E7*(VLOOKUP(C10,'IR-FX Curves'!$A$8:$D$239,4))</f>
        <v>#VALUE!</v>
      </c>
      <c r="G7" s="79" t="e">
        <f aca="false">F7*6.289813735</f>
        <v>#VALUE!</v>
      </c>
      <c r="H7" s="80"/>
      <c r="I7" s="81" t="n">
        <f aca="false">'JCC Inputs-Outputs'!D14</f>
        <v>0</v>
      </c>
      <c r="J7" s="82" t="n">
        <f aca="false">VLOOKUP(C7,'IR-FX Curves'!A6:D239,3)</f>
        <v>0</v>
      </c>
      <c r="K7" s="82" t="n">
        <f aca="false">(1+J7/2)^(-2*(C7-$C$4)/365.25)</f>
        <v>1</v>
      </c>
      <c r="L7" s="83" t="n">
        <f aca="false">K7*I7</f>
        <v>0</v>
      </c>
    </row>
    <row r="8" customFormat="false" ht="13.5" hidden="false" customHeight="false" outlineLevel="0" collapsed="false">
      <c r="C8" s="76" t="n">
        <f aca="false">'JCC Inputs-Outputs'!B15</f>
        <v>45962</v>
      </c>
      <c r="D8" s="77" t="n">
        <f aca="false">VLOOKUP(C8,'JCC Fwd Curve Development'!$B$9:$F$30,3)</f>
        <v>21.4358272727271</v>
      </c>
      <c r="E8" s="78" t="e">
        <f aca="false">VLOOKUP(C8,'JCC Fwd Curve Development'!$B$9:$F$30,5)</f>
        <v>#VALUE!</v>
      </c>
      <c r="F8" s="79" t="e">
        <f aca="false">E8*(VLOOKUP(C11,'IR-FX Curves'!$A$8:$D$239,4))</f>
        <v>#VALUE!</v>
      </c>
      <c r="G8" s="79" t="e">
        <f aca="false">F8*6.289813735</f>
        <v>#VALUE!</v>
      </c>
      <c r="H8" s="80"/>
      <c r="I8" s="81" t="n">
        <f aca="false">'JCC Inputs-Outputs'!D15</f>
        <v>0</v>
      </c>
      <c r="J8" s="82" t="n">
        <f aca="false">VLOOKUP(C8,'IR-FX Curves'!A7:D240,3)</f>
        <v>0</v>
      </c>
      <c r="K8" s="82" t="n">
        <f aca="false">(1+J8/2)^(-2*(C8-$C$4)/365.25)</f>
        <v>1</v>
      </c>
      <c r="L8" s="83" t="n">
        <f aca="false">K8*I8</f>
        <v>0</v>
      </c>
    </row>
    <row r="9" customFormat="false" ht="13.5" hidden="false" customHeight="false" outlineLevel="0" collapsed="false">
      <c r="C9" s="76" t="n">
        <f aca="false">'JCC Inputs-Outputs'!B16</f>
        <v>45992</v>
      </c>
      <c r="D9" s="77" t="n">
        <f aca="false">VLOOKUP(C9,'JCC Fwd Curve Development'!$B$9:$F$30,3)</f>
        <v>21.4358272727271</v>
      </c>
      <c r="E9" s="78" t="e">
        <f aca="false">VLOOKUP(C9,'JCC Fwd Curve Development'!$B$9:$F$30,5)</f>
        <v>#VALUE!</v>
      </c>
      <c r="F9" s="79" t="e">
        <f aca="false">E9*(VLOOKUP(C12,'IR-FX Curves'!$A$8:$D$239,4))</f>
        <v>#VALUE!</v>
      </c>
      <c r="G9" s="79" t="e">
        <f aca="false">F9*6.289813735</f>
        <v>#VALUE!</v>
      </c>
      <c r="H9" s="80"/>
      <c r="I9" s="81" t="n">
        <f aca="false">'JCC Inputs-Outputs'!D16</f>
        <v>0</v>
      </c>
      <c r="J9" s="82" t="n">
        <f aca="false">VLOOKUP(C9,'IR-FX Curves'!A8:D241,3)</f>
        <v>0</v>
      </c>
      <c r="K9" s="82" t="n">
        <f aca="false">(1+J9/2)^(-2*(C9-$C$4)/365.25)</f>
        <v>1</v>
      </c>
      <c r="L9" s="83" t="n">
        <f aca="false">K9*I9</f>
        <v>0</v>
      </c>
    </row>
    <row r="10" customFormat="false" ht="13.5" hidden="false" customHeight="false" outlineLevel="0" collapsed="false">
      <c r="C10" s="76" t="n">
        <f aca="false">'JCC Inputs-Outputs'!B17</f>
        <v>46023</v>
      </c>
      <c r="D10" s="77" t="n">
        <f aca="false">VLOOKUP(C10,'JCC Fwd Curve Development'!$B$9:$F$30,3)</f>
        <v>21.4358272727271</v>
      </c>
      <c r="E10" s="78" t="e">
        <f aca="false">VLOOKUP(C10,'JCC Fwd Curve Development'!$B$9:$F$30,5)</f>
        <v>#VALUE!</v>
      </c>
      <c r="F10" s="79" t="e">
        <f aca="false">E10*(VLOOKUP(C13,'IR-FX Curves'!$A$8:$D$239,4))</f>
        <v>#VALUE!</v>
      </c>
      <c r="G10" s="79" t="e">
        <f aca="false">F10*6.289813735</f>
        <v>#VALUE!</v>
      </c>
      <c r="H10" s="80"/>
      <c r="I10" s="81" t="n">
        <f aca="false">'JCC Inputs-Outputs'!D17</f>
        <v>0</v>
      </c>
      <c r="J10" s="82" t="n">
        <f aca="false">VLOOKUP(C10,'IR-FX Curves'!A9:D242,3)</f>
        <v>0</v>
      </c>
      <c r="K10" s="82" t="n">
        <f aca="false">(1+J10/2)^(-2*(C10-$C$4)/365.25)</f>
        <v>1</v>
      </c>
      <c r="L10" s="83" t="n">
        <f aca="false">K10*I10</f>
        <v>0</v>
      </c>
    </row>
    <row r="11" customFormat="false" ht="13.5" hidden="false" customHeight="false" outlineLevel="0" collapsed="false">
      <c r="C11" s="76" t="n">
        <f aca="false">'JCC Inputs-Outputs'!B18</f>
        <v>46054</v>
      </c>
      <c r="D11" s="77" t="n">
        <f aca="false">VLOOKUP(C11,'JCC Fwd Curve Development'!$B$9:$F$30,3)</f>
        <v>21.4358272727271</v>
      </c>
      <c r="E11" s="78" t="e">
        <f aca="false">VLOOKUP(C11,'JCC Fwd Curve Development'!$B$9:$F$30,5)</f>
        <v>#VALUE!</v>
      </c>
      <c r="F11" s="79" t="e">
        <f aca="false">E11*(VLOOKUP(C14,'IR-FX Curves'!$A$8:$D$239,4))</f>
        <v>#VALUE!</v>
      </c>
      <c r="G11" s="79" t="e">
        <f aca="false">F11*6.289813735</f>
        <v>#VALUE!</v>
      </c>
      <c r="H11" s="80"/>
      <c r="I11" s="81" t="n">
        <f aca="false">'JCC Inputs-Outputs'!D18</f>
        <v>0</v>
      </c>
      <c r="J11" s="82" t="n">
        <f aca="false">VLOOKUP(C11,'IR-FX Curves'!A10:D243,3)</f>
        <v>0</v>
      </c>
      <c r="K11" s="82" t="n">
        <f aca="false">(1+J11/2)^(-2*(C11-$C$4)/365.25)</f>
        <v>1</v>
      </c>
      <c r="L11" s="83" t="n">
        <f aca="false">K11*I11</f>
        <v>0</v>
      </c>
    </row>
    <row r="12" customFormat="false" ht="13.5" hidden="false" customHeight="false" outlineLevel="0" collapsed="false">
      <c r="C12" s="76" t="n">
        <f aca="false">'JCC Inputs-Outputs'!B19</f>
        <v>46082</v>
      </c>
      <c r="D12" s="77" t="n">
        <f aca="false">VLOOKUP(C12,'JCC Fwd Curve Development'!$B$9:$F$30,3)</f>
        <v>21.4358272727271</v>
      </c>
      <c r="E12" s="78" t="e">
        <f aca="false">VLOOKUP(C12,'JCC Fwd Curve Development'!$B$9:$F$30,5)</f>
        <v>#VALUE!</v>
      </c>
      <c r="F12" s="79" t="e">
        <f aca="false">E12*(VLOOKUP(C15,'IR-FX Curves'!$A$8:$D$239,4))</f>
        <v>#VALUE!</v>
      </c>
      <c r="G12" s="79" t="e">
        <f aca="false">F12*6.289813735</f>
        <v>#VALUE!</v>
      </c>
      <c r="H12" s="80"/>
      <c r="I12" s="81" t="n">
        <f aca="false">'JCC Inputs-Outputs'!D19</f>
        <v>0</v>
      </c>
      <c r="J12" s="82" t="n">
        <f aca="false">VLOOKUP(C12,'IR-FX Curves'!A11:D244,3)</f>
        <v>0</v>
      </c>
      <c r="K12" s="82" t="n">
        <f aca="false">(1+J12/2)^(-2*(C12-$C$4)/365.25)</f>
        <v>1</v>
      </c>
      <c r="L12" s="83" t="n">
        <f aca="false">K12*I12</f>
        <v>0</v>
      </c>
    </row>
    <row r="13" customFormat="false" ht="13.5" hidden="false" customHeight="false" outlineLevel="0" collapsed="false">
      <c r="C13" s="76" t="n">
        <f aca="false">'JCC Inputs-Outputs'!B20</f>
        <v>46113</v>
      </c>
      <c r="D13" s="77" t="n">
        <f aca="false">VLOOKUP(C13,'JCC Fwd Curve Development'!$B$9:$F$30,3)</f>
        <v>21.4358272727271</v>
      </c>
      <c r="E13" s="78" t="e">
        <f aca="false">VLOOKUP(C13,'JCC Fwd Curve Development'!$B$9:$F$30,5)</f>
        <v>#VALUE!</v>
      </c>
      <c r="F13" s="79" t="e">
        <f aca="false">E13*(VLOOKUP(C16,'IR-FX Curves'!$A$8:$D$239,4))</f>
        <v>#VALUE!</v>
      </c>
      <c r="G13" s="79" t="e">
        <f aca="false">F13*6.289813735</f>
        <v>#VALUE!</v>
      </c>
      <c r="H13" s="80"/>
      <c r="I13" s="81" t="n">
        <f aca="false">'JCC Inputs-Outputs'!D20</f>
        <v>0</v>
      </c>
      <c r="J13" s="82" t="n">
        <f aca="false">VLOOKUP(C13,'IR-FX Curves'!A12:D245,3)</f>
        <v>0</v>
      </c>
      <c r="K13" s="82" t="n">
        <f aca="false">(1+J13/2)^(-2*(C13-$C$4)/365.25)</f>
        <v>1</v>
      </c>
      <c r="L13" s="83" t="n">
        <f aca="false">K13*I13</f>
        <v>0</v>
      </c>
    </row>
    <row r="14" customFormat="false" ht="13.5" hidden="false" customHeight="false" outlineLevel="0" collapsed="false">
      <c r="C14" s="76" t="n">
        <f aca="false">'JCC Inputs-Outputs'!B21</f>
        <v>46143</v>
      </c>
      <c r="D14" s="77" t="n">
        <f aca="false">VLOOKUP(C14,'JCC Fwd Curve Development'!$B$9:$F$30,3)</f>
        <v>21.4358272727271</v>
      </c>
      <c r="E14" s="78" t="e">
        <f aca="false">VLOOKUP(C14,'JCC Fwd Curve Development'!$B$9:$F$30,5)</f>
        <v>#VALUE!</v>
      </c>
      <c r="F14" s="79" t="e">
        <f aca="false">E14*(VLOOKUP(C17,'IR-FX Curves'!$A$8:$D$239,4))</f>
        <v>#VALUE!</v>
      </c>
      <c r="G14" s="79" t="e">
        <f aca="false">F14*6.289813735</f>
        <v>#VALUE!</v>
      </c>
      <c r="H14" s="80"/>
      <c r="I14" s="81" t="n">
        <f aca="false">'JCC Inputs-Outputs'!D21</f>
        <v>0</v>
      </c>
      <c r="J14" s="82" t="n">
        <f aca="false">VLOOKUP(C14,'IR-FX Curves'!A13:D246,3)</f>
        <v>0</v>
      </c>
      <c r="K14" s="82" t="n">
        <f aca="false">(1+J14/2)^(-2*(C14-$C$4)/365.25)</f>
        <v>1</v>
      </c>
      <c r="L14" s="83" t="n">
        <f aca="false">K14*I14</f>
        <v>0</v>
      </c>
    </row>
    <row r="15" customFormat="false" ht="13.5" hidden="false" customHeight="false" outlineLevel="0" collapsed="false">
      <c r="C15" s="76" t="n">
        <f aca="false">'JCC Inputs-Outputs'!B22</f>
        <v>46174</v>
      </c>
      <c r="D15" s="77" t="n">
        <f aca="false">VLOOKUP(C15,'JCC Fwd Curve Development'!$B$9:$F$30,3)</f>
        <v>21.4358272727271</v>
      </c>
      <c r="E15" s="78" t="e">
        <f aca="false">VLOOKUP(C15,'JCC Fwd Curve Development'!$B$9:$F$30,5)</f>
        <v>#VALUE!</v>
      </c>
      <c r="F15" s="79" t="e">
        <f aca="false">E15*(VLOOKUP(C18,'IR-FX Curves'!$A$8:$D$239,4))</f>
        <v>#VALUE!</v>
      </c>
      <c r="G15" s="79" t="e">
        <f aca="false">F15*6.289813735</f>
        <v>#VALUE!</v>
      </c>
      <c r="H15" s="80"/>
      <c r="I15" s="81" t="n">
        <f aca="false">'JCC Inputs-Outputs'!D22</f>
        <v>0</v>
      </c>
      <c r="J15" s="82" t="n">
        <f aca="false">VLOOKUP(C15,'IR-FX Curves'!A14:D247,3)</f>
        <v>0</v>
      </c>
      <c r="K15" s="82" t="n">
        <f aca="false">(1+J15/2)^(-2*(C15-$C$4)/365.25)</f>
        <v>1</v>
      </c>
      <c r="L15" s="83" t="n">
        <f aca="false">K15*I15</f>
        <v>0</v>
      </c>
    </row>
    <row r="16" customFormat="false" ht="13.5" hidden="false" customHeight="false" outlineLevel="0" collapsed="false">
      <c r="C16" s="76" t="n">
        <f aca="false">'JCC Inputs-Outputs'!B23</f>
        <v>46204</v>
      </c>
      <c r="D16" s="77" t="n">
        <f aca="false">VLOOKUP(C16,'JCC Fwd Curve Development'!$B$9:$F$30,3)</f>
        <v>21.4358272727271</v>
      </c>
      <c r="E16" s="78" t="e">
        <f aca="false">VLOOKUP(C16,'JCC Fwd Curve Development'!$B$9:$F$30,5)</f>
        <v>#VALUE!</v>
      </c>
      <c r="F16" s="79" t="e">
        <f aca="false">E16*(VLOOKUP(C19,'IR-FX Curves'!$A$8:$D$239,4))</f>
        <v>#VALUE!</v>
      </c>
      <c r="G16" s="79" t="e">
        <f aca="false">F16*6.289813735</f>
        <v>#VALUE!</v>
      </c>
      <c r="H16" s="80"/>
      <c r="I16" s="81" t="n">
        <f aca="false">'JCC Inputs-Outputs'!D23</f>
        <v>0</v>
      </c>
      <c r="J16" s="82" t="n">
        <f aca="false">VLOOKUP(C16,'IR-FX Curves'!A15:D248,3)</f>
        <v>0</v>
      </c>
      <c r="K16" s="82" t="n">
        <f aca="false">(1+J16/2)^(-2*(C16-$C$4)/365.25)</f>
        <v>1</v>
      </c>
      <c r="L16" s="83" t="n">
        <f aca="false">K16*I16</f>
        <v>0</v>
      </c>
    </row>
    <row r="17" customFormat="false" ht="13.5" hidden="false" customHeight="false" outlineLevel="0" collapsed="false">
      <c r="C17" s="76" t="n">
        <f aca="false">'JCC Inputs-Outputs'!B24</f>
        <v>46235</v>
      </c>
      <c r="D17" s="77" t="n">
        <f aca="false">VLOOKUP(C17,'JCC Fwd Curve Development'!$B$9:$F$30,3)</f>
        <v>21.4358272727271</v>
      </c>
      <c r="E17" s="78" t="e">
        <f aca="false">VLOOKUP(C17,'JCC Fwd Curve Development'!$B$9:$F$30,5)</f>
        <v>#VALUE!</v>
      </c>
      <c r="F17" s="79" t="e">
        <f aca="false">E17*(VLOOKUP(C20,'IR-FX Curves'!$A$8:$D$239,4))</f>
        <v>#VALUE!</v>
      </c>
      <c r="G17" s="79" t="e">
        <f aca="false">F17*6.289813735</f>
        <v>#VALUE!</v>
      </c>
      <c r="H17" s="80"/>
      <c r="I17" s="81" t="n">
        <f aca="false">'JCC Inputs-Outputs'!D24</f>
        <v>0</v>
      </c>
      <c r="J17" s="82" t="n">
        <f aca="false">VLOOKUP(C17,'IR-FX Curves'!A16:D249,3)</f>
        <v>0</v>
      </c>
      <c r="K17" s="82" t="n">
        <f aca="false">(1+J17/2)^(-2*(C17-$C$4)/365.25)</f>
        <v>1</v>
      </c>
      <c r="L17" s="83" t="n">
        <f aca="false">K17*I17</f>
        <v>0</v>
      </c>
    </row>
    <row r="18" customFormat="false" ht="13.5" hidden="false" customHeight="false" outlineLevel="0" collapsed="false">
      <c r="C18" s="76" t="n">
        <f aca="false">'JCC Inputs-Outputs'!B25</f>
        <v>46266</v>
      </c>
      <c r="D18" s="77" t="n">
        <f aca="false">VLOOKUP(C18,'JCC Fwd Curve Development'!$B$9:$F$30,3)</f>
        <v>21.4358272727271</v>
      </c>
      <c r="E18" s="78" t="e">
        <f aca="false">VLOOKUP(C18,'JCC Fwd Curve Development'!$B$9:$F$30,5)</f>
        <v>#VALUE!</v>
      </c>
      <c r="F18" s="79" t="e">
        <f aca="false">E18*(VLOOKUP(C21,'IR-FX Curves'!$A$8:$D$239,4))</f>
        <v>#VALUE!</v>
      </c>
      <c r="G18" s="79" t="e">
        <f aca="false">F18*6.289813735</f>
        <v>#VALUE!</v>
      </c>
      <c r="H18" s="80"/>
      <c r="I18" s="81" t="n">
        <f aca="false">'JCC Inputs-Outputs'!D25</f>
        <v>0</v>
      </c>
      <c r="J18" s="82" t="n">
        <f aca="false">VLOOKUP(C18,'IR-FX Curves'!A17:D250,3)</f>
        <v>0</v>
      </c>
      <c r="K18" s="82" t="n">
        <f aca="false">(1+J18/2)^(-2*(C18-$C$4)/365.25)</f>
        <v>1</v>
      </c>
      <c r="L18" s="83" t="n">
        <f aca="false">K18*I18</f>
        <v>0</v>
      </c>
    </row>
    <row r="19" customFormat="false" ht="13.5" hidden="false" customHeight="false" outlineLevel="0" collapsed="false">
      <c r="C19" s="76" t="n">
        <f aca="false">'JCC Inputs-Outputs'!B26</f>
        <v>46296</v>
      </c>
      <c r="D19" s="77" t="n">
        <f aca="false">VLOOKUP(C19,'JCC Fwd Curve Development'!$B$9:$F$30,3)</f>
        <v>21.4358272727271</v>
      </c>
      <c r="E19" s="78" t="e">
        <f aca="false">VLOOKUP(C19,'JCC Fwd Curve Development'!$B$9:$F$30,5)</f>
        <v>#VALUE!</v>
      </c>
      <c r="F19" s="79" t="e">
        <f aca="false">E19*(VLOOKUP(C22,'IR-FX Curves'!$A$8:$D$239,4))</f>
        <v>#VALUE!</v>
      </c>
      <c r="G19" s="79" t="e">
        <f aca="false">F19*6.289813735</f>
        <v>#VALUE!</v>
      </c>
      <c r="H19" s="80"/>
      <c r="I19" s="81" t="n">
        <f aca="false">'JCC Inputs-Outputs'!D26</f>
        <v>0</v>
      </c>
      <c r="J19" s="82" t="n">
        <f aca="false">VLOOKUP(C19,'IR-FX Curves'!A18:D251,3)</f>
        <v>0</v>
      </c>
      <c r="K19" s="82" t="n">
        <f aca="false">(1+J19/2)^(-2*(C19-$C$4)/365.25)</f>
        <v>1</v>
      </c>
      <c r="L19" s="83" t="n">
        <f aca="false">K19*I19</f>
        <v>0</v>
      </c>
    </row>
    <row r="20" customFormat="false" ht="13.5" hidden="false" customHeight="false" outlineLevel="0" collapsed="false">
      <c r="C20" s="76" t="n">
        <f aca="false">'JCC Inputs-Outputs'!B27</f>
        <v>46327</v>
      </c>
      <c r="D20" s="77" t="n">
        <f aca="false">VLOOKUP(C20,'JCC Fwd Curve Development'!$B$9:$F$30,3)</f>
        <v>21.4358272727271</v>
      </c>
      <c r="E20" s="78" t="e">
        <f aca="false">VLOOKUP(C20,'JCC Fwd Curve Development'!$B$9:$F$30,5)</f>
        <v>#VALUE!</v>
      </c>
      <c r="F20" s="79" t="e">
        <f aca="false">E20*(VLOOKUP(C23,'IR-FX Curves'!$A$8:$D$239,4))</f>
        <v>#VALUE!</v>
      </c>
      <c r="G20" s="79" t="e">
        <f aca="false">F20*6.289813735</f>
        <v>#VALUE!</v>
      </c>
      <c r="H20" s="80"/>
      <c r="I20" s="81" t="n">
        <f aca="false">'JCC Inputs-Outputs'!D27</f>
        <v>0</v>
      </c>
      <c r="J20" s="82" t="n">
        <f aca="false">VLOOKUP(C20,'IR-FX Curves'!A19:D252,3)</f>
        <v>0</v>
      </c>
      <c r="K20" s="82" t="n">
        <f aca="false">(1+J20/2)^(-2*(C20-$C$4)/365.25)</f>
        <v>1</v>
      </c>
      <c r="L20" s="83" t="n">
        <f aca="false">K20*I20</f>
        <v>0</v>
      </c>
    </row>
    <row r="21" customFormat="false" ht="13.5" hidden="false" customHeight="false" outlineLevel="0" collapsed="false">
      <c r="C21" s="76" t="n">
        <f aca="false">'JCC Inputs-Outputs'!B28</f>
        <v>46357</v>
      </c>
      <c r="D21" s="77" t="n">
        <f aca="false">VLOOKUP(C21,'JCC Fwd Curve Development'!$B$9:$F$30,3)</f>
        <v>21.4358272727271</v>
      </c>
      <c r="E21" s="78" t="e">
        <f aca="false">VLOOKUP(C21,'JCC Fwd Curve Development'!$B$9:$F$30,5)</f>
        <v>#VALUE!</v>
      </c>
      <c r="F21" s="79" t="e">
        <f aca="false">E21*(VLOOKUP(C24,'IR-FX Curves'!$A$8:$D$239,4))</f>
        <v>#VALUE!</v>
      </c>
      <c r="G21" s="79" t="e">
        <f aca="false">F21*6.289813735</f>
        <v>#VALUE!</v>
      </c>
      <c r="H21" s="80"/>
      <c r="I21" s="81" t="n">
        <f aca="false">'JCC Inputs-Outputs'!D28</f>
        <v>0</v>
      </c>
      <c r="J21" s="82" t="n">
        <f aca="false">VLOOKUP(C21,'IR-FX Curves'!A20:D253,3)</f>
        <v>0</v>
      </c>
      <c r="K21" s="82" t="n">
        <f aca="false">(1+J21/2)^(-2*(C21-$C$4)/365.25)</f>
        <v>1</v>
      </c>
      <c r="L21" s="83" t="n">
        <f aca="false">K21*I21</f>
        <v>0</v>
      </c>
    </row>
    <row r="22" customFormat="false" ht="13.5" hidden="false" customHeight="false" outlineLevel="0" collapsed="false">
      <c r="C22" s="76" t="n">
        <f aca="false">'JCC Inputs-Outputs'!B29</f>
        <v>46388</v>
      </c>
      <c r="D22" s="77" t="n">
        <f aca="false">VLOOKUP(C22,'JCC Fwd Curve Development'!$B$9:$F$30,3)</f>
        <v>21.4358272727271</v>
      </c>
      <c r="E22" s="78" t="e">
        <f aca="false">VLOOKUP(C22,'JCC Fwd Curve Development'!$B$9:$F$30,5)</f>
        <v>#VALUE!</v>
      </c>
      <c r="F22" s="79" t="e">
        <f aca="false">E22*(VLOOKUP(C25,'IR-FX Curves'!$A$8:$D$239,4))</f>
        <v>#VALUE!</v>
      </c>
      <c r="G22" s="79" t="e">
        <f aca="false">F22*6.289813735</f>
        <v>#VALUE!</v>
      </c>
      <c r="H22" s="80"/>
      <c r="I22" s="81" t="n">
        <f aca="false">'JCC Inputs-Outputs'!D29</f>
        <v>0</v>
      </c>
      <c r="J22" s="82" t="n">
        <f aca="false">VLOOKUP(C22,'IR-FX Curves'!A21:D254,3)</f>
        <v>0</v>
      </c>
      <c r="K22" s="82" t="n">
        <f aca="false">(1+J22/2)^(-2*(C22-$C$4)/365.25)</f>
        <v>1</v>
      </c>
      <c r="L22" s="83" t="n">
        <f aca="false">K22*I22</f>
        <v>0</v>
      </c>
    </row>
    <row r="23" customFormat="false" ht="13.5" hidden="false" customHeight="false" outlineLevel="0" collapsed="false">
      <c r="C23" s="76" t="n">
        <f aca="false">'JCC Inputs-Outputs'!B30</f>
        <v>46419</v>
      </c>
      <c r="D23" s="77" t="n">
        <f aca="false">VLOOKUP(C23,'JCC Fwd Curve Development'!$B$9:$F$30,3)</f>
        <v>21.4358272727271</v>
      </c>
      <c r="E23" s="78" t="e">
        <f aca="false">VLOOKUP(C23,'JCC Fwd Curve Development'!$B$9:$F$30,5)</f>
        <v>#VALUE!</v>
      </c>
      <c r="F23" s="79" t="e">
        <f aca="false">E23*(VLOOKUP(C26,'IR-FX Curves'!$A$8:$D$239,4))</f>
        <v>#VALUE!</v>
      </c>
      <c r="G23" s="79" t="e">
        <f aca="false">F23*6.289813735</f>
        <v>#VALUE!</v>
      </c>
      <c r="H23" s="80"/>
      <c r="I23" s="81" t="n">
        <f aca="false">'JCC Inputs-Outputs'!D30</f>
        <v>0</v>
      </c>
      <c r="J23" s="82" t="n">
        <f aca="false">VLOOKUP(C23,'IR-FX Curves'!A22:D255,3)</f>
        <v>0</v>
      </c>
      <c r="K23" s="82" t="n">
        <f aca="false">(1+J23/2)^(-2*(C23-$C$4)/365.25)</f>
        <v>1</v>
      </c>
      <c r="L23" s="83" t="n">
        <f aca="false">K23*I23</f>
        <v>0</v>
      </c>
    </row>
    <row r="24" customFormat="false" ht="13.5" hidden="false" customHeight="false" outlineLevel="0" collapsed="false">
      <c r="C24" s="76" t="n">
        <f aca="false">'JCC Inputs-Outputs'!B31</f>
        <v>46447</v>
      </c>
      <c r="D24" s="77" t="n">
        <f aca="false">VLOOKUP(C24,'JCC Fwd Curve Development'!$B$9:$F$30,3)</f>
        <v>21.4358272727271</v>
      </c>
      <c r="E24" s="78" t="e">
        <f aca="false">VLOOKUP(C24,'JCC Fwd Curve Development'!$B$9:$F$30,5)</f>
        <v>#VALUE!</v>
      </c>
      <c r="F24" s="79" t="e">
        <f aca="false">E24*(VLOOKUP(C27,'IR-FX Curves'!$A$8:$D$239,4))</f>
        <v>#VALUE!</v>
      </c>
      <c r="G24" s="79" t="e">
        <f aca="false">F24*6.289813735</f>
        <v>#VALUE!</v>
      </c>
      <c r="H24" s="80"/>
      <c r="I24" s="81" t="n">
        <f aca="false">'JCC Inputs-Outputs'!D31</f>
        <v>0</v>
      </c>
      <c r="J24" s="82" t="n">
        <f aca="false">VLOOKUP(C24,'IR-FX Curves'!A23:D256,3)</f>
        <v>0</v>
      </c>
      <c r="K24" s="82" t="n">
        <f aca="false">(1+J24/2)^(-2*(C24-$C$4)/365.25)</f>
        <v>1</v>
      </c>
      <c r="L24" s="83" t="n">
        <f aca="false">K24*I24</f>
        <v>0</v>
      </c>
    </row>
    <row r="25" customFormat="false" ht="12.75" hidden="false" customHeight="false" outlineLevel="0" collapsed="false">
      <c r="C25" s="84" t="n">
        <f aca="false">DATE(YEAR(C24),MONTH(C24)+1,1)</f>
        <v>46478</v>
      </c>
      <c r="D25" s="85"/>
      <c r="E25" s="86"/>
      <c r="F25" s="87"/>
      <c r="G25" s="27"/>
      <c r="H25" s="27"/>
      <c r="I25" s="27"/>
      <c r="J25" s="27"/>
      <c r="K25" s="27"/>
      <c r="L25" s="2"/>
      <c r="M25" s="2"/>
    </row>
    <row r="26" customFormat="false" ht="12.75" hidden="false" customHeight="false" outlineLevel="0" collapsed="false">
      <c r="C26" s="84" t="n">
        <f aca="false">DATE(YEAR(C25),MONTH(C25)+1,1)</f>
        <v>46508</v>
      </c>
      <c r="D26" s="85"/>
      <c r="E26" s="2"/>
      <c r="F26" s="2"/>
      <c r="G26" s="2"/>
      <c r="I26" s="2"/>
      <c r="J26" s="2"/>
      <c r="K26" s="2"/>
      <c r="L26" s="2"/>
      <c r="M26" s="2"/>
    </row>
    <row r="27" customFormat="false" ht="12.75" hidden="false" customHeight="false" outlineLevel="0" collapsed="false">
      <c r="C27" s="84" t="n">
        <f aca="false">DATE(YEAR(C26),MONTH(C26)+1,1)</f>
        <v>46539</v>
      </c>
      <c r="D27" s="85"/>
      <c r="E27" s="2"/>
      <c r="F27" s="2"/>
      <c r="G27" s="2"/>
      <c r="I27" s="2"/>
      <c r="J27" s="2"/>
      <c r="K27" s="2"/>
      <c r="L27" s="2"/>
      <c r="M27" s="2"/>
    </row>
    <row r="28" customFormat="false" ht="12.75" hidden="false" customHeight="false" outlineLevel="0" collapsed="false">
      <c r="C28" s="84" t="n">
        <f aca="false">DATE(YEAR(C27),MONTH(C27)+1,1)</f>
        <v>46569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11" activeCellId="0" sqref="C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8" width="5.99"/>
    <col collapsed="false" customWidth="true" hidden="false" outlineLevel="0" max="2" min="2" style="88" width="13.56"/>
    <col collapsed="false" customWidth="true" hidden="false" outlineLevel="0" max="3" min="3" style="88" width="14.7"/>
    <col collapsed="false" customWidth="true" hidden="false" outlineLevel="0" max="4" min="4" style="89" width="11.42"/>
    <col collapsed="false" customWidth="true" hidden="false" outlineLevel="0" max="5" min="5" style="88" width="10.71"/>
    <col collapsed="false" customWidth="true" hidden="false" outlineLevel="0" max="6" min="6" style="90" width="11.99"/>
    <col collapsed="false" customWidth="false" hidden="false" outlineLevel="0" max="7" min="7" style="88" width="9.14"/>
    <col collapsed="false" customWidth="true" hidden="false" outlineLevel="0" max="8" min="8" style="88" width="16.84"/>
    <col collapsed="false" customWidth="true" hidden="false" outlineLevel="0" max="9" min="9" style="88" width="5.99"/>
    <col collapsed="false" customWidth="true" hidden="false" outlineLevel="0" max="10" min="10" style="88" width="12.99"/>
    <col collapsed="false" customWidth="true" hidden="false" outlineLevel="0" max="11" min="11" style="1" width="11.99"/>
    <col collapsed="false" customWidth="false" hidden="false" outlineLevel="0" max="257" min="12" style="1" width="9.14"/>
  </cols>
  <sheetData>
    <row r="1" customFormat="false" ht="12.75" hidden="false" customHeight="true" outlineLevel="0" collapsed="false">
      <c r="A1" s="91"/>
      <c r="B1" s="92"/>
      <c r="C1" s="92"/>
      <c r="E1" s="91"/>
      <c r="G1" s="91"/>
      <c r="H1" s="91"/>
    </row>
    <row r="2" customFormat="false" ht="15.75" hidden="false" customHeight="false" outlineLevel="0" collapsed="false">
      <c r="A2" s="93" t="s">
        <v>52</v>
      </c>
      <c r="B2" s="20"/>
      <c r="C2" s="20"/>
      <c r="E2" s="20"/>
      <c r="G2" s="91"/>
    </row>
    <row r="3" customFormat="false" ht="16.5" hidden="false" customHeight="false" outlineLevel="0" collapsed="false">
      <c r="A3" s="93"/>
      <c r="B3" s="20"/>
      <c r="C3" s="20"/>
      <c r="E3" s="20"/>
      <c r="G3" s="91"/>
    </row>
    <row r="4" customFormat="false" ht="24" hidden="false" customHeight="true" outlineLevel="0" collapsed="false">
      <c r="A4" s="94"/>
      <c r="B4" s="95" t="s">
        <v>53</v>
      </c>
      <c r="C4" s="96"/>
      <c r="D4" s="97"/>
      <c r="E4" s="96"/>
      <c r="F4" s="98"/>
      <c r="G4" s="99"/>
      <c r="H4" s="100"/>
      <c r="I4" s="99"/>
      <c r="J4" s="100"/>
      <c r="K4" s="101"/>
    </row>
    <row r="5" customFormat="false" ht="15.75" hidden="false" customHeight="false" outlineLevel="0" collapsed="false">
      <c r="A5" s="94"/>
      <c r="B5" s="102"/>
      <c r="C5" s="20"/>
      <c r="E5" s="20"/>
      <c r="G5" s="91"/>
      <c r="H5" s="14"/>
      <c r="J5" s="14"/>
      <c r="K5" s="103"/>
    </row>
    <row r="6" customFormat="false" ht="13.5" hidden="false" customHeight="false" outlineLevel="0" collapsed="false">
      <c r="A6" s="94"/>
      <c r="B6" s="20"/>
      <c r="C6" s="20"/>
      <c r="E6" s="20"/>
      <c r="G6" s="91"/>
      <c r="H6" s="1"/>
      <c r="I6" s="1"/>
      <c r="J6" s="1"/>
      <c r="K6" s="103"/>
    </row>
    <row r="7" customFormat="false" ht="13.5" hidden="false" customHeight="false" outlineLevel="0" collapsed="false">
      <c r="A7" s="104"/>
      <c r="B7" s="105" t="s">
        <v>54</v>
      </c>
      <c r="C7" s="106" t="s">
        <v>55</v>
      </c>
      <c r="D7" s="106"/>
      <c r="E7" s="107" t="s">
        <v>5</v>
      </c>
      <c r="F7" s="107"/>
      <c r="G7" s="91"/>
      <c r="H7" s="108" t="s">
        <v>56</v>
      </c>
      <c r="I7" s="109" t="s">
        <v>57</v>
      </c>
      <c r="J7" s="110" t="n">
        <f aca="false">'JCC Model Inputs'!D6</f>
        <v>2.0148084736178</v>
      </c>
      <c r="K7" s="103"/>
    </row>
    <row r="8" customFormat="false" ht="13.5" hidden="false" customHeight="false" outlineLevel="0" collapsed="false">
      <c r="A8" s="104"/>
      <c r="B8" s="105"/>
      <c r="C8" s="111" t="s">
        <v>58</v>
      </c>
      <c r="D8" s="112" t="s">
        <v>59</v>
      </c>
      <c r="E8" s="113" t="s">
        <v>58</v>
      </c>
      <c r="F8" s="105" t="s">
        <v>60</v>
      </c>
      <c r="G8" s="91"/>
      <c r="H8" s="114"/>
      <c r="I8" s="109" t="s">
        <v>61</v>
      </c>
      <c r="J8" s="110" t="n">
        <f aca="false">'JCC Model Inputs'!D7</f>
        <v>0.9131348629425</v>
      </c>
      <c r="K8" s="103"/>
    </row>
    <row r="9" customFormat="false" ht="13.5" hidden="false" customHeight="false" outlineLevel="0" collapsed="false">
      <c r="A9" s="104"/>
      <c r="B9" s="115" t="n">
        <f aca="false">DATE(YEAR(B10),MONTH(B10)-1,1)</f>
        <v>45809</v>
      </c>
      <c r="C9" s="116" t="n">
        <f aca="false">VLOOKUP(B9,'Historical JCC'!$A$6:$D$57,4)</f>
        <v>0</v>
      </c>
      <c r="D9" s="36" t="n">
        <f aca="false">C9</f>
        <v>0</v>
      </c>
      <c r="E9" s="117" t="n">
        <f aca="false">VLOOKUP(B9,'Historical JCC'!$A$6:$D$59,2)</f>
        <v>0</v>
      </c>
      <c r="F9" s="118" t="e">
        <f aca="false">IF($E9&gt;0,$E9,(1+$J$9+E)*F8-(E*$F7)-(A*$J$9)+(D*$D9)+(-(B*$J$9)-D+F)*$D8-F*$D7)</f>
        <v>#VALUE!</v>
      </c>
      <c r="G9" s="119" t="e">
        <f aca="false">F9</f>
        <v>#VALUE!</v>
      </c>
      <c r="H9" s="108" t="s">
        <v>62</v>
      </c>
      <c r="I9" s="120" t="s">
        <v>63</v>
      </c>
      <c r="J9" s="110" t="n">
        <f aca="false">'JCC Model Inputs'!D8</f>
        <v>-0.282231790525</v>
      </c>
      <c r="K9" s="103"/>
    </row>
    <row r="10" customFormat="false" ht="13.5" hidden="false" customHeight="false" outlineLevel="0" collapsed="false">
      <c r="A10" s="104"/>
      <c r="B10" s="115" t="n">
        <f aca="false">DATE(YEAR(B11),MONTH(B11)-1,1)</f>
        <v>45839</v>
      </c>
      <c r="C10" s="121" t="n">
        <f aca="false">VLOOKUP(B10,'Historical JCC'!$A$6:$D$57,4)</f>
        <v>0</v>
      </c>
      <c r="D10" s="36" t="n">
        <f aca="false">C10</f>
        <v>0</v>
      </c>
      <c r="E10" s="117" t="n">
        <f aca="false">VLOOKUP(B10,'Historical JCC'!$A$6:$D$59,2)</f>
        <v>0</v>
      </c>
      <c r="F10" s="118" t="e">
        <f aca="false">IF($E10&gt;0,$E10,(1+$J$9+$J$11)*F9-($J$11*$F8)-($J$7*$J$9)+($J$10*$D10)+(-($J$8*$J$9)-$J$10+$J$12)*$D9-$J$12*$D8)</f>
        <v>#VALUE!</v>
      </c>
      <c r="G10" s="119" t="e">
        <f aca="false">F10</f>
        <v>#VALUE!</v>
      </c>
      <c r="H10" s="122" t="s">
        <v>60</v>
      </c>
      <c r="I10" s="120" t="s">
        <v>64</v>
      </c>
      <c r="J10" s="110" t="n">
        <f aca="false">'JCC Model Inputs'!D9</f>
        <v>0.058980809626</v>
      </c>
      <c r="K10" s="103"/>
    </row>
    <row r="11" customFormat="false" ht="13.5" hidden="false" customHeight="false" outlineLevel="0" collapsed="false">
      <c r="A11" s="104"/>
      <c r="B11" s="115" t="n">
        <f aca="false">DATE(YEAR(B12),MONTH(B12)-1,1)</f>
        <v>45870</v>
      </c>
      <c r="C11" s="116" t="n">
        <f aca="false">VLOOKUP(B11,'Historical JCC'!$A$6:$D$57,4)</f>
        <v>0</v>
      </c>
      <c r="D11" s="36" t="n">
        <f aca="false">C11</f>
        <v>0</v>
      </c>
      <c r="E11" s="123" t="n">
        <v>25.87</v>
      </c>
      <c r="F11" s="118" t="n">
        <f aca="false">IF($E11&gt;0,$E11,(1+$J$9+$J$11)*F10-($J$11*$F9)-($J$7*$J$9)+($J$10*$D11)+(-($J$8*$J$9)-$J$10+$J$12)*$D10-$J$12*$D9)</f>
        <v>25.87</v>
      </c>
      <c r="G11" s="119" t="n">
        <f aca="false">F11</f>
        <v>25.87</v>
      </c>
      <c r="H11" s="122"/>
      <c r="I11" s="109" t="s">
        <v>65</v>
      </c>
      <c r="J11" s="110" t="n">
        <f aca="false">'JCC Model Inputs'!D10</f>
        <v>0.2896827120012</v>
      </c>
      <c r="K11" s="103"/>
    </row>
    <row r="12" customFormat="false" ht="13.5" hidden="false" customHeight="false" outlineLevel="0" collapsed="false">
      <c r="A12" s="104"/>
      <c r="B12" s="76" t="n">
        <f aca="false">DATE(YEAR(B13),MONTH(B13)-1,1)</f>
        <v>45901</v>
      </c>
      <c r="C12" s="124" t="n">
        <v>0</v>
      </c>
      <c r="D12" s="125" t="n">
        <f aca="false">VLOOKUP(B12,'Brent Curves'!$B$8:$C$235,2)</f>
        <v>21.4358272727271</v>
      </c>
      <c r="E12" s="126" t="n">
        <v>0</v>
      </c>
      <c r="F12" s="118" t="e">
        <f aca="false">IF($E12&gt;0,$E12,(1+$J$9+$J$11)*F11-($J$11*$F10)-($J$7*$J$9)+($J$10*$D12)+(-($J$8*$J$9)-$J$10+$J$12)*$D11-$J$12*$D10)</f>
        <v>#VALUE!</v>
      </c>
      <c r="G12" s="119" t="e">
        <f aca="false">F12</f>
        <v>#VALUE!</v>
      </c>
      <c r="H12" s="114"/>
      <c r="I12" s="127" t="s">
        <v>66</v>
      </c>
      <c r="J12" s="128" t="n">
        <f aca="false">'JCC Model Inputs'!D11</f>
        <v>0.4197978754686</v>
      </c>
    </row>
    <row r="13" customFormat="false" ht="13.5" hidden="false" customHeight="false" outlineLevel="0" collapsed="false">
      <c r="A13" s="104"/>
      <c r="B13" s="76" t="n">
        <f aca="false">'JCC Inputs-Outputs'!B14</f>
        <v>45931</v>
      </c>
      <c r="C13" s="129" t="n">
        <v>0</v>
      </c>
      <c r="D13" s="125" t="n">
        <f aca="false">VLOOKUP(B13,'Brent Curves'!$B$8:$C$235,2)</f>
        <v>21.4358272727271</v>
      </c>
      <c r="E13" s="126" t="n">
        <v>0</v>
      </c>
      <c r="F13" s="118" t="e">
        <f aca="false">IF($E13&gt;0,$E13,(1+$J$9+$J$11)*F12-($J$11*$F11)-($J$7*$J$9)+($J$10*$D13)+(-($J$8*$J$9)-$J$10+$J$12)*$D12-$J$12*$D11)</f>
        <v>#VALUE!</v>
      </c>
      <c r="G13" s="130" t="e">
        <f aca="false">VLOOKUP(B13,'JCC Inputs-Outputs'!$B$14:$G$31,6)</f>
        <v>#VALUE!</v>
      </c>
      <c r="H13" s="14"/>
      <c r="I13" s="14"/>
      <c r="J13" s="131"/>
    </row>
    <row r="14" customFormat="false" ht="13.5" hidden="false" customHeight="false" outlineLevel="0" collapsed="false">
      <c r="A14" s="104"/>
      <c r="B14" s="76" t="n">
        <f aca="false">'JCC Inputs-Outputs'!B15</f>
        <v>45962</v>
      </c>
      <c r="C14" s="129" t="n">
        <v>0</v>
      </c>
      <c r="D14" s="125" t="n">
        <f aca="false">VLOOKUP(B14,'Brent Curves'!$B$8:$C$235,2)</f>
        <v>21.4358272727271</v>
      </c>
      <c r="E14" s="126" t="n">
        <v>0</v>
      </c>
      <c r="F14" s="118" t="e">
        <f aca="false">IF($E14&gt;0,$E14,(1+$J$9+$J$11)*F13-($J$11*$F12)-($J$7*$J$9)+($J$10*$D14)+(-($J$8*$J$9)-$J$10+$J$12)*$D13-$J$12*$D12)</f>
        <v>#VALUE!</v>
      </c>
      <c r="G14" s="130" t="e">
        <f aca="false">VLOOKUP(B14,'JCC Inputs-Outputs'!$B$14:$G$31,6)</f>
        <v>#VALUE!</v>
      </c>
      <c r="H14" s="14"/>
      <c r="I14" s="14"/>
      <c r="J14" s="131"/>
    </row>
    <row r="15" customFormat="false" ht="13.5" hidden="false" customHeight="false" outlineLevel="0" collapsed="false">
      <c r="A15" s="104"/>
      <c r="B15" s="76" t="n">
        <f aca="false">'JCC Inputs-Outputs'!B16</f>
        <v>45992</v>
      </c>
      <c r="C15" s="129" t="n">
        <v>0</v>
      </c>
      <c r="D15" s="125" t="n">
        <f aca="false">VLOOKUP(B15,'Brent Curves'!$B$8:$C$235,2)</f>
        <v>21.4358272727271</v>
      </c>
      <c r="E15" s="126" t="n">
        <v>0</v>
      </c>
      <c r="F15" s="118" t="e">
        <f aca="false">IF($E15&gt;0,$E15,(1+$J$9+$J$11)*F14-($J$11*$F13)-($J$7*$J$9)+($J$10*$D15)+(-($J$8*$J$9)-$J$10+$J$12)*$D14-$J$12*$D13)</f>
        <v>#VALUE!</v>
      </c>
      <c r="G15" s="130" t="e">
        <f aca="false">VLOOKUP(B15,'JCC Inputs-Outputs'!$B$14:$G$31,6)</f>
        <v>#VALUE!</v>
      </c>
      <c r="H15" s="1"/>
      <c r="I15" s="14"/>
      <c r="J15" s="131"/>
    </row>
    <row r="16" customFormat="false" ht="13.5" hidden="false" customHeight="false" outlineLevel="0" collapsed="false">
      <c r="A16" s="104"/>
      <c r="B16" s="76" t="n">
        <f aca="false">'JCC Inputs-Outputs'!B17</f>
        <v>46023</v>
      </c>
      <c r="C16" s="129" t="n">
        <v>0</v>
      </c>
      <c r="D16" s="125" t="n">
        <f aca="false">VLOOKUP(B16,'Brent Curves'!$B$8:$C$235,2)</f>
        <v>21.4358272727271</v>
      </c>
      <c r="E16" s="126" t="n">
        <v>0</v>
      </c>
      <c r="F16" s="118" t="e">
        <f aca="false">IF($E16&gt;0,$E16,(1+$J$9+$J$11)*F15-($J$11*$F14)-($J$7*$J$9)+($J$10*$D16)+(-($J$8*$J$9)-$J$10+$J$12)*$D15-$J$12*$D14)</f>
        <v>#VALUE!</v>
      </c>
      <c r="G16" s="130" t="e">
        <f aca="false">VLOOKUP(B16,'JCC Inputs-Outputs'!$B$14:$G$31,6)</f>
        <v>#VALUE!</v>
      </c>
    </row>
    <row r="17" customFormat="false" ht="13.5" hidden="false" customHeight="false" outlineLevel="0" collapsed="false">
      <c r="A17" s="104"/>
      <c r="B17" s="76" t="n">
        <f aca="false">'JCC Inputs-Outputs'!B18</f>
        <v>46054</v>
      </c>
      <c r="C17" s="129" t="n">
        <v>0</v>
      </c>
      <c r="D17" s="125" t="n">
        <f aca="false">VLOOKUP(B17,'Brent Curves'!$B$8:$C$235,2)</f>
        <v>21.4358272727271</v>
      </c>
      <c r="E17" s="126" t="n">
        <v>0</v>
      </c>
      <c r="F17" s="118" t="e">
        <f aca="false">IF($E17&gt;0,$E17,(1+$J$9+$J$11)*F16-($J$11*$F15)-($J$7*$J$9)+($J$10*$D17)+(-($J$8*$J$9)-$J$10+$J$12)*$D16-$J$12*$D15)</f>
        <v>#VALUE!</v>
      </c>
      <c r="G17" s="130" t="e">
        <f aca="false">VLOOKUP(B17,'JCC Inputs-Outputs'!$B$14:$G$31,6)</f>
        <v>#VALUE!</v>
      </c>
    </row>
    <row r="18" customFormat="false" ht="13.5" hidden="false" customHeight="false" outlineLevel="0" collapsed="false">
      <c r="A18" s="104"/>
      <c r="B18" s="76" t="n">
        <f aca="false">'JCC Inputs-Outputs'!B19</f>
        <v>46082</v>
      </c>
      <c r="C18" s="129" t="n">
        <v>0</v>
      </c>
      <c r="D18" s="125" t="n">
        <f aca="false">VLOOKUP(B18,'Brent Curves'!$B$8:$C$235,2)</f>
        <v>21.4358272727271</v>
      </c>
      <c r="E18" s="132" t="n">
        <v>0</v>
      </c>
      <c r="F18" s="118" t="e">
        <f aca="false">IF($E18&gt;0,$E18,(1+$J$9+$J$11)*F17-($J$11*$F16)-($J$7*$J$9)+($J$10*$D18)+(-($J$8*$J$9)-$J$10+$J$12)*$D17-$J$12*$D16)</f>
        <v>#VALUE!</v>
      </c>
      <c r="G18" s="130" t="e">
        <f aca="false">VLOOKUP(B18,'JCC Inputs-Outputs'!$B$14:$G$31,6)</f>
        <v>#VALUE!</v>
      </c>
      <c r="H18" s="22"/>
    </row>
    <row r="19" customFormat="false" ht="13.5" hidden="false" customHeight="false" outlineLevel="0" collapsed="false">
      <c r="A19" s="104"/>
      <c r="B19" s="76" t="n">
        <f aca="false">'JCC Inputs-Outputs'!B20</f>
        <v>46113</v>
      </c>
      <c r="C19" s="129" t="n">
        <v>0</v>
      </c>
      <c r="D19" s="125" t="n">
        <f aca="false">VLOOKUP(B19,'Brent Curves'!$B$8:$C$235,2)</f>
        <v>21.4358272727271</v>
      </c>
      <c r="E19" s="132" t="n">
        <v>0</v>
      </c>
      <c r="F19" s="118" t="e">
        <f aca="false">IF($E19&gt;0,$E19,(1+$J$9+$J$11)*F18-($J$11*$F17)-($J$7*$J$9)+($J$10*$D19)+(-($J$8*$J$9)-$J$10+$J$12)*$D18-$J$12*$D17)</f>
        <v>#VALUE!</v>
      </c>
      <c r="G19" s="130" t="e">
        <f aca="false">VLOOKUP(B19,'JCC Inputs-Outputs'!$B$14:$G$31,6)</f>
        <v>#VALUE!</v>
      </c>
    </row>
    <row r="20" customFormat="false" ht="13.5" hidden="false" customHeight="false" outlineLevel="0" collapsed="false">
      <c r="A20" s="104"/>
      <c r="B20" s="76" t="n">
        <f aca="false">'JCC Inputs-Outputs'!B21</f>
        <v>46143</v>
      </c>
      <c r="C20" s="129" t="n">
        <v>0</v>
      </c>
      <c r="D20" s="125" t="n">
        <f aca="false">VLOOKUP(B20,'Brent Curves'!$B$8:$C$235,2)</f>
        <v>21.4358272727271</v>
      </c>
      <c r="E20" s="132" t="n">
        <v>0</v>
      </c>
      <c r="F20" s="118" t="e">
        <f aca="false">IF($E20&gt;0,$E20,(1+$J$9+$J$11)*F19-($J$11*$F18)-($J$7*$J$9)+($J$10*$D20)+(-($J$8*$J$9)-$J$10+$J$12)*$D19-$J$12*$D18)</f>
        <v>#VALUE!</v>
      </c>
      <c r="G20" s="130" t="e">
        <f aca="false">VLOOKUP(B20,'JCC Inputs-Outputs'!$B$14:$G$31,6)</f>
        <v>#VALUE!</v>
      </c>
    </row>
    <row r="21" customFormat="false" ht="13.5" hidden="false" customHeight="false" outlineLevel="0" collapsed="false">
      <c r="A21" s="91"/>
      <c r="B21" s="76" t="n">
        <f aca="false">'JCC Inputs-Outputs'!B22</f>
        <v>46174</v>
      </c>
      <c r="C21" s="129" t="n">
        <v>0</v>
      </c>
      <c r="D21" s="125" t="n">
        <f aca="false">VLOOKUP(B21,'Brent Curves'!$B$8:$C$235,2)</f>
        <v>21.4358272727271</v>
      </c>
      <c r="E21" s="132" t="n">
        <v>0</v>
      </c>
      <c r="F21" s="118" t="e">
        <f aca="false">IF($E21&gt;0,$E21,(1+$J$9+$J$11)*F20-($J$11*$F19)-($J$7*$J$9)+($J$10*$D21)+(-($J$8*$J$9)-$J$10+$J$12)*$D20-$J$12*$D19)</f>
        <v>#VALUE!</v>
      </c>
      <c r="G21" s="130" t="e">
        <f aca="false">VLOOKUP(B21,'JCC Inputs-Outputs'!$B$14:$G$31,6)</f>
        <v>#VALUE!</v>
      </c>
    </row>
    <row r="22" customFormat="false" ht="13.5" hidden="false" customHeight="false" outlineLevel="0" collapsed="false">
      <c r="A22" s="91"/>
      <c r="B22" s="76" t="n">
        <f aca="false">'JCC Inputs-Outputs'!B23</f>
        <v>46204</v>
      </c>
      <c r="C22" s="129" t="n">
        <v>0</v>
      </c>
      <c r="D22" s="125" t="n">
        <f aca="false">VLOOKUP(B22,'Brent Curves'!$B$8:$C$235,2)</f>
        <v>21.4358272727271</v>
      </c>
      <c r="E22" s="132" t="n">
        <v>0</v>
      </c>
      <c r="F22" s="118" t="e">
        <f aca="false">IF($E22&gt;0,$E22,(1+$J$9+$J$11)*F21-($J$11*$F20)-($J$7*$J$9)+($J$10*$D22)+(-($J$8*$J$9)-$J$10+$J$12)*$D21-$J$12*$D20)</f>
        <v>#VALUE!</v>
      </c>
      <c r="G22" s="130" t="e">
        <f aca="false">VLOOKUP(B22,'JCC Inputs-Outputs'!$B$14:$G$31,6)</f>
        <v>#VALUE!</v>
      </c>
    </row>
    <row r="23" customFormat="false" ht="13.5" hidden="false" customHeight="false" outlineLevel="0" collapsed="false">
      <c r="A23" s="133"/>
      <c r="B23" s="76" t="n">
        <f aca="false">'JCC Inputs-Outputs'!B24</f>
        <v>46235</v>
      </c>
      <c r="C23" s="124" t="n">
        <v>0</v>
      </c>
      <c r="D23" s="125" t="n">
        <f aca="false">VLOOKUP(B23,'Brent Curves'!$B$8:$C$235,2)</f>
        <v>21.4358272727271</v>
      </c>
      <c r="E23" s="132" t="n">
        <v>0</v>
      </c>
      <c r="F23" s="118" t="e">
        <f aca="false">IF($E23&gt;0,$E23,(1+$J$9+$J$11)*F22-($J$11*$F21)-($J$7*$J$9)+($J$10*$D23)+(-($J$8*$J$9)-$J$10+$J$12)*$D22-$J$12*$D21)</f>
        <v>#VALUE!</v>
      </c>
      <c r="G23" s="130" t="e">
        <f aca="false">VLOOKUP(B23,'JCC Inputs-Outputs'!$B$14:$G$31,6)</f>
        <v>#VALUE!</v>
      </c>
    </row>
    <row r="24" customFormat="false" ht="13.5" hidden="false" customHeight="false" outlineLevel="0" collapsed="false">
      <c r="A24" s="133"/>
      <c r="B24" s="76" t="n">
        <f aca="false">'JCC Inputs-Outputs'!B25</f>
        <v>46266</v>
      </c>
      <c r="C24" s="124" t="n">
        <v>0</v>
      </c>
      <c r="D24" s="125" t="n">
        <f aca="false">VLOOKUP(B24,'Brent Curves'!$B$8:$C$235,2)</f>
        <v>21.4358272727271</v>
      </c>
      <c r="E24" s="132" t="n">
        <v>0</v>
      </c>
      <c r="F24" s="118" t="e">
        <f aca="false">IF($E24&gt;0,$E24,(1+$J$9+$J$11)*F23-($J$11*$F22)-($J$7*$J$9)+($J$10*$D24)+(-($J$8*$J$9)-$J$10+$J$12)*$D23-$J$12*$D22)</f>
        <v>#VALUE!</v>
      </c>
      <c r="G24" s="130" t="e">
        <f aca="false">VLOOKUP(B24,'JCC Inputs-Outputs'!$B$14:$G$31,6)</f>
        <v>#VALUE!</v>
      </c>
      <c r="H24" s="91"/>
    </row>
    <row r="25" customFormat="false" ht="13.5" hidden="false" customHeight="false" outlineLevel="0" collapsed="false">
      <c r="A25" s="133"/>
      <c r="B25" s="76" t="n">
        <f aca="false">'JCC Inputs-Outputs'!B26</f>
        <v>46296</v>
      </c>
      <c r="C25" s="124" t="n">
        <v>0</v>
      </c>
      <c r="D25" s="125" t="n">
        <f aca="false">VLOOKUP(B25,'Brent Curves'!$B$8:$C$235,2)</f>
        <v>21.4358272727271</v>
      </c>
      <c r="E25" s="132" t="n">
        <v>0</v>
      </c>
      <c r="F25" s="118" t="e">
        <f aca="false">IF($E25&gt;0,$E25,(1+$J$9+$J$11)*F24-($J$11*$F23)-($J$7*$J$9)+($J$10*$D25)+(-($J$8*$J$9)-$J$10+$J$12)*$D24-$J$12*$D23)</f>
        <v>#VALUE!</v>
      </c>
      <c r="G25" s="130" t="e">
        <f aca="false">VLOOKUP(B25,'JCC Inputs-Outputs'!$B$14:$G$31,6)</f>
        <v>#VALUE!</v>
      </c>
      <c r="H25" s="91"/>
    </row>
    <row r="26" customFormat="false" ht="13.5" hidden="false" customHeight="false" outlineLevel="0" collapsed="false">
      <c r="A26" s="133"/>
      <c r="B26" s="76" t="n">
        <f aca="false">'JCC Inputs-Outputs'!B27</f>
        <v>46327</v>
      </c>
      <c r="C26" s="124" t="n">
        <v>0</v>
      </c>
      <c r="D26" s="125" t="n">
        <f aca="false">VLOOKUP(B26,'Brent Curves'!$B$8:$C$235,2)</f>
        <v>21.4358272727271</v>
      </c>
      <c r="E26" s="132" t="n">
        <v>0</v>
      </c>
      <c r="F26" s="118" t="e">
        <f aca="false">IF($E26&gt;0,$E26,(1+$J$9+$J$11)*F25-($J$11*$F24)-($J$7*$J$9)+($J$10*$D26)+(-($J$8*$J$9)-$J$10+$J$12)*$D25-$J$12*$D24)</f>
        <v>#VALUE!</v>
      </c>
      <c r="G26" s="130" t="e">
        <f aca="false">VLOOKUP(B26,'JCC Inputs-Outputs'!$B$14:$G$31,6)</f>
        <v>#VALUE!</v>
      </c>
      <c r="H26" s="91"/>
    </row>
    <row r="27" customFormat="false" ht="13.5" hidden="false" customHeight="false" outlineLevel="0" collapsed="false">
      <c r="A27" s="133"/>
      <c r="B27" s="76" t="n">
        <f aca="false">'JCC Inputs-Outputs'!B28</f>
        <v>46357</v>
      </c>
      <c r="C27" s="124" t="n">
        <v>0</v>
      </c>
      <c r="D27" s="125" t="n">
        <f aca="false">VLOOKUP(B27,'Brent Curves'!$B$8:$C$235,2)</f>
        <v>21.4358272727271</v>
      </c>
      <c r="E27" s="132" t="n">
        <v>0</v>
      </c>
      <c r="F27" s="118" t="e">
        <f aca="false">IF($E27&gt;0,$E27,(1+$J$9+$J$11)*F26-($J$11*$F25)-($J$7*$J$9)+($J$10*$D27)+(-($J$8*$J$9)-$J$10+$J$12)*$D26-$J$12*$D25)</f>
        <v>#VALUE!</v>
      </c>
      <c r="G27" s="130" t="e">
        <f aca="false">VLOOKUP(B27,'JCC Inputs-Outputs'!$B$14:$G$31,6)</f>
        <v>#VALUE!</v>
      </c>
      <c r="H27" s="91"/>
    </row>
    <row r="28" customFormat="false" ht="13.5" hidden="false" customHeight="false" outlineLevel="0" collapsed="false">
      <c r="A28" s="133"/>
      <c r="B28" s="76" t="n">
        <f aca="false">'JCC Inputs-Outputs'!B29</f>
        <v>46388</v>
      </c>
      <c r="C28" s="124" t="n">
        <v>0</v>
      </c>
      <c r="D28" s="125" t="n">
        <f aca="false">VLOOKUP(B28,'Brent Curves'!$B$8:$C$235,2)</f>
        <v>21.4358272727271</v>
      </c>
      <c r="E28" s="132" t="n">
        <v>0</v>
      </c>
      <c r="F28" s="118" t="e">
        <f aca="false">IF($E28&gt;0,$E28,(1+$J$9+$J$11)*F27-($J$11*$F26)-($J$7*$J$9)+($J$10*$D28)+(-($J$8*$J$9)-$J$10+$J$12)*$D27-$J$12*$D26)</f>
        <v>#VALUE!</v>
      </c>
      <c r="G28" s="130" t="e">
        <f aca="false">VLOOKUP(B28,'JCC Inputs-Outputs'!$B$14:$G$31,6)</f>
        <v>#VALUE!</v>
      </c>
      <c r="H28" s="91"/>
    </row>
    <row r="29" customFormat="false" ht="13.5" hidden="false" customHeight="false" outlineLevel="0" collapsed="false">
      <c r="A29" s="133"/>
      <c r="B29" s="76" t="n">
        <f aca="false">'JCC Inputs-Outputs'!B30</f>
        <v>46419</v>
      </c>
      <c r="C29" s="124" t="n">
        <v>0</v>
      </c>
      <c r="D29" s="125" t="n">
        <f aca="false">VLOOKUP(B29,'Brent Curves'!$B$8:$C$235,2)</f>
        <v>21.4358272727271</v>
      </c>
      <c r="E29" s="132" t="n">
        <v>0</v>
      </c>
      <c r="F29" s="118" t="e">
        <f aca="false">IF($E29&gt;0,$E29,(1+$J$9+$J$11)*F28-($J$11*$F27)-($J$7*$J$9)+($J$10*$D29)+(-($J$8*$J$9)-$J$10+$J$12)*$D28-$J$12*$D27)</f>
        <v>#VALUE!</v>
      </c>
      <c r="G29" s="130" t="e">
        <f aca="false">VLOOKUP(B29,'JCC Inputs-Outputs'!$B$14:$G$31,6)</f>
        <v>#VALUE!</v>
      </c>
      <c r="H29" s="91"/>
    </row>
    <row r="30" customFormat="false" ht="13.5" hidden="false" customHeight="false" outlineLevel="0" collapsed="false">
      <c r="A30" s="133"/>
      <c r="B30" s="76" t="n">
        <f aca="false">'JCC Inputs-Outputs'!B31</f>
        <v>46447</v>
      </c>
      <c r="C30" s="124" t="n">
        <v>0</v>
      </c>
      <c r="D30" s="125" t="n">
        <f aca="false">VLOOKUP(B30,'Brent Curves'!$B$8:$C$235,2)</f>
        <v>21.4358272727271</v>
      </c>
      <c r="E30" s="132" t="n">
        <v>0</v>
      </c>
      <c r="F30" s="118" t="e">
        <f aca="false">IF($E30&gt;0,$E30,(1+$J$9+$J$11)*F29-($J$11*$F28)-($J$7*$J$9)+($J$10*$D30)+(-($J$8*$J$9)-$J$10+$J$12)*$D29-$J$12*$D28)</f>
        <v>#VALUE!</v>
      </c>
      <c r="G30" s="130" t="e">
        <f aca="false">VLOOKUP(B30,'JCC Inputs-Outputs'!$B$14:$G$31,6)</f>
        <v>#VALUE!</v>
      </c>
      <c r="H30" s="91"/>
    </row>
    <row r="31" customFormat="false" ht="12.75" hidden="false" customHeight="false" outlineLevel="0" collapsed="false">
      <c r="A31" s="133"/>
      <c r="B31" s="134"/>
      <c r="C31" s="134" t="s">
        <v>1</v>
      </c>
      <c r="E31" s="91" t="s">
        <v>1</v>
      </c>
      <c r="G31" s="91"/>
      <c r="H31" s="91"/>
    </row>
    <row r="32" customFormat="false" ht="12.75" hidden="false" customHeight="false" outlineLevel="0" collapsed="false">
      <c r="A32" s="133"/>
      <c r="B32" s="134"/>
      <c r="C32" s="134"/>
      <c r="E32" s="91"/>
      <c r="G32" s="91"/>
      <c r="H32" s="91"/>
    </row>
    <row r="33" customFormat="false" ht="12.75" hidden="false" customHeight="false" outlineLevel="0" collapsed="false">
      <c r="A33" s="133"/>
      <c r="B33" s="134"/>
      <c r="C33" s="134"/>
      <c r="E33" s="91"/>
      <c r="G33" s="91"/>
      <c r="H33" s="91"/>
    </row>
    <row r="34" customFormat="false" ht="12.75" hidden="false" customHeight="false" outlineLevel="0" collapsed="false">
      <c r="A34" s="133"/>
      <c r="B34" s="134"/>
      <c r="C34" s="134"/>
      <c r="E34" s="91"/>
      <c r="G34" s="91"/>
      <c r="H34" s="91"/>
    </row>
    <row r="35" customFormat="false" ht="12.75" hidden="false" customHeight="false" outlineLevel="0" collapsed="false">
      <c r="A35" s="91"/>
      <c r="B35" s="14"/>
      <c r="C35" s="14"/>
      <c r="E35" s="91"/>
      <c r="G35" s="91"/>
      <c r="H35" s="91"/>
    </row>
    <row r="36" customFormat="false" ht="12.75" hidden="false" customHeight="false" outlineLevel="0" collapsed="false">
      <c r="A36" s="91"/>
      <c r="B36" s="91"/>
      <c r="C36" s="91"/>
      <c r="E36" s="91"/>
      <c r="G36" s="91"/>
      <c r="H36" s="91"/>
    </row>
    <row r="37" customFormat="false" ht="12.75" hidden="false" customHeight="false" outlineLevel="0" collapsed="false">
      <c r="A37" s="91"/>
      <c r="B37" s="91"/>
      <c r="C37" s="91"/>
      <c r="E37" s="91"/>
      <c r="G37" s="91"/>
      <c r="H37" s="91"/>
    </row>
    <row r="38" customFormat="false" ht="12.75" hidden="false" customHeight="false" outlineLevel="0" collapsed="false">
      <c r="G38" s="91"/>
      <c r="H38" s="91"/>
    </row>
    <row r="39" customFormat="false" ht="12.75" hidden="false" customHeight="false" outlineLevel="0" collapsed="false">
      <c r="G39" s="91"/>
      <c r="H39" s="91"/>
    </row>
    <row r="40" customFormat="false" ht="12.75" hidden="false" customHeight="false" outlineLevel="0" collapsed="false">
      <c r="G40" s="91"/>
      <c r="H40" s="91"/>
    </row>
    <row r="41" customFormat="false" ht="12.75" hidden="false" customHeight="false" outlineLevel="0" collapsed="false">
      <c r="G41" s="91"/>
      <c r="H41" s="91"/>
    </row>
    <row r="42" customFormat="false" ht="12.75" hidden="false" customHeight="false" outlineLevel="0" collapsed="false">
      <c r="G42" s="91"/>
      <c r="H42" s="91"/>
    </row>
  </sheetData>
  <mergeCells count="3">
    <mergeCell ref="B7:B8"/>
    <mergeCell ref="C7:D7"/>
    <mergeCell ref="E7:F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I17" activeCellId="0" sqref="I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6.28"/>
    <col collapsed="false" customWidth="true" hidden="false" outlineLevel="0" max="3" min="3" style="1" width="11.56"/>
    <col collapsed="false" customWidth="true" hidden="false" outlineLevel="0" max="4" min="4" style="1" width="11.99"/>
    <col collapsed="false" customWidth="true" hidden="false" outlineLevel="0" max="5" min="5" style="1" width="10.28"/>
    <col collapsed="false" customWidth="true" hidden="false" outlineLevel="0" max="6" min="6" style="1" width="10.13"/>
    <col collapsed="false" customWidth="true" hidden="false" outlineLevel="0" max="7" min="7" style="1" width="11.7"/>
    <col collapsed="false" customWidth="true" hidden="false" outlineLevel="0" max="9" min="8" style="1" width="9.99"/>
    <col collapsed="false" customWidth="true" hidden="false" outlineLevel="0" max="10" min="10" style="1" width="12.85"/>
    <col collapsed="false" customWidth="true" hidden="false" outlineLevel="0" max="11" min="11" style="1" width="9.99"/>
    <col collapsed="false" customWidth="true" hidden="false" outlineLevel="0" max="12" min="12" style="1" width="11.56"/>
    <col collapsed="false" customWidth="true" hidden="false" outlineLevel="0" max="13" min="13" style="135" width="12.14"/>
    <col collapsed="false" customWidth="false" hidden="false" outlineLevel="0" max="14" min="14" style="1" width="9.14"/>
    <col collapsed="false" customWidth="true" hidden="false" outlineLevel="0" max="15" min="15" style="1" width="9.56"/>
    <col collapsed="false" customWidth="true" hidden="false" outlineLevel="0" max="16" min="16" style="1" width="11.13"/>
    <col collapsed="false" customWidth="true" hidden="false" outlineLevel="0" max="17" min="17" style="1" width="9.56"/>
    <col collapsed="false" customWidth="true" hidden="false" outlineLevel="0" max="18" min="18" style="1" width="9.99"/>
    <col collapsed="false" customWidth="false" hidden="false" outlineLevel="0" max="20" min="19" style="1" width="9.14"/>
    <col collapsed="false" customWidth="true" hidden="false" outlineLevel="0" max="21" min="21" style="1" width="15.13"/>
    <col collapsed="false" customWidth="true" hidden="false" outlineLevel="0" max="22" min="22" style="1" width="14.85"/>
    <col collapsed="false" customWidth="false" hidden="false" outlineLevel="0" max="257" min="23" style="1" width="9.14"/>
  </cols>
  <sheetData>
    <row r="2" customFormat="false" ht="16.5" hidden="false" customHeight="false" outlineLevel="0" collapsed="false">
      <c r="B2" s="71" t="s">
        <v>67</v>
      </c>
    </row>
    <row r="3" customFormat="false" ht="13.5" hidden="false" customHeight="false" outlineLevel="0" collapsed="false">
      <c r="B3" s="10" t="s">
        <v>3</v>
      </c>
      <c r="C3" s="8" t="n">
        <f aca="true">TODAY()</f>
        <v>45926</v>
      </c>
    </row>
    <row r="5" customFormat="false" ht="13.5" hidden="false" customHeight="false" outlineLevel="0" collapsed="false">
      <c r="B5" s="136" t="s">
        <v>68</v>
      </c>
    </row>
    <row r="6" customFormat="false" ht="13.5" hidden="false" customHeight="false" outlineLevel="0" collapsed="false">
      <c r="B6" s="136"/>
      <c r="G6" s="137" t="s">
        <v>69</v>
      </c>
      <c r="H6" s="138"/>
      <c r="I6" s="138"/>
      <c r="J6" s="139"/>
    </row>
    <row r="7" customFormat="false" ht="13.5" hidden="false" customHeight="false" outlineLevel="0" collapsed="false">
      <c r="B7" s="10" t="s">
        <v>70</v>
      </c>
      <c r="C7" s="140" t="n">
        <f aca="false">'JCC Model Inputs'!G6</f>
        <v>0.059</v>
      </c>
      <c r="D7" s="22" t="s">
        <v>71</v>
      </c>
      <c r="G7" s="141"/>
      <c r="H7" s="14"/>
      <c r="I7" s="14"/>
      <c r="J7" s="142"/>
    </row>
    <row r="8" customFormat="false" ht="13.5" hidden="false" customHeight="false" outlineLevel="0" collapsed="false">
      <c r="B8" s="10" t="s">
        <v>72</v>
      </c>
      <c r="C8" s="140" t="n">
        <f aca="false">'JCC Model Inputs'!G7</f>
        <v>0.678</v>
      </c>
      <c r="D8" s="22" t="s">
        <v>71</v>
      </c>
      <c r="G8" s="143" t="s">
        <v>73</v>
      </c>
      <c r="H8" s="14"/>
      <c r="I8" s="14"/>
      <c r="J8" s="142"/>
    </row>
    <row r="9" customFormat="false" ht="13.5" hidden="false" customHeight="false" outlineLevel="0" collapsed="false">
      <c r="B9" s="10" t="s">
        <v>74</v>
      </c>
      <c r="C9" s="140" t="n">
        <f aca="false">'JCC Model Inputs'!G8</f>
        <v>0.246</v>
      </c>
      <c r="D9" s="22" t="s">
        <v>71</v>
      </c>
      <c r="G9" s="143" t="s">
        <v>75</v>
      </c>
      <c r="H9" s="14"/>
      <c r="I9" s="14"/>
      <c r="J9" s="142"/>
    </row>
    <row r="10" customFormat="false" ht="13.5" hidden="false" customHeight="false" outlineLevel="0" collapsed="false">
      <c r="B10" s="10" t="s">
        <v>76</v>
      </c>
      <c r="C10" s="140" t="n">
        <f aca="false">'JCC Model Inputs'!G9</f>
        <v>0.075</v>
      </c>
      <c r="D10" s="22" t="s">
        <v>71</v>
      </c>
      <c r="G10" s="143" t="s">
        <v>77</v>
      </c>
      <c r="H10" s="14"/>
      <c r="I10" s="14"/>
      <c r="J10" s="142"/>
    </row>
    <row r="11" customFormat="false" ht="13.5" hidden="false" customHeight="false" outlineLevel="0" collapsed="false">
      <c r="B11" s="10" t="s">
        <v>78</v>
      </c>
      <c r="C11" s="140" t="n">
        <v>0</v>
      </c>
      <c r="D11" s="22" t="s">
        <v>71</v>
      </c>
      <c r="G11" s="144" t="s">
        <v>79</v>
      </c>
      <c r="H11" s="145"/>
      <c r="I11" s="145"/>
      <c r="J11" s="127"/>
    </row>
    <row r="12" customFormat="false" ht="13.5" hidden="false" customHeight="false" outlineLevel="0" collapsed="false">
      <c r="B12" s="10" t="s">
        <v>80</v>
      </c>
      <c r="C12" s="140" t="n">
        <f aca="false">'JCC Model Inputs'!G11</f>
        <v>0</v>
      </c>
      <c r="D12" s="22" t="s">
        <v>71</v>
      </c>
    </row>
    <row r="13" customFormat="false" ht="13.5" hidden="false" customHeight="false" outlineLevel="0" collapsed="false">
      <c r="B13" s="10" t="s">
        <v>81</v>
      </c>
      <c r="C13" s="140" t="n">
        <f aca="false">'JCC Model Inputs'!G12</f>
        <v>0</v>
      </c>
      <c r="D13" s="22" t="s">
        <v>71</v>
      </c>
    </row>
    <row r="14" customFormat="false" ht="13.5" hidden="false" customHeight="false" outlineLevel="0" collapsed="false">
      <c r="B14" s="10" t="s">
        <v>82</v>
      </c>
      <c r="C14" s="140" t="n">
        <f aca="false">'JCC Model Inputs'!G13</f>
        <v>0</v>
      </c>
      <c r="D14" s="22" t="s">
        <v>71</v>
      </c>
    </row>
    <row r="15" customFormat="false" ht="13.5" hidden="false" customHeight="false" outlineLevel="0" collapsed="false">
      <c r="B15" s="10" t="s">
        <v>83</v>
      </c>
      <c r="C15" s="140" t="n">
        <f aca="false">'JCC Model Inputs'!G14</f>
        <v>0</v>
      </c>
      <c r="D15" s="22" t="s">
        <v>71</v>
      </c>
    </row>
    <row r="16" customFormat="false" ht="13.5" hidden="false" customHeight="false" outlineLevel="0" collapsed="false">
      <c r="B16" s="10" t="s">
        <v>84</v>
      </c>
      <c r="C16" s="140" t="n">
        <f aca="false">'JCC Model Inputs'!G15</f>
        <v>0</v>
      </c>
      <c r="D16" s="22" t="s">
        <v>71</v>
      </c>
    </row>
    <row r="17" customFormat="false" ht="13.5" hidden="false" customHeight="false" outlineLevel="0" collapsed="false">
      <c r="B17" s="10" t="s">
        <v>85</v>
      </c>
      <c r="C17" s="140" t="n">
        <f aca="false">'JCC Model Inputs'!G16</f>
        <v>0</v>
      </c>
      <c r="D17" s="22" t="s">
        <v>71</v>
      </c>
    </row>
    <row r="18" customFormat="false" ht="13.5" hidden="false" customHeight="false" outlineLevel="0" collapsed="false">
      <c r="B18" s="10" t="s">
        <v>86</v>
      </c>
      <c r="C18" s="140" t="n">
        <f aca="false">'JCC Model Inputs'!G17</f>
        <v>0</v>
      </c>
      <c r="D18" s="22" t="s">
        <v>71</v>
      </c>
    </row>
    <row r="19" customFormat="false" ht="13.5" hidden="false" customHeight="false" outlineLevel="0" collapsed="false">
      <c r="B19" s="10" t="s">
        <v>87</v>
      </c>
      <c r="C19" s="140" t="n">
        <f aca="false">'JCC Model Inputs'!G18</f>
        <v>0</v>
      </c>
      <c r="D19" s="22" t="s">
        <v>71</v>
      </c>
    </row>
    <row r="20" customFormat="false" ht="13.5" hidden="false" customHeight="false" outlineLevel="0" collapsed="false">
      <c r="B20" s="10" t="s">
        <v>88</v>
      </c>
      <c r="C20" s="140" t="n">
        <f aca="false">'JCC Model Inputs'!G19</f>
        <v>0</v>
      </c>
      <c r="D20" s="22" t="s">
        <v>71</v>
      </c>
    </row>
    <row r="21" customFormat="false" ht="13.5" hidden="false" customHeight="false" outlineLevel="0" collapsed="false">
      <c r="B21" s="10" t="s">
        <v>89</v>
      </c>
      <c r="C21" s="140" t="n">
        <f aca="false">'JCC Model Inputs'!G20</f>
        <v>0</v>
      </c>
      <c r="D21" s="22" t="s">
        <v>71</v>
      </c>
    </row>
    <row r="22" customFormat="false" ht="13.5" hidden="false" customHeight="false" outlineLevel="0" collapsed="false">
      <c r="B22" s="10" t="s">
        <v>90</v>
      </c>
      <c r="C22" s="140" t="n">
        <f aca="false">'JCC Model Inputs'!G21</f>
        <v>0</v>
      </c>
      <c r="D22" s="22" t="s">
        <v>71</v>
      </c>
    </row>
    <row r="23" customFormat="false" ht="13.5" hidden="false" customHeight="false" outlineLevel="0" collapsed="false">
      <c r="B23" s="10" t="s">
        <v>91</v>
      </c>
      <c r="C23" s="140" t="n">
        <f aca="false">'JCC Model Inputs'!G22</f>
        <v>0</v>
      </c>
      <c r="D23" s="22" t="s">
        <v>71</v>
      </c>
      <c r="G23" s="146"/>
    </row>
    <row r="24" customFormat="false" ht="13.5" hidden="false" customHeight="false" outlineLevel="0" collapsed="false">
      <c r="B24" s="10" t="s">
        <v>92</v>
      </c>
      <c r="C24" s="140" t="n">
        <f aca="false">'JCC Model Inputs'!G23</f>
        <v>0</v>
      </c>
      <c r="D24" s="22" t="s">
        <v>71</v>
      </c>
    </row>
    <row r="25" customFormat="false" ht="13.5" hidden="false" customHeight="false" outlineLevel="0" collapsed="false">
      <c r="A25" s="2"/>
      <c r="B25" s="147"/>
      <c r="C25" s="90"/>
      <c r="D25" s="90"/>
      <c r="E25" s="90"/>
      <c r="N25" s="148"/>
      <c r="O25" s="148"/>
      <c r="P25" s="2"/>
      <c r="Q25" s="149"/>
      <c r="R25" s="149"/>
      <c r="S25" s="2"/>
      <c r="T25" s="2"/>
      <c r="U25" s="2"/>
      <c r="V25" s="2"/>
      <c r="W25" s="150"/>
      <c r="X25" s="2"/>
      <c r="Y25" s="2"/>
      <c r="Z25" s="150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3.5" hidden="false" customHeight="false" outlineLevel="0" collapsed="false">
      <c r="A26" s="2"/>
      <c r="B26" s="151"/>
      <c r="C26" s="106" t="s">
        <v>93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52"/>
      <c r="W26" s="2"/>
    </row>
    <row r="27" customFormat="false" ht="28.5" hidden="false" customHeight="true" outlineLevel="0" collapsed="false">
      <c r="A27" s="2"/>
      <c r="B27" s="153" t="s">
        <v>20</v>
      </c>
      <c r="C27" s="154" t="n">
        <f aca="false">'JCC Inputs-Outputs'!B14</f>
        <v>45931</v>
      </c>
      <c r="D27" s="154" t="n">
        <f aca="false">'JCC Inputs-Outputs'!$B15</f>
        <v>45962</v>
      </c>
      <c r="E27" s="154" t="n">
        <f aca="false">'JCC Inputs-Outputs'!$B16</f>
        <v>45992</v>
      </c>
      <c r="F27" s="154" t="n">
        <f aca="false">'JCC Inputs-Outputs'!$B17</f>
        <v>46023</v>
      </c>
      <c r="G27" s="154" t="n">
        <f aca="false">'JCC Inputs-Outputs'!$B18</f>
        <v>46054</v>
      </c>
      <c r="H27" s="154" t="n">
        <f aca="false">'JCC Inputs-Outputs'!$B19</f>
        <v>46082</v>
      </c>
      <c r="I27" s="154" t="n">
        <f aca="false">'JCC Inputs-Outputs'!$B20</f>
        <v>46113</v>
      </c>
      <c r="J27" s="154" t="n">
        <f aca="false">'JCC Inputs-Outputs'!$B21</f>
        <v>46143</v>
      </c>
      <c r="K27" s="154" t="n">
        <f aca="false">'JCC Inputs-Outputs'!$B22</f>
        <v>46174</v>
      </c>
      <c r="L27" s="154" t="n">
        <f aca="false">'JCC Inputs-Outputs'!$B23</f>
        <v>46204</v>
      </c>
      <c r="M27" s="154" t="n">
        <f aca="false">'JCC Inputs-Outputs'!$B24</f>
        <v>46235</v>
      </c>
      <c r="N27" s="154" t="n">
        <f aca="false">'JCC Inputs-Outputs'!$B25</f>
        <v>46266</v>
      </c>
      <c r="O27" s="154" t="n">
        <f aca="false">'JCC Inputs-Outputs'!$B26</f>
        <v>46296</v>
      </c>
      <c r="P27" s="154" t="n">
        <f aca="false">'JCC Inputs-Outputs'!$B27</f>
        <v>46327</v>
      </c>
      <c r="Q27" s="154" t="n">
        <f aca="false">'JCC Inputs-Outputs'!$B28</f>
        <v>46357</v>
      </c>
      <c r="R27" s="154" t="n">
        <f aca="false">'JCC Inputs-Outputs'!$B29</f>
        <v>46388</v>
      </c>
      <c r="S27" s="154" t="n">
        <f aca="false">'JCC Inputs-Outputs'!$B30</f>
        <v>46419</v>
      </c>
      <c r="T27" s="154" t="n">
        <f aca="false">'JCC Inputs-Outputs'!$B31</f>
        <v>46447</v>
      </c>
      <c r="U27" s="155" t="s">
        <v>94</v>
      </c>
      <c r="V27" s="156" t="s">
        <v>95</v>
      </c>
      <c r="W27" s="2"/>
    </row>
    <row r="28" customFormat="false" ht="13.5" hidden="false" customHeight="false" outlineLevel="0" collapsed="false">
      <c r="A28" s="2"/>
      <c r="B28" s="157" t="s">
        <v>96</v>
      </c>
      <c r="C28" s="158" t="n">
        <f aca="false">VLOOKUP(C$27,'JCC Inputs-Outputs'!$B$37:$G$54,3)</f>
        <v>0</v>
      </c>
      <c r="D28" s="158" t="n">
        <f aca="false">VLOOKUP(D$27,'JCC Inputs-Outputs'!$B$37:$G$54,3)</f>
        <v>0</v>
      </c>
      <c r="E28" s="158" t="n">
        <f aca="false">VLOOKUP(E$27,'JCC Inputs-Outputs'!$B$37:$G$54,3)</f>
        <v>0</v>
      </c>
      <c r="F28" s="158" t="n">
        <f aca="false">VLOOKUP(F$27,'JCC Inputs-Outputs'!$B$37:$G$54,3)</f>
        <v>0</v>
      </c>
      <c r="G28" s="158" t="n">
        <f aca="false">VLOOKUP(G$27,'JCC Inputs-Outputs'!$B$37:$G$54,3)</f>
        <v>0</v>
      </c>
      <c r="H28" s="158" t="n">
        <f aca="false">VLOOKUP(H$27,'JCC Inputs-Outputs'!$B$37:$G$54,3)</f>
        <v>0</v>
      </c>
      <c r="I28" s="158" t="n">
        <f aca="false">VLOOKUP(I$27,'JCC Inputs-Outputs'!$B$37:$G$54,3)</f>
        <v>0</v>
      </c>
      <c r="J28" s="158" t="n">
        <f aca="false">VLOOKUP(J$27,'JCC Inputs-Outputs'!$B$37:$G$54,3)</f>
        <v>0</v>
      </c>
      <c r="K28" s="158" t="n">
        <f aca="false">VLOOKUP(K$27,'JCC Inputs-Outputs'!$B$37:$G$54,3)</f>
        <v>0</v>
      </c>
      <c r="L28" s="158" t="n">
        <f aca="false">VLOOKUP(L$27,'JCC Inputs-Outputs'!$B$37:$G$54,3)</f>
        <v>0</v>
      </c>
      <c r="M28" s="158" t="n">
        <f aca="false">VLOOKUP(M$27,'JCC Inputs-Outputs'!$B$37:$G$54,3)</f>
        <v>0</v>
      </c>
      <c r="N28" s="158" t="n">
        <f aca="false">VLOOKUP(N$27,'JCC Inputs-Outputs'!$B$37:$G$54,3)</f>
        <v>0</v>
      </c>
      <c r="O28" s="158" t="n">
        <f aca="false">VLOOKUP(O$27,'JCC Inputs-Outputs'!$B$37:$G$54,3)</f>
        <v>0</v>
      </c>
      <c r="P28" s="158" t="n">
        <f aca="false">VLOOKUP(P$27,'JCC Inputs-Outputs'!$B$37:$G$54,3)</f>
        <v>0</v>
      </c>
      <c r="Q28" s="158" t="n">
        <f aca="false">VLOOKUP(Q$27,'JCC Inputs-Outputs'!$B$37:$G$54,3)</f>
        <v>0</v>
      </c>
      <c r="R28" s="158" t="n">
        <f aca="false">VLOOKUP(R$27,'JCC Inputs-Outputs'!$B$37:$G$54,3)</f>
        <v>0</v>
      </c>
      <c r="S28" s="158" t="n">
        <f aca="false">VLOOKUP(S$27,'JCC Inputs-Outputs'!$B$37:$G$54,3)</f>
        <v>0</v>
      </c>
      <c r="T28" s="158" t="n">
        <f aca="false">VLOOKUP(T$27,'JCC Inputs-Outputs'!$B$37:$G$54,3)</f>
        <v>0</v>
      </c>
      <c r="U28" s="159"/>
      <c r="V28" s="48"/>
      <c r="W28" s="2"/>
    </row>
    <row r="29" customFormat="false" ht="13.5" hidden="false" customHeight="false" outlineLevel="0" collapsed="false">
      <c r="A29" s="2"/>
      <c r="B29" s="157" t="s">
        <v>97</v>
      </c>
      <c r="C29" s="158" t="n">
        <f aca="false">VLOOKUP(C27,'Position Report'!$B$6:$D$23,3)</f>
        <v>0</v>
      </c>
      <c r="D29" s="158" t="n">
        <f aca="false">VLOOKUP(D27,'Position Report'!$B$6:$D$23,3)</f>
        <v>0</v>
      </c>
      <c r="E29" s="158" t="n">
        <f aca="false">VLOOKUP(E27,'Position Report'!$B$6:$D$23,3)</f>
        <v>0</v>
      </c>
      <c r="F29" s="158" t="n">
        <f aca="false">VLOOKUP(F27,'Position Report'!$B$6:$D$23,3)</f>
        <v>0</v>
      </c>
      <c r="G29" s="158" t="n">
        <f aca="false">VLOOKUP(G27,'Position Report'!$B$6:$D$23,3)</f>
        <v>0</v>
      </c>
      <c r="H29" s="158" t="n">
        <f aca="false">VLOOKUP(H27,'Position Report'!$B$6:$D$23,3)</f>
        <v>0</v>
      </c>
      <c r="I29" s="158" t="n">
        <f aca="false">VLOOKUP(I27,'Position Report'!$B$6:$D$23,3)</f>
        <v>0</v>
      </c>
      <c r="J29" s="158" t="n">
        <f aca="false">VLOOKUP(J27,'Position Report'!$B$6:$D$23,3)</f>
        <v>0</v>
      </c>
      <c r="K29" s="158" t="n">
        <f aca="false">VLOOKUP(K27,'Position Report'!$B$6:$D$23,3)</f>
        <v>0</v>
      </c>
      <c r="L29" s="158" t="n">
        <f aca="false">VLOOKUP(L27,'Position Report'!$B$6:$D$23,3)</f>
        <v>0</v>
      </c>
      <c r="M29" s="158" t="n">
        <f aca="false">VLOOKUP(M27,'Position Report'!$B$6:$D$23,3)</f>
        <v>0</v>
      </c>
      <c r="N29" s="158" t="n">
        <f aca="false">VLOOKUP(N27,'Position Report'!$B$6:$D$23,3)</f>
        <v>0</v>
      </c>
      <c r="O29" s="158" t="n">
        <f aca="false">VLOOKUP(O27,'Position Report'!$B$6:$D$23,3)</f>
        <v>0</v>
      </c>
      <c r="P29" s="158" t="n">
        <f aca="false">VLOOKUP(P27,'Position Report'!$B$6:$D$23,3)</f>
        <v>0</v>
      </c>
      <c r="Q29" s="158" t="n">
        <f aca="false">VLOOKUP(Q27,'Position Report'!$B$6:$D$23,3)</f>
        <v>0</v>
      </c>
      <c r="R29" s="158" t="n">
        <f aca="false">VLOOKUP(R27,'Position Report'!$B$6:$D$23,3)</f>
        <v>0</v>
      </c>
      <c r="S29" s="158" t="n">
        <f aca="false">VLOOKUP(S27,'Position Report'!$B$6:$D$23,3)</f>
        <v>0</v>
      </c>
      <c r="T29" s="158" t="n">
        <f aca="false">VLOOKUP(T27,'Position Report'!$B$6:$D$23,3)</f>
        <v>0</v>
      </c>
      <c r="U29" s="159"/>
      <c r="V29" s="48"/>
      <c r="W29" s="2"/>
    </row>
    <row r="30" customFormat="false" ht="13.5" hidden="false" customHeight="false" outlineLevel="0" collapsed="false">
      <c r="A30" s="2" t="n">
        <v>1</v>
      </c>
      <c r="B30" s="43" t="n">
        <f aca="false">'JCC Inputs-Outputs'!B37</f>
        <v>45931</v>
      </c>
      <c r="C30" s="160" t="n">
        <f aca="false">IF($B30=C$27,$C$7,IF($B30=DATE(YEAR(C$27),MONTH(C$27)-1,1),$C$8,IF($B30=DATE(YEAR(C$27),MONTH(C$27)-2,1),$C$9,IF($B30=DATE(YEAR(C$27),MONTH(C$27)-3,1),$C$10,0))))</f>
        <v>0.059</v>
      </c>
      <c r="D30" s="160" t="n">
        <f aca="false">IF($B30=D$27,$C$7,IF($B30=DATE(YEAR(D$27),MONTH(D$27)-1,1),$C$8,IF($B30=DATE(YEAR(D$27),MONTH(D$27)-2,1),$C$9,IF($B30=DATE(YEAR(D$27),MONTH(D$27)-3,1),$C$10,0))))</f>
        <v>0.678</v>
      </c>
      <c r="E30" s="160" t="n">
        <f aca="false">IF($B30=E$27,$C$7,IF($B30=DATE(YEAR(E$27),MONTH(E$27)-1,1),$C$8,IF($B30=DATE(YEAR(E$27),MONTH(E$27)-2,1),$C$9,IF($B30=DATE(YEAR(E$27),MONTH(E$27)-3,1),$C$10,0))))</f>
        <v>0.246</v>
      </c>
      <c r="F30" s="160" t="n">
        <f aca="false">IF($B30=F$27,$C$7,IF($B30=DATE(YEAR(F$27),MONTH(F$27)-1,1),$C$8,IF($B30=DATE(YEAR(F$27),MONTH(F$27)-2,1),$C$9,IF($B30=DATE(YEAR(F$27),MONTH(F$27)-3,1),$C$10,0))))</f>
        <v>0.075</v>
      </c>
      <c r="G30" s="160" t="n">
        <f aca="false">IF($B30=G$27,$C$7,IF($B30=DATE(YEAR(G$27),MONTH(G$27)-1,1),$C$8,IF($B30=DATE(YEAR(G$27),MONTH(G$27)-2,1),$C$9,IF($B30=DATE(YEAR(G$27),MONTH(G$27)-3,1),$C$10,0))))</f>
        <v>0</v>
      </c>
      <c r="H30" s="160" t="n">
        <f aca="false">IF($B30=H$27,$C$7,IF($B30=DATE(YEAR(H$27),MONTH(H$27)-1,1),$C$8,IF($B30=DATE(YEAR(H$27),MONTH(H$27)-2,1),$C$9,IF($B30=DATE(YEAR(H$27),MONTH(H$27)-3,1),$C$10,0))))</f>
        <v>0</v>
      </c>
      <c r="I30" s="160" t="n">
        <f aca="false">IF($B30=I$27,$C$7,IF($B30=DATE(YEAR(I$27),MONTH(I$27)-1,1),$C$8,IF($B30=DATE(YEAR(I$27),MONTH(I$27)-2,1),$C$9,IF($B30=DATE(YEAR(I$27),MONTH(I$27)-3,1),$C$10,0))))</f>
        <v>0</v>
      </c>
      <c r="J30" s="160" t="n">
        <f aca="false">IF($B30=J$27,$C$7,IF($B30=DATE(YEAR(J$27),MONTH(J$27)-1,1),$C$8,IF($B30=DATE(YEAR(J$27),MONTH(J$27)-2,1),$C$9,IF($B30=DATE(YEAR(J$27),MONTH(J$27)-3,1),$C$10,0))))</f>
        <v>0</v>
      </c>
      <c r="K30" s="160" t="n">
        <f aca="false">IF($B30=K$27,$C$7,IF($B30=DATE(YEAR(K$27),MONTH(K$27)-1,1),$C$8,IF($B30=DATE(YEAR(K$27),MONTH(K$27)-2,1),$C$9,IF($B30=DATE(YEAR(K$27),MONTH(K$27)-3,1),$C$10,0))))</f>
        <v>0</v>
      </c>
      <c r="L30" s="160" t="n">
        <f aca="false">IF($B30=L$27,$C$7,IF($B30=DATE(YEAR(L$27),MONTH(L$27)-1,1),$C$8,IF($B30=DATE(YEAR(L$27),MONTH(L$27)-2,1),$C$9,IF($B30=DATE(YEAR(L$27),MONTH(L$27)-3,1),$C$10,0))))</f>
        <v>0</v>
      </c>
      <c r="M30" s="160" t="n">
        <f aca="false">IF($B30=M$27,$C$7,IF($B30=DATE(YEAR(M$27),MONTH(M$27)-1,1),$C$8,IF($B30=DATE(YEAR(M$27),MONTH(M$27)-2,1),$C$9,IF($B30=DATE(YEAR(M$27),MONTH(M$27)-3,1),$C$10,0))))</f>
        <v>0</v>
      </c>
      <c r="N30" s="160" t="n">
        <f aca="false">IF($B30=N$27,$C$7,IF($B30=DATE(YEAR(N$27),MONTH(N$27)-1,1),$C$8,IF($B30=DATE(YEAR(N$27),MONTH(N$27)-2,1),$C$9,IF($B30=DATE(YEAR(N$27),MONTH(N$27)-3,1),$C$10,0))))</f>
        <v>0</v>
      </c>
      <c r="O30" s="160" t="n">
        <f aca="false">IF($B30=O$27,$C$7,IF($B30=DATE(YEAR(O$27),MONTH(O$27)-1,1),$C$8,IF($B30=DATE(YEAR(O$27),MONTH(O$27)-2,1),$C$9,IF($B30=DATE(YEAR(O$27),MONTH(O$27)-3,1),$C$10,0))))</f>
        <v>0</v>
      </c>
      <c r="P30" s="160" t="n">
        <f aca="false">IF($B30=P$27,$C$7,IF($B30=DATE(YEAR(P$27),MONTH(P$27)-1,1),$C$8,IF($B30=DATE(YEAR(P$27),MONTH(P$27)-2,1),$C$9,IF($B30=DATE(YEAR(P$27),MONTH(P$27)-3,1),$C$10,0))))</f>
        <v>0</v>
      </c>
      <c r="Q30" s="160" t="n">
        <f aca="false">IF($B30=Q$27,$C$7,IF($B30=DATE(YEAR(Q$27),MONTH(Q$27)-1,1),$C$8,IF($B30=DATE(YEAR(Q$27),MONTH(Q$27)-2,1),$C$9,IF($B30=DATE(YEAR(Q$27),MONTH(Q$27)-3,1),$C$10,0))))</f>
        <v>0</v>
      </c>
      <c r="R30" s="160" t="n">
        <f aca="false">IF($B30=R$27,$C$7,IF($B30=DATE(YEAR(R$27),MONTH(R$27)-1,1),$C$8,IF($B30=DATE(YEAR(R$27),MONTH(R$27)-2,1),$C$9,IF($B30=DATE(YEAR(R$27),MONTH(R$27)-3,1),$C$10,0))))</f>
        <v>0</v>
      </c>
      <c r="S30" s="160" t="n">
        <f aca="false">IF($B30=S$27,$C$7,IF($B30=DATE(YEAR(S$27),MONTH(S$27)-1,1),$C$8,IF($B30=DATE(YEAR(S$27),MONTH(S$27)-2,1),$C$9,IF($B30=DATE(YEAR(S$27),MONTH(S$27)-3,1),$C$10,0))))</f>
        <v>0</v>
      </c>
      <c r="T30" s="160" t="n">
        <f aca="false">IF($B30=T$27,$C$7,IF($B30=DATE(YEAR(T$27),MONTH(T$27)-1,1),$C$8,IF($B30=DATE(YEAR(T$27),MONTH(T$27)-2,1),$C$9,IF($B30=DATE(YEAR(T$27),MONTH(T$27)-3,1),$C$10,0))))</f>
        <v>0</v>
      </c>
      <c r="U30" s="161" t="n">
        <f aca="false">SUMPRODUCT($C$28:$T$28,C30:T30)</f>
        <v>0</v>
      </c>
      <c r="V30" s="162" t="n">
        <f aca="false">SUMPRODUCT($C$29:$T$29,C30:T30)</f>
        <v>0</v>
      </c>
      <c r="W30" s="2"/>
    </row>
    <row r="31" customFormat="false" ht="13.5" hidden="false" customHeight="false" outlineLevel="0" collapsed="false">
      <c r="A31" s="2" t="n">
        <v>2</v>
      </c>
      <c r="B31" s="43" t="n">
        <f aca="false">'JCC Inputs-Outputs'!B38</f>
        <v>45962</v>
      </c>
      <c r="C31" s="160" t="n">
        <f aca="false">IF($B31=C$27,$C$7,IF($B31=DATE(YEAR(C$27),MONTH(C$27)-1,1),$C$8,IF($B31=DATE(YEAR(C$27),MONTH(C$27)-2,1),$C$9,IF($B31=DATE(YEAR(C$27),MONTH(C$27)-3,1),$C$10,0))))</f>
        <v>0</v>
      </c>
      <c r="D31" s="160" t="n">
        <f aca="false">IF($B31=D$27,$C$7,IF($B31=DATE(YEAR(D$27),MONTH(D$27)-1,1),$C$8,IF($B31=DATE(YEAR(D$27),MONTH(D$27)-2,1),$C$9,IF($B31=DATE(YEAR(D$27),MONTH(D$27)-3,1),$C$10,0))))</f>
        <v>0.059</v>
      </c>
      <c r="E31" s="160" t="n">
        <f aca="false">IF($B31=E$27,$C$7,IF($B31=DATE(YEAR(E$27),MONTH(E$27)-1,1),$C$8,IF($B31=DATE(YEAR(E$27),MONTH(E$27)-2,1),$C$9,IF($B31=DATE(YEAR(E$27),MONTH(E$27)-3,1),$C$10,0))))</f>
        <v>0.678</v>
      </c>
      <c r="F31" s="160" t="n">
        <f aca="false">IF($B31=F$27,$C$7,IF($B31=DATE(YEAR(F$27),MONTH(F$27)-1,1),$C$8,IF($B31=DATE(YEAR(F$27),MONTH(F$27)-2,1),$C$9,IF($B31=DATE(YEAR(F$27),MONTH(F$27)-3,1),$C$10,0))))</f>
        <v>0.246</v>
      </c>
      <c r="G31" s="160" t="n">
        <f aca="false">IF($B31=G$27,$C$7,IF($B31=DATE(YEAR(G$27),MONTH(G$27)-1,1),$C$8,IF($B31=DATE(YEAR(G$27),MONTH(G$27)-2,1),$C$9,IF($B31=DATE(YEAR(G$27),MONTH(G$27)-3,1),$C$10,0))))</f>
        <v>0.075</v>
      </c>
      <c r="H31" s="160" t="n">
        <f aca="false">IF($B31=H$27,$C$7,IF($B31=DATE(YEAR(H$27),MONTH(H$27)-1,1),$C$8,IF($B31=DATE(YEAR(H$27),MONTH(H$27)-2,1),$C$9,IF($B31=DATE(YEAR(H$27),MONTH(H$27)-3,1),$C$10,0))))</f>
        <v>0</v>
      </c>
      <c r="I31" s="160" t="n">
        <f aca="false">IF($B31=I$27,$C$7,IF($B31=DATE(YEAR(I$27),MONTH(I$27)-1,1),$C$8,IF($B31=DATE(YEAR(I$27),MONTH(I$27)-2,1),$C$9,IF($B31=DATE(YEAR(I$27),MONTH(I$27)-3,1),$C$10,0))))</f>
        <v>0</v>
      </c>
      <c r="J31" s="160" t="n">
        <f aca="false">IF($B31=J$27,$C$7,IF($B31=DATE(YEAR(J$27),MONTH(J$27)-1,1),$C$8,IF($B31=DATE(YEAR(J$27),MONTH(J$27)-2,1),$C$9,IF($B31=DATE(YEAR(J$27),MONTH(J$27)-3,1),$C$10,0))))</f>
        <v>0</v>
      </c>
      <c r="K31" s="160" t="n">
        <f aca="false">IF($B31=K$27,$C$7,IF($B31=DATE(YEAR(K$27),MONTH(K$27)-1,1),$C$8,IF($B31=DATE(YEAR(K$27),MONTH(K$27)-2,1),$C$9,IF($B31=DATE(YEAR(K$27),MONTH(K$27)-3,1),$C$10,0))))</f>
        <v>0</v>
      </c>
      <c r="L31" s="160" t="n">
        <f aca="false">IF($B31=L$27,$C$7,IF($B31=DATE(YEAR(L$27),MONTH(L$27)-1,1),$C$8,IF($B31=DATE(YEAR(L$27),MONTH(L$27)-2,1),$C$9,IF($B31=DATE(YEAR(L$27),MONTH(L$27)-3,1),$C$10,0))))</f>
        <v>0</v>
      </c>
      <c r="M31" s="160" t="n">
        <f aca="false">IF($B31=M$27,$C$7,IF($B31=DATE(YEAR(M$27),MONTH(M$27)-1,1),$C$8,IF($B31=DATE(YEAR(M$27),MONTH(M$27)-2,1),$C$9,IF($B31=DATE(YEAR(M$27),MONTH(M$27)-3,1),$C$10,0))))</f>
        <v>0</v>
      </c>
      <c r="N31" s="160" t="n">
        <f aca="false">IF($B31=N$27,$C$7,IF($B31=DATE(YEAR(N$27),MONTH(N$27)-1,1),$C$8,IF($B31=DATE(YEAR(N$27),MONTH(N$27)-2,1),$C$9,IF($B31=DATE(YEAR(N$27),MONTH(N$27)-3,1),$C$10,0))))</f>
        <v>0</v>
      </c>
      <c r="O31" s="160" t="n">
        <f aca="false">IF($B31=O$27,$C$7,IF($B31=DATE(YEAR(O$27),MONTH(O$27)-1,1),$C$8,IF($B31=DATE(YEAR(O$27),MONTH(O$27)-2,1),$C$9,IF($B31=DATE(YEAR(O$27),MONTH(O$27)-3,1),$C$10,0))))</f>
        <v>0</v>
      </c>
      <c r="P31" s="160" t="n">
        <f aca="false">IF($B31=P$27,$C$7,IF($B31=DATE(YEAR(P$27),MONTH(P$27)-1,1),$C$8,IF($B31=DATE(YEAR(P$27),MONTH(P$27)-2,1),$C$9,IF($B31=DATE(YEAR(P$27),MONTH(P$27)-3,1),$C$10,0))))</f>
        <v>0</v>
      </c>
      <c r="Q31" s="160" t="n">
        <f aca="false">IF($B31=Q$27,$C$7,IF($B31=DATE(YEAR(Q$27),MONTH(Q$27)-1,1),$C$8,IF($B31=DATE(YEAR(Q$27),MONTH(Q$27)-2,1),$C$9,IF($B31=DATE(YEAR(Q$27),MONTH(Q$27)-3,1),$C$10,0))))</f>
        <v>0</v>
      </c>
      <c r="R31" s="160" t="n">
        <f aca="false">IF($B31=R$27,$C$7,IF($B31=DATE(YEAR(R$27),MONTH(R$27)-1,1),$C$8,IF($B31=DATE(YEAR(R$27),MONTH(R$27)-2,1),$C$9,IF($B31=DATE(YEAR(R$27),MONTH(R$27)-3,1),$C$10,0))))</f>
        <v>0</v>
      </c>
      <c r="S31" s="160" t="n">
        <f aca="false">IF($B31=S$27,$C$7,IF($B31=DATE(YEAR(S$27),MONTH(S$27)-1,1),$C$8,IF($B31=DATE(YEAR(S$27),MONTH(S$27)-2,1),$C$9,IF($B31=DATE(YEAR(S$27),MONTH(S$27)-3,1),$C$10,0))))</f>
        <v>0</v>
      </c>
      <c r="T31" s="160" t="n">
        <f aca="false">IF($B31=T$27,$C$7,IF($B31=DATE(YEAR(T$27),MONTH(T$27)-1,1),$C$8,IF($B31=DATE(YEAR(T$27),MONTH(T$27)-2,1),$C$9,IF($B31=DATE(YEAR(T$27),MONTH(T$27)-3,1),$C$10,0))))</f>
        <v>0</v>
      </c>
      <c r="U31" s="161" t="n">
        <f aca="false">SUMPRODUCT($C$28:$T$28,C31:T31)</f>
        <v>0</v>
      </c>
      <c r="V31" s="162" t="n">
        <f aca="false">SUMPRODUCT($C$29:$T$29,C31:T31)</f>
        <v>0</v>
      </c>
      <c r="W31" s="2"/>
    </row>
    <row r="32" customFormat="false" ht="13.5" hidden="false" customHeight="false" outlineLevel="0" collapsed="false">
      <c r="A32" s="2" t="n">
        <v>3</v>
      </c>
      <c r="B32" s="43" t="n">
        <f aca="false">'JCC Inputs-Outputs'!B39</f>
        <v>45992</v>
      </c>
      <c r="C32" s="160" t="n">
        <f aca="false">IF($B32=C$27,$C$7,IF($B32=DATE(YEAR(C$27),MONTH(C$27)-1,1),$C$8,IF($B32=DATE(YEAR(C$27),MONTH(C$27)-2,1),$C$9,IF($B32=DATE(YEAR(C$27),MONTH(C$27)-3,1),$C$10,0))))</f>
        <v>0</v>
      </c>
      <c r="D32" s="160" t="n">
        <f aca="false">IF($B32=D$27,$C$7,IF($B32=DATE(YEAR(D$27),MONTH(D$27)-1,1),$C$8,IF($B32=DATE(YEAR(D$27),MONTH(D$27)-2,1),$C$9,IF($B32=DATE(YEAR(D$27),MONTH(D$27)-3,1),$C$10,0))))</f>
        <v>0</v>
      </c>
      <c r="E32" s="160" t="n">
        <f aca="false">IF($B32=E$27,$C$7,IF($B32=DATE(YEAR(E$27),MONTH(E$27)-1,1),$C$8,IF($B32=DATE(YEAR(E$27),MONTH(E$27)-2,1),$C$9,IF($B32=DATE(YEAR(E$27),MONTH(E$27)-3,1),$C$10,0))))</f>
        <v>0.059</v>
      </c>
      <c r="F32" s="160" t="n">
        <f aca="false">IF($B32=F$27,$C$7,IF($B32=DATE(YEAR(F$27),MONTH(F$27)-1,1),$C$8,IF($B32=DATE(YEAR(F$27),MONTH(F$27)-2,1),$C$9,IF($B32=DATE(YEAR(F$27),MONTH(F$27)-3,1),$C$10,0))))</f>
        <v>0.678</v>
      </c>
      <c r="G32" s="160" t="n">
        <f aca="false">IF($B32=G$27,$C$7,IF($B32=DATE(YEAR(G$27),MONTH(G$27)-1,1),$C$8,IF($B32=DATE(YEAR(G$27),MONTH(G$27)-2,1),$C$9,IF($B32=DATE(YEAR(G$27),MONTH(G$27)-3,1),$C$10,0))))</f>
        <v>0.246</v>
      </c>
      <c r="H32" s="160" t="n">
        <f aca="false">IF($B32=H$27,$C$7,IF($B32=DATE(YEAR(H$27),MONTH(H$27)-1,1),$C$8,IF($B32=DATE(YEAR(H$27),MONTH(H$27)-2,1),$C$9,IF($B32=DATE(YEAR(H$27),MONTH(H$27)-3,1),$C$10,0))))</f>
        <v>0.075</v>
      </c>
      <c r="I32" s="160" t="n">
        <f aca="false">IF($B32=I$27,$C$7,IF($B32=DATE(YEAR(I$27),MONTH(I$27)-1,1),$C$8,IF($B32=DATE(YEAR(I$27),MONTH(I$27)-2,1),$C$9,IF($B32=DATE(YEAR(I$27),MONTH(I$27)-3,1),$C$10,0))))</f>
        <v>0</v>
      </c>
      <c r="J32" s="160" t="n">
        <f aca="false">IF($B32=J$27,$C$7,IF($B32=DATE(YEAR(J$27),MONTH(J$27)-1,1),$C$8,IF($B32=DATE(YEAR(J$27),MONTH(J$27)-2,1),$C$9,IF($B32=DATE(YEAR(J$27),MONTH(J$27)-3,1),$C$10,0))))</f>
        <v>0</v>
      </c>
      <c r="K32" s="160" t="n">
        <f aca="false">IF($B32=K$27,$C$7,IF($B32=DATE(YEAR(K$27),MONTH(K$27)-1,1),$C$8,IF($B32=DATE(YEAR(K$27),MONTH(K$27)-2,1),$C$9,IF($B32=DATE(YEAR(K$27),MONTH(K$27)-3,1),$C$10,0))))</f>
        <v>0</v>
      </c>
      <c r="L32" s="160" t="n">
        <f aca="false">IF($B32=L$27,$C$7,IF($B32=DATE(YEAR(L$27),MONTH(L$27)-1,1),$C$8,IF($B32=DATE(YEAR(L$27),MONTH(L$27)-2,1),$C$9,IF($B32=DATE(YEAR(L$27),MONTH(L$27)-3,1),$C$10,0))))</f>
        <v>0</v>
      </c>
      <c r="M32" s="160" t="n">
        <f aca="false">IF($B32=M$27,$C$7,IF($B32=DATE(YEAR(M$27),MONTH(M$27)-1,1),$C$8,IF($B32=DATE(YEAR(M$27),MONTH(M$27)-2,1),$C$9,IF($B32=DATE(YEAR(M$27),MONTH(M$27)-3,1),$C$10,0))))</f>
        <v>0</v>
      </c>
      <c r="N32" s="160" t="n">
        <f aca="false">IF($B32=N$27,$C$7,IF($B32=DATE(YEAR(N$27),MONTH(N$27)-1,1),$C$8,IF($B32=DATE(YEAR(N$27),MONTH(N$27)-2,1),$C$9,IF($B32=DATE(YEAR(N$27),MONTH(N$27)-3,1),$C$10,0))))</f>
        <v>0</v>
      </c>
      <c r="O32" s="160" t="n">
        <f aca="false">IF($B32=O$27,$C$7,IF($B32=DATE(YEAR(O$27),MONTH(O$27)-1,1),$C$8,IF($B32=DATE(YEAR(O$27),MONTH(O$27)-2,1),$C$9,IF($B32=DATE(YEAR(O$27),MONTH(O$27)-3,1),$C$10,0))))</f>
        <v>0</v>
      </c>
      <c r="P32" s="160" t="n">
        <f aca="false">IF($B32=P$27,$C$7,IF($B32=DATE(YEAR(P$27),MONTH(P$27)-1,1),$C$8,IF($B32=DATE(YEAR(P$27),MONTH(P$27)-2,1),$C$9,IF($B32=DATE(YEAR(P$27),MONTH(P$27)-3,1),$C$10,0))))</f>
        <v>0</v>
      </c>
      <c r="Q32" s="160" t="n">
        <f aca="false">IF($B32=Q$27,$C$7,IF($B32=DATE(YEAR(Q$27),MONTH(Q$27)-1,1),$C$8,IF($B32=DATE(YEAR(Q$27),MONTH(Q$27)-2,1),$C$9,IF($B32=DATE(YEAR(Q$27),MONTH(Q$27)-3,1),$C$10,0))))</f>
        <v>0</v>
      </c>
      <c r="R32" s="160" t="n">
        <f aca="false">IF($B32=R$27,$C$7,IF($B32=DATE(YEAR(R$27),MONTH(R$27)-1,1),$C$8,IF($B32=DATE(YEAR(R$27),MONTH(R$27)-2,1),$C$9,IF($B32=DATE(YEAR(R$27),MONTH(R$27)-3,1),$C$10,0))))</f>
        <v>0</v>
      </c>
      <c r="S32" s="160" t="n">
        <f aca="false">IF($B32=S$27,$C$7,IF($B32=DATE(YEAR(S$27),MONTH(S$27)-1,1),$C$8,IF($B32=DATE(YEAR(S$27),MONTH(S$27)-2,1),$C$9,IF($B32=DATE(YEAR(S$27),MONTH(S$27)-3,1),$C$10,0))))</f>
        <v>0</v>
      </c>
      <c r="T32" s="160" t="n">
        <f aca="false">IF($B32=T$27,$C$7,IF($B32=DATE(YEAR(T$27),MONTH(T$27)-1,1),$C$8,IF($B32=DATE(YEAR(T$27),MONTH(T$27)-2,1),$C$9,IF($B32=DATE(YEAR(T$27),MONTH(T$27)-3,1),$C$10,0))))</f>
        <v>0</v>
      </c>
      <c r="U32" s="161" t="n">
        <f aca="false">SUMPRODUCT($C$28:$T$28,C32:T32)</f>
        <v>0</v>
      </c>
      <c r="V32" s="162" t="n">
        <f aca="false">SUMPRODUCT($C$29:$T$29,C32:T32)</f>
        <v>0</v>
      </c>
      <c r="W32" s="2"/>
    </row>
    <row r="33" customFormat="false" ht="13.5" hidden="false" customHeight="false" outlineLevel="0" collapsed="false">
      <c r="A33" s="2" t="n">
        <v>4</v>
      </c>
      <c r="B33" s="43" t="n">
        <f aca="false">'JCC Inputs-Outputs'!B40</f>
        <v>46023</v>
      </c>
      <c r="C33" s="160" t="n">
        <f aca="false">IF($B33=C$27,$C$7,IF($B33=DATE(YEAR(C$27),MONTH(C$27)-1,1),$C$8,IF($B33=DATE(YEAR(C$27),MONTH(C$27)-2,1),$C$9,IF($B33=DATE(YEAR(C$27),MONTH(C$27)-3,1),$C$10,0))))</f>
        <v>0</v>
      </c>
      <c r="D33" s="160" t="n">
        <f aca="false">IF($B33=D$27,$C$7,IF($B33=DATE(YEAR(D$27),MONTH(D$27)-1,1),$C$8,IF($B33=DATE(YEAR(D$27),MONTH(D$27)-2,1),$C$9,IF($B33=DATE(YEAR(D$27),MONTH(D$27)-3,1),$C$10,0))))</f>
        <v>0</v>
      </c>
      <c r="E33" s="160" t="n">
        <f aca="false">IF($B33=E$27,$C$7,IF($B33=DATE(YEAR(E$27),MONTH(E$27)-1,1),$C$8,IF($B33=DATE(YEAR(E$27),MONTH(E$27)-2,1),$C$9,IF($B33=DATE(YEAR(E$27),MONTH(E$27)-3,1),$C$10,0))))</f>
        <v>0</v>
      </c>
      <c r="F33" s="160" t="n">
        <f aca="false">IF($B33=F$27,$C$7,IF($B33=DATE(YEAR(F$27),MONTH(F$27)-1,1),$C$8,IF($B33=DATE(YEAR(F$27),MONTH(F$27)-2,1),$C$9,IF($B33=DATE(YEAR(F$27),MONTH(F$27)-3,1),$C$10,0))))</f>
        <v>0.059</v>
      </c>
      <c r="G33" s="160" t="n">
        <f aca="false">IF($B33=G$27,$C$7,IF($B33=DATE(YEAR(G$27),MONTH(G$27)-1,1),$C$8,IF($B33=DATE(YEAR(G$27),MONTH(G$27)-2,1),$C$9,IF($B33=DATE(YEAR(G$27),MONTH(G$27)-3,1),$C$10,0))))</f>
        <v>0.678</v>
      </c>
      <c r="H33" s="160" t="n">
        <f aca="false">IF($B33=H$27,$C$7,IF($B33=DATE(YEAR(H$27),MONTH(H$27)-1,1),$C$8,IF($B33=DATE(YEAR(H$27),MONTH(H$27)-2,1),$C$9,IF($B33=DATE(YEAR(H$27),MONTH(H$27)-3,1),$C$10,0))))</f>
        <v>0.246</v>
      </c>
      <c r="I33" s="160" t="n">
        <f aca="false">IF($B33=I$27,$C$7,IF($B33=DATE(YEAR(I$27),MONTH(I$27)-1,1),$C$8,IF($B33=DATE(YEAR(I$27),MONTH(I$27)-2,1),$C$9,IF($B33=DATE(YEAR(I$27),MONTH(I$27)-3,1),$C$10,0))))</f>
        <v>0.075</v>
      </c>
      <c r="J33" s="160" t="n">
        <f aca="false">IF($B33=J$27,$C$7,IF($B33=DATE(YEAR(J$27),MONTH(J$27)-1,1),$C$8,IF($B33=DATE(YEAR(J$27),MONTH(J$27)-2,1),$C$9,IF($B33=DATE(YEAR(J$27),MONTH(J$27)-3,1),$C$10,0))))</f>
        <v>0</v>
      </c>
      <c r="K33" s="160" t="n">
        <f aca="false">IF($B33=K$27,$C$7,IF($B33=DATE(YEAR(K$27),MONTH(K$27)-1,1),$C$8,IF($B33=DATE(YEAR(K$27),MONTH(K$27)-2,1),$C$9,IF($B33=DATE(YEAR(K$27),MONTH(K$27)-3,1),$C$10,0))))</f>
        <v>0</v>
      </c>
      <c r="L33" s="160" t="n">
        <f aca="false">IF($B33=L$27,$C$7,IF($B33=DATE(YEAR(L$27),MONTH(L$27)-1,1),$C$8,IF($B33=DATE(YEAR(L$27),MONTH(L$27)-2,1),$C$9,IF($B33=DATE(YEAR(L$27),MONTH(L$27)-3,1),$C$10,0))))</f>
        <v>0</v>
      </c>
      <c r="M33" s="160" t="n">
        <f aca="false">IF($B33=M$27,$C$7,IF($B33=DATE(YEAR(M$27),MONTH(M$27)-1,1),$C$8,IF($B33=DATE(YEAR(M$27),MONTH(M$27)-2,1),$C$9,IF($B33=DATE(YEAR(M$27),MONTH(M$27)-3,1),$C$10,0))))</f>
        <v>0</v>
      </c>
      <c r="N33" s="160" t="n">
        <f aca="false">IF($B33=N$27,$C$7,IF($B33=DATE(YEAR(N$27),MONTH(N$27)-1,1),$C$8,IF($B33=DATE(YEAR(N$27),MONTH(N$27)-2,1),$C$9,IF($B33=DATE(YEAR(N$27),MONTH(N$27)-3,1),$C$10,0))))</f>
        <v>0</v>
      </c>
      <c r="O33" s="160" t="n">
        <f aca="false">IF($B33=O$27,$C$7,IF($B33=DATE(YEAR(O$27),MONTH(O$27)-1,1),$C$8,IF($B33=DATE(YEAR(O$27),MONTH(O$27)-2,1),$C$9,IF($B33=DATE(YEAR(O$27),MONTH(O$27)-3,1),$C$10,0))))</f>
        <v>0</v>
      </c>
      <c r="P33" s="160" t="n">
        <f aca="false">IF($B33=P$27,$C$7,IF($B33=DATE(YEAR(P$27),MONTH(P$27)-1,1),$C$8,IF($B33=DATE(YEAR(P$27),MONTH(P$27)-2,1),$C$9,IF($B33=DATE(YEAR(P$27),MONTH(P$27)-3,1),$C$10,0))))</f>
        <v>0</v>
      </c>
      <c r="Q33" s="160" t="n">
        <f aca="false">IF($B33=Q$27,$C$7,IF($B33=DATE(YEAR(Q$27),MONTH(Q$27)-1,1),$C$8,IF($B33=DATE(YEAR(Q$27),MONTH(Q$27)-2,1),$C$9,IF($B33=DATE(YEAR(Q$27),MONTH(Q$27)-3,1),$C$10,0))))</f>
        <v>0</v>
      </c>
      <c r="R33" s="160" t="n">
        <f aca="false">IF($B33=R$27,$C$7,IF($B33=DATE(YEAR(R$27),MONTH(R$27)-1,1),$C$8,IF($B33=DATE(YEAR(R$27),MONTH(R$27)-2,1),$C$9,IF($B33=DATE(YEAR(R$27),MONTH(R$27)-3,1),$C$10,0))))</f>
        <v>0</v>
      </c>
      <c r="S33" s="160" t="n">
        <f aca="false">IF($B33=S$27,$C$7,IF($B33=DATE(YEAR(S$27),MONTH(S$27)-1,1),$C$8,IF($B33=DATE(YEAR(S$27),MONTH(S$27)-2,1),$C$9,IF($B33=DATE(YEAR(S$27),MONTH(S$27)-3,1),$C$10,0))))</f>
        <v>0</v>
      </c>
      <c r="T33" s="160" t="n">
        <f aca="false">IF($B33=T$27,$C$7,IF($B33=DATE(YEAR(T$27),MONTH(T$27)-1,1),$C$8,IF($B33=DATE(YEAR(T$27),MONTH(T$27)-2,1),$C$9,IF($B33=DATE(YEAR(T$27),MONTH(T$27)-3,1),$C$10,0))))</f>
        <v>0</v>
      </c>
      <c r="U33" s="161" t="n">
        <f aca="false">SUMPRODUCT($C$28:$T$28,C33:T33)</f>
        <v>0</v>
      </c>
      <c r="V33" s="162" t="n">
        <f aca="false">SUMPRODUCT($C$29:$T$29,C33:T33)</f>
        <v>0</v>
      </c>
      <c r="W33" s="2"/>
    </row>
    <row r="34" customFormat="false" ht="13.5" hidden="false" customHeight="false" outlineLevel="0" collapsed="false">
      <c r="A34" s="2" t="n">
        <v>5</v>
      </c>
      <c r="B34" s="43" t="n">
        <f aca="false">'JCC Inputs-Outputs'!B41</f>
        <v>46054</v>
      </c>
      <c r="C34" s="160" t="n">
        <f aca="false">IF($B34=C$27,$C$7,IF($B34=DATE(YEAR(C$27),MONTH(C$27)-1,1),$C$8,IF($B34=DATE(YEAR(C$27),MONTH(C$27)-2,1),$C$9,IF($B34=DATE(YEAR(C$27),MONTH(C$27)-3,1),$C$10,0))))</f>
        <v>0</v>
      </c>
      <c r="D34" s="160" t="n">
        <f aca="false">IF($B34=D$27,$C$7,IF($B34=DATE(YEAR(D$27),MONTH(D$27)-1,1),$C$8,IF($B34=DATE(YEAR(D$27),MONTH(D$27)-2,1),$C$9,IF($B34=DATE(YEAR(D$27),MONTH(D$27)-3,1),$C$10,0))))</f>
        <v>0</v>
      </c>
      <c r="E34" s="160" t="n">
        <f aca="false">IF($B34=E$27,$C$7,IF($B34=DATE(YEAR(E$27),MONTH(E$27)-1,1),$C$8,IF($B34=DATE(YEAR(E$27),MONTH(E$27)-2,1),$C$9,IF($B34=DATE(YEAR(E$27),MONTH(E$27)-3,1),$C$10,0))))</f>
        <v>0</v>
      </c>
      <c r="F34" s="160" t="n">
        <f aca="false">IF($B34=F$27,$C$7,IF($B34=DATE(YEAR(F$27),MONTH(F$27)-1,1),$C$8,IF($B34=DATE(YEAR(F$27),MONTH(F$27)-2,1),$C$9,IF($B34=DATE(YEAR(F$27),MONTH(F$27)-3,1),$C$10,0))))</f>
        <v>0</v>
      </c>
      <c r="G34" s="160" t="n">
        <f aca="false">IF($B34=G$27,$C$7,IF($B34=DATE(YEAR(G$27),MONTH(G$27)-1,1),$C$8,IF($B34=DATE(YEAR(G$27),MONTH(G$27)-2,1),$C$9,IF($B34=DATE(YEAR(G$27),MONTH(G$27)-3,1),$C$10,0))))</f>
        <v>0.059</v>
      </c>
      <c r="H34" s="160" t="n">
        <f aca="false">IF($B34=H$27,$C$7,IF($B34=DATE(YEAR(H$27),MONTH(H$27)-1,1),$C$8,IF($B34=DATE(YEAR(H$27),MONTH(H$27)-2,1),$C$9,IF($B34=DATE(YEAR(H$27),MONTH(H$27)-3,1),$C$10,0))))</f>
        <v>0.678</v>
      </c>
      <c r="I34" s="160" t="n">
        <f aca="false">IF($B34=I$27,$C$7,IF($B34=DATE(YEAR(I$27),MONTH(I$27)-1,1),$C$8,IF($B34=DATE(YEAR(I$27),MONTH(I$27)-2,1),$C$9,IF($B34=DATE(YEAR(I$27),MONTH(I$27)-3,1),$C$10,0))))</f>
        <v>0.246</v>
      </c>
      <c r="J34" s="160" t="n">
        <f aca="false">IF($B34=J$27,$C$7,IF($B34=DATE(YEAR(J$27),MONTH(J$27)-1,1),$C$8,IF($B34=DATE(YEAR(J$27),MONTH(J$27)-2,1),$C$9,IF($B34=DATE(YEAR(J$27),MONTH(J$27)-3,1),$C$10,0))))</f>
        <v>0.075</v>
      </c>
      <c r="K34" s="160" t="n">
        <f aca="false">IF($B34=K$27,$C$7,IF($B34=DATE(YEAR(K$27),MONTH(K$27)-1,1),$C$8,IF($B34=DATE(YEAR(K$27),MONTH(K$27)-2,1),$C$9,IF($B34=DATE(YEAR(K$27),MONTH(K$27)-3,1),$C$10,0))))</f>
        <v>0</v>
      </c>
      <c r="L34" s="160" t="n">
        <f aca="false">IF($B34=L$27,$C$7,IF($B34=DATE(YEAR(L$27),MONTH(L$27)-1,1),$C$8,IF($B34=DATE(YEAR(L$27),MONTH(L$27)-2,1),$C$9,IF($B34=DATE(YEAR(L$27),MONTH(L$27)-3,1),$C$10,0))))</f>
        <v>0</v>
      </c>
      <c r="M34" s="160" t="n">
        <f aca="false">IF($B34=M$27,$C$7,IF($B34=DATE(YEAR(M$27),MONTH(M$27)-1,1),$C$8,IF($B34=DATE(YEAR(M$27),MONTH(M$27)-2,1),$C$9,IF($B34=DATE(YEAR(M$27),MONTH(M$27)-3,1),$C$10,0))))</f>
        <v>0</v>
      </c>
      <c r="N34" s="160" t="n">
        <f aca="false">IF($B34=N$27,$C$7,IF($B34=DATE(YEAR(N$27),MONTH(N$27)-1,1),$C$8,IF($B34=DATE(YEAR(N$27),MONTH(N$27)-2,1),$C$9,IF($B34=DATE(YEAR(N$27),MONTH(N$27)-3,1),$C$10,0))))</f>
        <v>0</v>
      </c>
      <c r="O34" s="160" t="n">
        <f aca="false">IF($B34=O$27,$C$7,IF($B34=DATE(YEAR(O$27),MONTH(O$27)-1,1),$C$8,IF($B34=DATE(YEAR(O$27),MONTH(O$27)-2,1),$C$9,IF($B34=DATE(YEAR(O$27),MONTH(O$27)-3,1),$C$10,0))))</f>
        <v>0</v>
      </c>
      <c r="P34" s="160" t="n">
        <f aca="false">IF($B34=P$27,$C$7,IF($B34=DATE(YEAR(P$27),MONTH(P$27)-1,1),$C$8,IF($B34=DATE(YEAR(P$27),MONTH(P$27)-2,1),$C$9,IF($B34=DATE(YEAR(P$27),MONTH(P$27)-3,1),$C$10,0))))</f>
        <v>0</v>
      </c>
      <c r="Q34" s="160" t="n">
        <f aca="false">IF($B34=Q$27,$C$7,IF($B34=DATE(YEAR(Q$27),MONTH(Q$27)-1,1),$C$8,IF($B34=DATE(YEAR(Q$27),MONTH(Q$27)-2,1),$C$9,IF($B34=DATE(YEAR(Q$27),MONTH(Q$27)-3,1),$C$10,0))))</f>
        <v>0</v>
      </c>
      <c r="R34" s="160" t="n">
        <f aca="false">IF($B34=R$27,$C$7,IF($B34=DATE(YEAR(R$27),MONTH(R$27)-1,1),$C$8,IF($B34=DATE(YEAR(R$27),MONTH(R$27)-2,1),$C$9,IF($B34=DATE(YEAR(R$27),MONTH(R$27)-3,1),$C$10,0))))</f>
        <v>0</v>
      </c>
      <c r="S34" s="160" t="n">
        <f aca="false">IF($B34=S$27,$C$7,IF($B34=DATE(YEAR(S$27),MONTH(S$27)-1,1),$C$8,IF($B34=DATE(YEAR(S$27),MONTH(S$27)-2,1),$C$9,IF($B34=DATE(YEAR(S$27),MONTH(S$27)-3,1),$C$10,0))))</f>
        <v>0</v>
      </c>
      <c r="T34" s="160" t="n">
        <f aca="false">IF($B34=T$27,$C$7,IF($B34=DATE(YEAR(T$27),MONTH(T$27)-1,1),$C$8,IF($B34=DATE(YEAR(T$27),MONTH(T$27)-2,1),$C$9,IF($B34=DATE(YEAR(T$27),MONTH(T$27)-3,1),$C$10,0))))</f>
        <v>0</v>
      </c>
      <c r="U34" s="161" t="n">
        <f aca="false">SUMPRODUCT($C$28:$T$28,C34:T34)</f>
        <v>0</v>
      </c>
      <c r="V34" s="162" t="n">
        <f aca="false">SUMPRODUCT($C$29:$T$29,C34:T34)</f>
        <v>0</v>
      </c>
      <c r="W34" s="2"/>
    </row>
    <row r="35" customFormat="false" ht="13.5" hidden="false" customHeight="false" outlineLevel="0" collapsed="false">
      <c r="A35" s="2" t="n">
        <v>6</v>
      </c>
      <c r="B35" s="43" t="n">
        <f aca="false">'JCC Inputs-Outputs'!B42</f>
        <v>46082</v>
      </c>
      <c r="C35" s="160" t="n">
        <f aca="false">IF($B35=C$27,$C$7,IF($B35=DATE(YEAR(C$27),MONTH(C$27)-1,1),$C$8,IF($B35=DATE(YEAR(C$27),MONTH(C$27)-2,1),$C$9,IF($B35=DATE(YEAR(C$27),MONTH(C$27)-3,1),$C$10,0))))</f>
        <v>0</v>
      </c>
      <c r="D35" s="160" t="n">
        <f aca="false">IF($B35=D$27,$C$7,IF($B35=DATE(YEAR(D$27),MONTH(D$27)-1,1),$C$8,IF($B35=DATE(YEAR(D$27),MONTH(D$27)-2,1),$C$9,IF($B35=DATE(YEAR(D$27),MONTH(D$27)-3,1),$C$10,0))))</f>
        <v>0</v>
      </c>
      <c r="E35" s="160" t="n">
        <f aca="false">IF($B35=E$27,$C$7,IF($B35=DATE(YEAR(E$27),MONTH(E$27)-1,1),$C$8,IF($B35=DATE(YEAR(E$27),MONTH(E$27)-2,1),$C$9,IF($B35=DATE(YEAR(E$27),MONTH(E$27)-3,1),$C$10,0))))</f>
        <v>0</v>
      </c>
      <c r="F35" s="160" t="n">
        <f aca="false">IF($B35=F$27,$C$7,IF($B35=DATE(YEAR(F$27),MONTH(F$27)-1,1),$C$8,IF($B35=DATE(YEAR(F$27),MONTH(F$27)-2,1),$C$9,IF($B35=DATE(YEAR(F$27),MONTH(F$27)-3,1),$C$10,0))))</f>
        <v>0</v>
      </c>
      <c r="G35" s="160" t="n">
        <f aca="false">IF($B35=G$27,$C$7,IF($B35=DATE(YEAR(G$27),MONTH(G$27)-1,1),$C$8,IF($B35=DATE(YEAR(G$27),MONTH(G$27)-2,1),$C$9,IF($B35=DATE(YEAR(G$27),MONTH(G$27)-3,1),$C$10,0))))</f>
        <v>0</v>
      </c>
      <c r="H35" s="160" t="n">
        <f aca="false">IF($B35=H$27,$C$7,IF($B35=DATE(YEAR(H$27),MONTH(H$27)-1,1),$C$8,IF($B35=DATE(YEAR(H$27),MONTH(H$27)-2,1),$C$9,IF($B35=DATE(YEAR(H$27),MONTH(H$27)-3,1),$C$10,0))))</f>
        <v>0.059</v>
      </c>
      <c r="I35" s="160" t="n">
        <f aca="false">IF($B35=I$27,$C$7,IF($B35=DATE(YEAR(I$27),MONTH(I$27)-1,1),$C$8,IF($B35=DATE(YEAR(I$27),MONTH(I$27)-2,1),$C$9,IF($B35=DATE(YEAR(I$27),MONTH(I$27)-3,1),$C$10,0))))</f>
        <v>0.678</v>
      </c>
      <c r="J35" s="160" t="n">
        <f aca="false">IF($B35=J$27,$C$7,IF($B35=DATE(YEAR(J$27),MONTH(J$27)-1,1),$C$8,IF($B35=DATE(YEAR(J$27),MONTH(J$27)-2,1),$C$9,IF($B35=DATE(YEAR(J$27),MONTH(J$27)-3,1),$C$10,0))))</f>
        <v>0.246</v>
      </c>
      <c r="K35" s="160" t="n">
        <f aca="false">IF($B35=K$27,$C$7,IF($B35=DATE(YEAR(K$27),MONTH(K$27)-1,1),$C$8,IF($B35=DATE(YEAR(K$27),MONTH(K$27)-2,1),$C$9,IF($B35=DATE(YEAR(K$27),MONTH(K$27)-3,1),$C$10,0))))</f>
        <v>0.075</v>
      </c>
      <c r="L35" s="160" t="n">
        <f aca="false">IF($B35=L$27,$C$7,IF($B35=DATE(YEAR(L$27),MONTH(L$27)-1,1),$C$8,IF($B35=DATE(YEAR(L$27),MONTH(L$27)-2,1),$C$9,IF($B35=DATE(YEAR(L$27),MONTH(L$27)-3,1),$C$10,0))))</f>
        <v>0</v>
      </c>
      <c r="M35" s="160" t="n">
        <f aca="false">IF($B35=M$27,$C$7,IF($B35=DATE(YEAR(M$27),MONTH(M$27)-1,1),$C$8,IF($B35=DATE(YEAR(M$27),MONTH(M$27)-2,1),$C$9,IF($B35=DATE(YEAR(M$27),MONTH(M$27)-3,1),$C$10,0))))</f>
        <v>0</v>
      </c>
      <c r="N35" s="160" t="n">
        <f aca="false">IF($B35=N$27,$C$7,IF($B35=DATE(YEAR(N$27),MONTH(N$27)-1,1),$C$8,IF($B35=DATE(YEAR(N$27),MONTH(N$27)-2,1),$C$9,IF($B35=DATE(YEAR(N$27),MONTH(N$27)-3,1),$C$10,0))))</f>
        <v>0</v>
      </c>
      <c r="O35" s="160" t="n">
        <f aca="false">IF($B35=O$27,$C$7,IF($B35=DATE(YEAR(O$27),MONTH(O$27)-1,1),$C$8,IF($B35=DATE(YEAR(O$27),MONTH(O$27)-2,1),$C$9,IF($B35=DATE(YEAR(O$27),MONTH(O$27)-3,1),$C$10,0))))</f>
        <v>0</v>
      </c>
      <c r="P35" s="160" t="n">
        <f aca="false">IF($B35=P$27,$C$7,IF($B35=DATE(YEAR(P$27),MONTH(P$27)-1,1),$C$8,IF($B35=DATE(YEAR(P$27),MONTH(P$27)-2,1),$C$9,IF($B35=DATE(YEAR(P$27),MONTH(P$27)-3,1),$C$10,0))))</f>
        <v>0</v>
      </c>
      <c r="Q35" s="160" t="n">
        <f aca="false">IF($B35=Q$27,$C$7,IF($B35=DATE(YEAR(Q$27),MONTH(Q$27)-1,1),$C$8,IF($B35=DATE(YEAR(Q$27),MONTH(Q$27)-2,1),$C$9,IF($B35=DATE(YEAR(Q$27),MONTH(Q$27)-3,1),$C$10,0))))</f>
        <v>0</v>
      </c>
      <c r="R35" s="160" t="n">
        <f aca="false">IF($B35=R$27,$C$7,IF($B35=DATE(YEAR(R$27),MONTH(R$27)-1,1),$C$8,IF($B35=DATE(YEAR(R$27),MONTH(R$27)-2,1),$C$9,IF($B35=DATE(YEAR(R$27),MONTH(R$27)-3,1),$C$10,0))))</f>
        <v>0</v>
      </c>
      <c r="S35" s="160" t="n">
        <f aca="false">IF($B35=S$27,$C$7,IF($B35=DATE(YEAR(S$27),MONTH(S$27)-1,1),$C$8,IF($B35=DATE(YEAR(S$27),MONTH(S$27)-2,1),$C$9,IF($B35=DATE(YEAR(S$27),MONTH(S$27)-3,1),$C$10,0))))</f>
        <v>0</v>
      </c>
      <c r="T35" s="160" t="n">
        <f aca="false">IF($B35=T$27,$C$7,IF($B35=DATE(YEAR(T$27),MONTH(T$27)-1,1),$C$8,IF($B35=DATE(YEAR(T$27),MONTH(T$27)-2,1),$C$9,IF($B35=DATE(YEAR(T$27),MONTH(T$27)-3,1),$C$10,0))))</f>
        <v>0</v>
      </c>
      <c r="U35" s="161" t="n">
        <f aca="false">SUMPRODUCT($C$28:$T$28,C35:T35)</f>
        <v>0</v>
      </c>
      <c r="V35" s="162" t="n">
        <f aca="false">SUMPRODUCT($C$29:$T$29,C35:T35)</f>
        <v>0</v>
      </c>
      <c r="W35" s="2"/>
    </row>
    <row r="36" customFormat="false" ht="13.5" hidden="false" customHeight="false" outlineLevel="0" collapsed="false">
      <c r="A36" s="2" t="n">
        <v>7</v>
      </c>
      <c r="B36" s="43" t="n">
        <f aca="false">'JCC Inputs-Outputs'!B43</f>
        <v>46113</v>
      </c>
      <c r="C36" s="160" t="n">
        <f aca="false">IF($B36=C$27,$C$7,IF($B36=DATE(YEAR(C$27),MONTH(C$27)-1,1),$C$8,IF($B36=DATE(YEAR(C$27),MONTH(C$27)-2,1),$C$9,IF($B36=DATE(YEAR(C$27),MONTH(C$27)-3,1),$C$10,0))))</f>
        <v>0</v>
      </c>
      <c r="D36" s="160" t="n">
        <f aca="false">IF($B36=D$27,$C$7,IF($B36=DATE(YEAR(D$27),MONTH(D$27)-1,1),$C$8,IF($B36=DATE(YEAR(D$27),MONTH(D$27)-2,1),$C$9,IF($B36=DATE(YEAR(D$27),MONTH(D$27)-3,1),$C$10,0))))</f>
        <v>0</v>
      </c>
      <c r="E36" s="160" t="n">
        <f aca="false">IF($B36=E$27,$C$7,IF($B36=DATE(YEAR(E$27),MONTH(E$27)-1,1),$C$8,IF($B36=DATE(YEAR(E$27),MONTH(E$27)-2,1),$C$9,IF($B36=DATE(YEAR(E$27),MONTH(E$27)-3,1),$C$10,0))))</f>
        <v>0</v>
      </c>
      <c r="F36" s="160" t="n">
        <f aca="false">IF($B36=F$27,$C$7,IF($B36=DATE(YEAR(F$27),MONTH(F$27)-1,1),$C$8,IF($B36=DATE(YEAR(F$27),MONTH(F$27)-2,1),$C$9,IF($B36=DATE(YEAR(F$27),MONTH(F$27)-3,1),$C$10,0))))</f>
        <v>0</v>
      </c>
      <c r="G36" s="160" t="n">
        <f aca="false">IF($B36=G$27,$C$7,IF($B36=DATE(YEAR(G$27),MONTH(G$27)-1,1),$C$8,IF($B36=DATE(YEAR(G$27),MONTH(G$27)-2,1),$C$9,IF($B36=DATE(YEAR(G$27),MONTH(G$27)-3,1),$C$10,0))))</f>
        <v>0</v>
      </c>
      <c r="H36" s="160" t="n">
        <f aca="false">IF($B36=H$27,$C$7,IF($B36=DATE(YEAR(H$27),MONTH(H$27)-1,1),$C$8,IF($B36=DATE(YEAR(H$27),MONTH(H$27)-2,1),$C$9,IF($B36=DATE(YEAR(H$27),MONTH(H$27)-3,1),$C$10,0))))</f>
        <v>0</v>
      </c>
      <c r="I36" s="160" t="n">
        <f aca="false">IF($B36=I$27,$C$7,IF($B36=DATE(YEAR(I$27),MONTH(I$27)-1,1),$C$8,IF($B36=DATE(YEAR(I$27),MONTH(I$27)-2,1),$C$9,IF($B36=DATE(YEAR(I$27),MONTH(I$27)-3,1),$C$10,0))))</f>
        <v>0.059</v>
      </c>
      <c r="J36" s="160" t="n">
        <f aca="false">IF($B36=J$27,$C$7,IF($B36=DATE(YEAR(J$27),MONTH(J$27)-1,1),$C$8,IF($B36=DATE(YEAR(J$27),MONTH(J$27)-2,1),$C$9,IF($B36=DATE(YEAR(J$27),MONTH(J$27)-3,1),$C$10,0))))</f>
        <v>0.678</v>
      </c>
      <c r="K36" s="160" t="n">
        <f aca="false">IF($B36=K$27,$C$7,IF($B36=DATE(YEAR(K$27),MONTH(K$27)-1,1),$C$8,IF($B36=DATE(YEAR(K$27),MONTH(K$27)-2,1),$C$9,IF($B36=DATE(YEAR(K$27),MONTH(K$27)-3,1),$C$10,0))))</f>
        <v>0.246</v>
      </c>
      <c r="L36" s="160" t="n">
        <f aca="false">IF($B36=L$27,$C$7,IF($B36=DATE(YEAR(L$27),MONTH(L$27)-1,1),$C$8,IF($B36=DATE(YEAR(L$27),MONTH(L$27)-2,1),$C$9,IF($B36=DATE(YEAR(L$27),MONTH(L$27)-3,1),$C$10,0))))</f>
        <v>0.075</v>
      </c>
      <c r="M36" s="160" t="n">
        <f aca="false">IF($B36=M$27,$C$7,IF($B36=DATE(YEAR(M$27),MONTH(M$27)-1,1),$C$8,IF($B36=DATE(YEAR(M$27),MONTH(M$27)-2,1),$C$9,IF($B36=DATE(YEAR(M$27),MONTH(M$27)-3,1),$C$10,0))))</f>
        <v>0</v>
      </c>
      <c r="N36" s="160" t="n">
        <f aca="false">IF($B36=N$27,$C$7,IF($B36=DATE(YEAR(N$27),MONTH(N$27)-1,1),$C$8,IF($B36=DATE(YEAR(N$27),MONTH(N$27)-2,1),$C$9,IF($B36=DATE(YEAR(N$27),MONTH(N$27)-3,1),$C$10,0))))</f>
        <v>0</v>
      </c>
      <c r="O36" s="160" t="n">
        <f aca="false">IF($B36=O$27,$C$7,IF($B36=DATE(YEAR(O$27),MONTH(O$27)-1,1),$C$8,IF($B36=DATE(YEAR(O$27),MONTH(O$27)-2,1),$C$9,IF($B36=DATE(YEAR(O$27),MONTH(O$27)-3,1),$C$10,0))))</f>
        <v>0</v>
      </c>
      <c r="P36" s="160" t="n">
        <f aca="false">IF($B36=P$27,$C$7,IF($B36=DATE(YEAR(P$27),MONTH(P$27)-1,1),$C$8,IF($B36=DATE(YEAR(P$27),MONTH(P$27)-2,1),$C$9,IF($B36=DATE(YEAR(P$27),MONTH(P$27)-3,1),$C$10,0))))</f>
        <v>0</v>
      </c>
      <c r="Q36" s="160" t="n">
        <f aca="false">IF($B36=Q$27,$C$7,IF($B36=DATE(YEAR(Q$27),MONTH(Q$27)-1,1),$C$8,IF($B36=DATE(YEAR(Q$27),MONTH(Q$27)-2,1),$C$9,IF($B36=DATE(YEAR(Q$27),MONTH(Q$27)-3,1),$C$10,0))))</f>
        <v>0</v>
      </c>
      <c r="R36" s="160" t="n">
        <f aca="false">IF($B36=R$27,$C$7,IF($B36=DATE(YEAR(R$27),MONTH(R$27)-1,1),$C$8,IF($B36=DATE(YEAR(R$27),MONTH(R$27)-2,1),$C$9,IF($B36=DATE(YEAR(R$27),MONTH(R$27)-3,1),$C$10,0))))</f>
        <v>0</v>
      </c>
      <c r="S36" s="160" t="n">
        <f aca="false">IF($B36=S$27,$C$7,IF($B36=DATE(YEAR(S$27),MONTH(S$27)-1,1),$C$8,IF($B36=DATE(YEAR(S$27),MONTH(S$27)-2,1),$C$9,IF($B36=DATE(YEAR(S$27),MONTH(S$27)-3,1),$C$10,0))))</f>
        <v>0</v>
      </c>
      <c r="T36" s="160" t="n">
        <f aca="false">IF($B36=T$27,$C$7,IF($B36=DATE(YEAR(T$27),MONTH(T$27)-1,1),$C$8,IF($B36=DATE(YEAR(T$27),MONTH(T$27)-2,1),$C$9,IF($B36=DATE(YEAR(T$27),MONTH(T$27)-3,1),$C$10,0))))</f>
        <v>0</v>
      </c>
      <c r="U36" s="161" t="n">
        <f aca="false">SUMPRODUCT($C$28:$T$28,C36:T36)</f>
        <v>0</v>
      </c>
      <c r="V36" s="162" t="n">
        <f aca="false">SUMPRODUCT($C$29:$T$29,C36:T36)</f>
        <v>0</v>
      </c>
      <c r="W36" s="2"/>
    </row>
    <row r="37" customFormat="false" ht="13.5" hidden="false" customHeight="false" outlineLevel="0" collapsed="false">
      <c r="A37" s="2" t="n">
        <v>8</v>
      </c>
      <c r="B37" s="43" t="n">
        <f aca="false">'JCC Inputs-Outputs'!B44</f>
        <v>46143</v>
      </c>
      <c r="C37" s="160" t="n">
        <f aca="false">IF($B37=C$27,$C$7,IF($B37=DATE(YEAR(C$27),MONTH(C$27)-1,1),$C$8,IF($B37=DATE(YEAR(C$27),MONTH(C$27)-2,1),$C$9,IF($B37=DATE(YEAR(C$27),MONTH(C$27)-3,1),$C$10,0))))</f>
        <v>0</v>
      </c>
      <c r="D37" s="160" t="n">
        <f aca="false">IF($B37=D$27,$C$7,IF($B37=DATE(YEAR(D$27),MONTH(D$27)-1,1),$C$8,IF($B37=DATE(YEAR(D$27),MONTH(D$27)-2,1),$C$9,IF($B37=DATE(YEAR(D$27),MONTH(D$27)-3,1),$C$10,0))))</f>
        <v>0</v>
      </c>
      <c r="E37" s="160" t="n">
        <f aca="false">IF($B37=E$27,$C$7,IF($B37=DATE(YEAR(E$27),MONTH(E$27)-1,1),$C$8,IF($B37=DATE(YEAR(E$27),MONTH(E$27)-2,1),$C$9,IF($B37=DATE(YEAR(E$27),MONTH(E$27)-3,1),$C$10,0))))</f>
        <v>0</v>
      </c>
      <c r="F37" s="160" t="n">
        <f aca="false">IF($B37=F$27,$C$7,IF($B37=DATE(YEAR(F$27),MONTH(F$27)-1,1),$C$8,IF($B37=DATE(YEAR(F$27),MONTH(F$27)-2,1),$C$9,IF($B37=DATE(YEAR(F$27),MONTH(F$27)-3,1),$C$10,0))))</f>
        <v>0</v>
      </c>
      <c r="G37" s="160" t="n">
        <f aca="false">IF($B37=G$27,$C$7,IF($B37=DATE(YEAR(G$27),MONTH(G$27)-1,1),$C$8,IF($B37=DATE(YEAR(G$27),MONTH(G$27)-2,1),$C$9,IF($B37=DATE(YEAR(G$27),MONTH(G$27)-3,1),$C$10,0))))</f>
        <v>0</v>
      </c>
      <c r="H37" s="160" t="n">
        <f aca="false">IF($B37=H$27,$C$7,IF($B37=DATE(YEAR(H$27),MONTH(H$27)-1,1),$C$8,IF($B37=DATE(YEAR(H$27),MONTH(H$27)-2,1),$C$9,IF($B37=DATE(YEAR(H$27),MONTH(H$27)-3,1),$C$10,0))))</f>
        <v>0</v>
      </c>
      <c r="I37" s="160" t="n">
        <f aca="false">IF($B37=I$27,$C$7,IF($B37=DATE(YEAR(I$27),MONTH(I$27)-1,1),$C$8,IF($B37=DATE(YEAR(I$27),MONTH(I$27)-2,1),$C$9,IF($B37=DATE(YEAR(I$27),MONTH(I$27)-3,1),$C$10,0))))</f>
        <v>0</v>
      </c>
      <c r="J37" s="160" t="n">
        <f aca="false">IF($B37=J$27,$C$7,IF($B37=DATE(YEAR(J$27),MONTH(J$27)-1,1),$C$8,IF($B37=DATE(YEAR(J$27),MONTH(J$27)-2,1),$C$9,IF($B37=DATE(YEAR(J$27),MONTH(J$27)-3,1),$C$10,0))))</f>
        <v>0.059</v>
      </c>
      <c r="K37" s="160" t="n">
        <f aca="false">IF($B37=K$27,$C$7,IF($B37=DATE(YEAR(K$27),MONTH(K$27)-1,1),$C$8,IF($B37=DATE(YEAR(K$27),MONTH(K$27)-2,1),$C$9,IF($B37=DATE(YEAR(K$27),MONTH(K$27)-3,1),$C$10,0))))</f>
        <v>0.678</v>
      </c>
      <c r="L37" s="160" t="n">
        <f aca="false">IF($B37=L$27,$C$7,IF($B37=DATE(YEAR(L$27),MONTH(L$27)-1,1),$C$8,IF($B37=DATE(YEAR(L$27),MONTH(L$27)-2,1),$C$9,IF($B37=DATE(YEAR(L$27),MONTH(L$27)-3,1),$C$10,0))))</f>
        <v>0.246</v>
      </c>
      <c r="M37" s="160" t="n">
        <f aca="false">IF($B37=M$27,$C$7,IF($B37=DATE(YEAR(M$27),MONTH(M$27)-1,1),$C$8,IF($B37=DATE(YEAR(M$27),MONTH(M$27)-2,1),$C$9,IF($B37=DATE(YEAR(M$27),MONTH(M$27)-3,1),$C$10,0))))</f>
        <v>0.075</v>
      </c>
      <c r="N37" s="160" t="n">
        <f aca="false">IF($B37=N$27,$C$7,IF($B37=DATE(YEAR(N$27),MONTH(N$27)-1,1),$C$8,IF($B37=DATE(YEAR(N$27),MONTH(N$27)-2,1),$C$9,IF($B37=DATE(YEAR(N$27),MONTH(N$27)-3,1),$C$10,0))))</f>
        <v>0</v>
      </c>
      <c r="O37" s="160" t="n">
        <f aca="false">IF($B37=O$27,$C$7,IF($B37=DATE(YEAR(O$27),MONTH(O$27)-1,1),$C$8,IF($B37=DATE(YEAR(O$27),MONTH(O$27)-2,1),$C$9,IF($B37=DATE(YEAR(O$27),MONTH(O$27)-3,1),$C$10,0))))</f>
        <v>0</v>
      </c>
      <c r="P37" s="160" t="n">
        <f aca="false">IF($B37=P$27,$C$7,IF($B37=DATE(YEAR(P$27),MONTH(P$27)-1,1),$C$8,IF($B37=DATE(YEAR(P$27),MONTH(P$27)-2,1),$C$9,IF($B37=DATE(YEAR(P$27),MONTH(P$27)-3,1),$C$10,0))))</f>
        <v>0</v>
      </c>
      <c r="Q37" s="160" t="n">
        <f aca="false">IF($B37=Q$27,$C$7,IF($B37=DATE(YEAR(Q$27),MONTH(Q$27)-1,1),$C$8,IF($B37=DATE(YEAR(Q$27),MONTH(Q$27)-2,1),$C$9,IF($B37=DATE(YEAR(Q$27),MONTH(Q$27)-3,1),$C$10,0))))</f>
        <v>0</v>
      </c>
      <c r="R37" s="160" t="n">
        <f aca="false">IF($B37=R$27,$C$7,IF($B37=DATE(YEAR(R$27),MONTH(R$27)-1,1),$C$8,IF($B37=DATE(YEAR(R$27),MONTH(R$27)-2,1),$C$9,IF($B37=DATE(YEAR(R$27),MONTH(R$27)-3,1),$C$10,0))))</f>
        <v>0</v>
      </c>
      <c r="S37" s="160" t="n">
        <f aca="false">IF($B37=S$27,$C$7,IF($B37=DATE(YEAR(S$27),MONTH(S$27)-1,1),$C$8,IF($B37=DATE(YEAR(S$27),MONTH(S$27)-2,1),$C$9,IF($B37=DATE(YEAR(S$27),MONTH(S$27)-3,1),$C$10,0))))</f>
        <v>0</v>
      </c>
      <c r="T37" s="160" t="n">
        <f aca="false">IF($B37=T$27,$C$7,IF($B37=DATE(YEAR(T$27),MONTH(T$27)-1,1),$C$8,IF($B37=DATE(YEAR(T$27),MONTH(T$27)-2,1),$C$9,IF($B37=DATE(YEAR(T$27),MONTH(T$27)-3,1),$C$10,0))))</f>
        <v>0</v>
      </c>
      <c r="U37" s="161" t="n">
        <f aca="false">SUMPRODUCT($C$28:$T$28,C37:T37)</f>
        <v>0</v>
      </c>
      <c r="V37" s="162" t="n">
        <f aca="false">SUMPRODUCT($C$29:$T$29,C37:T37)</f>
        <v>0</v>
      </c>
      <c r="W37" s="2"/>
    </row>
    <row r="38" customFormat="false" ht="13.5" hidden="false" customHeight="false" outlineLevel="0" collapsed="false">
      <c r="A38" s="2" t="n">
        <v>9</v>
      </c>
      <c r="B38" s="43" t="n">
        <f aca="false">'JCC Inputs-Outputs'!B45</f>
        <v>46174</v>
      </c>
      <c r="C38" s="160" t="n">
        <f aca="false">IF($B38=C$27,$C$7,IF($B38=DATE(YEAR(C$27),MONTH(C$27)-1,1),$C$8,IF($B38=DATE(YEAR(C$27),MONTH(C$27)-2,1),$C$9,IF($B38=DATE(YEAR(C$27),MONTH(C$27)-3,1),$C$10,0))))</f>
        <v>0</v>
      </c>
      <c r="D38" s="160" t="n">
        <f aca="false">IF($B38=D$27,$C$7,IF($B38=DATE(YEAR(D$27),MONTH(D$27)-1,1),$C$8,IF($B38=DATE(YEAR(D$27),MONTH(D$27)-2,1),$C$9,IF($B38=DATE(YEAR(D$27),MONTH(D$27)-3,1),$C$10,0))))</f>
        <v>0</v>
      </c>
      <c r="E38" s="160" t="n">
        <f aca="false">IF($B38=E$27,$C$7,IF($B38=DATE(YEAR(E$27),MONTH(E$27)-1,1),$C$8,IF($B38=DATE(YEAR(E$27),MONTH(E$27)-2,1),$C$9,IF($B38=DATE(YEAR(E$27),MONTH(E$27)-3,1),$C$10,0))))</f>
        <v>0</v>
      </c>
      <c r="F38" s="160" t="n">
        <f aca="false">IF($B38=F$27,$C$7,IF($B38=DATE(YEAR(F$27),MONTH(F$27)-1,1),$C$8,IF($B38=DATE(YEAR(F$27),MONTH(F$27)-2,1),$C$9,IF($B38=DATE(YEAR(F$27),MONTH(F$27)-3,1),$C$10,0))))</f>
        <v>0</v>
      </c>
      <c r="G38" s="160" t="n">
        <f aca="false">IF($B38=G$27,$C$7,IF($B38=DATE(YEAR(G$27),MONTH(G$27)-1,1),$C$8,IF($B38=DATE(YEAR(G$27),MONTH(G$27)-2,1),$C$9,IF($B38=DATE(YEAR(G$27),MONTH(G$27)-3,1),$C$10,0))))</f>
        <v>0</v>
      </c>
      <c r="H38" s="160" t="n">
        <f aca="false">IF($B38=H$27,$C$7,IF($B38=DATE(YEAR(H$27),MONTH(H$27)-1,1),$C$8,IF($B38=DATE(YEAR(H$27),MONTH(H$27)-2,1),$C$9,IF($B38=DATE(YEAR(H$27),MONTH(H$27)-3,1),$C$10,0))))</f>
        <v>0</v>
      </c>
      <c r="I38" s="160" t="n">
        <f aca="false">IF($B38=I$27,$C$7,IF($B38=DATE(YEAR(I$27),MONTH(I$27)-1,1),$C$8,IF($B38=DATE(YEAR(I$27),MONTH(I$27)-2,1),$C$9,IF($B38=DATE(YEAR(I$27),MONTH(I$27)-3,1),$C$10,0))))</f>
        <v>0</v>
      </c>
      <c r="J38" s="160" t="n">
        <f aca="false">IF($B38=J$27,$C$7,IF($B38=DATE(YEAR(J$27),MONTH(J$27)-1,1),$C$8,IF($B38=DATE(YEAR(J$27),MONTH(J$27)-2,1),$C$9,IF($B38=DATE(YEAR(J$27),MONTH(J$27)-3,1),$C$10,0))))</f>
        <v>0</v>
      </c>
      <c r="K38" s="160" t="n">
        <f aca="false">IF($B38=K$27,$C$7,IF($B38=DATE(YEAR(K$27),MONTH(K$27)-1,1),$C$8,IF($B38=DATE(YEAR(K$27),MONTH(K$27)-2,1),$C$9,IF($B38=DATE(YEAR(K$27),MONTH(K$27)-3,1),$C$10,0))))</f>
        <v>0.059</v>
      </c>
      <c r="L38" s="160" t="n">
        <f aca="false">IF($B38=L$27,$C$7,IF($B38=DATE(YEAR(L$27),MONTH(L$27)-1,1),$C$8,IF($B38=DATE(YEAR(L$27),MONTH(L$27)-2,1),$C$9,IF($B38=DATE(YEAR(L$27),MONTH(L$27)-3,1),$C$10,0))))</f>
        <v>0.678</v>
      </c>
      <c r="M38" s="160" t="n">
        <f aca="false">IF($B38=M$27,$C$7,IF($B38=DATE(YEAR(M$27),MONTH(M$27)-1,1),$C$8,IF($B38=DATE(YEAR(M$27),MONTH(M$27)-2,1),$C$9,IF($B38=DATE(YEAR(M$27),MONTH(M$27)-3,1),$C$10,0))))</f>
        <v>0.246</v>
      </c>
      <c r="N38" s="160" t="n">
        <f aca="false">IF($B38=N$27,$C$7,IF($B38=DATE(YEAR(N$27),MONTH(N$27)-1,1),$C$8,IF($B38=DATE(YEAR(N$27),MONTH(N$27)-2,1),$C$9,IF($B38=DATE(YEAR(N$27),MONTH(N$27)-3,1),$C$10,0))))</f>
        <v>0.075</v>
      </c>
      <c r="O38" s="160" t="n">
        <f aca="false">IF($B38=O$27,$C$7,IF($B38=DATE(YEAR(O$27),MONTH(O$27)-1,1),$C$8,IF($B38=DATE(YEAR(O$27),MONTH(O$27)-2,1),$C$9,IF($B38=DATE(YEAR(O$27),MONTH(O$27)-3,1),$C$10,0))))</f>
        <v>0</v>
      </c>
      <c r="P38" s="160" t="n">
        <f aca="false">IF($B38=P$27,$C$7,IF($B38=DATE(YEAR(P$27),MONTH(P$27)-1,1),$C$8,IF($B38=DATE(YEAR(P$27),MONTH(P$27)-2,1),$C$9,IF($B38=DATE(YEAR(P$27),MONTH(P$27)-3,1),$C$10,0))))</f>
        <v>0</v>
      </c>
      <c r="Q38" s="160" t="n">
        <f aca="false">IF($B38=Q$27,$C$7,IF($B38=DATE(YEAR(Q$27),MONTH(Q$27)-1,1),$C$8,IF($B38=DATE(YEAR(Q$27),MONTH(Q$27)-2,1),$C$9,IF($B38=DATE(YEAR(Q$27),MONTH(Q$27)-3,1),$C$10,0))))</f>
        <v>0</v>
      </c>
      <c r="R38" s="160" t="n">
        <f aca="false">IF($B38=R$27,$C$7,IF($B38=DATE(YEAR(R$27),MONTH(R$27)-1,1),$C$8,IF($B38=DATE(YEAR(R$27),MONTH(R$27)-2,1),$C$9,IF($B38=DATE(YEAR(R$27),MONTH(R$27)-3,1),$C$10,0))))</f>
        <v>0</v>
      </c>
      <c r="S38" s="160" t="n">
        <f aca="false">IF($B38=S$27,$C$7,IF($B38=DATE(YEAR(S$27),MONTH(S$27)-1,1),$C$8,IF($B38=DATE(YEAR(S$27),MONTH(S$27)-2,1),$C$9,IF($B38=DATE(YEAR(S$27),MONTH(S$27)-3,1),$C$10,0))))</f>
        <v>0</v>
      </c>
      <c r="T38" s="160" t="n">
        <f aca="false">IF($B38=T$27,$C$7,IF($B38=DATE(YEAR(T$27),MONTH(T$27)-1,1),$C$8,IF($B38=DATE(YEAR(T$27),MONTH(T$27)-2,1),$C$9,IF($B38=DATE(YEAR(T$27),MONTH(T$27)-3,1),$C$10,0))))</f>
        <v>0</v>
      </c>
      <c r="U38" s="161" t="n">
        <f aca="false">SUMPRODUCT($C$28:$T$28,C38:T38)</f>
        <v>0</v>
      </c>
      <c r="V38" s="162" t="n">
        <f aca="false">SUMPRODUCT($C$29:$T$29,C38:T38)</f>
        <v>0</v>
      </c>
      <c r="W38" s="2"/>
    </row>
    <row r="39" customFormat="false" ht="13.5" hidden="false" customHeight="false" outlineLevel="0" collapsed="false">
      <c r="A39" s="2" t="n">
        <v>10</v>
      </c>
      <c r="B39" s="43" t="n">
        <f aca="false">'JCC Inputs-Outputs'!B46</f>
        <v>46204</v>
      </c>
      <c r="C39" s="160" t="n">
        <f aca="false">IF($B39=C$27,$C$7,IF($B39=DATE(YEAR(C$27),MONTH(C$27)-1,1),$C$8,IF($B39=DATE(YEAR(C$27),MONTH(C$27)-2,1),$C$9,IF($B39=DATE(YEAR(C$27),MONTH(C$27)-3,1),$C$10,0))))</f>
        <v>0</v>
      </c>
      <c r="D39" s="160" t="n">
        <f aca="false">IF($B39=D$27,$C$7,IF($B39=DATE(YEAR(D$27),MONTH(D$27)-1,1),$C$8,IF($B39=DATE(YEAR(D$27),MONTH(D$27)-2,1),$C$9,IF($B39=DATE(YEAR(D$27),MONTH(D$27)-3,1),$C$10,0))))</f>
        <v>0</v>
      </c>
      <c r="E39" s="160" t="n">
        <f aca="false">IF($B39=E$27,$C$7,IF($B39=DATE(YEAR(E$27),MONTH(E$27)-1,1),$C$8,IF($B39=DATE(YEAR(E$27),MONTH(E$27)-2,1),$C$9,IF($B39=DATE(YEAR(E$27),MONTH(E$27)-3,1),$C$10,0))))</f>
        <v>0</v>
      </c>
      <c r="F39" s="160" t="n">
        <f aca="false">IF($B39=F$27,$C$7,IF($B39=DATE(YEAR(F$27),MONTH(F$27)-1,1),$C$8,IF($B39=DATE(YEAR(F$27),MONTH(F$27)-2,1),$C$9,IF($B39=DATE(YEAR(F$27),MONTH(F$27)-3,1),$C$10,0))))</f>
        <v>0</v>
      </c>
      <c r="G39" s="160" t="n">
        <f aca="false">IF($B39=G$27,$C$7,IF($B39=DATE(YEAR(G$27),MONTH(G$27)-1,1),$C$8,IF($B39=DATE(YEAR(G$27),MONTH(G$27)-2,1),$C$9,IF($B39=DATE(YEAR(G$27),MONTH(G$27)-3,1),$C$10,0))))</f>
        <v>0</v>
      </c>
      <c r="H39" s="160" t="n">
        <f aca="false">IF($B39=H$27,$C$7,IF($B39=DATE(YEAR(H$27),MONTH(H$27)-1,1),$C$8,IF($B39=DATE(YEAR(H$27),MONTH(H$27)-2,1),$C$9,IF($B39=DATE(YEAR(H$27),MONTH(H$27)-3,1),$C$10,0))))</f>
        <v>0</v>
      </c>
      <c r="I39" s="160" t="n">
        <f aca="false">IF($B39=I$27,$C$7,IF($B39=DATE(YEAR(I$27),MONTH(I$27)-1,1),$C$8,IF($B39=DATE(YEAR(I$27),MONTH(I$27)-2,1),$C$9,IF($B39=DATE(YEAR(I$27),MONTH(I$27)-3,1),$C$10,0))))</f>
        <v>0</v>
      </c>
      <c r="J39" s="160" t="n">
        <f aca="false">IF($B39=J$27,$C$7,IF($B39=DATE(YEAR(J$27),MONTH(J$27)-1,1),$C$8,IF($B39=DATE(YEAR(J$27),MONTH(J$27)-2,1),$C$9,IF($B39=DATE(YEAR(J$27),MONTH(J$27)-3,1),$C$10,0))))</f>
        <v>0</v>
      </c>
      <c r="K39" s="160" t="n">
        <f aca="false">IF($B39=K$27,$C$7,IF($B39=DATE(YEAR(K$27),MONTH(K$27)-1,1),$C$8,IF($B39=DATE(YEAR(K$27),MONTH(K$27)-2,1),$C$9,IF($B39=DATE(YEAR(K$27),MONTH(K$27)-3,1),$C$10,0))))</f>
        <v>0</v>
      </c>
      <c r="L39" s="160" t="n">
        <f aca="false">IF($B39=L$27,$C$7,IF($B39=DATE(YEAR(L$27),MONTH(L$27)-1,1),$C$8,IF($B39=DATE(YEAR(L$27),MONTH(L$27)-2,1),$C$9,IF($B39=DATE(YEAR(L$27),MONTH(L$27)-3,1),$C$10,0))))</f>
        <v>0.059</v>
      </c>
      <c r="M39" s="160" t="n">
        <f aca="false">IF($B39=M$27,$C$7,IF($B39=DATE(YEAR(M$27),MONTH(M$27)-1,1),$C$8,IF($B39=DATE(YEAR(M$27),MONTH(M$27)-2,1),$C$9,IF($B39=DATE(YEAR(M$27),MONTH(M$27)-3,1),$C$10,0))))</f>
        <v>0.678</v>
      </c>
      <c r="N39" s="160" t="n">
        <f aca="false">IF($B39=N$27,$C$7,IF($B39=DATE(YEAR(N$27),MONTH(N$27)-1,1),$C$8,IF($B39=DATE(YEAR(N$27),MONTH(N$27)-2,1),$C$9,IF($B39=DATE(YEAR(N$27),MONTH(N$27)-3,1),$C$10,0))))</f>
        <v>0.246</v>
      </c>
      <c r="O39" s="160" t="n">
        <f aca="false">IF($B39=O$27,$C$7,IF($B39=DATE(YEAR(O$27),MONTH(O$27)-1,1),$C$8,IF($B39=DATE(YEAR(O$27),MONTH(O$27)-2,1),$C$9,IF($B39=DATE(YEAR(O$27),MONTH(O$27)-3,1),$C$10,0))))</f>
        <v>0.075</v>
      </c>
      <c r="P39" s="160" t="n">
        <f aca="false">IF($B39=P$27,$C$7,IF($B39=DATE(YEAR(P$27),MONTH(P$27)-1,1),$C$8,IF($B39=DATE(YEAR(P$27),MONTH(P$27)-2,1),$C$9,IF($B39=DATE(YEAR(P$27),MONTH(P$27)-3,1),$C$10,0))))</f>
        <v>0</v>
      </c>
      <c r="Q39" s="160" t="n">
        <f aca="false">IF($B39=Q$27,$C$7,IF($B39=DATE(YEAR(Q$27),MONTH(Q$27)-1,1),$C$8,IF($B39=DATE(YEAR(Q$27),MONTH(Q$27)-2,1),$C$9,IF($B39=DATE(YEAR(Q$27),MONTH(Q$27)-3,1),$C$10,0))))</f>
        <v>0</v>
      </c>
      <c r="R39" s="160" t="n">
        <f aca="false">IF($B39=R$27,$C$7,IF($B39=DATE(YEAR(R$27),MONTH(R$27)-1,1),$C$8,IF($B39=DATE(YEAR(R$27),MONTH(R$27)-2,1),$C$9,IF($B39=DATE(YEAR(R$27),MONTH(R$27)-3,1),$C$10,0))))</f>
        <v>0</v>
      </c>
      <c r="S39" s="160" t="n">
        <f aca="false">IF($B39=S$27,$C$7,IF($B39=DATE(YEAR(S$27),MONTH(S$27)-1,1),$C$8,IF($B39=DATE(YEAR(S$27),MONTH(S$27)-2,1),$C$9,IF($B39=DATE(YEAR(S$27),MONTH(S$27)-3,1),$C$10,0))))</f>
        <v>0</v>
      </c>
      <c r="T39" s="160" t="n">
        <f aca="false">IF($B39=T$27,$C$7,IF($B39=DATE(YEAR(T$27),MONTH(T$27)-1,1),$C$8,IF($B39=DATE(YEAR(T$27),MONTH(T$27)-2,1),$C$9,IF($B39=DATE(YEAR(T$27),MONTH(T$27)-3,1),$C$10,0))))</f>
        <v>0</v>
      </c>
      <c r="U39" s="161" t="n">
        <f aca="false">SUMPRODUCT($C$28:$T$28,C39:T39)</f>
        <v>0</v>
      </c>
      <c r="V39" s="162" t="n">
        <f aca="false">SUMPRODUCT($C$29:$T$29,C39:T39)</f>
        <v>0</v>
      </c>
      <c r="W39" s="2"/>
    </row>
    <row r="40" customFormat="false" ht="13.5" hidden="false" customHeight="false" outlineLevel="0" collapsed="false">
      <c r="A40" s="2" t="n">
        <v>11</v>
      </c>
      <c r="B40" s="43" t="n">
        <f aca="false">'JCC Inputs-Outputs'!B47</f>
        <v>46235</v>
      </c>
      <c r="C40" s="160" t="n">
        <f aca="false">IF($B40=C$27,$C$7,IF($B40=DATE(YEAR(C$27),MONTH(C$27)-1,1),$C$8,IF($B40=DATE(YEAR(C$27),MONTH(C$27)-2,1),$C$9,IF($B40=DATE(YEAR(C$27),MONTH(C$27)-3,1),$C$10,0))))</f>
        <v>0</v>
      </c>
      <c r="D40" s="160" t="n">
        <f aca="false">IF($B40=D$27,$C$7,IF($B40=DATE(YEAR(D$27),MONTH(D$27)-1,1),$C$8,IF($B40=DATE(YEAR(D$27),MONTH(D$27)-2,1),$C$9,IF($B40=DATE(YEAR(D$27),MONTH(D$27)-3,1),$C$10,0))))</f>
        <v>0</v>
      </c>
      <c r="E40" s="160" t="n">
        <f aca="false">IF($B40=E$27,$C$7,IF($B40=DATE(YEAR(E$27),MONTH(E$27)-1,1),$C$8,IF($B40=DATE(YEAR(E$27),MONTH(E$27)-2,1),$C$9,IF($B40=DATE(YEAR(E$27),MONTH(E$27)-3,1),$C$10,0))))</f>
        <v>0</v>
      </c>
      <c r="F40" s="160" t="n">
        <f aca="false">IF($B40=F$27,$C$7,IF($B40=DATE(YEAR(F$27),MONTH(F$27)-1,1),$C$8,IF($B40=DATE(YEAR(F$27),MONTH(F$27)-2,1),$C$9,IF($B40=DATE(YEAR(F$27),MONTH(F$27)-3,1),$C$10,0))))</f>
        <v>0</v>
      </c>
      <c r="G40" s="160" t="n">
        <f aca="false">IF($B40=G$27,$C$7,IF($B40=DATE(YEAR(G$27),MONTH(G$27)-1,1),$C$8,IF($B40=DATE(YEAR(G$27),MONTH(G$27)-2,1),$C$9,IF($B40=DATE(YEAR(G$27),MONTH(G$27)-3,1),$C$10,0))))</f>
        <v>0</v>
      </c>
      <c r="H40" s="160" t="n">
        <f aca="false">IF($B40=H$27,$C$7,IF($B40=DATE(YEAR(H$27),MONTH(H$27)-1,1),$C$8,IF($B40=DATE(YEAR(H$27),MONTH(H$27)-2,1),$C$9,IF($B40=DATE(YEAR(H$27),MONTH(H$27)-3,1),$C$10,0))))</f>
        <v>0</v>
      </c>
      <c r="I40" s="160" t="n">
        <f aca="false">IF($B40=I$27,$C$7,IF($B40=DATE(YEAR(I$27),MONTH(I$27)-1,1),$C$8,IF($B40=DATE(YEAR(I$27),MONTH(I$27)-2,1),$C$9,IF($B40=DATE(YEAR(I$27),MONTH(I$27)-3,1),$C$10,0))))</f>
        <v>0</v>
      </c>
      <c r="J40" s="160" t="n">
        <f aca="false">IF($B40=J$27,$C$7,IF($B40=DATE(YEAR(J$27),MONTH(J$27)-1,1),$C$8,IF($B40=DATE(YEAR(J$27),MONTH(J$27)-2,1),$C$9,IF($B40=DATE(YEAR(J$27),MONTH(J$27)-3,1),$C$10,0))))</f>
        <v>0</v>
      </c>
      <c r="K40" s="160" t="n">
        <f aca="false">IF($B40=K$27,$C$7,IF($B40=DATE(YEAR(K$27),MONTH(K$27)-1,1),$C$8,IF($B40=DATE(YEAR(K$27),MONTH(K$27)-2,1),$C$9,IF($B40=DATE(YEAR(K$27),MONTH(K$27)-3,1),$C$10,0))))</f>
        <v>0</v>
      </c>
      <c r="L40" s="160" t="n">
        <f aca="false">IF($B40=L$27,$C$7,IF($B40=DATE(YEAR(L$27),MONTH(L$27)-1,1),$C$8,IF($B40=DATE(YEAR(L$27),MONTH(L$27)-2,1),$C$9,IF($B40=DATE(YEAR(L$27),MONTH(L$27)-3,1),$C$10,0))))</f>
        <v>0</v>
      </c>
      <c r="M40" s="160" t="n">
        <f aca="false">IF($B40=M$27,$C$7,IF($B40=DATE(YEAR(M$27),MONTH(M$27)-1,1),$C$8,IF($B40=DATE(YEAR(M$27),MONTH(M$27)-2,1),$C$9,IF($B40=DATE(YEAR(M$27),MONTH(M$27)-3,1),$C$10,0))))</f>
        <v>0.059</v>
      </c>
      <c r="N40" s="160" t="n">
        <f aca="false">IF($B40=N$27,$C$7,IF($B40=DATE(YEAR(N$27),MONTH(N$27)-1,1),$C$8,IF($B40=DATE(YEAR(N$27),MONTH(N$27)-2,1),$C$9,IF($B40=DATE(YEAR(N$27),MONTH(N$27)-3,1),$C$10,0))))</f>
        <v>0.678</v>
      </c>
      <c r="O40" s="160" t="n">
        <f aca="false">IF($B40=O$27,$C$7,IF($B40=DATE(YEAR(O$27),MONTH(O$27)-1,1),$C$8,IF($B40=DATE(YEAR(O$27),MONTH(O$27)-2,1),$C$9,IF($B40=DATE(YEAR(O$27),MONTH(O$27)-3,1),$C$10,0))))</f>
        <v>0.246</v>
      </c>
      <c r="P40" s="160" t="n">
        <f aca="false">IF($B40=P$27,$C$7,IF($B40=DATE(YEAR(P$27),MONTH(P$27)-1,1),$C$8,IF($B40=DATE(YEAR(P$27),MONTH(P$27)-2,1),$C$9,IF($B40=DATE(YEAR(P$27),MONTH(P$27)-3,1),$C$10,0))))</f>
        <v>0.075</v>
      </c>
      <c r="Q40" s="160" t="n">
        <f aca="false">IF($B40=Q$27,$C$7,IF($B40=DATE(YEAR(Q$27),MONTH(Q$27)-1,1),$C$8,IF($B40=DATE(YEAR(Q$27),MONTH(Q$27)-2,1),$C$9,IF($B40=DATE(YEAR(Q$27),MONTH(Q$27)-3,1),$C$10,0))))</f>
        <v>0</v>
      </c>
      <c r="R40" s="160" t="n">
        <f aca="false">IF($B40=R$27,$C$7,IF($B40=DATE(YEAR(R$27),MONTH(R$27)-1,1),$C$8,IF($B40=DATE(YEAR(R$27),MONTH(R$27)-2,1),$C$9,IF($B40=DATE(YEAR(R$27),MONTH(R$27)-3,1),$C$10,0))))</f>
        <v>0</v>
      </c>
      <c r="S40" s="160" t="n">
        <f aca="false">IF($B40=S$27,$C$7,IF($B40=DATE(YEAR(S$27),MONTH(S$27)-1,1),$C$8,IF($B40=DATE(YEAR(S$27),MONTH(S$27)-2,1),$C$9,IF($B40=DATE(YEAR(S$27),MONTH(S$27)-3,1),$C$10,0))))</f>
        <v>0</v>
      </c>
      <c r="T40" s="160" t="n">
        <f aca="false">IF($B40=T$27,$C$7,IF($B40=DATE(YEAR(T$27),MONTH(T$27)-1,1),$C$8,IF($B40=DATE(YEAR(T$27),MONTH(T$27)-2,1),$C$9,IF($B40=DATE(YEAR(T$27),MONTH(T$27)-3,1),$C$10,0))))</f>
        <v>0</v>
      </c>
      <c r="U40" s="161" t="n">
        <f aca="false">SUMPRODUCT($C$28:$T$28,C40:T40)</f>
        <v>0</v>
      </c>
      <c r="V40" s="162" t="n">
        <f aca="false">SUMPRODUCT($C$29:$T$29,C40:T40)</f>
        <v>0</v>
      </c>
      <c r="W40" s="2"/>
    </row>
    <row r="41" customFormat="false" ht="13.5" hidden="false" customHeight="false" outlineLevel="0" collapsed="false">
      <c r="A41" s="2" t="n">
        <v>12</v>
      </c>
      <c r="B41" s="43" t="n">
        <f aca="false">'JCC Inputs-Outputs'!B48</f>
        <v>46266</v>
      </c>
      <c r="C41" s="160" t="n">
        <f aca="false">IF($B41=C$27,$C$7,IF($B41=DATE(YEAR(C$27),MONTH(C$27)-1,1),$C$8,IF($B41=DATE(YEAR(C$27),MONTH(C$27)-2,1),$C$9,IF($B41=DATE(YEAR(C$27),MONTH(C$27)-3,1),$C$10,0))))</f>
        <v>0</v>
      </c>
      <c r="D41" s="160" t="n">
        <f aca="false">IF($B41=D$27,$C$7,IF($B41=DATE(YEAR(D$27),MONTH(D$27)-1,1),$C$8,IF($B41=DATE(YEAR(D$27),MONTH(D$27)-2,1),$C$9,IF($B41=DATE(YEAR(D$27),MONTH(D$27)-3,1),$C$10,0))))</f>
        <v>0</v>
      </c>
      <c r="E41" s="160" t="n">
        <f aca="false">IF($B41=E$27,$C$7,IF($B41=DATE(YEAR(E$27),MONTH(E$27)-1,1),$C$8,IF($B41=DATE(YEAR(E$27),MONTH(E$27)-2,1),$C$9,IF($B41=DATE(YEAR(E$27),MONTH(E$27)-3,1),$C$10,0))))</f>
        <v>0</v>
      </c>
      <c r="F41" s="160" t="n">
        <f aca="false">IF($B41=F$27,$C$7,IF($B41=DATE(YEAR(F$27),MONTH(F$27)-1,1),$C$8,IF($B41=DATE(YEAR(F$27),MONTH(F$27)-2,1),$C$9,IF($B41=DATE(YEAR(F$27),MONTH(F$27)-3,1),$C$10,0))))</f>
        <v>0</v>
      </c>
      <c r="G41" s="160" t="n">
        <f aca="false">IF($B41=G$27,$C$7,IF($B41=DATE(YEAR(G$27),MONTH(G$27)-1,1),$C$8,IF($B41=DATE(YEAR(G$27),MONTH(G$27)-2,1),$C$9,IF($B41=DATE(YEAR(G$27),MONTH(G$27)-3,1),$C$10,0))))</f>
        <v>0</v>
      </c>
      <c r="H41" s="160" t="n">
        <f aca="false">IF($B41=H$27,$C$7,IF($B41=DATE(YEAR(H$27),MONTH(H$27)-1,1),$C$8,IF($B41=DATE(YEAR(H$27),MONTH(H$27)-2,1),$C$9,IF($B41=DATE(YEAR(H$27),MONTH(H$27)-3,1),$C$10,0))))</f>
        <v>0</v>
      </c>
      <c r="I41" s="160" t="n">
        <f aca="false">IF($B41=I$27,$C$7,IF($B41=DATE(YEAR(I$27),MONTH(I$27)-1,1),$C$8,IF($B41=DATE(YEAR(I$27),MONTH(I$27)-2,1),$C$9,IF($B41=DATE(YEAR(I$27),MONTH(I$27)-3,1),$C$10,0))))</f>
        <v>0</v>
      </c>
      <c r="J41" s="160" t="n">
        <f aca="false">IF($B41=J$27,$C$7,IF($B41=DATE(YEAR(J$27),MONTH(J$27)-1,1),$C$8,IF($B41=DATE(YEAR(J$27),MONTH(J$27)-2,1),$C$9,IF($B41=DATE(YEAR(J$27),MONTH(J$27)-3,1),$C$10,0))))</f>
        <v>0</v>
      </c>
      <c r="K41" s="160" t="n">
        <f aca="false">IF($B41=K$27,$C$7,IF($B41=DATE(YEAR(K$27),MONTH(K$27)-1,1),$C$8,IF($B41=DATE(YEAR(K$27),MONTH(K$27)-2,1),$C$9,IF($B41=DATE(YEAR(K$27),MONTH(K$27)-3,1),$C$10,0))))</f>
        <v>0</v>
      </c>
      <c r="L41" s="160" t="n">
        <f aca="false">IF($B41=L$27,$C$7,IF($B41=DATE(YEAR(L$27),MONTH(L$27)-1,1),$C$8,IF($B41=DATE(YEAR(L$27),MONTH(L$27)-2,1),$C$9,IF($B41=DATE(YEAR(L$27),MONTH(L$27)-3,1),$C$10,0))))</f>
        <v>0</v>
      </c>
      <c r="M41" s="160" t="n">
        <f aca="false">IF($B41=M$27,$C$7,IF($B41=DATE(YEAR(M$27),MONTH(M$27)-1,1),$C$8,IF($B41=DATE(YEAR(M$27),MONTH(M$27)-2,1),$C$9,IF($B41=DATE(YEAR(M$27),MONTH(M$27)-3,1),$C$10,0))))</f>
        <v>0</v>
      </c>
      <c r="N41" s="160" t="n">
        <f aca="false">IF($B41=N$27,$C$7,IF($B41=DATE(YEAR(N$27),MONTH(N$27)-1,1),$C$8,IF($B41=DATE(YEAR(N$27),MONTH(N$27)-2,1),$C$9,IF($B41=DATE(YEAR(N$27),MONTH(N$27)-3,1),$C$10,0))))</f>
        <v>0.059</v>
      </c>
      <c r="O41" s="160" t="n">
        <f aca="false">IF($B41=O$27,$C$7,IF($B41=DATE(YEAR(O$27),MONTH(O$27)-1,1),$C$8,IF($B41=DATE(YEAR(O$27),MONTH(O$27)-2,1),$C$9,IF($B41=DATE(YEAR(O$27),MONTH(O$27)-3,1),$C$10,0))))</f>
        <v>0.678</v>
      </c>
      <c r="P41" s="160" t="n">
        <f aca="false">IF($B41=P$27,$C$7,IF($B41=DATE(YEAR(P$27),MONTH(P$27)-1,1),$C$8,IF($B41=DATE(YEAR(P$27),MONTH(P$27)-2,1),$C$9,IF($B41=DATE(YEAR(P$27),MONTH(P$27)-3,1),$C$10,0))))</f>
        <v>0.246</v>
      </c>
      <c r="Q41" s="160" t="n">
        <f aca="false">IF($B41=Q$27,$C$7,IF($B41=DATE(YEAR(Q$27),MONTH(Q$27)-1,1),$C$8,IF($B41=DATE(YEAR(Q$27),MONTH(Q$27)-2,1),$C$9,IF($B41=DATE(YEAR(Q$27),MONTH(Q$27)-3,1),$C$10,0))))</f>
        <v>0.075</v>
      </c>
      <c r="R41" s="160" t="n">
        <f aca="false">IF($B41=R$27,$C$7,IF($B41=DATE(YEAR(R$27),MONTH(R$27)-1,1),$C$8,IF($B41=DATE(YEAR(R$27),MONTH(R$27)-2,1),$C$9,IF($B41=DATE(YEAR(R$27),MONTH(R$27)-3,1),$C$10,0))))</f>
        <v>0</v>
      </c>
      <c r="S41" s="160" t="n">
        <f aca="false">IF($B41=S$27,$C$7,IF($B41=DATE(YEAR(S$27),MONTH(S$27)-1,1),$C$8,IF($B41=DATE(YEAR(S$27),MONTH(S$27)-2,1),$C$9,IF($B41=DATE(YEAR(S$27),MONTH(S$27)-3,1),$C$10,0))))</f>
        <v>0</v>
      </c>
      <c r="T41" s="160" t="n">
        <f aca="false">IF($B41=T$27,$C$7,IF($B41=DATE(YEAR(T$27),MONTH(T$27)-1,1),$C$8,IF($B41=DATE(YEAR(T$27),MONTH(T$27)-2,1),$C$9,IF($B41=DATE(YEAR(T$27),MONTH(T$27)-3,1),$C$10,0))))</f>
        <v>0</v>
      </c>
      <c r="U41" s="161" t="n">
        <f aca="false">SUMPRODUCT($C$28:$T$28,C41:T41)</f>
        <v>0</v>
      </c>
      <c r="V41" s="162" t="n">
        <f aca="false">SUMPRODUCT($C$29:$T$29,C41:T41)</f>
        <v>0</v>
      </c>
      <c r="W41" s="2"/>
    </row>
    <row r="42" customFormat="false" ht="13.5" hidden="false" customHeight="false" outlineLevel="0" collapsed="false">
      <c r="A42" s="2" t="n">
        <v>13</v>
      </c>
      <c r="B42" s="43" t="n">
        <f aca="false">'JCC Inputs-Outputs'!B49</f>
        <v>46296</v>
      </c>
      <c r="C42" s="160" t="n">
        <f aca="false">IF($B42=C$27,$C$7,IF($B42=DATE(YEAR(C$27),MONTH(C$27)-1,1),$C$8,IF($B42=DATE(YEAR(C$27),MONTH(C$27)-2,1),$C$9,IF($B42=DATE(YEAR(C$27),MONTH(C$27)-3,1),$C$10,0))))</f>
        <v>0</v>
      </c>
      <c r="D42" s="160" t="n">
        <f aca="false">IF($B42=D$27,$C$7,IF($B42=DATE(YEAR(D$27),MONTH(D$27)-1,1),$C$8,IF($B42=DATE(YEAR(D$27),MONTH(D$27)-2,1),$C$9,IF($B42=DATE(YEAR(D$27),MONTH(D$27)-3,1),$C$10,0))))</f>
        <v>0</v>
      </c>
      <c r="E42" s="160" t="n">
        <f aca="false">IF($B42=E$27,$C$7,IF($B42=DATE(YEAR(E$27),MONTH(E$27)-1,1),$C$8,IF($B42=DATE(YEAR(E$27),MONTH(E$27)-2,1),$C$9,IF($B42=DATE(YEAR(E$27),MONTH(E$27)-3,1),$C$10,0))))</f>
        <v>0</v>
      </c>
      <c r="F42" s="160" t="n">
        <f aca="false">IF($B42=F$27,$C$7,IF($B42=DATE(YEAR(F$27),MONTH(F$27)-1,1),$C$8,IF($B42=DATE(YEAR(F$27),MONTH(F$27)-2,1),$C$9,IF($B42=DATE(YEAR(F$27),MONTH(F$27)-3,1),$C$10,0))))</f>
        <v>0</v>
      </c>
      <c r="G42" s="160" t="n">
        <f aca="false">IF($B42=G$27,$C$7,IF($B42=DATE(YEAR(G$27),MONTH(G$27)-1,1),$C$8,IF($B42=DATE(YEAR(G$27),MONTH(G$27)-2,1),$C$9,IF($B42=DATE(YEAR(G$27),MONTH(G$27)-3,1),$C$10,0))))</f>
        <v>0</v>
      </c>
      <c r="H42" s="160" t="n">
        <f aca="false">IF($B42=H$27,$C$7,IF($B42=DATE(YEAR(H$27),MONTH(H$27)-1,1),$C$8,IF($B42=DATE(YEAR(H$27),MONTH(H$27)-2,1),$C$9,IF($B42=DATE(YEAR(H$27),MONTH(H$27)-3,1),$C$10,0))))</f>
        <v>0</v>
      </c>
      <c r="I42" s="160" t="n">
        <f aca="false">IF($B42=I$27,$C$7,IF($B42=DATE(YEAR(I$27),MONTH(I$27)-1,1),$C$8,IF($B42=DATE(YEAR(I$27),MONTH(I$27)-2,1),$C$9,IF($B42=DATE(YEAR(I$27),MONTH(I$27)-3,1),$C$10,0))))</f>
        <v>0</v>
      </c>
      <c r="J42" s="160" t="n">
        <f aca="false">IF($B42=J$27,$C$7,IF($B42=DATE(YEAR(J$27),MONTH(J$27)-1,1),$C$8,IF($B42=DATE(YEAR(J$27),MONTH(J$27)-2,1),$C$9,IF($B42=DATE(YEAR(J$27),MONTH(J$27)-3,1),$C$10,0))))</f>
        <v>0</v>
      </c>
      <c r="K42" s="160" t="n">
        <f aca="false">IF($B42=K$27,$C$7,IF($B42=DATE(YEAR(K$27),MONTH(K$27)-1,1),$C$8,IF($B42=DATE(YEAR(K$27),MONTH(K$27)-2,1),$C$9,IF($B42=DATE(YEAR(K$27),MONTH(K$27)-3,1),$C$10,0))))</f>
        <v>0</v>
      </c>
      <c r="L42" s="160" t="n">
        <f aca="false">IF($B42=L$27,$C$7,IF($B42=DATE(YEAR(L$27),MONTH(L$27)-1,1),$C$8,IF($B42=DATE(YEAR(L$27),MONTH(L$27)-2,1),$C$9,IF($B42=DATE(YEAR(L$27),MONTH(L$27)-3,1),$C$10,0))))</f>
        <v>0</v>
      </c>
      <c r="M42" s="160" t="n">
        <f aca="false">IF($B42=M$27,$C$7,IF($B42=DATE(YEAR(M$27),MONTH(M$27)-1,1),$C$8,IF($B42=DATE(YEAR(M$27),MONTH(M$27)-2,1),$C$9,IF($B42=DATE(YEAR(M$27),MONTH(M$27)-3,1),$C$10,0))))</f>
        <v>0</v>
      </c>
      <c r="N42" s="160" t="n">
        <f aca="false">IF($B42=N$27,$C$7,IF($B42=DATE(YEAR(N$27),MONTH(N$27)-1,1),$C$8,IF($B42=DATE(YEAR(N$27),MONTH(N$27)-2,1),$C$9,IF($B42=DATE(YEAR(N$27),MONTH(N$27)-3,1),$C$10,0))))</f>
        <v>0</v>
      </c>
      <c r="O42" s="160" t="n">
        <f aca="false">IF($B42=O$27,$C$7,IF($B42=DATE(YEAR(O$27),MONTH(O$27)-1,1),$C$8,IF($B42=DATE(YEAR(O$27),MONTH(O$27)-2,1),$C$9,IF($B42=DATE(YEAR(O$27),MONTH(O$27)-3,1),$C$10,0))))</f>
        <v>0.059</v>
      </c>
      <c r="P42" s="160" t="n">
        <f aca="false">IF($B42=P$27,$C$7,IF($B42=DATE(YEAR(P$27),MONTH(P$27)-1,1),$C$8,IF($B42=DATE(YEAR(P$27),MONTH(P$27)-2,1),$C$9,IF($B42=DATE(YEAR(P$27),MONTH(P$27)-3,1),$C$10,0))))</f>
        <v>0.678</v>
      </c>
      <c r="Q42" s="160" t="n">
        <f aca="false">IF($B42=Q$27,$C$7,IF($B42=DATE(YEAR(Q$27),MONTH(Q$27)-1,1),$C$8,IF($B42=DATE(YEAR(Q$27),MONTH(Q$27)-2,1),$C$9,IF($B42=DATE(YEAR(Q$27),MONTH(Q$27)-3,1),$C$10,0))))</f>
        <v>0.246</v>
      </c>
      <c r="R42" s="160" t="n">
        <f aca="false">IF($B42=R$27,$C$7,IF($B42=DATE(YEAR(R$27),MONTH(R$27)-1,1),$C$8,IF($B42=DATE(YEAR(R$27),MONTH(R$27)-2,1),$C$9,IF($B42=DATE(YEAR(R$27),MONTH(R$27)-3,1),$C$10,0))))</f>
        <v>0.075</v>
      </c>
      <c r="S42" s="160" t="n">
        <f aca="false">IF($B42=S$27,$C$7,IF($B42=DATE(YEAR(S$27),MONTH(S$27)-1,1),$C$8,IF($B42=DATE(YEAR(S$27),MONTH(S$27)-2,1),$C$9,IF($B42=DATE(YEAR(S$27),MONTH(S$27)-3,1),$C$10,0))))</f>
        <v>0</v>
      </c>
      <c r="T42" s="160" t="n">
        <f aca="false">IF($B42=T$27,$C$7,IF($B42=DATE(YEAR(T$27),MONTH(T$27)-1,1),$C$8,IF($B42=DATE(YEAR(T$27),MONTH(T$27)-2,1),$C$9,IF($B42=DATE(YEAR(T$27),MONTH(T$27)-3,1),$C$10,0))))</f>
        <v>0</v>
      </c>
      <c r="U42" s="161" t="n">
        <f aca="false">SUMPRODUCT($C$28:$T$28,C42:T42)</f>
        <v>0</v>
      </c>
      <c r="V42" s="162" t="n">
        <f aca="false">SUMPRODUCT($C$29:$T$29,C42:T42)</f>
        <v>0</v>
      </c>
      <c r="W42" s="2"/>
    </row>
    <row r="43" customFormat="false" ht="13.5" hidden="false" customHeight="false" outlineLevel="0" collapsed="false">
      <c r="A43" s="2" t="n">
        <v>14</v>
      </c>
      <c r="B43" s="43" t="n">
        <f aca="false">'JCC Inputs-Outputs'!B50</f>
        <v>46327</v>
      </c>
      <c r="C43" s="160" t="n">
        <f aca="false">IF($B43=C$27,$C$7,IF($B43=DATE(YEAR(C$27),MONTH(C$27)-1,1),$C$8,IF($B43=DATE(YEAR(C$27),MONTH(C$27)-2,1),$C$9,IF($B43=DATE(YEAR(C$27),MONTH(C$27)-3,1),$C$10,0))))</f>
        <v>0</v>
      </c>
      <c r="D43" s="160" t="n">
        <f aca="false">IF($B43=D$27,$C$7,IF($B43=DATE(YEAR(D$27),MONTH(D$27)-1,1),$C$8,IF($B43=DATE(YEAR(D$27),MONTH(D$27)-2,1),$C$9,IF($B43=DATE(YEAR(D$27),MONTH(D$27)-3,1),$C$10,0))))</f>
        <v>0</v>
      </c>
      <c r="E43" s="160" t="n">
        <f aca="false">IF($B43=E$27,$C$7,IF($B43=DATE(YEAR(E$27),MONTH(E$27)-1,1),$C$8,IF($B43=DATE(YEAR(E$27),MONTH(E$27)-2,1),$C$9,IF($B43=DATE(YEAR(E$27),MONTH(E$27)-3,1),$C$10,0))))</f>
        <v>0</v>
      </c>
      <c r="F43" s="160" t="n">
        <f aca="false">IF($B43=F$27,$C$7,IF($B43=DATE(YEAR(F$27),MONTH(F$27)-1,1),$C$8,IF($B43=DATE(YEAR(F$27),MONTH(F$27)-2,1),$C$9,IF($B43=DATE(YEAR(F$27),MONTH(F$27)-3,1),$C$10,0))))</f>
        <v>0</v>
      </c>
      <c r="G43" s="160" t="n">
        <f aca="false">IF($B43=G$27,$C$7,IF($B43=DATE(YEAR(G$27),MONTH(G$27)-1,1),$C$8,IF($B43=DATE(YEAR(G$27),MONTH(G$27)-2,1),$C$9,IF($B43=DATE(YEAR(G$27),MONTH(G$27)-3,1),$C$10,0))))</f>
        <v>0</v>
      </c>
      <c r="H43" s="160" t="n">
        <f aca="false">IF($B43=H$27,$C$7,IF($B43=DATE(YEAR(H$27),MONTH(H$27)-1,1),$C$8,IF($B43=DATE(YEAR(H$27),MONTH(H$27)-2,1),$C$9,IF($B43=DATE(YEAR(H$27),MONTH(H$27)-3,1),$C$10,0))))</f>
        <v>0</v>
      </c>
      <c r="I43" s="160" t="n">
        <f aca="false">IF($B43=I$27,$C$7,IF($B43=DATE(YEAR(I$27),MONTH(I$27)-1,1),$C$8,IF($B43=DATE(YEAR(I$27),MONTH(I$27)-2,1),$C$9,IF($B43=DATE(YEAR(I$27),MONTH(I$27)-3,1),$C$10,0))))</f>
        <v>0</v>
      </c>
      <c r="J43" s="160" t="n">
        <f aca="false">IF($B43=J$27,$C$7,IF($B43=DATE(YEAR(J$27),MONTH(J$27)-1,1),$C$8,IF($B43=DATE(YEAR(J$27),MONTH(J$27)-2,1),$C$9,IF($B43=DATE(YEAR(J$27),MONTH(J$27)-3,1),$C$10,0))))</f>
        <v>0</v>
      </c>
      <c r="K43" s="160" t="n">
        <f aca="false">IF($B43=K$27,$C$7,IF($B43=DATE(YEAR(K$27),MONTH(K$27)-1,1),$C$8,IF($B43=DATE(YEAR(K$27),MONTH(K$27)-2,1),$C$9,IF($B43=DATE(YEAR(K$27),MONTH(K$27)-3,1),$C$10,0))))</f>
        <v>0</v>
      </c>
      <c r="L43" s="160" t="n">
        <f aca="false">IF($B43=L$27,$C$7,IF($B43=DATE(YEAR(L$27),MONTH(L$27)-1,1),$C$8,IF($B43=DATE(YEAR(L$27),MONTH(L$27)-2,1),$C$9,IF($B43=DATE(YEAR(L$27),MONTH(L$27)-3,1),$C$10,0))))</f>
        <v>0</v>
      </c>
      <c r="M43" s="160" t="n">
        <f aca="false">IF($B43=M$27,$C$7,IF($B43=DATE(YEAR(M$27),MONTH(M$27)-1,1),$C$8,IF($B43=DATE(YEAR(M$27),MONTH(M$27)-2,1),$C$9,IF($B43=DATE(YEAR(M$27),MONTH(M$27)-3,1),$C$10,0))))</f>
        <v>0</v>
      </c>
      <c r="N43" s="160" t="n">
        <f aca="false">IF($B43=N$27,$C$7,IF($B43=DATE(YEAR(N$27),MONTH(N$27)-1,1),$C$8,IF($B43=DATE(YEAR(N$27),MONTH(N$27)-2,1),$C$9,IF($B43=DATE(YEAR(N$27),MONTH(N$27)-3,1),$C$10,0))))</f>
        <v>0</v>
      </c>
      <c r="O43" s="160" t="n">
        <f aca="false">IF($B43=O$27,$C$7,IF($B43=DATE(YEAR(O$27),MONTH(O$27)-1,1),$C$8,IF($B43=DATE(YEAR(O$27),MONTH(O$27)-2,1),$C$9,IF($B43=DATE(YEAR(O$27),MONTH(O$27)-3,1),$C$10,0))))</f>
        <v>0</v>
      </c>
      <c r="P43" s="160" t="n">
        <f aca="false">IF($B43=P$27,$C$7,IF($B43=DATE(YEAR(P$27),MONTH(P$27)-1,1),$C$8,IF($B43=DATE(YEAR(P$27),MONTH(P$27)-2,1),$C$9,IF($B43=DATE(YEAR(P$27),MONTH(P$27)-3,1),$C$10,0))))</f>
        <v>0.059</v>
      </c>
      <c r="Q43" s="160" t="n">
        <f aca="false">IF($B43=Q$27,$C$7,IF($B43=DATE(YEAR(Q$27),MONTH(Q$27)-1,1),$C$8,IF($B43=DATE(YEAR(Q$27),MONTH(Q$27)-2,1),$C$9,IF($B43=DATE(YEAR(Q$27),MONTH(Q$27)-3,1),$C$10,0))))</f>
        <v>0.678</v>
      </c>
      <c r="R43" s="160" t="n">
        <f aca="false">IF($B43=R$27,$C$7,IF($B43=DATE(YEAR(R$27),MONTH(R$27)-1,1),$C$8,IF($B43=DATE(YEAR(R$27),MONTH(R$27)-2,1),$C$9,IF($B43=DATE(YEAR(R$27),MONTH(R$27)-3,1),$C$10,0))))</f>
        <v>0.246</v>
      </c>
      <c r="S43" s="160" t="n">
        <f aca="false">IF($B43=S$27,$C$7,IF($B43=DATE(YEAR(S$27),MONTH(S$27)-1,1),$C$8,IF($B43=DATE(YEAR(S$27),MONTH(S$27)-2,1),$C$9,IF($B43=DATE(YEAR(S$27),MONTH(S$27)-3,1),$C$10,0))))</f>
        <v>0.075</v>
      </c>
      <c r="T43" s="160" t="n">
        <f aca="false">IF($B43=T$27,$C$7,IF($B43=DATE(YEAR(T$27),MONTH(T$27)-1,1),$C$8,IF($B43=DATE(YEAR(T$27),MONTH(T$27)-2,1),$C$9,IF($B43=DATE(YEAR(T$27),MONTH(T$27)-3,1),$C$10,0))))</f>
        <v>0</v>
      </c>
      <c r="U43" s="161" t="n">
        <f aca="false">SUMPRODUCT($C$28:$T$28,C43:T43)</f>
        <v>0</v>
      </c>
      <c r="V43" s="162" t="n">
        <f aca="false">SUMPRODUCT($C$29:$T$29,C43:T43)</f>
        <v>0</v>
      </c>
      <c r="W43" s="2"/>
    </row>
    <row r="44" customFormat="false" ht="13.5" hidden="false" customHeight="false" outlineLevel="0" collapsed="false">
      <c r="A44" s="2" t="n">
        <v>15</v>
      </c>
      <c r="B44" s="43" t="n">
        <f aca="false">'JCC Inputs-Outputs'!B51</f>
        <v>46357</v>
      </c>
      <c r="C44" s="160" t="n">
        <f aca="false">IF($B44=C$27,$C$7,IF($B44=DATE(YEAR(C$27),MONTH(C$27)-1,1),$C$8,IF($B44=DATE(YEAR(C$27),MONTH(C$27)-2,1),$C$9,IF($B44=DATE(YEAR(C$27),MONTH(C$27)-3,1),$C$10,0))))</f>
        <v>0</v>
      </c>
      <c r="D44" s="160" t="n">
        <f aca="false">IF($B44=D$27,$C$7,IF($B44=DATE(YEAR(D$27),MONTH(D$27)-1,1),$C$8,IF($B44=DATE(YEAR(D$27),MONTH(D$27)-2,1),$C$9,IF($B44=DATE(YEAR(D$27),MONTH(D$27)-3,1),$C$10,0))))</f>
        <v>0</v>
      </c>
      <c r="E44" s="160" t="n">
        <f aca="false">IF($B44=E$27,$C$7,IF($B44=DATE(YEAR(E$27),MONTH(E$27)-1,1),$C$8,IF($B44=DATE(YEAR(E$27),MONTH(E$27)-2,1),$C$9,IF($B44=DATE(YEAR(E$27),MONTH(E$27)-3,1),$C$10,0))))</f>
        <v>0</v>
      </c>
      <c r="F44" s="160" t="n">
        <f aca="false">IF($B44=F$27,$C$7,IF($B44=DATE(YEAR(F$27),MONTH(F$27)-1,1),$C$8,IF($B44=DATE(YEAR(F$27),MONTH(F$27)-2,1),$C$9,IF($B44=DATE(YEAR(F$27),MONTH(F$27)-3,1),$C$10,0))))</f>
        <v>0</v>
      </c>
      <c r="G44" s="160" t="n">
        <f aca="false">IF($B44=G$27,$C$7,IF($B44=DATE(YEAR(G$27),MONTH(G$27)-1,1),$C$8,IF($B44=DATE(YEAR(G$27),MONTH(G$27)-2,1),$C$9,IF($B44=DATE(YEAR(G$27),MONTH(G$27)-3,1),$C$10,0))))</f>
        <v>0</v>
      </c>
      <c r="H44" s="160" t="n">
        <f aca="false">IF($B44=H$27,$C$7,IF($B44=DATE(YEAR(H$27),MONTH(H$27)-1,1),$C$8,IF($B44=DATE(YEAR(H$27),MONTH(H$27)-2,1),$C$9,IF($B44=DATE(YEAR(H$27),MONTH(H$27)-3,1),$C$10,0))))</f>
        <v>0</v>
      </c>
      <c r="I44" s="160" t="n">
        <f aca="false">IF($B44=I$27,$C$7,IF($B44=DATE(YEAR(I$27),MONTH(I$27)-1,1),$C$8,IF($B44=DATE(YEAR(I$27),MONTH(I$27)-2,1),$C$9,IF($B44=DATE(YEAR(I$27),MONTH(I$27)-3,1),$C$10,0))))</f>
        <v>0</v>
      </c>
      <c r="J44" s="160" t="n">
        <f aca="false">IF($B44=J$27,$C$7,IF($B44=DATE(YEAR(J$27),MONTH(J$27)-1,1),$C$8,IF($B44=DATE(YEAR(J$27),MONTH(J$27)-2,1),$C$9,IF($B44=DATE(YEAR(J$27),MONTH(J$27)-3,1),$C$10,0))))</f>
        <v>0</v>
      </c>
      <c r="K44" s="160" t="n">
        <f aca="false">IF($B44=K$27,$C$7,IF($B44=DATE(YEAR(K$27),MONTH(K$27)-1,1),$C$8,IF($B44=DATE(YEAR(K$27),MONTH(K$27)-2,1),$C$9,IF($B44=DATE(YEAR(K$27),MONTH(K$27)-3,1),$C$10,0))))</f>
        <v>0</v>
      </c>
      <c r="L44" s="160" t="n">
        <f aca="false">IF($B44=L$27,$C$7,IF($B44=DATE(YEAR(L$27),MONTH(L$27)-1,1),$C$8,IF($B44=DATE(YEAR(L$27),MONTH(L$27)-2,1),$C$9,IF($B44=DATE(YEAR(L$27),MONTH(L$27)-3,1),$C$10,0))))</f>
        <v>0</v>
      </c>
      <c r="M44" s="160" t="n">
        <f aca="false">IF($B44=M$27,$C$7,IF($B44=DATE(YEAR(M$27),MONTH(M$27)-1,1),$C$8,IF($B44=DATE(YEAR(M$27),MONTH(M$27)-2,1),$C$9,IF($B44=DATE(YEAR(M$27),MONTH(M$27)-3,1),$C$10,0))))</f>
        <v>0</v>
      </c>
      <c r="N44" s="160" t="n">
        <f aca="false">IF($B44=N$27,$C$7,IF($B44=DATE(YEAR(N$27),MONTH(N$27)-1,1),$C$8,IF($B44=DATE(YEAR(N$27),MONTH(N$27)-2,1),$C$9,IF($B44=DATE(YEAR(N$27),MONTH(N$27)-3,1),$C$10,0))))</f>
        <v>0</v>
      </c>
      <c r="O44" s="160" t="n">
        <f aca="false">IF($B44=O$27,$C$7,IF($B44=DATE(YEAR(O$27),MONTH(O$27)-1,1),$C$8,IF($B44=DATE(YEAR(O$27),MONTH(O$27)-2,1),$C$9,IF($B44=DATE(YEAR(O$27),MONTH(O$27)-3,1),$C$10,0))))</f>
        <v>0</v>
      </c>
      <c r="P44" s="160" t="n">
        <f aca="false">IF($B44=P$27,$C$7,IF($B44=DATE(YEAR(P$27),MONTH(P$27)-1,1),$C$8,IF($B44=DATE(YEAR(P$27),MONTH(P$27)-2,1),$C$9,IF($B44=DATE(YEAR(P$27),MONTH(P$27)-3,1),$C$10,0))))</f>
        <v>0</v>
      </c>
      <c r="Q44" s="160" t="n">
        <f aca="false">IF($B44=Q$27,$C$7,IF($B44=DATE(YEAR(Q$27),MONTH(Q$27)-1,1),$C$8,IF($B44=DATE(YEAR(Q$27),MONTH(Q$27)-2,1),$C$9,IF($B44=DATE(YEAR(Q$27),MONTH(Q$27)-3,1),$C$10,0))))</f>
        <v>0.059</v>
      </c>
      <c r="R44" s="160" t="n">
        <f aca="false">IF($B44=R$27,$C$7,IF($B44=DATE(YEAR(R$27),MONTH(R$27)-1,1),$C$8,IF($B44=DATE(YEAR(R$27),MONTH(R$27)-2,1),$C$9,IF($B44=DATE(YEAR(R$27),MONTH(R$27)-3,1),$C$10,0))))</f>
        <v>0.678</v>
      </c>
      <c r="S44" s="160" t="n">
        <f aca="false">IF($B44=S$27,$C$7,IF($B44=DATE(YEAR(S$27),MONTH(S$27)-1,1),$C$8,IF($B44=DATE(YEAR(S$27),MONTH(S$27)-2,1),$C$9,IF($B44=DATE(YEAR(S$27),MONTH(S$27)-3,1),$C$10,0))))</f>
        <v>0.246</v>
      </c>
      <c r="T44" s="160" t="n">
        <f aca="false">IF($B44=T$27,$C$7,IF($B44=DATE(YEAR(T$27),MONTH(T$27)-1,1),$C$8,IF($B44=DATE(YEAR(T$27),MONTH(T$27)-2,1),$C$9,IF($B44=DATE(YEAR(T$27),MONTH(T$27)-3,1),$C$10,0))))</f>
        <v>0.075</v>
      </c>
      <c r="U44" s="161" t="n">
        <f aca="false">SUMPRODUCT($C$28:$T$28,C44:T44)</f>
        <v>0</v>
      </c>
      <c r="V44" s="162" t="n">
        <f aca="false">SUMPRODUCT($C$29:$T$29,C44:T44)</f>
        <v>0</v>
      </c>
      <c r="W44" s="2"/>
    </row>
    <row r="45" customFormat="false" ht="13.5" hidden="false" customHeight="false" outlineLevel="0" collapsed="false">
      <c r="A45" s="2" t="n">
        <v>16</v>
      </c>
      <c r="B45" s="43" t="n">
        <f aca="false">'JCC Inputs-Outputs'!B52</f>
        <v>46388</v>
      </c>
      <c r="C45" s="160" t="n">
        <f aca="false">IF($B45=C$27,$C$7,IF($B45=DATE(YEAR(C$27),MONTH(C$27)-1,1),$C$8,IF($B45=DATE(YEAR(C$27),MONTH(C$27)-2,1),$C$9,IF($B45=DATE(YEAR(C$27),MONTH(C$27)-3,1),$C$10,0))))</f>
        <v>0</v>
      </c>
      <c r="D45" s="160" t="n">
        <f aca="false">IF($B45=D$27,$C$7,IF($B45=DATE(YEAR(D$27),MONTH(D$27)-1,1),$C$8,IF($B45=DATE(YEAR(D$27),MONTH(D$27)-2,1),$C$9,IF($B45=DATE(YEAR(D$27),MONTH(D$27)-3,1),$C$10,0))))</f>
        <v>0</v>
      </c>
      <c r="E45" s="160" t="n">
        <f aca="false">IF($B45=E$27,$C$7,IF($B45=DATE(YEAR(E$27),MONTH(E$27)-1,1),$C$8,IF($B45=DATE(YEAR(E$27),MONTH(E$27)-2,1),$C$9,IF($B45=DATE(YEAR(E$27),MONTH(E$27)-3,1),$C$10,0))))</f>
        <v>0</v>
      </c>
      <c r="F45" s="160" t="n">
        <f aca="false">IF($B45=F$27,$C$7,IF($B45=DATE(YEAR(F$27),MONTH(F$27)-1,1),$C$8,IF($B45=DATE(YEAR(F$27),MONTH(F$27)-2,1),$C$9,IF($B45=DATE(YEAR(F$27),MONTH(F$27)-3,1),$C$10,0))))</f>
        <v>0</v>
      </c>
      <c r="G45" s="160" t="n">
        <f aca="false">IF($B45=G$27,$C$7,IF($B45=DATE(YEAR(G$27),MONTH(G$27)-1,1),$C$8,IF($B45=DATE(YEAR(G$27),MONTH(G$27)-2,1),$C$9,IF($B45=DATE(YEAR(G$27),MONTH(G$27)-3,1),$C$10,0))))</f>
        <v>0</v>
      </c>
      <c r="H45" s="160" t="n">
        <f aca="false">IF($B45=H$27,$C$7,IF($B45=DATE(YEAR(H$27),MONTH(H$27)-1,1),$C$8,IF($B45=DATE(YEAR(H$27),MONTH(H$27)-2,1),$C$9,IF($B45=DATE(YEAR(H$27),MONTH(H$27)-3,1),$C$10,0))))</f>
        <v>0</v>
      </c>
      <c r="I45" s="160" t="n">
        <f aca="false">IF($B45=I$27,$C$7,IF($B45=DATE(YEAR(I$27),MONTH(I$27)-1,1),$C$8,IF($B45=DATE(YEAR(I$27),MONTH(I$27)-2,1),$C$9,IF($B45=DATE(YEAR(I$27),MONTH(I$27)-3,1),$C$10,0))))</f>
        <v>0</v>
      </c>
      <c r="J45" s="160" t="n">
        <f aca="false">IF($B45=J$27,$C$7,IF($B45=DATE(YEAR(J$27),MONTH(J$27)-1,1),$C$8,IF($B45=DATE(YEAR(J$27),MONTH(J$27)-2,1),$C$9,IF($B45=DATE(YEAR(J$27),MONTH(J$27)-3,1),$C$10,0))))</f>
        <v>0</v>
      </c>
      <c r="K45" s="160" t="n">
        <f aca="false">IF($B45=K$27,$C$7,IF($B45=DATE(YEAR(K$27),MONTH(K$27)-1,1),$C$8,IF($B45=DATE(YEAR(K$27),MONTH(K$27)-2,1),$C$9,IF($B45=DATE(YEAR(K$27),MONTH(K$27)-3,1),$C$10,0))))</f>
        <v>0</v>
      </c>
      <c r="L45" s="160" t="n">
        <f aca="false">IF($B45=L$27,$C$7,IF($B45=DATE(YEAR(L$27),MONTH(L$27)-1,1),$C$8,IF($B45=DATE(YEAR(L$27),MONTH(L$27)-2,1),$C$9,IF($B45=DATE(YEAR(L$27),MONTH(L$27)-3,1),$C$10,0))))</f>
        <v>0</v>
      </c>
      <c r="M45" s="160" t="n">
        <f aca="false">IF($B45=M$27,$C$7,IF($B45=DATE(YEAR(M$27),MONTH(M$27)-1,1),$C$8,IF($B45=DATE(YEAR(M$27),MONTH(M$27)-2,1),$C$9,IF($B45=DATE(YEAR(M$27),MONTH(M$27)-3,1),$C$10,0))))</f>
        <v>0</v>
      </c>
      <c r="N45" s="160" t="n">
        <f aca="false">IF($B45=N$27,$C$7,IF($B45=DATE(YEAR(N$27),MONTH(N$27)-1,1),$C$8,IF($B45=DATE(YEAR(N$27),MONTH(N$27)-2,1),$C$9,IF($B45=DATE(YEAR(N$27),MONTH(N$27)-3,1),$C$10,0))))</f>
        <v>0</v>
      </c>
      <c r="O45" s="160" t="n">
        <f aca="false">IF($B45=O$27,$C$7,IF($B45=DATE(YEAR(O$27),MONTH(O$27)-1,1),$C$8,IF($B45=DATE(YEAR(O$27),MONTH(O$27)-2,1),$C$9,IF($B45=DATE(YEAR(O$27),MONTH(O$27)-3,1),$C$10,0))))</f>
        <v>0</v>
      </c>
      <c r="P45" s="160" t="n">
        <f aca="false">IF($B45=P$27,$C$7,IF($B45=DATE(YEAR(P$27),MONTH(P$27)-1,1),$C$8,IF($B45=DATE(YEAR(P$27),MONTH(P$27)-2,1),$C$9,IF($B45=DATE(YEAR(P$27),MONTH(P$27)-3,1),$C$10,0))))</f>
        <v>0</v>
      </c>
      <c r="Q45" s="160" t="n">
        <f aca="false">IF($B45=Q$27,$C$7,IF($B45=DATE(YEAR(Q$27),MONTH(Q$27)-1,1),$C$8,IF($B45=DATE(YEAR(Q$27),MONTH(Q$27)-2,1),$C$9,IF($B45=DATE(YEAR(Q$27),MONTH(Q$27)-3,1),$C$10,0))))</f>
        <v>0</v>
      </c>
      <c r="R45" s="160" t="n">
        <f aca="false">IF($B45=R$27,$C$7,IF($B45=DATE(YEAR(R$27),MONTH(R$27)-1,1),$C$8,IF($B45=DATE(YEAR(R$27),MONTH(R$27)-2,1),$C$9,IF($B45=DATE(YEAR(R$27),MONTH(R$27)-3,1),$C$10,0))))</f>
        <v>0.059</v>
      </c>
      <c r="S45" s="160" t="n">
        <f aca="false">IF($B45=S$27,$C$7,IF($B45=DATE(YEAR(S$27),MONTH(S$27)-1,1),$C$8,IF($B45=DATE(YEAR(S$27),MONTH(S$27)-2,1),$C$9,IF($B45=DATE(YEAR(S$27),MONTH(S$27)-3,1),$C$10,0))))</f>
        <v>0.678</v>
      </c>
      <c r="T45" s="160" t="n">
        <f aca="false">IF($B45=T$27,$C$7,IF($B45=DATE(YEAR(T$27),MONTH(T$27)-1,1),$C$8,IF($B45=DATE(YEAR(T$27),MONTH(T$27)-2,1),$C$9,IF($B45=DATE(YEAR(T$27),MONTH(T$27)-3,1),$C$10,0))))</f>
        <v>0.246</v>
      </c>
      <c r="U45" s="161" t="n">
        <f aca="false">SUMPRODUCT($C$28:$T$28,C45:T45)</f>
        <v>0</v>
      </c>
      <c r="V45" s="162" t="n">
        <f aca="false">SUMPRODUCT($C$29:$T$29,C45:T45)</f>
        <v>0</v>
      </c>
      <c r="W45" s="2"/>
    </row>
    <row r="46" customFormat="false" ht="13.5" hidden="false" customHeight="false" outlineLevel="0" collapsed="false">
      <c r="A46" s="2" t="n">
        <v>17</v>
      </c>
      <c r="B46" s="43" t="n">
        <f aca="false">'JCC Inputs-Outputs'!B53</f>
        <v>46419</v>
      </c>
      <c r="C46" s="160" t="n">
        <f aca="false">IF($B46=C$27,$C$7,IF($B46=DATE(YEAR(C$27),MONTH(C$27)-1,1),$C$8,IF($B46=DATE(YEAR(C$27),MONTH(C$27)-2,1),$C$9,IF($B46=DATE(YEAR(C$27),MONTH(C$27)-3,1),$C$10,0))))</f>
        <v>0</v>
      </c>
      <c r="D46" s="160" t="n">
        <f aca="false">IF($B46=D$27,$C$7,IF($B46=DATE(YEAR(D$27),MONTH(D$27)-1,1),$C$8,IF($B46=DATE(YEAR(D$27),MONTH(D$27)-2,1),$C$9,IF($B46=DATE(YEAR(D$27),MONTH(D$27)-3,1),$C$10,0))))</f>
        <v>0</v>
      </c>
      <c r="E46" s="160" t="n">
        <f aca="false">IF($B46=E$27,$C$7,IF($B46=DATE(YEAR(E$27),MONTH(E$27)-1,1),$C$8,IF($B46=DATE(YEAR(E$27),MONTH(E$27)-2,1),$C$9,IF($B46=DATE(YEAR(E$27),MONTH(E$27)-3,1),$C$10,0))))</f>
        <v>0</v>
      </c>
      <c r="F46" s="160" t="n">
        <f aca="false">IF($B46=F$27,$C$7,IF($B46=DATE(YEAR(F$27),MONTH(F$27)-1,1),$C$8,IF($B46=DATE(YEAR(F$27),MONTH(F$27)-2,1),$C$9,IF($B46=DATE(YEAR(F$27),MONTH(F$27)-3,1),$C$10,0))))</f>
        <v>0</v>
      </c>
      <c r="G46" s="160" t="n">
        <f aca="false">IF($B46=G$27,$C$7,IF($B46=DATE(YEAR(G$27),MONTH(G$27)-1,1),$C$8,IF($B46=DATE(YEAR(G$27),MONTH(G$27)-2,1),$C$9,IF($B46=DATE(YEAR(G$27),MONTH(G$27)-3,1),$C$10,0))))</f>
        <v>0</v>
      </c>
      <c r="H46" s="160" t="n">
        <f aca="false">IF($B46=H$27,$C$7,IF($B46=DATE(YEAR(H$27),MONTH(H$27)-1,1),$C$8,IF($B46=DATE(YEAR(H$27),MONTH(H$27)-2,1),$C$9,IF($B46=DATE(YEAR(H$27),MONTH(H$27)-3,1),$C$10,0))))</f>
        <v>0</v>
      </c>
      <c r="I46" s="160" t="n">
        <f aca="false">IF($B46=I$27,$C$7,IF($B46=DATE(YEAR(I$27),MONTH(I$27)-1,1),$C$8,IF($B46=DATE(YEAR(I$27),MONTH(I$27)-2,1),$C$9,IF($B46=DATE(YEAR(I$27),MONTH(I$27)-3,1),$C$10,0))))</f>
        <v>0</v>
      </c>
      <c r="J46" s="160" t="n">
        <f aca="false">IF($B46=J$27,$C$7,IF($B46=DATE(YEAR(J$27),MONTH(J$27)-1,1),$C$8,IF($B46=DATE(YEAR(J$27),MONTH(J$27)-2,1),$C$9,IF($B46=DATE(YEAR(J$27),MONTH(J$27)-3,1),$C$10,0))))</f>
        <v>0</v>
      </c>
      <c r="K46" s="160" t="n">
        <f aca="false">IF($B46=K$27,$C$7,IF($B46=DATE(YEAR(K$27),MONTH(K$27)-1,1),$C$8,IF($B46=DATE(YEAR(K$27),MONTH(K$27)-2,1),$C$9,IF($B46=DATE(YEAR(K$27),MONTH(K$27)-3,1),$C$10,0))))</f>
        <v>0</v>
      </c>
      <c r="L46" s="160" t="n">
        <f aca="false">IF($B46=L$27,$C$7,IF($B46=DATE(YEAR(L$27),MONTH(L$27)-1,1),$C$8,IF($B46=DATE(YEAR(L$27),MONTH(L$27)-2,1),$C$9,IF($B46=DATE(YEAR(L$27),MONTH(L$27)-3,1),$C$10,0))))</f>
        <v>0</v>
      </c>
      <c r="M46" s="160" t="n">
        <f aca="false">IF($B46=M$27,$C$7,IF($B46=DATE(YEAR(M$27),MONTH(M$27)-1,1),$C$8,IF($B46=DATE(YEAR(M$27),MONTH(M$27)-2,1),$C$9,IF($B46=DATE(YEAR(M$27),MONTH(M$27)-3,1),$C$10,0))))</f>
        <v>0</v>
      </c>
      <c r="N46" s="160" t="n">
        <f aca="false">IF($B46=N$27,$C$7,IF($B46=DATE(YEAR(N$27),MONTH(N$27)-1,1),$C$8,IF($B46=DATE(YEAR(N$27),MONTH(N$27)-2,1),$C$9,IF($B46=DATE(YEAR(N$27),MONTH(N$27)-3,1),$C$10,0))))</f>
        <v>0</v>
      </c>
      <c r="O46" s="160" t="n">
        <f aca="false">IF($B46=O$27,$C$7,IF($B46=DATE(YEAR(O$27),MONTH(O$27)-1,1),$C$8,IF($B46=DATE(YEAR(O$27),MONTH(O$27)-2,1),$C$9,IF($B46=DATE(YEAR(O$27),MONTH(O$27)-3,1),$C$10,0))))</f>
        <v>0</v>
      </c>
      <c r="P46" s="160" t="n">
        <f aca="false">IF($B46=P$27,$C$7,IF($B46=DATE(YEAR(P$27),MONTH(P$27)-1,1),$C$8,IF($B46=DATE(YEAR(P$27),MONTH(P$27)-2,1),$C$9,IF($B46=DATE(YEAR(P$27),MONTH(P$27)-3,1),$C$10,0))))</f>
        <v>0</v>
      </c>
      <c r="Q46" s="160" t="n">
        <f aca="false">IF($B46=Q$27,$C$7,IF($B46=DATE(YEAR(Q$27),MONTH(Q$27)-1,1),$C$8,IF($B46=DATE(YEAR(Q$27),MONTH(Q$27)-2,1),$C$9,IF($B46=DATE(YEAR(Q$27),MONTH(Q$27)-3,1),$C$10,0))))</f>
        <v>0</v>
      </c>
      <c r="R46" s="160" t="n">
        <f aca="false">IF($B46=R$27,$C$7,IF($B46=DATE(YEAR(R$27),MONTH(R$27)-1,1),$C$8,IF($B46=DATE(YEAR(R$27),MONTH(R$27)-2,1),$C$9,IF($B46=DATE(YEAR(R$27),MONTH(R$27)-3,1),$C$10,0))))</f>
        <v>0</v>
      </c>
      <c r="S46" s="160" t="n">
        <f aca="false">IF($B46=S$27,$C$7,IF($B46=DATE(YEAR(S$27),MONTH(S$27)-1,1),$C$8,IF($B46=DATE(YEAR(S$27),MONTH(S$27)-2,1),$C$9,IF($B46=DATE(YEAR(S$27),MONTH(S$27)-3,1),$C$10,0))))</f>
        <v>0.059</v>
      </c>
      <c r="T46" s="160" t="n">
        <f aca="false">IF($B46=T$27,$C$7,IF($B46=DATE(YEAR(T$27),MONTH(T$27)-1,1),$C$8,IF($B46=DATE(YEAR(T$27),MONTH(T$27)-2,1),$C$9,IF($B46=DATE(YEAR(T$27),MONTH(T$27)-3,1),$C$10,0))))</f>
        <v>0.678</v>
      </c>
      <c r="U46" s="161" t="n">
        <f aca="false">SUMPRODUCT($C$28:$T$28,C46:T46)</f>
        <v>0</v>
      </c>
      <c r="V46" s="162" t="n">
        <f aca="false">SUMPRODUCT($C$29:$T$29,C46:T46)</f>
        <v>0</v>
      </c>
      <c r="W46" s="2"/>
    </row>
    <row r="47" customFormat="false" ht="13.5" hidden="false" customHeight="false" outlineLevel="0" collapsed="false">
      <c r="A47" s="1" t="n">
        <v>18</v>
      </c>
      <c r="B47" s="43" t="n">
        <f aca="false">'JCC Inputs-Outputs'!B54</f>
        <v>46447</v>
      </c>
      <c r="C47" s="160" t="n">
        <f aca="false">IF($B47=C$27,$C$7,IF($B47=DATE(YEAR(C$27),MONTH(C$27)-1,1),$C$8,IF($B47=DATE(YEAR(C$27),MONTH(C$27)-2,1),$C$9,IF($B47=DATE(YEAR(C$27),MONTH(C$27)-3,1),$C$10,0))))</f>
        <v>0</v>
      </c>
      <c r="D47" s="160" t="n">
        <f aca="false">IF($B47=D$27,$C$7,IF($B47=DATE(YEAR(D$27),MONTH(D$27)-1,1),$C$8,IF($B47=DATE(YEAR(D$27),MONTH(D$27)-2,1),$C$9,IF($B47=DATE(YEAR(D$27),MONTH(D$27)-3,1),$C$10,0))))</f>
        <v>0</v>
      </c>
      <c r="E47" s="160" t="n">
        <f aca="false">IF($B47=E$27,$C$7,IF($B47=DATE(YEAR(E$27),MONTH(E$27)-1,1),$C$8,IF($B47=DATE(YEAR(E$27),MONTH(E$27)-2,1),$C$9,IF($B47=DATE(YEAR(E$27),MONTH(E$27)-3,1),$C$10,0))))</f>
        <v>0</v>
      </c>
      <c r="F47" s="160" t="n">
        <f aca="false">IF($B47=F$27,$C$7,IF($B47=DATE(YEAR(F$27),MONTH(F$27)-1,1),$C$8,IF($B47=DATE(YEAR(F$27),MONTH(F$27)-2,1),$C$9,IF($B47=DATE(YEAR(F$27),MONTH(F$27)-3,1),$C$10,0))))</f>
        <v>0</v>
      </c>
      <c r="G47" s="160" t="n">
        <f aca="false">IF($B47=G$27,$C$7,IF($B47=DATE(YEAR(G$27),MONTH(G$27)-1,1),$C$8,IF($B47=DATE(YEAR(G$27),MONTH(G$27)-2,1),$C$9,IF($B47=DATE(YEAR(G$27),MONTH(G$27)-3,1),$C$10,0))))</f>
        <v>0</v>
      </c>
      <c r="H47" s="160" t="n">
        <f aca="false">IF($B47=H$27,$C$7,IF($B47=DATE(YEAR(H$27),MONTH(H$27)-1,1),$C$8,IF($B47=DATE(YEAR(H$27),MONTH(H$27)-2,1),$C$9,IF($B47=DATE(YEAR(H$27),MONTH(H$27)-3,1),$C$10,0))))</f>
        <v>0</v>
      </c>
      <c r="I47" s="160" t="n">
        <f aca="false">IF($B47=I$27,$C$7,IF($B47=DATE(YEAR(I$27),MONTH(I$27)-1,1),$C$8,IF($B47=DATE(YEAR(I$27),MONTH(I$27)-2,1),$C$9,IF($B47=DATE(YEAR(I$27),MONTH(I$27)-3,1),$C$10,0))))</f>
        <v>0</v>
      </c>
      <c r="J47" s="160" t="n">
        <f aca="false">IF($B47=J$27,$C$7,IF($B47=DATE(YEAR(J$27),MONTH(J$27)-1,1),$C$8,IF($B47=DATE(YEAR(J$27),MONTH(J$27)-2,1),$C$9,IF($B47=DATE(YEAR(J$27),MONTH(J$27)-3,1),$C$10,0))))</f>
        <v>0</v>
      </c>
      <c r="K47" s="160" t="n">
        <f aca="false">IF($B47=K$27,$C$7,IF($B47=DATE(YEAR(K$27),MONTH(K$27)-1,1),$C$8,IF($B47=DATE(YEAR(K$27),MONTH(K$27)-2,1),$C$9,IF($B47=DATE(YEAR(K$27),MONTH(K$27)-3,1),$C$10,0))))</f>
        <v>0</v>
      </c>
      <c r="L47" s="160" t="n">
        <f aca="false">IF($B47=L$27,$C$7,IF($B47=DATE(YEAR(L$27),MONTH(L$27)-1,1),$C$8,IF($B47=DATE(YEAR(L$27),MONTH(L$27)-2,1),$C$9,IF($B47=DATE(YEAR(L$27),MONTH(L$27)-3,1),$C$10,0))))</f>
        <v>0</v>
      </c>
      <c r="M47" s="160" t="n">
        <f aca="false">IF($B47=M$27,$C$7,IF($B47=DATE(YEAR(M$27),MONTH(M$27)-1,1),$C$8,IF($B47=DATE(YEAR(M$27),MONTH(M$27)-2,1),$C$9,IF($B47=DATE(YEAR(M$27),MONTH(M$27)-3,1),$C$10,0))))</f>
        <v>0</v>
      </c>
      <c r="N47" s="160" t="n">
        <f aca="false">IF($B47=N$27,$C$7,IF($B47=DATE(YEAR(N$27),MONTH(N$27)-1,1),$C$8,IF($B47=DATE(YEAR(N$27),MONTH(N$27)-2,1),$C$9,IF($B47=DATE(YEAR(N$27),MONTH(N$27)-3,1),$C$10,0))))</f>
        <v>0</v>
      </c>
      <c r="O47" s="160" t="n">
        <f aca="false">IF($B47=O$27,$C$7,IF($B47=DATE(YEAR(O$27),MONTH(O$27)-1,1),$C$8,IF($B47=DATE(YEAR(O$27),MONTH(O$27)-2,1),$C$9,IF($B47=DATE(YEAR(O$27),MONTH(O$27)-3,1),$C$10,0))))</f>
        <v>0</v>
      </c>
      <c r="P47" s="160" t="n">
        <f aca="false">IF($B47=P$27,$C$7,IF($B47=DATE(YEAR(P$27),MONTH(P$27)-1,1),$C$8,IF($B47=DATE(YEAR(P$27),MONTH(P$27)-2,1),$C$9,IF($B47=DATE(YEAR(P$27),MONTH(P$27)-3,1),$C$10,0))))</f>
        <v>0</v>
      </c>
      <c r="Q47" s="160" t="n">
        <f aca="false">IF($B47=Q$27,$C$7,IF($B47=DATE(YEAR(Q$27),MONTH(Q$27)-1,1),$C$8,IF($B47=DATE(YEAR(Q$27),MONTH(Q$27)-2,1),$C$9,IF($B47=DATE(YEAR(Q$27),MONTH(Q$27)-3,1),$C$10,0))))</f>
        <v>0</v>
      </c>
      <c r="R47" s="160" t="n">
        <f aca="false">IF($B47=R$27,$C$7,IF($B47=DATE(YEAR(R$27),MONTH(R$27)-1,1),$C$8,IF($B47=DATE(YEAR(R$27),MONTH(R$27)-2,1),$C$9,IF($B47=DATE(YEAR(R$27),MONTH(R$27)-3,1),$C$10,0))))</f>
        <v>0</v>
      </c>
      <c r="S47" s="160" t="n">
        <f aca="false">IF($B47=S$27,$C$7,IF($B47=DATE(YEAR(S$27),MONTH(S$27)-1,1),$C$8,IF($B47=DATE(YEAR(S$27),MONTH(S$27)-2,1),$C$9,IF($B47=DATE(YEAR(S$27),MONTH(S$27)-3,1),$C$10,0))))</f>
        <v>0</v>
      </c>
      <c r="T47" s="160" t="n">
        <f aca="false">IF($B47=T$27,$C$7,IF($B47=DATE(YEAR(T$27),MONTH(T$27)-1,1),$C$8,IF($B47=DATE(YEAR(T$27),MONTH(T$27)-2,1),$C$9,IF($B47=DATE(YEAR(T$27),MONTH(T$27)-3,1),$C$10,0))))</f>
        <v>0.059</v>
      </c>
      <c r="U47" s="161" t="n">
        <f aca="false">SUMPRODUCT($C$28:$T$28,C47:T47)</f>
        <v>0</v>
      </c>
      <c r="V47" s="162" t="n">
        <f aca="false">SUMPRODUCT($C$29:$T$29,C47:T47)</f>
        <v>0</v>
      </c>
    </row>
    <row r="48" customFormat="false" ht="12.75" hidden="false" customHeight="false" outlineLevel="0" collapsed="false">
      <c r="B48" s="163"/>
    </row>
    <row r="49" customFormat="false" ht="12.75" hidden="false" customHeight="false" outlineLevel="0" collapsed="false">
      <c r="B49" s="163"/>
    </row>
  </sheetData>
  <mergeCells count="1">
    <mergeCell ref="C26:U2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11"/>
  <sheetViews>
    <sheetView showFormulas="false" showGridLines="true" showRowColHeaders="true" showZeros="true" rightToLeft="false" tabSelected="false" showOutlineSymbols="true" defaultGridColor="true" view="normal" topLeftCell="A10" colorId="64" zoomScale="90" zoomScaleNormal="90" zoomScalePageLayoutView="100" workbookViewId="0">
      <selection pane="topLeft" activeCell="C41" activeCellId="0" sqref="C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164" width="15.7"/>
    <col collapsed="false" customWidth="true" hidden="false" outlineLevel="0" max="3" min="3" style="1" width="15.7"/>
    <col collapsed="false" customWidth="true" hidden="false" outlineLevel="0" max="4" min="4" style="1" width="14.28"/>
    <col collapsed="false" customWidth="true" hidden="false" outlineLevel="0" max="5" min="5" style="26" width="10.56"/>
    <col collapsed="false" customWidth="true" hidden="false" outlineLevel="0" max="6" min="6" style="1" width="11.7"/>
    <col collapsed="false" customWidth="false" hidden="false" outlineLevel="0" max="257" min="7" style="1" width="9.14"/>
  </cols>
  <sheetData>
    <row r="1" customFormat="false" ht="12.75" hidden="false" customHeight="false" outlineLevel="0" collapsed="false">
      <c r="A1" s="22" t="s">
        <v>98</v>
      </c>
      <c r="B1" s="165"/>
      <c r="C1" s="165"/>
      <c r="D1" s="165"/>
    </row>
    <row r="2" customFormat="false" ht="12.75" hidden="false" customHeight="false" outlineLevel="0" collapsed="false">
      <c r="A2" s="22"/>
      <c r="B2" s="165"/>
      <c r="C2" s="165"/>
      <c r="D2" s="165"/>
    </row>
    <row r="3" customFormat="false" ht="12.75" hidden="false" customHeight="false" outlineLevel="0" collapsed="false">
      <c r="A3" s="166" t="s">
        <v>99</v>
      </c>
      <c r="B3" s="167" t="n">
        <v>37181.6530092593</v>
      </c>
    </row>
    <row r="4" customFormat="false" ht="12.75" hidden="false" customHeight="false" outlineLevel="0" collapsed="false">
      <c r="A4" s="168" t="s">
        <v>100</v>
      </c>
      <c r="B4" s="169" t="s">
        <v>101</v>
      </c>
      <c r="C4" s="170" t="s">
        <v>102</v>
      </c>
      <c r="D4" s="171" t="s">
        <v>103</v>
      </c>
      <c r="F4" s="172"/>
    </row>
    <row r="5" customFormat="false" ht="12.75" hidden="false" customHeight="false" outlineLevel="0" collapsed="false">
      <c r="A5" s="168"/>
      <c r="B5" s="169" t="s">
        <v>104</v>
      </c>
      <c r="C5" s="170" t="s">
        <v>104</v>
      </c>
      <c r="D5" s="171" t="s">
        <v>105</v>
      </c>
      <c r="F5" s="172"/>
    </row>
    <row r="6" customFormat="false" ht="12.75" hidden="false" customHeight="false" outlineLevel="0" collapsed="false">
      <c r="A6" s="168" t="n">
        <v>37135</v>
      </c>
      <c r="B6" s="173" t="s">
        <v>106</v>
      </c>
      <c r="C6" s="174" t="s">
        <v>106</v>
      </c>
      <c r="D6" s="175" t="s">
        <v>106</v>
      </c>
      <c r="E6" s="176" t="s">
        <v>1</v>
      </c>
    </row>
    <row r="7" customFormat="false" ht="12.75" hidden="false" customHeight="false" outlineLevel="0" collapsed="false">
      <c r="A7" s="168" t="n">
        <v>37165</v>
      </c>
      <c r="B7" s="173" t="s">
        <v>106</v>
      </c>
      <c r="C7" s="174" t="s">
        <v>106</v>
      </c>
      <c r="D7" s="177" t="n">
        <v>121.26</v>
      </c>
      <c r="E7" s="176"/>
      <c r="F7" s="172"/>
    </row>
    <row r="8" customFormat="false" ht="12.75" hidden="false" customHeight="false" outlineLevel="0" collapsed="false">
      <c r="A8" s="168" t="n">
        <v>37196</v>
      </c>
      <c r="B8" s="177" t="n">
        <v>0.0254297980314799</v>
      </c>
      <c r="C8" s="177" t="n">
        <v>0.0005115950056052</v>
      </c>
      <c r="D8" s="177" t="n">
        <v>121.136771080496</v>
      </c>
      <c r="E8" s="176"/>
    </row>
    <row r="9" customFormat="false" ht="12.75" hidden="false" customHeight="false" outlineLevel="0" collapsed="false">
      <c r="A9" s="168" t="n">
        <v>37226</v>
      </c>
      <c r="B9" s="177" t="n">
        <v>0.0247486493803435</v>
      </c>
      <c r="C9" s="177" t="n">
        <v>0.0005930315705891</v>
      </c>
      <c r="D9" s="177" t="n">
        <v>120.901921344236</v>
      </c>
      <c r="E9" s="176"/>
      <c r="F9" s="172"/>
    </row>
    <row r="10" customFormat="false" ht="12.75" hidden="false" customHeight="false" outlineLevel="0" collapsed="false">
      <c r="A10" s="168" t="n">
        <v>37257</v>
      </c>
      <c r="B10" s="177" t="n">
        <v>0.0246169887504557</v>
      </c>
      <c r="C10" s="177" t="n">
        <v>0.0007186902853773</v>
      </c>
      <c r="D10" s="177" t="n">
        <v>120.662279259446</v>
      </c>
      <c r="E10" s="176"/>
      <c r="F10" s="172"/>
    </row>
    <row r="11" customFormat="false" ht="12.75" hidden="false" customHeight="false" outlineLevel="0" collapsed="false">
      <c r="A11" s="168" t="n">
        <v>37288</v>
      </c>
      <c r="B11" s="177" t="n">
        <v>0.0245051907075804</v>
      </c>
      <c r="C11" s="177" t="n">
        <v>0.00078373938178</v>
      </c>
      <c r="D11" s="177" t="n">
        <v>120.42550899505</v>
      </c>
      <c r="E11" s="176"/>
      <c r="F11" s="172"/>
    </row>
    <row r="12" customFormat="false" ht="12.75" hidden="false" customHeight="false" outlineLevel="0" collapsed="false">
      <c r="A12" s="168" t="n">
        <v>37316</v>
      </c>
      <c r="B12" s="177" t="n">
        <v>0.0240933574059925</v>
      </c>
      <c r="C12" s="177" t="n">
        <v>0.0008239416196574</v>
      </c>
      <c r="D12" s="177" t="n">
        <v>120.227952415218</v>
      </c>
      <c r="E12" s="176"/>
      <c r="F12" s="172"/>
    </row>
    <row r="13" customFormat="false" ht="12.75" hidden="false" customHeight="false" outlineLevel="0" collapsed="false">
      <c r="A13" s="168" t="n">
        <v>37347</v>
      </c>
      <c r="B13" s="177" t="n">
        <v>0.0238540037817891</v>
      </c>
      <c r="C13" s="177" t="n">
        <v>0.0008672940442049</v>
      </c>
      <c r="D13" s="177" t="n">
        <v>120.007469101689</v>
      </c>
      <c r="E13" s="176"/>
    </row>
    <row r="14" customFormat="false" ht="12.75" hidden="false" customHeight="false" outlineLevel="0" collapsed="false">
      <c r="A14" s="168" t="n">
        <v>37377</v>
      </c>
      <c r="B14" s="177" t="n">
        <v>0.0239089710312008</v>
      </c>
      <c r="C14" s="177" t="n">
        <v>0.0009059089128272</v>
      </c>
      <c r="D14" s="177" t="n">
        <v>119.781481866673</v>
      </c>
      <c r="E14" s="176"/>
      <c r="F14" s="172"/>
    </row>
    <row r="15" customFormat="false" ht="12.75" hidden="false" customHeight="false" outlineLevel="0" collapsed="false">
      <c r="A15" s="168" t="n">
        <v>37408</v>
      </c>
      <c r="B15" s="177" t="n">
        <v>0.0239657705233327</v>
      </c>
      <c r="C15" s="177" t="n">
        <v>0.0009458109549891</v>
      </c>
      <c r="D15" s="177" t="n">
        <v>119.548084505523</v>
      </c>
      <c r="E15" s="176"/>
      <c r="F15" s="172"/>
    </row>
    <row r="16" customFormat="false" ht="12.75" hidden="false" customHeight="false" outlineLevel="0" collapsed="false">
      <c r="A16" s="168" t="n">
        <v>37438</v>
      </c>
      <c r="B16" s="177" t="n">
        <v>0.0241368175784782</v>
      </c>
      <c r="C16" s="177" t="n">
        <v>0.0009744225996715</v>
      </c>
      <c r="D16" s="177" t="n">
        <v>119.311866972146</v>
      </c>
      <c r="E16" s="176"/>
      <c r="F16" s="172"/>
    </row>
    <row r="17" customFormat="false" ht="12.75" hidden="false" customHeight="false" outlineLevel="0" collapsed="false">
      <c r="A17" s="168" t="n">
        <v>37469</v>
      </c>
      <c r="B17" s="177" t="n">
        <v>0.0245014753359221</v>
      </c>
      <c r="C17" s="177" t="n">
        <v>0.0009877840655559</v>
      </c>
      <c r="D17" s="177" t="n">
        <v>119.046434115048</v>
      </c>
      <c r="E17" s="176"/>
      <c r="F17" s="172"/>
    </row>
    <row r="18" customFormat="false" ht="12.75" hidden="false" customHeight="false" outlineLevel="0" collapsed="false">
      <c r="A18" s="168" t="n">
        <v>37500</v>
      </c>
      <c r="B18" s="177" t="n">
        <v>0.0248661331383224</v>
      </c>
      <c r="C18" s="177" t="n">
        <v>0.0010011455327232</v>
      </c>
      <c r="D18" s="177" t="n">
        <v>118.774603773544</v>
      </c>
      <c r="E18" s="176"/>
    </row>
    <row r="19" customFormat="false" ht="12.75" hidden="false" customHeight="false" outlineLevel="0" collapsed="false">
      <c r="A19" s="168" t="n">
        <v>37530</v>
      </c>
      <c r="B19" s="177" t="n">
        <v>0.0252872035472209</v>
      </c>
      <c r="C19" s="177" t="n">
        <v>0.0010193456532805</v>
      </c>
      <c r="D19" s="177" t="n">
        <v>118.498469687485</v>
      </c>
      <c r="E19" s="176"/>
      <c r="F19" s="172"/>
    </row>
    <row r="20" customFormat="false" ht="12.75" hidden="false" customHeight="false" outlineLevel="0" collapsed="false">
      <c r="A20" s="168" t="n">
        <v>37561</v>
      </c>
      <c r="B20" s="177" t="n">
        <v>0.0258191452085534</v>
      </c>
      <c r="C20" s="177" t="n">
        <v>0.0010456368266807</v>
      </c>
      <c r="D20" s="177" t="n">
        <v>118.194867430465</v>
      </c>
      <c r="E20" s="176"/>
    </row>
    <row r="21" customFormat="false" ht="12.75" hidden="false" customHeight="false" outlineLevel="0" collapsed="false">
      <c r="A21" s="168" t="n">
        <v>37591</v>
      </c>
      <c r="B21" s="177" t="n">
        <v>0.0263339275524839</v>
      </c>
      <c r="C21" s="177" t="n">
        <v>0.0010710799024412</v>
      </c>
      <c r="D21" s="177" t="n">
        <v>117.892309348101</v>
      </c>
      <c r="E21" s="176"/>
      <c r="F21" s="172"/>
    </row>
    <row r="22" customFormat="false" ht="12.75" hidden="false" customHeight="false" outlineLevel="0" collapsed="false">
      <c r="A22" s="168" t="n">
        <v>37622</v>
      </c>
      <c r="B22" s="177" t="n">
        <v>0.0269162300620538</v>
      </c>
      <c r="C22" s="177" t="n">
        <v>0.0011044030256859</v>
      </c>
      <c r="D22" s="177" t="n">
        <v>117.564647704553</v>
      </c>
      <c r="E22" s="176"/>
      <c r="F22" s="172"/>
    </row>
    <row r="23" customFormat="false" ht="12.75" hidden="false" customHeight="false" outlineLevel="0" collapsed="false">
      <c r="A23" s="168" t="n">
        <v>37653</v>
      </c>
      <c r="B23" s="177" t="n">
        <v>0.0275596849294666</v>
      </c>
      <c r="C23" s="177" t="n">
        <v>0.0011462649438032</v>
      </c>
      <c r="D23" s="177" t="n">
        <v>117.219303887479</v>
      </c>
      <c r="E23" s="176"/>
      <c r="F23" s="172"/>
    </row>
    <row r="24" customFormat="false" ht="12.75" hidden="false" customHeight="false" outlineLevel="0" collapsed="false">
      <c r="A24" s="168" t="n">
        <v>37681</v>
      </c>
      <c r="B24" s="177" t="n">
        <v>0.0281408700911365</v>
      </c>
      <c r="C24" s="177" t="n">
        <v>0.0011840757193737</v>
      </c>
      <c r="D24" s="177" t="n">
        <v>116.898166139581</v>
      </c>
      <c r="E24" s="176"/>
      <c r="F24" s="172"/>
    </row>
    <row r="25" customFormat="false" ht="12.75" hidden="false" customHeight="false" outlineLevel="0" collapsed="false">
      <c r="A25" s="168" t="n">
        <v>37712</v>
      </c>
      <c r="B25" s="177" t="n">
        <v>0.0287771499333354</v>
      </c>
      <c r="C25" s="177" t="n">
        <v>0.001225937661447</v>
      </c>
      <c r="D25" s="177" t="n">
        <v>116.533718625112</v>
      </c>
      <c r="E25" s="176"/>
    </row>
    <row r="26" customFormat="false" ht="12.75" hidden="false" customHeight="false" outlineLevel="0" collapsed="false">
      <c r="A26" s="168" t="n">
        <v>37742</v>
      </c>
      <c r="B26" s="177" t="n">
        <v>0.0293760396632536</v>
      </c>
      <c r="C26" s="177" t="n">
        <v>0.0012664492302767</v>
      </c>
      <c r="D26" s="177" t="n">
        <v>116.17411430013</v>
      </c>
      <c r="E26" s="176"/>
      <c r="F26" s="172"/>
    </row>
    <row r="27" customFormat="false" ht="12.75" hidden="false" customHeight="false" outlineLevel="0" collapsed="false">
      <c r="A27" s="168" t="n">
        <v>37773</v>
      </c>
      <c r="B27" s="177" t="n">
        <v>0.0299948925112554</v>
      </c>
      <c r="C27" s="177" t="n">
        <v>0.0013083111971177</v>
      </c>
      <c r="D27" s="177" t="n">
        <v>115.792735450778</v>
      </c>
      <c r="E27" s="176"/>
      <c r="F27" s="172"/>
    </row>
    <row r="28" customFormat="false" ht="12.75" hidden="false" customHeight="false" outlineLevel="0" collapsed="false">
      <c r="A28" s="168" t="n">
        <v>37803</v>
      </c>
      <c r="B28" s="177" t="n">
        <v>0.030593949914302</v>
      </c>
      <c r="C28" s="177" t="n">
        <v>0.0013488227899146</v>
      </c>
      <c r="D28" s="177" t="n">
        <v>115.414258432516</v>
      </c>
      <c r="E28" s="176"/>
      <c r="F28" s="172"/>
    </row>
    <row r="29" customFormat="false" ht="12.75" hidden="false" customHeight="false" outlineLevel="0" collapsed="false">
      <c r="A29" s="168" t="n">
        <v>37834</v>
      </c>
      <c r="B29" s="177" t="n">
        <v>0.0312132269271861</v>
      </c>
      <c r="C29" s="177" t="n">
        <v>0.0013906847815215</v>
      </c>
      <c r="D29" s="177" t="n">
        <v>115.013541726707</v>
      </c>
      <c r="E29" s="176"/>
      <c r="F29" s="172"/>
    </row>
    <row r="30" customFormat="false" ht="12.75" hidden="false" customHeight="false" outlineLevel="0" collapsed="false">
      <c r="A30" s="168" t="n">
        <v>37865</v>
      </c>
      <c r="B30" s="177" t="n">
        <v>0.0318325040693006</v>
      </c>
      <c r="C30" s="177" t="n">
        <v>0.0014325467857139</v>
      </c>
      <c r="D30" s="177" t="n">
        <v>114.603205464505</v>
      </c>
      <c r="E30" s="176"/>
    </row>
    <row r="31" customFormat="false" ht="12.75" hidden="false" customHeight="false" outlineLevel="0" collapsed="false">
      <c r="A31" s="168" t="n">
        <v>37895</v>
      </c>
      <c r="B31" s="177" t="n">
        <v>0.0324197401247028</v>
      </c>
      <c r="C31" s="177" t="n">
        <v>0.0014730584146574</v>
      </c>
      <c r="D31" s="177" t="n">
        <v>114.199708523989</v>
      </c>
      <c r="E31" s="176"/>
      <c r="F31" s="172"/>
    </row>
    <row r="32" customFormat="false" ht="12.75" hidden="false" customHeight="false" outlineLevel="0" collapsed="false">
      <c r="A32" s="168" t="n">
        <v>37926</v>
      </c>
      <c r="B32" s="177" t="n">
        <v>0.0330114473389589</v>
      </c>
      <c r="C32" s="177" t="n">
        <v>0.0015306840669544</v>
      </c>
      <c r="D32" s="177" t="n">
        <v>113.780844735822</v>
      </c>
      <c r="E32" s="176"/>
    </row>
    <row r="33" customFormat="false" ht="12.75" hidden="false" customHeight="false" outlineLevel="0" collapsed="false">
      <c r="A33" s="168" t="n">
        <v>37956</v>
      </c>
      <c r="B33" s="177" t="n">
        <v>0.0335840673359566</v>
      </c>
      <c r="C33" s="177" t="n">
        <v>0.0016106048020705</v>
      </c>
      <c r="D33" s="177" t="n">
        <v>113.373187111973</v>
      </c>
      <c r="E33" s="176"/>
      <c r="F33" s="172"/>
    </row>
    <row r="34" customFormat="false" ht="12.75" hidden="false" customHeight="false" outlineLevel="0" collapsed="false">
      <c r="A34" s="168" t="n">
        <v>37987</v>
      </c>
      <c r="B34" s="177" t="n">
        <v>0.0341672368419648</v>
      </c>
      <c r="C34" s="177" t="n">
        <v>0.0016931896098771</v>
      </c>
      <c r="D34" s="177" t="n">
        <v>112.946185895681</v>
      </c>
      <c r="E34" s="176"/>
      <c r="F34" s="172"/>
    </row>
    <row r="35" customFormat="false" ht="12.75" hidden="false" customHeight="false" outlineLevel="0" collapsed="false">
      <c r="A35" s="168" t="n">
        <v>38018</v>
      </c>
      <c r="B35" s="177" t="n">
        <v>0.0347412993244705</v>
      </c>
      <c r="C35" s="177" t="n">
        <v>0.0017757744666582</v>
      </c>
      <c r="D35" s="177" t="n">
        <v>112.513765830897</v>
      </c>
      <c r="E35" s="176"/>
      <c r="F35" s="172"/>
    </row>
    <row r="36" customFormat="false" ht="12.75" hidden="false" customHeight="false" outlineLevel="0" collapsed="false">
      <c r="A36" s="168" t="n">
        <v>38047</v>
      </c>
      <c r="B36" s="177" t="n">
        <v>0.0352783256181422</v>
      </c>
      <c r="C36" s="177" t="n">
        <v>0.0018530313124989</v>
      </c>
      <c r="D36" s="177" t="n">
        <v>112.102479407447</v>
      </c>
      <c r="E36" s="176"/>
      <c r="F36" s="172"/>
    </row>
    <row r="37" customFormat="false" ht="12.75" hidden="false" customHeight="false" outlineLevel="0" collapsed="false">
      <c r="A37" s="168" t="n">
        <v>38078</v>
      </c>
      <c r="B37" s="177" t="n">
        <v>0.0358181947935017</v>
      </c>
      <c r="C37" s="177" t="n">
        <v>0.0019356162640647</v>
      </c>
      <c r="D37" s="177" t="n">
        <v>111.664908477769</v>
      </c>
      <c r="E37" s="176"/>
    </row>
    <row r="38" customFormat="false" ht="12.75" hidden="false" customHeight="false" outlineLevel="0" collapsed="false">
      <c r="A38" s="168" t="n">
        <v>38108</v>
      </c>
      <c r="B38" s="177" t="n">
        <v>0.03630535238318</v>
      </c>
      <c r="C38" s="177" t="n">
        <v>0.0020155372315593</v>
      </c>
      <c r="D38" s="177" t="n">
        <v>111.244850031228</v>
      </c>
      <c r="E38" s="176"/>
      <c r="F38" s="172"/>
    </row>
    <row r="39" customFormat="false" ht="12.75" hidden="false" customHeight="false" outlineLevel="0" collapsed="false">
      <c r="A39" s="168" t="n">
        <v>38139</v>
      </c>
      <c r="B39" s="177" t="n">
        <v>0.0368087486429847</v>
      </c>
      <c r="C39" s="177" t="n">
        <v>0.0020981222794814</v>
      </c>
      <c r="D39" s="177" t="n">
        <v>110.804859531544</v>
      </c>
      <c r="E39" s="176"/>
      <c r="F39" s="172"/>
    </row>
    <row r="40" customFormat="false" ht="12.75" hidden="false" customHeight="false" outlineLevel="0" collapsed="false">
      <c r="A40" s="168" t="n">
        <v>38169</v>
      </c>
      <c r="B40" s="177" t="n">
        <v>0.0372761969445787</v>
      </c>
      <c r="C40" s="177" t="n">
        <v>0.002178043340221</v>
      </c>
      <c r="D40" s="177" t="n">
        <v>110.379182634133</v>
      </c>
      <c r="E40" s="176"/>
      <c r="F40" s="172"/>
    </row>
    <row r="41" customFormat="false" ht="12.75" hidden="false" customHeight="false" outlineLevel="0" collapsed="false">
      <c r="A41" s="168" t="n">
        <v>38200</v>
      </c>
      <c r="B41" s="177" t="n">
        <v>0.0377376005020449</v>
      </c>
      <c r="C41" s="177" t="n">
        <v>0.0022606284844913</v>
      </c>
      <c r="D41" s="177" t="n">
        <v>109.940384761208</v>
      </c>
      <c r="E41" s="176"/>
      <c r="F41" s="172"/>
    </row>
    <row r="42" customFormat="false" ht="12.75" hidden="false" customHeight="false" outlineLevel="0" collapsed="false">
      <c r="A42" s="168" t="n">
        <v>38231</v>
      </c>
      <c r="B42" s="177" t="n">
        <v>0.0381990041310205</v>
      </c>
      <c r="C42" s="177" t="n">
        <v>0.0023432136777237</v>
      </c>
      <c r="D42" s="177" t="n">
        <v>109.496477449709</v>
      </c>
      <c r="E42" s="176"/>
    </row>
    <row r="43" customFormat="false" ht="12.75" hidden="false" customHeight="false" outlineLevel="0" collapsed="false">
      <c r="A43" s="168" t="n">
        <v>38261</v>
      </c>
      <c r="B43" s="177" t="n">
        <v>0.038626782915054</v>
      </c>
      <c r="C43" s="177" t="n">
        <v>0.0024231348790806</v>
      </c>
      <c r="D43" s="177" t="n">
        <v>109.068028361958</v>
      </c>
      <c r="E43" s="176"/>
      <c r="F43" s="172"/>
    </row>
    <row r="44" customFormat="false" ht="12.75" hidden="false" customHeight="false" outlineLevel="0" collapsed="false">
      <c r="A44" s="168" t="n">
        <v>38292</v>
      </c>
      <c r="B44" s="177" t="n">
        <v>0.0390508073449891</v>
      </c>
      <c r="C44" s="177" t="n">
        <v>0.0025057201686498</v>
      </c>
      <c r="D44" s="177" t="n">
        <v>108.626554524967</v>
      </c>
      <c r="E44" s="176"/>
    </row>
    <row r="45" customFormat="false" ht="12.75" hidden="false" customHeight="false" outlineLevel="0" collapsed="false">
      <c r="A45" s="168" t="n">
        <v>38322</v>
      </c>
      <c r="B45" s="177" t="n">
        <v>0.039461153624972</v>
      </c>
      <c r="C45" s="177" t="n">
        <v>0.0025856414632326</v>
      </c>
      <c r="D45" s="177" t="n">
        <v>108.195218682502</v>
      </c>
      <c r="E45" s="176"/>
      <c r="F45" s="172"/>
    </row>
    <row r="46" customFormat="false" ht="12.75" hidden="false" customHeight="false" outlineLevel="0" collapsed="false">
      <c r="A46" s="168" t="n">
        <v>38353</v>
      </c>
      <c r="B46" s="177" t="n">
        <v>0.0398735256885199</v>
      </c>
      <c r="C46" s="177" t="n">
        <v>0.0026682268491318</v>
      </c>
      <c r="D46" s="177" t="n">
        <v>107.74928322859</v>
      </c>
      <c r="E46" s="176"/>
      <c r="F46" s="172"/>
    </row>
    <row r="47" customFormat="false" ht="12.75" hidden="false" customHeight="false" outlineLevel="0" collapsed="false">
      <c r="A47" s="168" t="n">
        <v>38384</v>
      </c>
      <c r="B47" s="177" t="n">
        <v>0.0402763016436034</v>
      </c>
      <c r="C47" s="177" t="n">
        <v>0.0027508122839826</v>
      </c>
      <c r="D47" s="177" t="n">
        <v>107.302675140472</v>
      </c>
      <c r="E47" s="176"/>
      <c r="F47" s="172"/>
    </row>
    <row r="48" customFormat="false" ht="12.75" hidden="false" customHeight="false" outlineLevel="0" collapsed="false">
      <c r="A48" s="168" t="n">
        <v>38412</v>
      </c>
      <c r="B48" s="177" t="n">
        <v>0.0406400993272311</v>
      </c>
      <c r="C48" s="177" t="n">
        <v>0.0028254056220502</v>
      </c>
      <c r="D48" s="177" t="n">
        <v>106.896029357328</v>
      </c>
      <c r="E48" s="176"/>
      <c r="F48" s="172"/>
    </row>
    <row r="49" customFormat="false" ht="12.75" hidden="false" customHeight="false" outlineLevel="0" collapsed="false">
      <c r="A49" s="168" t="n">
        <v>38443</v>
      </c>
      <c r="B49" s="177" t="n">
        <v>0.0410145093466214</v>
      </c>
      <c r="C49" s="177" t="n">
        <v>0.002907991150062</v>
      </c>
      <c r="D49" s="177" t="n">
        <v>106.45249078899</v>
      </c>
      <c r="E49" s="176"/>
    </row>
    <row r="50" customFormat="false" ht="12.75" hidden="false" customHeight="false" outlineLevel="0" collapsed="false">
      <c r="A50" s="168" t="n">
        <v>38473</v>
      </c>
      <c r="B50" s="177" t="n">
        <v>0.0413522275667058</v>
      </c>
      <c r="C50" s="177" t="n">
        <v>0.0029879126753856</v>
      </c>
      <c r="D50" s="177" t="n">
        <v>106.029205083379</v>
      </c>
      <c r="E50" s="176"/>
      <c r="F50" s="172"/>
    </row>
    <row r="51" customFormat="false" ht="12.75" hidden="false" customHeight="false" outlineLevel="0" collapsed="false">
      <c r="A51" s="168" t="n">
        <v>38504</v>
      </c>
      <c r="B51" s="177" t="n">
        <v>0.0417012031009678</v>
      </c>
      <c r="C51" s="177" t="n">
        <v>0.0030704982997078</v>
      </c>
      <c r="D51" s="177" t="n">
        <v>105.589023010351</v>
      </c>
      <c r="E51" s="176"/>
      <c r="F51" s="172"/>
    </row>
    <row r="52" customFormat="false" ht="12.75" hidden="false" customHeight="false" outlineLevel="0" collapsed="false">
      <c r="A52" s="168" t="n">
        <v>38534</v>
      </c>
      <c r="B52" s="177" t="n">
        <v>0.0420250174392871</v>
      </c>
      <c r="C52" s="177" t="n">
        <v>0.0031504199182324</v>
      </c>
      <c r="D52" s="177" t="n">
        <v>105.165696516987</v>
      </c>
      <c r="E52" s="176"/>
      <c r="F52" s="172"/>
    </row>
    <row r="53" customFormat="false" ht="12.75" hidden="false" customHeight="false" outlineLevel="0" collapsed="false">
      <c r="A53" s="168" t="n">
        <v>38565</v>
      </c>
      <c r="B53" s="177" t="n">
        <v>0.0423462462876638</v>
      </c>
      <c r="C53" s="177" t="n">
        <v>0.0032330056388581</v>
      </c>
      <c r="D53" s="177" t="n">
        <v>104.730970743578</v>
      </c>
      <c r="E53" s="176"/>
      <c r="F53" s="172"/>
    </row>
    <row r="54" customFormat="false" ht="12.75" hidden="false" customHeight="false" outlineLevel="0" collapsed="false">
      <c r="A54" s="168" t="n">
        <v>38596</v>
      </c>
      <c r="B54" s="177" t="n">
        <v>0.0426674751706226</v>
      </c>
      <c r="C54" s="177" t="n">
        <v>0.0033155914084224</v>
      </c>
      <c r="D54" s="177" t="n">
        <v>104.29395086123</v>
      </c>
      <c r="E54" s="176"/>
    </row>
    <row r="55" customFormat="false" ht="12.75" hidden="false" customHeight="false" outlineLevel="0" collapsed="false">
      <c r="A55" s="168" t="n">
        <v>38626</v>
      </c>
      <c r="B55" s="177" t="n">
        <v>0.0429704113499203</v>
      </c>
      <c r="C55" s="177" t="n">
        <v>0.0033955131674976</v>
      </c>
      <c r="D55" s="177" t="n">
        <v>103.872076829718</v>
      </c>
      <c r="E55" s="176"/>
      <c r="F55" s="172"/>
    </row>
    <row r="56" customFormat="false" ht="12.75" hidden="false" customHeight="false" outlineLevel="0" collapsed="false">
      <c r="A56" s="168" t="n">
        <v>38657</v>
      </c>
      <c r="B56" s="177" t="n">
        <v>0.0432656706074979</v>
      </c>
      <c r="C56" s="177" t="n">
        <v>0.0034780990333534</v>
      </c>
      <c r="D56" s="177" t="n">
        <v>103.441353468127</v>
      </c>
      <c r="E56" s="176"/>
    </row>
    <row r="57" customFormat="false" ht="12.75" hidden="false" customHeight="false" outlineLevel="0" collapsed="false">
      <c r="A57" s="168" t="n">
        <v>38687</v>
      </c>
      <c r="B57" s="177" t="n">
        <v>0.0435514054007009</v>
      </c>
      <c r="C57" s="177" t="n">
        <v>0.0035580208856105</v>
      </c>
      <c r="D57" s="177" t="n">
        <v>103.022800760241</v>
      </c>
      <c r="E57" s="176"/>
      <c r="F57" s="172"/>
    </row>
    <row r="58" customFormat="false" ht="12.75" hidden="false" customHeight="false" outlineLevel="0" collapsed="false">
      <c r="A58" s="168" t="n">
        <v>38718</v>
      </c>
      <c r="B58" s="177" t="n">
        <v>0.0438267572707107</v>
      </c>
      <c r="C58" s="177" t="n">
        <v>0.003640606847751</v>
      </c>
      <c r="D58" s="177" t="n">
        <v>102.596962929528</v>
      </c>
      <c r="E58" s="176"/>
      <c r="F58" s="172"/>
    </row>
    <row r="59" customFormat="false" ht="12.75" hidden="false" customHeight="false" outlineLevel="0" collapsed="false">
      <c r="A59" s="168" t="n">
        <v>38749</v>
      </c>
      <c r="B59" s="177" t="n">
        <v>0.0440659138085153</v>
      </c>
      <c r="C59" s="177" t="n">
        <v>0.0037231928588199</v>
      </c>
      <c r="D59" s="177" t="n">
        <v>102.18519045809</v>
      </c>
      <c r="E59" s="176"/>
      <c r="F59" s="172"/>
    </row>
    <row r="60" customFormat="false" ht="12.75" hidden="false" customHeight="false" outlineLevel="0" collapsed="false">
      <c r="A60" s="168" t="n">
        <v>38777</v>
      </c>
      <c r="B60" s="177" t="n">
        <v>0.044281926181704</v>
      </c>
      <c r="C60" s="177" t="n">
        <v>0.0037977867173229</v>
      </c>
      <c r="D60" s="177" t="n">
        <v>101.812445108023</v>
      </c>
      <c r="E60" s="176"/>
      <c r="F60" s="172"/>
    </row>
    <row r="61" customFormat="false" ht="12.75" hidden="false" customHeight="false" outlineLevel="0" collapsed="false">
      <c r="A61" s="168" t="n">
        <v>38808</v>
      </c>
      <c r="B61" s="177" t="n">
        <v>0.0445210827559577</v>
      </c>
      <c r="C61" s="177" t="n">
        <v>0.0038803728215084</v>
      </c>
      <c r="D61" s="177" t="n">
        <v>101.398876439008</v>
      </c>
      <c r="E61" s="176"/>
    </row>
    <row r="62" customFormat="false" ht="12.75" hidden="false" customHeight="false" outlineLevel="0" collapsed="false">
      <c r="A62" s="168" t="n">
        <v>38838</v>
      </c>
      <c r="B62" s="177" t="n">
        <v>0.0447525246202418</v>
      </c>
      <c r="C62" s="177" t="n">
        <v>0.003960294904398</v>
      </c>
      <c r="D62" s="177" t="n">
        <v>100.997785172035</v>
      </c>
      <c r="E62" s="176"/>
      <c r="F62" s="172"/>
    </row>
    <row r="63" customFormat="false" ht="12.75" hidden="false" customHeight="false" outlineLevel="0" collapsed="false">
      <c r="A63" s="168" t="n">
        <v>38869</v>
      </c>
      <c r="B63" s="177" t="n">
        <v>0.0449916812321716</v>
      </c>
      <c r="C63" s="177" t="n">
        <v>0.0040428811048492</v>
      </c>
      <c r="D63" s="177" t="n">
        <v>100.582456715211</v>
      </c>
      <c r="E63" s="176"/>
      <c r="F63" s="172"/>
    </row>
    <row r="64" customFormat="false" ht="12.75" hidden="false" customHeight="false" outlineLevel="0" collapsed="false">
      <c r="A64" s="168" t="n">
        <v>38899</v>
      </c>
      <c r="B64" s="177" t="n">
        <v>0.0452231231329119</v>
      </c>
      <c r="C64" s="177" t="n">
        <v>0.0041228032808958</v>
      </c>
      <c r="D64" s="177" t="n">
        <v>100.17971017577</v>
      </c>
      <c r="E64" s="176"/>
      <c r="F64" s="172"/>
    </row>
    <row r="65" customFormat="false" ht="12.75" hidden="false" customHeight="false" outlineLevel="0" collapsed="false">
      <c r="A65" s="168" t="n">
        <v>38930</v>
      </c>
      <c r="B65" s="177" t="n">
        <v>0.0454622797825093</v>
      </c>
      <c r="C65" s="177" t="n">
        <v>0.0042053895776046</v>
      </c>
      <c r="D65" s="177" t="n">
        <v>99.7627205223394</v>
      </c>
      <c r="E65" s="176"/>
      <c r="F65" s="172"/>
    </row>
    <row r="66" customFormat="false" ht="12.75" hidden="false" customHeight="false" outlineLevel="0" collapsed="false">
      <c r="A66" s="168" t="n">
        <v>38961</v>
      </c>
      <c r="B66" s="177" t="n">
        <v>0.045701436451246</v>
      </c>
      <c r="C66" s="177" t="n">
        <v>0.004287975923229</v>
      </c>
      <c r="D66" s="177" t="n">
        <v>99.3449243208198</v>
      </c>
      <c r="E66" s="176"/>
    </row>
    <row r="67" customFormat="false" ht="12.75" hidden="false" customHeight="false" outlineLevel="0" collapsed="false">
      <c r="A67" s="168" t="n">
        <v>38991</v>
      </c>
      <c r="B67" s="177" t="n">
        <v>0.0459328784069539</v>
      </c>
      <c r="C67" s="177" t="n">
        <v>0.0043678982397597</v>
      </c>
      <c r="D67" s="177" t="n">
        <v>98.9398613204338</v>
      </c>
      <c r="E67" s="176"/>
      <c r="F67" s="172"/>
    </row>
    <row r="68" customFormat="false" ht="12.75" hidden="false" customHeight="false" outlineLevel="0" collapsed="false">
      <c r="A68" s="168" t="n">
        <v>39022</v>
      </c>
      <c r="B68" s="177" t="n">
        <v>0.046147828840315</v>
      </c>
      <c r="C68" s="177" t="n">
        <v>0.0044886063812415</v>
      </c>
      <c r="D68" s="177" t="n">
        <v>98.5511941993213</v>
      </c>
      <c r="E68" s="176"/>
    </row>
    <row r="69" customFormat="false" ht="12.75" hidden="false" customHeight="false" outlineLevel="0" collapsed="false">
      <c r="A69" s="168" t="n">
        <v>39052</v>
      </c>
      <c r="B69" s="177" t="n">
        <v>0.0463234101969388</v>
      </c>
      <c r="C69" s="177" t="n">
        <v>0.0046565020558957</v>
      </c>
      <c r="D69" s="177" t="n">
        <v>98.2166836123015</v>
      </c>
      <c r="E69" s="176"/>
      <c r="F69" s="172"/>
    </row>
    <row r="70" customFormat="false" ht="12.75" hidden="false" customHeight="false" outlineLevel="0" collapsed="false">
      <c r="A70" s="168" t="n">
        <v>39083</v>
      </c>
      <c r="B70" s="177" t="n">
        <v>0.0465048442762823</v>
      </c>
      <c r="C70" s="177" t="n">
        <v>0.0048299944653754</v>
      </c>
      <c r="D70" s="177" t="n">
        <v>97.8721466547204</v>
      </c>
      <c r="E70" s="176"/>
      <c r="F70" s="172"/>
    </row>
    <row r="71" customFormat="false" ht="12.75" hidden="false" customHeight="false" outlineLevel="0" collapsed="false">
      <c r="A71" s="168" t="n">
        <v>39114</v>
      </c>
      <c r="B71" s="177" t="n">
        <v>0.0466862783666358</v>
      </c>
      <c r="C71" s="177" t="n">
        <v>0.0050034870906561</v>
      </c>
      <c r="D71" s="177" t="n">
        <v>97.5287486502699</v>
      </c>
      <c r="E71" s="176"/>
      <c r="F71" s="172"/>
    </row>
    <row r="72" customFormat="false" ht="12.75" hidden="false" customHeight="false" outlineLevel="0" collapsed="false">
      <c r="A72" s="168" t="n">
        <v>39142</v>
      </c>
      <c r="B72" s="177" t="n">
        <v>0.0468501543286757</v>
      </c>
      <c r="C72" s="177" t="n">
        <v>0.0051601902925089</v>
      </c>
      <c r="D72" s="177" t="n">
        <v>97.2195587677608</v>
      </c>
      <c r="E72" s="176"/>
      <c r="F72" s="172"/>
    </row>
    <row r="73" customFormat="false" ht="12.75" hidden="false" customHeight="false" outlineLevel="0" collapsed="false">
      <c r="A73" s="168" t="n">
        <v>39173</v>
      </c>
      <c r="B73" s="177" t="n">
        <v>0.0470315884399803</v>
      </c>
      <c r="C73" s="177" t="n">
        <v>0.0053336833284567</v>
      </c>
      <c r="D73" s="177" t="n">
        <v>96.8783188329786</v>
      </c>
      <c r="E73" s="176"/>
    </row>
    <row r="74" customFormat="false" ht="12.75" hidden="false" customHeight="false" outlineLevel="0" collapsed="false">
      <c r="A74" s="168" t="n">
        <v>39203</v>
      </c>
      <c r="B74" s="177" t="n">
        <v>0.0472071698484973</v>
      </c>
      <c r="C74" s="177" t="n">
        <v>0.00550158002028</v>
      </c>
      <c r="D74" s="177" t="n">
        <v>96.5491615050731</v>
      </c>
      <c r="E74" s="176"/>
      <c r="F74" s="172"/>
    </row>
    <row r="75" customFormat="false" ht="12.75" hidden="false" customHeight="false" outlineLevel="0" collapsed="false">
      <c r="A75" s="168" t="n">
        <v>39234</v>
      </c>
      <c r="B75" s="177" t="n">
        <v>0.0473886039814602</v>
      </c>
      <c r="C75" s="177" t="n">
        <v>0.0056750734807469</v>
      </c>
      <c r="D75" s="177" t="n">
        <v>96.2101395987432</v>
      </c>
      <c r="E75" s="176"/>
      <c r="F75" s="172"/>
    </row>
    <row r="76" customFormat="false" ht="12.75" hidden="false" customHeight="false" outlineLevel="0" collapsed="false">
      <c r="A76" s="168" t="n">
        <v>39264</v>
      </c>
      <c r="B76" s="177" t="n">
        <v>0.0475641854109345</v>
      </c>
      <c r="C76" s="177" t="n">
        <v>0.0058429705833607</v>
      </c>
      <c r="D76" s="177" t="n">
        <v>95.8831222841683</v>
      </c>
      <c r="E76" s="176"/>
      <c r="F76" s="172"/>
    </row>
    <row r="77" customFormat="false" ht="12.75" hidden="false" customHeight="false" outlineLevel="0" collapsed="false">
      <c r="A77" s="168" t="n">
        <v>39295</v>
      </c>
      <c r="B77" s="177" t="n">
        <v>0.0477456195655508</v>
      </c>
      <c r="C77" s="177" t="n">
        <v>0.0060164644682779</v>
      </c>
      <c r="D77" s="177" t="n">
        <v>95.5463050617339</v>
      </c>
      <c r="E77" s="176"/>
      <c r="F77" s="172"/>
    </row>
    <row r="78" customFormat="false" ht="12.75" hidden="false" customHeight="false" outlineLevel="0" collapsed="false">
      <c r="A78" s="168" t="n">
        <v>39326</v>
      </c>
      <c r="B78" s="177" t="n">
        <v>0.0479270537311702</v>
      </c>
      <c r="C78" s="177" t="n">
        <v>0.0061899585688714</v>
      </c>
      <c r="D78" s="177" t="n">
        <v>95.210603161458</v>
      </c>
      <c r="E78" s="176"/>
    </row>
    <row r="79" customFormat="false" ht="12.75" hidden="false" customHeight="false" outlineLevel="0" collapsed="false">
      <c r="A79" s="168" t="n">
        <v>39356</v>
      </c>
      <c r="B79" s="177" t="n">
        <v>0.0481026351922451</v>
      </c>
      <c r="C79" s="177" t="n">
        <v>0.006357856290911</v>
      </c>
      <c r="D79" s="177" t="n">
        <v>94.8867890701302</v>
      </c>
      <c r="E79" s="176"/>
      <c r="F79" s="172"/>
    </row>
    <row r="80" customFormat="false" ht="12.75" hidden="false" customHeight="false" outlineLevel="0" collapsed="false">
      <c r="A80" s="168" t="n">
        <v>39387</v>
      </c>
      <c r="B80" s="177" t="n">
        <v>0.048284069379513</v>
      </c>
      <c r="C80" s="177" t="n">
        <v>0.0065313508158482</v>
      </c>
      <c r="D80" s="177" t="n">
        <v>94.5532718635424</v>
      </c>
      <c r="E80" s="176"/>
    </row>
    <row r="81" customFormat="false" ht="12.75" hidden="false" customHeight="false" outlineLevel="0" collapsed="false">
      <c r="A81" s="168" t="n">
        <v>39417</v>
      </c>
      <c r="B81" s="177" t="n">
        <v>0.0484596508615356</v>
      </c>
      <c r="C81" s="177" t="n">
        <v>0.0066992489485087</v>
      </c>
      <c r="D81" s="177" t="n">
        <v>94.2315656132375</v>
      </c>
      <c r="E81" s="176"/>
      <c r="F81" s="172"/>
    </row>
    <row r="82" customFormat="false" ht="12.75" hidden="false" customHeight="false" outlineLevel="0" collapsed="false">
      <c r="A82" s="168" t="n">
        <v>39448</v>
      </c>
      <c r="B82" s="177" t="n">
        <v>0.0486410850704484</v>
      </c>
      <c r="C82" s="177" t="n">
        <v>0.006872743897719</v>
      </c>
      <c r="D82" s="177" t="n">
        <v>93.9002199356674</v>
      </c>
      <c r="E82" s="176"/>
      <c r="F82" s="172"/>
    </row>
    <row r="83" customFormat="false" ht="12.75" hidden="false" customHeight="false" outlineLevel="0" collapsed="false">
      <c r="A83" s="168" t="n">
        <v>39479</v>
      </c>
      <c r="B83" s="177" t="n">
        <v>0.0488225192903586</v>
      </c>
      <c r="C83" s="177" t="n">
        <v>0.0070462390625168</v>
      </c>
      <c r="D83" s="177" t="n">
        <v>93.5699727997336</v>
      </c>
      <c r="E83" s="176"/>
      <c r="F83" s="172"/>
    </row>
    <row r="84" customFormat="false" ht="12.75" hidden="false" customHeight="false" outlineLevel="0" collapsed="false">
      <c r="A84" s="168" t="n">
        <v>39508</v>
      </c>
      <c r="B84" s="177" t="n">
        <v>0.0489922480866829</v>
      </c>
      <c r="C84" s="177" t="n">
        <v>0.0072085411860328</v>
      </c>
      <c r="D84" s="177" t="n">
        <v>93.2620234606174</v>
      </c>
      <c r="E84" s="176"/>
      <c r="F84" s="172"/>
    </row>
    <row r="85" customFormat="false" ht="12.75" hidden="false" customHeight="false" outlineLevel="0" collapsed="false">
      <c r="A85" s="168" t="n">
        <v>39539</v>
      </c>
      <c r="B85" s="177" t="n">
        <v>0.049173682327877</v>
      </c>
      <c r="C85" s="177" t="n">
        <v>0.0073820367680453</v>
      </c>
      <c r="D85" s="177" t="n">
        <v>92.93389296261</v>
      </c>
      <c r="E85" s="176"/>
    </row>
    <row r="86" customFormat="false" ht="12.75" hidden="false" customHeight="false" outlineLevel="0" collapsed="false">
      <c r="A86" s="168" t="n">
        <v>39569</v>
      </c>
      <c r="B86" s="177" t="n">
        <v>0.0493492638620832</v>
      </c>
      <c r="C86" s="177" t="n">
        <v>0.0075499359235973</v>
      </c>
      <c r="D86" s="177" t="n">
        <v>92.6173839112989</v>
      </c>
      <c r="E86" s="176"/>
      <c r="F86" s="172"/>
    </row>
    <row r="87" customFormat="false" ht="12.75" hidden="false" customHeight="false" outlineLevel="0" collapsed="false">
      <c r="A87" s="168" t="n">
        <v>39600</v>
      </c>
      <c r="B87" s="177" t="n">
        <v>0.0495306981249124</v>
      </c>
      <c r="C87" s="177" t="n">
        <v>0.0077234319297084</v>
      </c>
      <c r="D87" s="177" t="n">
        <v>92.2913924473845</v>
      </c>
      <c r="E87" s="176"/>
      <c r="F87" s="172"/>
    </row>
    <row r="88" customFormat="false" ht="12.75" hidden="false" customHeight="false" outlineLevel="0" collapsed="false">
      <c r="A88" s="168" t="n">
        <v>39630</v>
      </c>
      <c r="B88" s="177" t="n">
        <v>0.0497062796800538</v>
      </c>
      <c r="C88" s="177" t="n">
        <v>0.0078913314956446</v>
      </c>
      <c r="D88" s="177" t="n">
        <v>91.9769471700669</v>
      </c>
      <c r="E88" s="176"/>
      <c r="F88" s="172"/>
    </row>
    <row r="89" customFormat="false" ht="12.75" hidden="false" customHeight="false" outlineLevel="0" collapsed="false">
      <c r="A89" s="168" t="n">
        <v>39661</v>
      </c>
      <c r="B89" s="177" t="n">
        <v>0.0498877139645146</v>
      </c>
      <c r="C89" s="177" t="n">
        <v>0.0080648279257844</v>
      </c>
      <c r="D89" s="177" t="n">
        <v>91.6530818226228</v>
      </c>
      <c r="E89" s="176"/>
      <c r="F89" s="172"/>
    </row>
    <row r="90" customFormat="false" ht="12.75" hidden="false" customHeight="false" outlineLevel="0" collapsed="false">
      <c r="A90" s="168" t="n">
        <v>39692</v>
      </c>
      <c r="B90" s="177" t="n">
        <v>0.0500691482599676</v>
      </c>
      <c r="C90" s="177" t="n">
        <v>0.0082383245713871</v>
      </c>
      <c r="D90" s="177" t="n">
        <v>91.3302920326236</v>
      </c>
      <c r="E90" s="176"/>
    </row>
    <row r="91" customFormat="false" ht="12.75" hidden="false" customHeight="false" outlineLevel="0" collapsed="false">
      <c r="A91" s="168" t="n">
        <v>39722</v>
      </c>
      <c r="B91" s="177" t="n">
        <v>0.0502447298466766</v>
      </c>
      <c r="C91" s="177" t="n">
        <v>0.0084062247561354</v>
      </c>
      <c r="D91" s="177" t="n">
        <v>91.0189357737313</v>
      </c>
      <c r="E91" s="176"/>
      <c r="F91" s="172"/>
    </row>
    <row r="92" customFormat="false" ht="12.75" hidden="false" customHeight="false" outlineLevel="0" collapsed="false">
      <c r="A92" s="168" t="n">
        <v>39753</v>
      </c>
      <c r="B92" s="177" t="n">
        <v>0.0503943459154468</v>
      </c>
      <c r="C92" s="177" t="n">
        <v>0.0085740323802783</v>
      </c>
      <c r="D92" s="177" t="n">
        <v>90.7144579041267</v>
      </c>
      <c r="E92" s="176"/>
    </row>
    <row r="93" customFormat="false" ht="12.75" hidden="false" customHeight="false" outlineLevel="0" collapsed="false">
      <c r="A93" s="168" t="n">
        <v>39783</v>
      </c>
      <c r="B93" s="177" t="n">
        <v>0.0504903818972644</v>
      </c>
      <c r="C93" s="177" t="n">
        <v>0.0087277093388702</v>
      </c>
      <c r="D93" s="177" t="n">
        <v>90.4461223908236</v>
      </c>
      <c r="E93" s="176"/>
      <c r="F93" s="172"/>
    </row>
    <row r="94" customFormat="false" ht="12.75" hidden="false" customHeight="false" outlineLevel="0" collapsed="false">
      <c r="A94" s="168" t="n">
        <v>39814</v>
      </c>
      <c r="B94" s="177" t="n">
        <v>0.0505896190817103</v>
      </c>
      <c r="C94" s="177" t="n">
        <v>0.0088865090402845</v>
      </c>
      <c r="D94" s="177" t="n">
        <v>90.1705947459251</v>
      </c>
      <c r="E94" s="176"/>
      <c r="F94" s="172"/>
    </row>
    <row r="95" customFormat="false" ht="12.75" hidden="false" customHeight="false" outlineLevel="0" collapsed="false">
      <c r="A95" s="168" t="n">
        <v>39845</v>
      </c>
      <c r="B95" s="177" t="n">
        <v>0.0506888562694434</v>
      </c>
      <c r="C95" s="177" t="n">
        <v>0.009045308922131</v>
      </c>
      <c r="D95" s="177" t="n">
        <v>89.896837039443</v>
      </c>
      <c r="E95" s="176"/>
      <c r="F95" s="172"/>
    </row>
    <row r="96" customFormat="false" ht="12.75" hidden="false" customHeight="false" outlineLevel="0" collapsed="false">
      <c r="A96" s="168" t="n">
        <v>39873</v>
      </c>
      <c r="B96" s="177" t="n">
        <v>0.0507784898611887</v>
      </c>
      <c r="C96" s="177" t="n">
        <v>0.0091887412285496</v>
      </c>
      <c r="D96" s="177" t="n">
        <v>89.6510839911009</v>
      </c>
      <c r="E96" s="176"/>
      <c r="F96" s="172"/>
    </row>
    <row r="97" customFormat="false" ht="12.75" hidden="false" customHeight="false" outlineLevel="0" collapsed="false">
      <c r="A97" s="168" t="n">
        <v>39904</v>
      </c>
      <c r="B97" s="177" t="n">
        <v>0.0508777270551772</v>
      </c>
      <c r="C97" s="177" t="n">
        <v>0.00934754145376</v>
      </c>
      <c r="D97" s="177" t="n">
        <v>89.3806639925569</v>
      </c>
      <c r="E97" s="176"/>
    </row>
    <row r="98" customFormat="false" ht="12.75" hidden="false" customHeight="false" outlineLevel="0" collapsed="false">
      <c r="A98" s="168" t="n">
        <v>39934</v>
      </c>
      <c r="B98" s="177" t="n">
        <v>0.0509737630524891</v>
      </c>
      <c r="C98" s="177" t="n">
        <v>0.0095012192628174</v>
      </c>
      <c r="D98" s="177" t="n">
        <v>89.1206218092137</v>
      </c>
      <c r="E98" s="176"/>
      <c r="F98" s="172"/>
    </row>
    <row r="99" customFormat="false" ht="12.75" hidden="false" customHeight="false" outlineLevel="0" collapsed="false">
      <c r="A99" s="168" t="n">
        <v>39965</v>
      </c>
      <c r="B99" s="177" t="n">
        <v>0.0510730002529454</v>
      </c>
      <c r="C99" s="177" t="n">
        <v>0.0096600198429795</v>
      </c>
      <c r="D99" s="177" t="n">
        <v>88.8536106399843</v>
      </c>
      <c r="E99" s="176"/>
      <c r="F99" s="172"/>
    </row>
    <row r="100" customFormat="false" ht="12.75" hidden="false" customHeight="false" outlineLevel="0" collapsed="false">
      <c r="A100" s="168" t="n">
        <v>39995</v>
      </c>
      <c r="B100" s="177" t="n">
        <v>0.0511690362565154</v>
      </c>
      <c r="C100" s="177" t="n">
        <v>0.0098136979955128</v>
      </c>
      <c r="D100" s="177" t="n">
        <v>88.5968468928297</v>
      </c>
      <c r="E100" s="176"/>
      <c r="F100" s="172"/>
    </row>
    <row r="101" customFormat="false" ht="12.75" hidden="false" customHeight="false" outlineLevel="0" collapsed="false">
      <c r="A101" s="168" t="n">
        <v>40026</v>
      </c>
      <c r="B101" s="177" t="n">
        <v>0.0512682734634375</v>
      </c>
      <c r="C101" s="177" t="n">
        <v>0.0099724989305723</v>
      </c>
      <c r="D101" s="177" t="n">
        <v>88.3332024968554</v>
      </c>
      <c r="E101" s="176"/>
      <c r="F101" s="172"/>
    </row>
    <row r="102" customFormat="false" ht="12.75" hidden="false" customHeight="false" outlineLevel="0" collapsed="false">
      <c r="A102" s="168" t="n">
        <v>40057</v>
      </c>
      <c r="B102" s="177" t="n">
        <v>0.0513675106736464</v>
      </c>
      <c r="C102" s="177" t="n">
        <v>0.0101313000459693</v>
      </c>
      <c r="D102" s="177" t="n">
        <v>88.0712531793951</v>
      </c>
      <c r="E102" s="176"/>
    </row>
    <row r="103" customFormat="false" ht="12.75" hidden="false" customHeight="false" outlineLevel="0" collapsed="false">
      <c r="A103" s="168" t="n">
        <v>40087</v>
      </c>
      <c r="B103" s="177" t="n">
        <v>0.0514635466866542</v>
      </c>
      <c r="C103" s="177" t="n">
        <v>0.0102849787164327</v>
      </c>
      <c r="D103" s="177" t="n">
        <v>87.819357791372</v>
      </c>
      <c r="E103" s="176"/>
      <c r="F103" s="172"/>
    </row>
    <row r="104" customFormat="false" ht="12.75" hidden="false" customHeight="false" outlineLevel="0" collapsed="false">
      <c r="A104" s="168" t="n">
        <v>40118</v>
      </c>
      <c r="B104" s="177" t="n">
        <v>0.0515627839033286</v>
      </c>
      <c r="C104" s="177" t="n">
        <v>0.0104437801866464</v>
      </c>
      <c r="D104" s="177" t="n">
        <v>87.560713067054</v>
      </c>
      <c r="E104" s="176"/>
    </row>
    <row r="105" customFormat="false" ht="12.75" hidden="false" customHeight="false" outlineLevel="0" collapsed="false">
      <c r="A105" s="168" t="n">
        <v>40148</v>
      </c>
      <c r="B105" s="177" t="n">
        <v>0.0516588199225931</v>
      </c>
      <c r="C105" s="177" t="n">
        <v>0.0105974592004547</v>
      </c>
      <c r="D105" s="177" t="n">
        <v>87.311996038396</v>
      </c>
      <c r="E105" s="176"/>
      <c r="F105" s="172"/>
    </row>
    <row r="106" customFormat="false" ht="12.75" hidden="false" customHeight="false" outlineLevel="0" collapsed="false">
      <c r="A106" s="168" t="n">
        <v>40179</v>
      </c>
      <c r="B106" s="177" t="n">
        <v>0.0517580571457326</v>
      </c>
      <c r="C106" s="177" t="n">
        <v>0.0107562610254321</v>
      </c>
      <c r="D106" s="177" t="n">
        <v>87.0566154913051</v>
      </c>
      <c r="E106" s="176"/>
      <c r="F106" s="172"/>
    </row>
    <row r="107" customFormat="false" ht="12.75" hidden="false" customHeight="false" outlineLevel="0" collapsed="false">
      <c r="A107" s="168" t="n">
        <v>40210</v>
      </c>
      <c r="B107" s="177" t="n">
        <v>0.0518572943721574</v>
      </c>
      <c r="C107" s="177" t="n">
        <v>0.0109150630306782</v>
      </c>
      <c r="D107" s="177" t="n">
        <v>86.8028785037512</v>
      </c>
      <c r="E107" s="176"/>
      <c r="F107" s="172"/>
    </row>
    <row r="108" customFormat="false" ht="12.75" hidden="false" customHeight="false" outlineLevel="0" collapsed="false">
      <c r="A108" s="168" t="n">
        <v>40238</v>
      </c>
      <c r="B108" s="177" t="n">
        <v>0.0519469279988485</v>
      </c>
      <c r="C108" s="177" t="n">
        <v>0.0110584972548664</v>
      </c>
      <c r="D108" s="177" t="n">
        <v>86.5751009042612</v>
      </c>
      <c r="E108" s="176"/>
      <c r="F108" s="172"/>
    </row>
    <row r="109" customFormat="false" ht="12.75" hidden="false" customHeight="false" outlineLevel="0" collapsed="false">
      <c r="A109" s="168" t="n">
        <v>40269</v>
      </c>
      <c r="B109" s="177" t="n">
        <v>0.0520461652315252</v>
      </c>
      <c r="C109" s="177" t="n">
        <v>0.011217299603167</v>
      </c>
      <c r="D109" s="177" t="n">
        <v>86.3244638934567</v>
      </c>
      <c r="E109" s="176"/>
    </row>
    <row r="110" customFormat="false" ht="12.75" hidden="false" customHeight="false" outlineLevel="0" collapsed="false">
      <c r="A110" s="168" t="n">
        <v>40299</v>
      </c>
      <c r="B110" s="177" t="n">
        <v>0.0521422012662756</v>
      </c>
      <c r="C110" s="177" t="n">
        <v>0.0113709794666725</v>
      </c>
      <c r="D110" s="177" t="n">
        <v>86.0834489800619</v>
      </c>
      <c r="E110" s="176"/>
      <c r="F110" s="172"/>
    </row>
    <row r="111" customFormat="false" ht="12.75" hidden="false" customHeight="false" outlineLevel="0" collapsed="false">
      <c r="A111" s="168" t="n">
        <v>40330</v>
      </c>
      <c r="B111" s="177" t="n">
        <v>0.0522414385054155</v>
      </c>
      <c r="C111" s="177" t="n">
        <v>0.0115297821696045</v>
      </c>
      <c r="D111" s="177" t="n">
        <v>85.8359788117805</v>
      </c>
      <c r="E111" s="176"/>
      <c r="F111" s="172"/>
    </row>
    <row r="112" customFormat="false" ht="12.75" hidden="false" customHeight="false" outlineLevel="0" collapsed="false">
      <c r="A112" s="168" t="n">
        <v>40360</v>
      </c>
      <c r="B112" s="177" t="n">
        <v>0.0523374745464205</v>
      </c>
      <c r="C112" s="177" t="n">
        <v>0.0116834623762752</v>
      </c>
      <c r="D112" s="177" t="n">
        <v>85.5980100021996</v>
      </c>
      <c r="E112" s="176"/>
      <c r="F112" s="172"/>
    </row>
    <row r="113" customFormat="false" ht="12.75" hidden="false" customHeight="false" outlineLevel="0" collapsed="false">
      <c r="A113" s="168" t="n">
        <v>40391</v>
      </c>
      <c r="B113" s="177" t="n">
        <v>0.0524367117920237</v>
      </c>
      <c r="C113" s="177" t="n">
        <v>0.011842265433784</v>
      </c>
      <c r="D113" s="177" t="n">
        <v>85.3536684247554</v>
      </c>
      <c r="E113" s="176"/>
      <c r="F113" s="172"/>
    </row>
    <row r="114" customFormat="false" ht="12.75" hidden="false" customHeight="false" outlineLevel="0" collapsed="false">
      <c r="A114" s="168" t="n">
        <v>40422</v>
      </c>
      <c r="B114" s="177" t="n">
        <v>0.0525359490409114</v>
      </c>
      <c r="C114" s="177" t="n">
        <v>0.0120010686714673</v>
      </c>
      <c r="D114" s="177" t="n">
        <v>85.1109023204635</v>
      </c>
      <c r="E114" s="176"/>
    </row>
    <row r="115" customFormat="false" ht="12.75" hidden="false" customHeight="false" outlineLevel="0" collapsed="false">
      <c r="A115" s="168" t="n">
        <v>40452</v>
      </c>
      <c r="B115" s="177" t="n">
        <v>0.0526319850913484</v>
      </c>
      <c r="C115" s="177" t="n">
        <v>0.0121547493956009</v>
      </c>
      <c r="D115" s="177" t="n">
        <v>84.8774583550263</v>
      </c>
      <c r="E115" s="176"/>
      <c r="F115" s="172"/>
    </row>
    <row r="116" customFormat="false" ht="12.75" hidden="false" customHeight="false" outlineLevel="0" collapsed="false">
      <c r="A116" s="168" t="n">
        <v>40483</v>
      </c>
      <c r="B116" s="177" t="n">
        <v>0.052731222346698</v>
      </c>
      <c r="C116" s="177" t="n">
        <v>0.0123135529877807</v>
      </c>
      <c r="D116" s="177" t="n">
        <v>84.6377642830049</v>
      </c>
      <c r="E116" s="176"/>
    </row>
    <row r="117" customFormat="false" ht="12.75" hidden="false" customHeight="false" outlineLevel="0" collapsed="false">
      <c r="A117" s="168" t="n">
        <v>40513</v>
      </c>
      <c r="B117" s="177" t="n">
        <v>0.0528272584033886</v>
      </c>
      <c r="C117" s="177" t="n">
        <v>0.0124672340549501</v>
      </c>
      <c r="D117" s="177" t="n">
        <v>84.4072753923142</v>
      </c>
      <c r="E117" s="176"/>
      <c r="F117" s="172"/>
    </row>
    <row r="118" customFormat="false" ht="12.75" hidden="false" customHeight="false" outlineLevel="0" collapsed="false">
      <c r="A118" s="168" t="n">
        <v>40544</v>
      </c>
      <c r="B118" s="177" t="n">
        <v>0.0529264956651989</v>
      </c>
      <c r="C118" s="177" t="n">
        <v>0.012626038001573</v>
      </c>
      <c r="D118" s="177" t="n">
        <v>84.1706165885882</v>
      </c>
      <c r="E118" s="176"/>
      <c r="F118" s="172"/>
    </row>
    <row r="119" customFormat="false" ht="12.75" hidden="false" customHeight="false" outlineLevel="0" collapsed="false">
      <c r="A119" s="168" t="n">
        <v>40575</v>
      </c>
      <c r="B119" s="177" t="n">
        <v>0.0530257329302932</v>
      </c>
      <c r="C119" s="177" t="n">
        <v>0.0127848421283021</v>
      </c>
      <c r="D119" s="177" t="n">
        <v>83.9354863942752</v>
      </c>
      <c r="E119" s="176"/>
      <c r="F119" s="172"/>
    </row>
    <row r="120" customFormat="false" ht="12.75" hidden="false" customHeight="false" outlineLevel="0" collapsed="false">
      <c r="A120" s="168" t="n">
        <v>40603</v>
      </c>
      <c r="B120" s="177" t="n">
        <v>0.0531153665919097</v>
      </c>
      <c r="C120" s="177" t="n">
        <v>0.0129282782685292</v>
      </c>
      <c r="D120" s="177" t="n">
        <v>83.7244168942205</v>
      </c>
      <c r="E120" s="176"/>
      <c r="F120" s="172"/>
    </row>
    <row r="121" customFormat="false" ht="12.75" hidden="false" customHeight="false" outlineLevel="0" collapsed="false">
      <c r="A121" s="168" t="n">
        <v>40634</v>
      </c>
      <c r="B121" s="177" t="n">
        <v>0.0532146038632528</v>
      </c>
      <c r="C121" s="177" t="n">
        <v>0.0130870827380032</v>
      </c>
      <c r="D121" s="177" t="n">
        <v>83.4921704370147</v>
      </c>
      <c r="E121" s="176"/>
    </row>
    <row r="122" customFormat="false" ht="12.75" hidden="false" customHeight="false" outlineLevel="0" collapsed="false">
      <c r="A122" s="168" t="n">
        <v>40664</v>
      </c>
      <c r="B122" s="177" t="n">
        <v>0.0533106399354204</v>
      </c>
      <c r="C122" s="177" t="n">
        <v>0.0132407646541033</v>
      </c>
      <c r="D122" s="177" t="n">
        <v>83.2688459007894</v>
      </c>
      <c r="E122" s="176"/>
      <c r="F122" s="172"/>
    </row>
    <row r="123" customFormat="false" ht="12.75" hidden="false" customHeight="false" outlineLevel="0" collapsed="false">
      <c r="A123" s="168" t="n">
        <v>40695</v>
      </c>
      <c r="B123" s="177" t="n">
        <v>0.0534098772132232</v>
      </c>
      <c r="C123" s="177" t="n">
        <v>0.0133995694778886</v>
      </c>
      <c r="D123" s="177" t="n">
        <v>83.0395461664829</v>
      </c>
      <c r="E123" s="176"/>
      <c r="F123" s="172"/>
    </row>
    <row r="124" customFormat="false" ht="12.75" hidden="false" customHeight="false" outlineLevel="0" collapsed="false">
      <c r="A124" s="168" t="n">
        <v>40725</v>
      </c>
      <c r="B124" s="177" t="n">
        <v>0.0535059132916413</v>
      </c>
      <c r="C124" s="177" t="n">
        <v>0.0135532517368437</v>
      </c>
      <c r="D124" s="177" t="n">
        <v>82.8190563922321</v>
      </c>
      <c r="E124" s="176"/>
      <c r="F124" s="172"/>
    </row>
    <row r="125" customFormat="false" ht="12.75" hidden="false" customHeight="false" outlineLevel="0" collapsed="false">
      <c r="A125" s="168" t="n">
        <v>40756</v>
      </c>
      <c r="B125" s="177" t="n">
        <v>0.0536051505759034</v>
      </c>
      <c r="C125" s="177" t="n">
        <v>0.0137120569148865</v>
      </c>
      <c r="D125" s="177" t="n">
        <v>82.5926685812612</v>
      </c>
      <c r="E125" s="176"/>
    </row>
    <row r="126" customFormat="false" ht="12.75" hidden="false" customHeight="false" outlineLevel="0" collapsed="false">
      <c r="A126" s="168" t="n">
        <v>40787</v>
      </c>
      <c r="B126" s="177" t="n">
        <v>0.0537043878634473</v>
      </c>
      <c r="C126" s="177"/>
      <c r="D126" s="177" t="n">
        <v>82.3677474389743</v>
      </c>
    </row>
    <row r="127" customFormat="false" ht="12.75" hidden="false" customHeight="false" outlineLevel="0" collapsed="false">
      <c r="A127" s="168" t="n">
        <v>40817</v>
      </c>
      <c r="B127" s="177" t="n">
        <v>0.053800423951293</v>
      </c>
      <c r="C127" s="177"/>
      <c r="D127" s="177" t="n">
        <v>82.1514700149151</v>
      </c>
    </row>
    <row r="128" customFormat="false" ht="12.75" hidden="false" customHeight="false" outlineLevel="0" collapsed="false">
      <c r="A128" s="168" t="n">
        <v>40848</v>
      </c>
      <c r="B128" s="177" t="n">
        <v>0.0538842016132382</v>
      </c>
      <c r="C128" s="175"/>
      <c r="D128" s="175" t="n">
        <v>82.1514700149151</v>
      </c>
    </row>
    <row r="129" customFormat="false" ht="12.75" hidden="false" customHeight="false" outlineLevel="0" collapsed="false">
      <c r="A129" s="168" t="n">
        <v>40878</v>
      </c>
      <c r="B129" s="177" t="n">
        <v>0.0539445616320209</v>
      </c>
      <c r="C129" s="175"/>
      <c r="D129" s="175" t="n">
        <v>82.1514700149151</v>
      </c>
    </row>
    <row r="130" customFormat="false" ht="12.75" hidden="false" customHeight="false" outlineLevel="0" collapsed="false">
      <c r="A130" s="168" t="n">
        <v>40909</v>
      </c>
      <c r="B130" s="177" t="n">
        <v>0.0540069336527056</v>
      </c>
      <c r="C130" s="175"/>
      <c r="D130" s="175" t="n">
        <v>82.1514700149151</v>
      </c>
    </row>
    <row r="131" customFormat="false" ht="12.75" hidden="false" customHeight="false" outlineLevel="0" collapsed="false">
      <c r="A131" s="168" t="n">
        <v>40940</v>
      </c>
      <c r="B131" s="177" t="n">
        <v>0.0540693056746866</v>
      </c>
      <c r="C131" s="175"/>
      <c r="D131" s="175" t="n">
        <v>82.1514700149151</v>
      </c>
    </row>
    <row r="132" customFormat="false" ht="12.75" hidden="false" customHeight="false" outlineLevel="0" collapsed="false">
      <c r="A132" s="168" t="n">
        <v>40969</v>
      </c>
      <c r="B132" s="177" t="n">
        <v>0.0541276536964226</v>
      </c>
      <c r="C132" s="175"/>
      <c r="D132" s="175" t="n">
        <v>82.1514700149151</v>
      </c>
    </row>
    <row r="133" customFormat="false" ht="12.75" hidden="false" customHeight="false" outlineLevel="0" collapsed="false">
      <c r="A133" s="168" t="n">
        <v>41000</v>
      </c>
      <c r="B133" s="177" t="n">
        <v>0.0541900257209131</v>
      </c>
      <c r="C133" s="175"/>
      <c r="D133" s="175"/>
    </row>
    <row r="134" customFormat="false" ht="12.75" hidden="false" customHeight="false" outlineLevel="0" collapsed="false">
      <c r="A134" s="168" t="n">
        <v>41030</v>
      </c>
      <c r="B134" s="177" t="n">
        <v>0.054250385745847</v>
      </c>
      <c r="C134" s="175"/>
      <c r="D134" s="175"/>
    </row>
    <row r="135" customFormat="false" ht="12.75" hidden="false" customHeight="false" outlineLevel="0" collapsed="false">
      <c r="A135" s="168" t="n">
        <v>41061</v>
      </c>
      <c r="B135" s="177" t="n">
        <v>0.0543127577728875</v>
      </c>
      <c r="C135" s="175"/>
      <c r="D135" s="175"/>
    </row>
    <row r="136" customFormat="false" ht="12.75" hidden="false" customHeight="false" outlineLevel="0" collapsed="false">
      <c r="A136" s="168" t="n">
        <v>41091</v>
      </c>
      <c r="B136" s="177" t="n">
        <v>0.05437311780029</v>
      </c>
      <c r="C136" s="175"/>
      <c r="D136" s="175"/>
    </row>
    <row r="137" customFormat="false" ht="12.75" hidden="false" customHeight="false" outlineLevel="0" collapsed="false">
      <c r="A137" s="168" t="n">
        <v>41122</v>
      </c>
      <c r="B137" s="177" t="n">
        <v>0.0544354898298809</v>
      </c>
      <c r="C137" s="175"/>
      <c r="D137" s="175"/>
    </row>
    <row r="138" customFormat="false" ht="12.75" hidden="false" customHeight="false" outlineLevel="0" collapsed="false">
      <c r="A138" s="168" t="n">
        <v>41153</v>
      </c>
      <c r="B138" s="177" t="n">
        <v>0.0544978618607686</v>
      </c>
      <c r="C138" s="175"/>
      <c r="D138" s="175"/>
    </row>
    <row r="139" customFormat="false" ht="12.75" hidden="false" customHeight="false" outlineLevel="0" collapsed="false">
      <c r="A139" s="168" t="n">
        <v>41183</v>
      </c>
      <c r="B139" s="177" t="n">
        <v>0.054558221891893</v>
      </c>
      <c r="C139" s="175"/>
      <c r="D139" s="175"/>
    </row>
    <row r="140" customFormat="false" ht="12.75" hidden="false" customHeight="false" outlineLevel="0" collapsed="false">
      <c r="A140" s="168" t="n">
        <v>41214</v>
      </c>
      <c r="B140" s="177" t="n">
        <v>0.0546205939253306</v>
      </c>
      <c r="C140" s="175"/>
      <c r="D140" s="175"/>
    </row>
    <row r="141" customFormat="false" ht="12.75" hidden="false" customHeight="false" outlineLevel="0" collapsed="false">
      <c r="A141" s="168" t="n">
        <v>41244</v>
      </c>
      <c r="B141" s="177" t="n">
        <v>0.0546809539589232</v>
      </c>
      <c r="C141" s="175"/>
      <c r="D141" s="175"/>
    </row>
    <row r="142" customFormat="false" ht="12.75" hidden="false" customHeight="false" outlineLevel="0" collapsed="false">
      <c r="A142" s="168" t="n">
        <v>41275</v>
      </c>
      <c r="B142" s="177" t="n">
        <v>0.0547433259949108</v>
      </c>
      <c r="C142" s="175"/>
      <c r="D142" s="175"/>
    </row>
    <row r="143" customFormat="false" ht="12.75" hidden="false" customHeight="false" outlineLevel="0" collapsed="false">
      <c r="A143" s="168" t="n">
        <v>41306</v>
      </c>
      <c r="B143" s="177" t="n">
        <v>0.0548056980321943</v>
      </c>
      <c r="C143" s="175"/>
      <c r="D143" s="175"/>
    </row>
    <row r="144" customFormat="false" ht="12.75" hidden="false" customHeight="false" outlineLevel="0" collapsed="false">
      <c r="A144" s="168" t="n">
        <v>41334</v>
      </c>
      <c r="B144" s="177" t="n">
        <v>0.0548620340669839</v>
      </c>
      <c r="C144" s="175"/>
      <c r="D144" s="175"/>
    </row>
    <row r="145" customFormat="false" ht="12.75" hidden="false" customHeight="false" outlineLevel="0" collapsed="false">
      <c r="A145" s="168" t="n">
        <v>41365</v>
      </c>
      <c r="B145" s="177" t="n">
        <v>0.0549244061067333</v>
      </c>
      <c r="C145" s="175"/>
      <c r="D145" s="175"/>
    </row>
    <row r="146" customFormat="false" ht="12.75" hidden="false" customHeight="false" outlineLevel="0" collapsed="false">
      <c r="A146" s="168" t="n">
        <v>41395</v>
      </c>
      <c r="B146" s="177" t="n">
        <v>0.0549847661464349</v>
      </c>
      <c r="C146" s="175"/>
      <c r="D146" s="175"/>
    </row>
    <row r="147" customFormat="false" ht="12.75" hidden="false" customHeight="false" outlineLevel="0" collapsed="false">
      <c r="A147" s="168" t="n">
        <v>41426</v>
      </c>
      <c r="B147" s="177" t="n">
        <v>0.0550471381887343</v>
      </c>
      <c r="C147" s="175"/>
      <c r="D147" s="175"/>
    </row>
    <row r="148" customFormat="false" ht="12.75" hidden="false" customHeight="false" outlineLevel="0" collapsed="false">
      <c r="A148" s="168" t="n">
        <v>41456</v>
      </c>
      <c r="B148" s="177" t="n">
        <v>0.0551074982309028</v>
      </c>
      <c r="C148" s="175"/>
      <c r="D148" s="175"/>
    </row>
    <row r="149" customFormat="false" ht="12.75" hidden="false" customHeight="false" outlineLevel="0" collapsed="false">
      <c r="A149" s="168" t="n">
        <v>41487</v>
      </c>
      <c r="B149" s="177" t="n">
        <v>0.0551698702757517</v>
      </c>
      <c r="C149" s="175"/>
      <c r="D149" s="175"/>
    </row>
    <row r="150" customFormat="false" ht="12.75" hidden="false" customHeight="false" outlineLevel="0" collapsed="false">
      <c r="A150" s="168" t="n">
        <v>41518</v>
      </c>
      <c r="B150" s="177" t="n">
        <v>0.0552322423218965</v>
      </c>
      <c r="C150" s="175"/>
      <c r="D150" s="175"/>
    </row>
    <row r="151" customFormat="false" ht="12.75" hidden="false" customHeight="false" outlineLevel="0" collapsed="false">
      <c r="A151" s="168" t="n">
        <v>41548</v>
      </c>
      <c r="B151" s="177" t="n">
        <v>0.0552926023677864</v>
      </c>
      <c r="C151" s="175"/>
      <c r="D151" s="175"/>
    </row>
    <row r="152" customFormat="false" ht="12.75" hidden="false" customHeight="false" outlineLevel="0" collapsed="false">
      <c r="A152" s="168" t="n">
        <v>41579</v>
      </c>
      <c r="B152" s="177" t="n">
        <v>0.0553549744164803</v>
      </c>
      <c r="C152" s="175"/>
      <c r="D152" s="175"/>
    </row>
    <row r="153" customFormat="false" ht="12.75" hidden="false" customHeight="false" outlineLevel="0" collapsed="false">
      <c r="A153" s="168" t="n">
        <v>41609</v>
      </c>
      <c r="B153" s="177" t="n">
        <v>0.0554153344648372</v>
      </c>
      <c r="C153" s="175"/>
      <c r="D153" s="175"/>
    </row>
    <row r="154" customFormat="false" ht="12.75" hidden="false" customHeight="false" outlineLevel="0" collapsed="false">
      <c r="A154" s="168" t="n">
        <v>41640</v>
      </c>
      <c r="B154" s="177" t="n">
        <v>0.0554777065160805</v>
      </c>
      <c r="C154" s="175"/>
      <c r="D154" s="175"/>
    </row>
    <row r="155" customFormat="false" ht="12.75" hidden="false" customHeight="false" outlineLevel="0" collapsed="false">
      <c r="A155" s="168" t="n">
        <v>41671</v>
      </c>
      <c r="B155" s="177" t="n">
        <v>0.0555400785686189</v>
      </c>
      <c r="C155" s="175"/>
      <c r="D155" s="175"/>
    </row>
    <row r="156" customFormat="false" ht="12.75" hidden="false" customHeight="false" outlineLevel="0" collapsed="false">
      <c r="A156" s="168" t="n">
        <v>41699</v>
      </c>
      <c r="B156" s="177" t="n">
        <v>0.0555964146171868</v>
      </c>
      <c r="C156" s="175"/>
      <c r="D156" s="175"/>
    </row>
    <row r="157" customFormat="false" ht="12.75" hidden="false" customHeight="false" outlineLevel="0" collapsed="false">
      <c r="A157" s="168" t="n">
        <v>41730</v>
      </c>
      <c r="B157" s="177" t="n">
        <v>0.0556587866721907</v>
      </c>
      <c r="C157" s="175"/>
      <c r="D157" s="175"/>
    </row>
    <row r="158" customFormat="false" ht="12.75" hidden="false" customHeight="false" outlineLevel="0" collapsed="false">
      <c r="A158" s="168" t="n">
        <v>41760</v>
      </c>
      <c r="B158" s="177" t="n">
        <v>0.0557191467266542</v>
      </c>
      <c r="C158" s="175"/>
      <c r="D158" s="175"/>
    </row>
    <row r="159" customFormat="false" ht="12.75" hidden="false" customHeight="false" outlineLevel="0" collapsed="false">
      <c r="A159" s="168" t="n">
        <v>41791</v>
      </c>
      <c r="B159" s="177" t="n">
        <v>0.0557815187842068</v>
      </c>
      <c r="C159" s="175"/>
      <c r="D159" s="175"/>
    </row>
    <row r="160" customFormat="false" ht="12.75" hidden="false" customHeight="false" outlineLevel="0" collapsed="false">
      <c r="A160" s="168" t="n">
        <v>41821</v>
      </c>
      <c r="B160" s="177" t="n">
        <v>0.0558418788411368</v>
      </c>
      <c r="C160" s="175"/>
      <c r="D160" s="175"/>
    </row>
    <row r="161" customFormat="false" ht="12.75" hidden="false" customHeight="false" outlineLevel="0" collapsed="false">
      <c r="A161" s="168" t="n">
        <v>41852</v>
      </c>
      <c r="B161" s="177" t="n">
        <v>0.055904250901238</v>
      </c>
      <c r="C161" s="175"/>
      <c r="D161" s="175"/>
    </row>
    <row r="162" customFormat="false" ht="12.75" hidden="false" customHeight="false" outlineLevel="0" collapsed="false">
      <c r="A162" s="168" t="n">
        <v>41883</v>
      </c>
      <c r="B162" s="177" t="n">
        <v>0.055966622962635</v>
      </c>
      <c r="C162" s="175"/>
      <c r="D162" s="175"/>
    </row>
    <row r="163" customFormat="false" ht="12.75" hidden="false" customHeight="false" outlineLevel="0" collapsed="false">
      <c r="A163" s="168" t="n">
        <v>41913</v>
      </c>
      <c r="B163" s="177" t="n">
        <v>0.0560269830232842</v>
      </c>
      <c r="C163" s="175"/>
      <c r="D163" s="175"/>
    </row>
    <row r="164" customFormat="false" ht="12.75" hidden="false" customHeight="false" outlineLevel="0" collapsed="false">
      <c r="A164" s="168" t="n">
        <v>41944</v>
      </c>
      <c r="B164" s="177" t="n">
        <v>0.0560893550872294</v>
      </c>
      <c r="C164" s="175"/>
      <c r="D164" s="175"/>
    </row>
    <row r="165" customFormat="false" ht="12.75" hidden="false" customHeight="false" outlineLevel="0" collapsed="false">
      <c r="A165" s="168" t="n">
        <v>41974</v>
      </c>
      <c r="B165" s="177" t="n">
        <v>0.0561497151503452</v>
      </c>
      <c r="C165" s="175"/>
      <c r="D165" s="175"/>
    </row>
    <row r="166" customFormat="false" ht="12.75" hidden="false" customHeight="false" outlineLevel="0" collapsed="false">
      <c r="A166" s="168" t="n">
        <v>42005</v>
      </c>
      <c r="B166" s="177" t="n">
        <v>0.0562120872168386</v>
      </c>
      <c r="C166" s="175"/>
      <c r="D166" s="175"/>
    </row>
    <row r="167" customFormat="false" ht="12.75" hidden="false" customHeight="false" outlineLevel="0" collapsed="false">
      <c r="A167" s="168" t="n">
        <v>42036</v>
      </c>
      <c r="B167" s="177" t="n">
        <v>0.0562744592846274</v>
      </c>
      <c r="C167" s="175"/>
      <c r="D167" s="175"/>
    </row>
    <row r="168" customFormat="false" ht="12.75" hidden="false" customHeight="false" outlineLevel="0" collapsed="false">
      <c r="A168" s="168" t="n">
        <v>42064</v>
      </c>
      <c r="B168" s="177" t="n">
        <v>0.0563307953469683</v>
      </c>
      <c r="C168" s="175"/>
      <c r="D168" s="175"/>
    </row>
    <row r="169" customFormat="false" ht="12.75" hidden="false" customHeight="false" outlineLevel="0" collapsed="false">
      <c r="A169" s="168" t="n">
        <v>42095</v>
      </c>
      <c r="B169" s="177" t="n">
        <v>0.0563931674172218</v>
      </c>
      <c r="C169" s="175"/>
      <c r="D169" s="175"/>
    </row>
    <row r="170" customFormat="false" ht="12.75" hidden="false" customHeight="false" outlineLevel="0" collapsed="false">
      <c r="A170" s="168" t="n">
        <v>42125</v>
      </c>
      <c r="B170" s="177" t="n">
        <v>0.0564535274864411</v>
      </c>
      <c r="C170" s="175"/>
      <c r="D170" s="175"/>
    </row>
    <row r="171" customFormat="false" ht="12.75" hidden="false" customHeight="false" outlineLevel="0" collapsed="false">
      <c r="A171" s="168" t="n">
        <v>42156</v>
      </c>
      <c r="B171" s="177" t="n">
        <v>0.0565158995592423</v>
      </c>
      <c r="C171" s="175"/>
      <c r="D171" s="175"/>
    </row>
    <row r="172" customFormat="false" ht="12.75" hidden="false" customHeight="false" outlineLevel="0" collapsed="false">
      <c r="A172" s="168" t="n">
        <v>42186</v>
      </c>
      <c r="B172" s="177" t="n">
        <v>0.0565762596309276</v>
      </c>
      <c r="C172" s="175"/>
      <c r="D172" s="175"/>
    </row>
    <row r="173" customFormat="false" ht="12.75" hidden="false" customHeight="false" outlineLevel="0" collapsed="false">
      <c r="A173" s="168" t="n">
        <v>42217</v>
      </c>
      <c r="B173" s="177" t="n">
        <v>0.0566386317062761</v>
      </c>
      <c r="C173" s="175"/>
      <c r="D173" s="175"/>
    </row>
    <row r="174" customFormat="false" ht="12.75" hidden="false" customHeight="false" outlineLevel="0" collapsed="false">
      <c r="A174" s="168" t="n">
        <v>42248</v>
      </c>
      <c r="B174" s="177" t="n">
        <v>0.0567010037829201</v>
      </c>
      <c r="C174" s="175"/>
      <c r="D174" s="175"/>
    </row>
    <row r="175" customFormat="false" ht="12.75" hidden="false" customHeight="false" outlineLevel="0" collapsed="false">
      <c r="A175" s="168" t="n">
        <v>42278</v>
      </c>
      <c r="B175" s="177" t="n">
        <v>0.0567613638583233</v>
      </c>
      <c r="C175" s="175"/>
      <c r="D175" s="175"/>
    </row>
    <row r="176" customFormat="false" ht="12.75" hidden="false" customHeight="false" outlineLevel="0" collapsed="false">
      <c r="A176" s="168" t="n">
        <v>42309</v>
      </c>
      <c r="B176" s="177" t="n">
        <v>0.0568237359375146</v>
      </c>
      <c r="C176" s="175"/>
      <c r="D176" s="175"/>
    </row>
    <row r="177" customFormat="false" ht="12.75" hidden="false" customHeight="false" outlineLevel="0" collapsed="false">
      <c r="A177" s="168" t="n">
        <v>42339</v>
      </c>
      <c r="B177" s="177" t="n">
        <v>0.0568840960153834</v>
      </c>
      <c r="C177" s="175"/>
      <c r="D177" s="175"/>
    </row>
    <row r="178" customFormat="false" ht="12.75" hidden="false" customHeight="false" outlineLevel="0" collapsed="false">
      <c r="A178" s="168" t="n">
        <v>42370</v>
      </c>
      <c r="B178" s="177" t="n">
        <v>0.0569464680971219</v>
      </c>
      <c r="C178" s="175"/>
      <c r="D178" s="175"/>
    </row>
    <row r="179" customFormat="false" ht="12.75" hidden="false" customHeight="false" outlineLevel="0" collapsed="false">
      <c r="A179" s="168" t="n">
        <v>42401</v>
      </c>
      <c r="B179" s="177" t="n">
        <v>0.057008840180155</v>
      </c>
      <c r="C179" s="175"/>
      <c r="D179" s="175"/>
    </row>
    <row r="180" customFormat="false" ht="12.75" hidden="false" customHeight="false" outlineLevel="0" collapsed="false">
      <c r="A180" s="168" t="n">
        <v>42430</v>
      </c>
      <c r="B180" s="177" t="n">
        <v>0.0570671882590026</v>
      </c>
      <c r="C180" s="175"/>
      <c r="D180" s="175"/>
    </row>
    <row r="181" customFormat="false" ht="12.75" hidden="false" customHeight="false" outlineLevel="0" collapsed="false">
      <c r="A181" s="168" t="n">
        <v>42461</v>
      </c>
      <c r="B181" s="177" t="n">
        <v>0.0571295603445408</v>
      </c>
      <c r="C181" s="175"/>
      <c r="D181" s="175"/>
    </row>
    <row r="182" customFormat="false" ht="12.75" hidden="false" customHeight="false" outlineLevel="0" collapsed="false">
      <c r="A182" s="168" t="n">
        <v>42491</v>
      </c>
      <c r="B182" s="177" t="n">
        <v>0.0571899204285522</v>
      </c>
      <c r="C182" s="175"/>
      <c r="D182" s="175"/>
    </row>
    <row r="183" customFormat="false" ht="12.75" hidden="false" customHeight="false" outlineLevel="0" collapsed="false">
      <c r="A183" s="168" t="n">
        <v>42522</v>
      </c>
      <c r="B183" s="177" t="n">
        <v>0.0572522925166372</v>
      </c>
      <c r="C183" s="175"/>
      <c r="D183" s="175"/>
    </row>
    <row r="184" customFormat="false" ht="12.75" hidden="false" customHeight="false" outlineLevel="0" collapsed="false">
      <c r="A184" s="168" t="n">
        <v>42552</v>
      </c>
      <c r="B184" s="177" t="n">
        <v>0.0573126526031138</v>
      </c>
      <c r="C184" s="175"/>
      <c r="D184" s="175"/>
    </row>
    <row r="185" customFormat="false" ht="12.75" hidden="false" customHeight="false" outlineLevel="0" collapsed="false">
      <c r="A185" s="168" t="n">
        <v>42583</v>
      </c>
      <c r="B185" s="177" t="n">
        <v>0.0573750246937457</v>
      </c>
      <c r="C185" s="175"/>
      <c r="D185" s="175"/>
    </row>
    <row r="186" customFormat="false" ht="12.75" hidden="false" customHeight="false" outlineLevel="0" collapsed="false">
      <c r="A186" s="168" t="n">
        <v>42614</v>
      </c>
      <c r="B186" s="177" t="n">
        <v>0.0574373967856725</v>
      </c>
      <c r="C186" s="175"/>
      <c r="D186" s="175"/>
    </row>
    <row r="187" customFormat="false" ht="12.75" hidden="false" customHeight="false" outlineLevel="0" collapsed="false">
      <c r="A187" s="168" t="n">
        <v>42644</v>
      </c>
      <c r="B187" s="177" t="n">
        <v>0.0574977568758657</v>
      </c>
      <c r="C187" s="175"/>
      <c r="D187" s="175"/>
    </row>
    <row r="188" customFormat="false" ht="12.75" hidden="false" customHeight="false" outlineLevel="0" collapsed="false">
      <c r="A188" s="168" t="n">
        <v>42675</v>
      </c>
      <c r="B188" s="177" t="n">
        <v>0.0575601289703389</v>
      </c>
      <c r="C188" s="175"/>
      <c r="D188" s="175"/>
    </row>
    <row r="189" customFormat="false" ht="12.75" hidden="false" customHeight="false" outlineLevel="0" collapsed="false">
      <c r="A189" s="168" t="n">
        <v>42705</v>
      </c>
      <c r="B189" s="177" t="n">
        <v>0.0576204890629963</v>
      </c>
      <c r="C189" s="175"/>
      <c r="D189" s="175"/>
    </row>
    <row r="190" customFormat="false" ht="12.75" hidden="false" customHeight="false" outlineLevel="0" collapsed="false">
      <c r="A190" s="168" t="n">
        <v>42736</v>
      </c>
      <c r="B190" s="177" t="n">
        <v>0.057682861160016</v>
      </c>
      <c r="C190" s="175"/>
      <c r="D190" s="175"/>
    </row>
    <row r="191" customFormat="false" ht="12.75" hidden="false" customHeight="false" outlineLevel="0" collapsed="false">
      <c r="A191" s="168" t="n">
        <v>42767</v>
      </c>
      <c r="B191" s="177" t="n">
        <v>0.0577452332583293</v>
      </c>
      <c r="C191" s="175"/>
      <c r="D191" s="175"/>
    </row>
    <row r="192" customFormat="false" ht="12.75" hidden="false" customHeight="false" outlineLevel="0" collapsed="false">
      <c r="A192" s="168" t="n">
        <v>42795</v>
      </c>
      <c r="B192" s="177" t="n">
        <v>0.0578015693482405</v>
      </c>
      <c r="C192" s="175"/>
      <c r="D192" s="175"/>
    </row>
    <row r="193" customFormat="false" ht="12.75" hidden="false" customHeight="false" outlineLevel="0" collapsed="false">
      <c r="A193" s="168" t="n">
        <v>42826</v>
      </c>
      <c r="B193" s="177" t="n">
        <v>0.0578639414490172</v>
      </c>
      <c r="C193" s="175"/>
      <c r="D193" s="175"/>
    </row>
    <row r="194" customFormat="false" ht="12.75" hidden="false" customHeight="false" outlineLevel="0" collapsed="false">
      <c r="A194" s="168" t="n">
        <v>42856</v>
      </c>
      <c r="B194" s="177" t="n">
        <v>0.0579243015477746</v>
      </c>
      <c r="C194" s="175"/>
      <c r="D194" s="175"/>
    </row>
    <row r="195" customFormat="false" ht="12.75" hidden="false" customHeight="false" outlineLevel="0" collapsed="false">
      <c r="A195" s="168" t="n">
        <v>42887</v>
      </c>
      <c r="B195" s="177" t="n">
        <v>0.0579866736510972</v>
      </c>
      <c r="C195" s="175"/>
      <c r="D195" s="175"/>
    </row>
    <row r="196" customFormat="false" ht="12.75" hidden="false" customHeight="false" outlineLevel="0" collapsed="false">
      <c r="A196" s="168" t="n">
        <v>42917</v>
      </c>
      <c r="B196" s="177" t="n">
        <v>0.0580470337523185</v>
      </c>
      <c r="C196" s="175"/>
      <c r="D196" s="175"/>
    </row>
    <row r="197" customFormat="false" ht="12.75" hidden="false" customHeight="false" outlineLevel="0" collapsed="false">
      <c r="A197" s="168" t="n">
        <v>42948</v>
      </c>
      <c r="B197" s="177" t="n">
        <v>0.058109405858187</v>
      </c>
      <c r="C197" s="175"/>
      <c r="D197" s="175"/>
    </row>
    <row r="198" customFormat="false" ht="12.75" hidden="false" customHeight="false" outlineLevel="0" collapsed="false">
      <c r="A198" s="168" t="n">
        <v>42979</v>
      </c>
      <c r="B198" s="177" t="n">
        <v>0.0581717779653492</v>
      </c>
      <c r="C198" s="175"/>
      <c r="D198" s="175"/>
    </row>
    <row r="199" customFormat="false" ht="12.75" hidden="false" customHeight="false" outlineLevel="0" collapsed="false">
      <c r="A199" s="168" t="n">
        <v>43009</v>
      </c>
      <c r="B199" s="177" t="n">
        <v>0.0582321380702862</v>
      </c>
      <c r="C199" s="175"/>
      <c r="D199" s="175"/>
    </row>
    <row r="200" customFormat="false" ht="12.75" hidden="false" customHeight="false" outlineLevel="0" collapsed="false">
      <c r="A200" s="168" t="n">
        <v>43040</v>
      </c>
      <c r="B200" s="177" t="n">
        <v>0.0582945101799939</v>
      </c>
      <c r="C200" s="175"/>
      <c r="D200" s="175"/>
    </row>
    <row r="201" customFormat="false" ht="12.75" hidden="false" customHeight="false" outlineLevel="0" collapsed="false">
      <c r="A201" s="168" t="n">
        <v>43070</v>
      </c>
      <c r="B201" s="177" t="n">
        <v>0.0583548702873946</v>
      </c>
      <c r="C201" s="175"/>
      <c r="D201" s="175"/>
    </row>
    <row r="202" customFormat="false" ht="12.75" hidden="false" customHeight="false" outlineLevel="0" collapsed="false">
      <c r="A202" s="168" t="n">
        <v>43101</v>
      </c>
      <c r="B202" s="177" t="n">
        <v>0.0584172423996483</v>
      </c>
      <c r="C202" s="175"/>
      <c r="D202" s="175"/>
    </row>
    <row r="203" customFormat="false" ht="12.75" hidden="false" customHeight="false" outlineLevel="0" collapsed="false">
      <c r="A203" s="168" t="n">
        <v>43132</v>
      </c>
      <c r="B203" s="177" t="n">
        <v>0.0584796145131952</v>
      </c>
      <c r="C203" s="175"/>
      <c r="D203" s="175"/>
    </row>
    <row r="204" customFormat="false" ht="12.75" hidden="false" customHeight="false" outlineLevel="0" collapsed="false">
      <c r="A204" s="168" t="n">
        <v>43160</v>
      </c>
      <c r="B204" s="177" t="n">
        <v>0.0585359506168657</v>
      </c>
      <c r="C204" s="175"/>
      <c r="D204" s="175"/>
    </row>
    <row r="205" customFormat="false" ht="12.75" hidden="false" customHeight="false" outlineLevel="0" collapsed="false">
      <c r="A205" s="168" t="n">
        <v>43191</v>
      </c>
      <c r="B205" s="177" t="n">
        <v>0.0585983227328746</v>
      </c>
      <c r="C205" s="175"/>
      <c r="D205" s="175"/>
    </row>
    <row r="206" customFormat="false" ht="12.75" hidden="false" customHeight="false" outlineLevel="0" collapsed="false">
      <c r="A206" s="168" t="n">
        <v>43221</v>
      </c>
      <c r="B206" s="177" t="n">
        <v>0.0586586828463727</v>
      </c>
      <c r="C206" s="175"/>
      <c r="D206" s="175"/>
    </row>
    <row r="207" customFormat="false" ht="12.75" hidden="false" customHeight="false" outlineLevel="0" collapsed="false">
      <c r="A207" s="168" t="n">
        <v>43252</v>
      </c>
      <c r="B207" s="177" t="n">
        <v>0.0587210549649266</v>
      </c>
      <c r="C207" s="175"/>
      <c r="D207" s="175"/>
    </row>
    <row r="208" customFormat="false" ht="12.75" hidden="false" customHeight="false" outlineLevel="0" collapsed="false">
      <c r="A208" s="168" t="n">
        <v>43282</v>
      </c>
      <c r="B208" s="177" t="n">
        <v>0.0587814150808881</v>
      </c>
      <c r="C208" s="175"/>
      <c r="D208" s="175"/>
    </row>
    <row r="209" customFormat="false" ht="12.75" hidden="false" customHeight="false" outlineLevel="0" collapsed="false">
      <c r="A209" s="168" t="n">
        <v>43313</v>
      </c>
      <c r="B209" s="177" t="n">
        <v>0.0588437872019871</v>
      </c>
      <c r="C209" s="175"/>
      <c r="D209" s="175"/>
    </row>
    <row r="210" customFormat="false" ht="12.75" hidden="false" customHeight="false" outlineLevel="0" collapsed="false">
      <c r="A210" s="168" t="n">
        <v>43344</v>
      </c>
      <c r="B210" s="177" t="n">
        <v>0.0589061593243798</v>
      </c>
      <c r="C210" s="175"/>
      <c r="D210" s="175"/>
    </row>
    <row r="211" customFormat="false" ht="12.75" hidden="false" customHeight="false" outlineLevel="0" collapsed="false">
      <c r="A211" s="168" t="n">
        <v>43374</v>
      </c>
      <c r="B211" s="177" t="n">
        <v>0.0589665194440556</v>
      </c>
      <c r="C211" s="175"/>
      <c r="D211" s="175"/>
    </row>
    <row r="212" customFormat="false" ht="12.75" hidden="false" customHeight="false" outlineLevel="0" collapsed="false">
      <c r="A212" s="168" t="n">
        <v>43405</v>
      </c>
      <c r="B212" s="177" t="n">
        <v>0.0590288915689925</v>
      </c>
      <c r="C212" s="175"/>
      <c r="D212" s="175"/>
    </row>
    <row r="213" customFormat="false" ht="12.75" hidden="false" customHeight="false" outlineLevel="0" collapsed="false">
      <c r="A213" s="168" t="n">
        <v>43435</v>
      </c>
      <c r="B213" s="177" t="n">
        <v>0.0590892516911312</v>
      </c>
      <c r="C213" s="175"/>
      <c r="D213" s="175"/>
    </row>
    <row r="214" customFormat="false" ht="12.75" hidden="false" customHeight="false" outlineLevel="0" collapsed="false">
      <c r="A214" s="168" t="n">
        <v>43466</v>
      </c>
      <c r="B214" s="177" t="n">
        <v>0.0591516238186132</v>
      </c>
      <c r="C214" s="175"/>
      <c r="D214" s="175"/>
    </row>
    <row r="215" customFormat="false" ht="12.75" hidden="false" customHeight="false" outlineLevel="0" collapsed="false">
      <c r="A215" s="168" t="n">
        <v>43497</v>
      </c>
      <c r="B215" s="177" t="n">
        <v>0.0592139959473883</v>
      </c>
      <c r="C215" s="175"/>
      <c r="D215" s="175"/>
    </row>
    <row r="216" customFormat="false" ht="12.75" hidden="false" customHeight="false" outlineLevel="0" collapsed="false">
      <c r="A216" s="168" t="n">
        <v>43525</v>
      </c>
      <c r="B216" s="177" t="n">
        <v>0.0592703320648127</v>
      </c>
      <c r="C216" s="175"/>
      <c r="D216" s="175"/>
    </row>
    <row r="217" customFormat="false" ht="12.75" hidden="false" customHeight="false" outlineLevel="0" collapsed="false">
      <c r="A217" s="168" t="n">
        <v>43556</v>
      </c>
      <c r="B217" s="177" t="n">
        <v>0.0593327041960485</v>
      </c>
      <c r="C217" s="175"/>
      <c r="D217" s="175"/>
    </row>
    <row r="218" customFormat="false" ht="12.75" hidden="false" customHeight="false" outlineLevel="0" collapsed="false">
      <c r="A218" s="168" t="n">
        <v>43586</v>
      </c>
      <c r="B218" s="177" t="n">
        <v>0.0593930643242824</v>
      </c>
      <c r="C218" s="175"/>
      <c r="D218" s="175"/>
    </row>
    <row r="219" customFormat="false" ht="12.75" hidden="false" customHeight="false" outlineLevel="0" collapsed="false">
      <c r="A219" s="168" t="n">
        <v>43617</v>
      </c>
      <c r="B219" s="177" t="n">
        <v>0.0594554364580628</v>
      </c>
      <c r="C219" s="175"/>
      <c r="D219" s="175"/>
    </row>
    <row r="220" customFormat="false" ht="12.75" hidden="false" customHeight="false" outlineLevel="0" collapsed="false">
      <c r="A220" s="168" t="n">
        <v>43647</v>
      </c>
      <c r="B220" s="177" t="n">
        <v>0.0595157965887587</v>
      </c>
      <c r="C220" s="175"/>
      <c r="D220" s="175"/>
    </row>
    <row r="221" customFormat="false" ht="12.75" hidden="false" customHeight="false" outlineLevel="0" collapsed="false">
      <c r="A221" s="168" t="n">
        <v>43678</v>
      </c>
      <c r="B221" s="177" t="n">
        <v>0.0595781687250834</v>
      </c>
      <c r="C221" s="175"/>
      <c r="D221" s="175"/>
    </row>
    <row r="222" customFormat="false" ht="12.75" hidden="false" customHeight="false" outlineLevel="0" collapsed="false">
      <c r="A222" s="168" t="n">
        <v>43709</v>
      </c>
      <c r="B222" s="177" t="n">
        <v>0.0596405408627008</v>
      </c>
      <c r="C222" s="175"/>
      <c r="D222" s="175"/>
    </row>
    <row r="223" customFormat="false" ht="12.75" hidden="false" customHeight="false" outlineLevel="0" collapsed="false">
      <c r="A223" s="168" t="n">
        <v>43739</v>
      </c>
      <c r="B223" s="177" t="n">
        <v>0.0597009009971097</v>
      </c>
      <c r="C223" s="175"/>
      <c r="D223" s="175"/>
    </row>
    <row r="224" customFormat="false" ht="12.75" hidden="false" customHeight="false" outlineLevel="0" collapsed="false">
      <c r="A224" s="168" t="n">
        <v>43770</v>
      </c>
      <c r="B224" s="177" t="n">
        <v>0.0597632731372713</v>
      </c>
      <c r="C224" s="175"/>
      <c r="D224" s="175"/>
    </row>
    <row r="225" customFormat="false" ht="12.75" hidden="false" customHeight="false" outlineLevel="0" collapsed="false">
      <c r="A225" s="168" t="n">
        <v>43800</v>
      </c>
      <c r="B225" s="177" t="n">
        <v>0.0598236332741418</v>
      </c>
      <c r="C225" s="175"/>
      <c r="D225" s="175"/>
    </row>
    <row r="226" customFormat="false" ht="12.75" hidden="false" customHeight="false" outlineLevel="0" collapsed="false">
      <c r="A226" s="168" t="n">
        <v>43831</v>
      </c>
      <c r="B226" s="177" t="n">
        <v>0.0598860054168471</v>
      </c>
      <c r="C226" s="175"/>
      <c r="D226" s="175"/>
    </row>
    <row r="227" customFormat="false" ht="12.75" hidden="false" customHeight="false" outlineLevel="0" collapsed="false">
      <c r="A227" s="168" t="n">
        <v>43862</v>
      </c>
      <c r="B227" s="177" t="n">
        <v>0.0599483775608447</v>
      </c>
      <c r="C227" s="175"/>
      <c r="D227" s="175"/>
    </row>
    <row r="228" customFormat="false" ht="12.75" hidden="false" customHeight="false" outlineLevel="0" collapsed="false">
      <c r="A228" s="168" t="n">
        <v>43891</v>
      </c>
      <c r="B228" s="177" t="n">
        <v>0.0600067256967227</v>
      </c>
      <c r="C228" s="175"/>
      <c r="D228" s="175"/>
    </row>
    <row r="229" customFormat="false" ht="12.75" hidden="false" customHeight="false" outlineLevel="0" collapsed="false">
      <c r="A229" s="168" t="n">
        <v>43922</v>
      </c>
      <c r="B229" s="177" t="n">
        <v>0.0600690978432219</v>
      </c>
      <c r="C229" s="175"/>
      <c r="D229" s="175"/>
    </row>
    <row r="230" customFormat="false" ht="12.75" hidden="false" customHeight="false" outlineLevel="0" collapsed="false">
      <c r="A230" s="168" t="n">
        <v>43952</v>
      </c>
      <c r="B230" s="177" t="n">
        <v>0.0601294579862266</v>
      </c>
      <c r="C230" s="175"/>
      <c r="D230" s="175"/>
    </row>
    <row r="231" customFormat="false" ht="12.75" hidden="false" customHeight="false" outlineLevel="0" collapsed="false">
      <c r="A231" s="168" t="n">
        <v>43983</v>
      </c>
      <c r="B231" s="177" t="n">
        <v>0.0601918301352695</v>
      </c>
      <c r="C231" s="175"/>
      <c r="D231" s="175"/>
    </row>
    <row r="232" customFormat="false" ht="12.75" hidden="false" customHeight="false" outlineLevel="0" collapsed="false">
      <c r="A232" s="168" t="n">
        <v>44013</v>
      </c>
      <c r="B232" s="177" t="n">
        <v>0.0602521902807354</v>
      </c>
      <c r="C232" s="175"/>
      <c r="D232" s="175"/>
    </row>
    <row r="233" customFormat="false" ht="12.75" hidden="false" customHeight="false" outlineLevel="0" collapsed="false">
      <c r="A233" s="168" t="n">
        <v>44044</v>
      </c>
      <c r="B233" s="177" t="n">
        <v>0.0603145624323211</v>
      </c>
      <c r="C233" s="175"/>
      <c r="D233" s="175"/>
    </row>
    <row r="234" customFormat="false" ht="12.75" hidden="false" customHeight="false" outlineLevel="0" collapsed="false">
      <c r="A234" s="168" t="n">
        <v>44075</v>
      </c>
      <c r="B234" s="177" t="n">
        <v>0.0603769345851997</v>
      </c>
      <c r="C234" s="175"/>
      <c r="D234" s="175"/>
    </row>
    <row r="235" customFormat="false" ht="12.75" hidden="false" customHeight="false" outlineLevel="0" collapsed="false">
      <c r="A235" s="168" t="n">
        <v>44105</v>
      </c>
      <c r="B235" s="177" t="n">
        <v>0.0604372947343772</v>
      </c>
      <c r="C235" s="175"/>
      <c r="D235" s="175"/>
    </row>
    <row r="236" customFormat="false" ht="12.75" hidden="false" customHeight="false" outlineLevel="0" collapsed="false">
      <c r="A236" s="168" t="n">
        <v>44136</v>
      </c>
      <c r="B236" s="177" t="n">
        <v>0.060499666889799</v>
      </c>
      <c r="C236" s="175"/>
      <c r="D236" s="175"/>
    </row>
    <row r="237" customFormat="false" ht="12.75" hidden="false" customHeight="false" outlineLevel="0" collapsed="false">
      <c r="A237" s="168" t="n">
        <v>44166</v>
      </c>
      <c r="B237" s="177" t="n">
        <v>0.0605600270414373</v>
      </c>
      <c r="C237" s="175"/>
      <c r="D237" s="175"/>
    </row>
    <row r="238" customFormat="false" ht="12.75" hidden="false" customHeight="false" outlineLevel="0" collapsed="false">
      <c r="A238" s="168" t="n">
        <v>44197</v>
      </c>
      <c r="B238" s="177" t="n">
        <v>0.0606223991994015</v>
      </c>
      <c r="C238" s="175"/>
      <c r="D238" s="175"/>
    </row>
    <row r="239" customFormat="false" ht="12.75" hidden="false" customHeight="false" outlineLevel="0" collapsed="false">
      <c r="A239" s="168" t="n">
        <v>44228</v>
      </c>
      <c r="B239" s="177" t="n">
        <v>0.0606847713586585</v>
      </c>
      <c r="C239" s="175"/>
      <c r="D239" s="175"/>
    </row>
    <row r="240" customFormat="false" ht="12.75" hidden="false" customHeight="false" outlineLevel="0" collapsed="false">
      <c r="A240" s="178" t="n">
        <v>0</v>
      </c>
      <c r="B240" s="179" t="e">
        <f aca="false">NA()</f>
        <v>#N/A</v>
      </c>
    </row>
    <row r="241" customFormat="false" ht="12.75" hidden="false" customHeight="false" outlineLevel="0" collapsed="false">
      <c r="A241" s="178" t="n">
        <v>0</v>
      </c>
      <c r="B241" s="179" t="e">
        <f aca="false">NA()</f>
        <v>#N/A</v>
      </c>
    </row>
    <row r="242" customFormat="false" ht="12.75" hidden="false" customHeight="false" outlineLevel="0" collapsed="false">
      <c r="A242" s="178" t="n">
        <v>0</v>
      </c>
      <c r="B242" s="179" t="e">
        <f aca="false">NA()</f>
        <v>#N/A</v>
      </c>
    </row>
    <row r="243" customFormat="false" ht="12.75" hidden="false" customHeight="false" outlineLevel="0" collapsed="false">
      <c r="A243" s="178"/>
      <c r="B243" s="179"/>
    </row>
    <row r="244" customFormat="false" ht="12.75" hidden="false" customHeight="false" outlineLevel="0" collapsed="false">
      <c r="A244" s="178"/>
      <c r="B244" s="179"/>
    </row>
    <row r="245" customFormat="false" ht="12.75" hidden="false" customHeight="false" outlineLevel="0" collapsed="false">
      <c r="A245" s="178"/>
      <c r="B245" s="179"/>
    </row>
    <row r="246" customFormat="false" ht="12.75" hidden="false" customHeight="false" outlineLevel="0" collapsed="false">
      <c r="A246" s="178"/>
      <c r="B246" s="179"/>
    </row>
    <row r="247" customFormat="false" ht="12.75" hidden="false" customHeight="false" outlineLevel="0" collapsed="false">
      <c r="A247" s="178"/>
      <c r="B247" s="179"/>
    </row>
    <row r="248" customFormat="false" ht="12.75" hidden="false" customHeight="false" outlineLevel="0" collapsed="false">
      <c r="A248" s="178"/>
      <c r="B248" s="179"/>
    </row>
    <row r="249" customFormat="false" ht="12.75" hidden="false" customHeight="false" outlineLevel="0" collapsed="false">
      <c r="A249" s="178"/>
      <c r="B249" s="179"/>
    </row>
    <row r="250" customFormat="false" ht="12.75" hidden="false" customHeight="false" outlineLevel="0" collapsed="false">
      <c r="A250" s="178"/>
      <c r="B250" s="179"/>
    </row>
    <row r="251" customFormat="false" ht="12.75" hidden="false" customHeight="false" outlineLevel="0" collapsed="false">
      <c r="A251" s="178"/>
      <c r="B251" s="179"/>
    </row>
    <row r="252" customFormat="false" ht="12.75" hidden="false" customHeight="false" outlineLevel="0" collapsed="false">
      <c r="A252" s="178"/>
      <c r="B252" s="179"/>
    </row>
    <row r="253" customFormat="false" ht="12.75" hidden="false" customHeight="false" outlineLevel="0" collapsed="false">
      <c r="A253" s="178"/>
      <c r="B253" s="179"/>
    </row>
    <row r="254" customFormat="false" ht="12.75" hidden="false" customHeight="false" outlineLevel="0" collapsed="false">
      <c r="A254" s="178"/>
      <c r="B254" s="179"/>
    </row>
    <row r="255" customFormat="false" ht="12.75" hidden="false" customHeight="false" outlineLevel="0" collapsed="false">
      <c r="A255" s="178"/>
      <c r="B255" s="179"/>
    </row>
    <row r="256" customFormat="false" ht="12.75" hidden="false" customHeight="false" outlineLevel="0" collapsed="false">
      <c r="A256" s="178"/>
      <c r="B256" s="179"/>
    </row>
    <row r="257" customFormat="false" ht="12.75" hidden="false" customHeight="false" outlineLevel="0" collapsed="false">
      <c r="A257" s="178"/>
      <c r="B257" s="179"/>
    </row>
    <row r="258" customFormat="false" ht="12.75" hidden="false" customHeight="false" outlineLevel="0" collapsed="false">
      <c r="A258" s="178"/>
      <c r="B258" s="179"/>
    </row>
    <row r="259" customFormat="false" ht="12.75" hidden="false" customHeight="false" outlineLevel="0" collapsed="false">
      <c r="A259" s="178"/>
      <c r="B259" s="179"/>
    </row>
    <row r="260" customFormat="false" ht="12.75" hidden="false" customHeight="false" outlineLevel="0" collapsed="false">
      <c r="A260" s="178"/>
      <c r="B260" s="179"/>
    </row>
    <row r="261" customFormat="false" ht="12.75" hidden="false" customHeight="false" outlineLevel="0" collapsed="false">
      <c r="A261" s="178"/>
      <c r="B261" s="179"/>
    </row>
    <row r="262" customFormat="false" ht="12.75" hidden="false" customHeight="false" outlineLevel="0" collapsed="false">
      <c r="A262" s="178"/>
      <c r="B262" s="179"/>
    </row>
    <row r="263" customFormat="false" ht="12.75" hidden="false" customHeight="false" outlineLevel="0" collapsed="false">
      <c r="A263" s="178"/>
      <c r="B263" s="179"/>
    </row>
    <row r="264" customFormat="false" ht="12.75" hidden="false" customHeight="false" outlineLevel="0" collapsed="false">
      <c r="A264" s="178"/>
      <c r="B264" s="179"/>
    </row>
    <row r="265" customFormat="false" ht="12.75" hidden="false" customHeight="false" outlineLevel="0" collapsed="false">
      <c r="A265" s="178"/>
      <c r="B265" s="179"/>
    </row>
    <row r="266" customFormat="false" ht="12.75" hidden="false" customHeight="false" outlineLevel="0" collapsed="false">
      <c r="A266" s="178"/>
      <c r="B266" s="179"/>
    </row>
    <row r="267" customFormat="false" ht="12.75" hidden="false" customHeight="false" outlineLevel="0" collapsed="false">
      <c r="A267" s="178"/>
      <c r="B267" s="179"/>
    </row>
    <row r="268" customFormat="false" ht="12.75" hidden="false" customHeight="false" outlineLevel="0" collapsed="false">
      <c r="A268" s="178"/>
      <c r="B268" s="179"/>
    </row>
    <row r="269" customFormat="false" ht="12.75" hidden="false" customHeight="false" outlineLevel="0" collapsed="false">
      <c r="A269" s="178"/>
      <c r="B269" s="179"/>
    </row>
    <row r="270" customFormat="false" ht="12.75" hidden="false" customHeight="false" outlineLevel="0" collapsed="false">
      <c r="A270" s="178"/>
      <c r="B270" s="179"/>
    </row>
    <row r="271" customFormat="false" ht="12.75" hidden="false" customHeight="false" outlineLevel="0" collapsed="false">
      <c r="A271" s="178"/>
      <c r="B271" s="179"/>
    </row>
    <row r="272" customFormat="false" ht="12.75" hidden="false" customHeight="false" outlineLevel="0" collapsed="false">
      <c r="A272" s="178"/>
      <c r="B272" s="179"/>
    </row>
    <row r="273" customFormat="false" ht="12.75" hidden="false" customHeight="false" outlineLevel="0" collapsed="false">
      <c r="A273" s="178"/>
      <c r="B273" s="179"/>
    </row>
    <row r="274" customFormat="false" ht="12.75" hidden="false" customHeight="false" outlineLevel="0" collapsed="false">
      <c r="A274" s="178"/>
      <c r="B274" s="179"/>
    </row>
    <row r="275" customFormat="false" ht="12.75" hidden="false" customHeight="false" outlineLevel="0" collapsed="false">
      <c r="A275" s="178"/>
      <c r="B275" s="179"/>
    </row>
    <row r="276" customFormat="false" ht="12.75" hidden="false" customHeight="false" outlineLevel="0" collapsed="false">
      <c r="A276" s="178"/>
      <c r="B276" s="179"/>
    </row>
    <row r="277" customFormat="false" ht="12.75" hidden="false" customHeight="false" outlineLevel="0" collapsed="false">
      <c r="A277" s="178"/>
      <c r="B277" s="179"/>
    </row>
    <row r="278" customFormat="false" ht="12.75" hidden="false" customHeight="false" outlineLevel="0" collapsed="false">
      <c r="A278" s="178"/>
      <c r="B278" s="179"/>
    </row>
    <row r="279" customFormat="false" ht="12.75" hidden="false" customHeight="false" outlineLevel="0" collapsed="false">
      <c r="A279" s="178"/>
      <c r="B279" s="179"/>
    </row>
    <row r="280" customFormat="false" ht="12.75" hidden="false" customHeight="false" outlineLevel="0" collapsed="false">
      <c r="A280" s="178"/>
      <c r="B280" s="179"/>
    </row>
    <row r="281" customFormat="false" ht="12.75" hidden="false" customHeight="false" outlineLevel="0" collapsed="false">
      <c r="A281" s="178"/>
      <c r="B281" s="179"/>
    </row>
    <row r="282" customFormat="false" ht="12.75" hidden="false" customHeight="false" outlineLevel="0" collapsed="false">
      <c r="A282" s="178"/>
      <c r="B282" s="179"/>
    </row>
    <row r="283" customFormat="false" ht="12.75" hidden="false" customHeight="false" outlineLevel="0" collapsed="false">
      <c r="A283" s="178"/>
      <c r="B283" s="179"/>
    </row>
    <row r="284" customFormat="false" ht="12.75" hidden="false" customHeight="false" outlineLevel="0" collapsed="false">
      <c r="A284" s="178"/>
      <c r="B284" s="179"/>
    </row>
    <row r="285" customFormat="false" ht="12.75" hidden="false" customHeight="false" outlineLevel="0" collapsed="false">
      <c r="A285" s="178"/>
      <c r="B285" s="179"/>
    </row>
    <row r="286" customFormat="false" ht="12.75" hidden="false" customHeight="false" outlineLevel="0" collapsed="false">
      <c r="A286" s="178"/>
      <c r="B286" s="179"/>
    </row>
    <row r="287" customFormat="false" ht="12.75" hidden="false" customHeight="false" outlineLevel="0" collapsed="false">
      <c r="A287" s="178"/>
      <c r="B287" s="179"/>
    </row>
    <row r="288" customFormat="false" ht="12.75" hidden="false" customHeight="false" outlineLevel="0" collapsed="false">
      <c r="A288" s="178"/>
      <c r="B288" s="179"/>
    </row>
    <row r="289" customFormat="false" ht="12.75" hidden="false" customHeight="false" outlineLevel="0" collapsed="false">
      <c r="A289" s="178"/>
      <c r="B289" s="179"/>
    </row>
    <row r="290" customFormat="false" ht="12.75" hidden="false" customHeight="false" outlineLevel="0" collapsed="false">
      <c r="A290" s="178"/>
      <c r="B290" s="179"/>
    </row>
    <row r="291" customFormat="false" ht="12.75" hidden="false" customHeight="false" outlineLevel="0" collapsed="false">
      <c r="A291" s="178"/>
      <c r="B291" s="179"/>
    </row>
    <row r="292" customFormat="false" ht="12.75" hidden="false" customHeight="false" outlineLevel="0" collapsed="false">
      <c r="A292" s="178"/>
      <c r="B292" s="179"/>
    </row>
    <row r="293" customFormat="false" ht="12.75" hidden="false" customHeight="false" outlineLevel="0" collapsed="false">
      <c r="A293" s="178"/>
      <c r="B293" s="179"/>
    </row>
    <row r="294" customFormat="false" ht="12.75" hidden="false" customHeight="false" outlineLevel="0" collapsed="false">
      <c r="A294" s="178"/>
      <c r="B294" s="179"/>
    </row>
    <row r="295" customFormat="false" ht="12.75" hidden="false" customHeight="false" outlineLevel="0" collapsed="false">
      <c r="A295" s="178"/>
      <c r="B295" s="179"/>
    </row>
    <row r="296" customFormat="false" ht="12.75" hidden="false" customHeight="false" outlineLevel="0" collapsed="false">
      <c r="A296" s="178"/>
      <c r="B296" s="179"/>
    </row>
    <row r="297" customFormat="false" ht="12.75" hidden="false" customHeight="false" outlineLevel="0" collapsed="false">
      <c r="A297" s="178"/>
      <c r="B297" s="179"/>
    </row>
    <row r="298" customFormat="false" ht="12.75" hidden="false" customHeight="false" outlineLevel="0" collapsed="false">
      <c r="A298" s="178"/>
      <c r="B298" s="179"/>
    </row>
    <row r="299" customFormat="false" ht="12.75" hidden="false" customHeight="false" outlineLevel="0" collapsed="false">
      <c r="A299" s="178"/>
      <c r="B299" s="179"/>
    </row>
    <row r="300" customFormat="false" ht="12.75" hidden="false" customHeight="false" outlineLevel="0" collapsed="false">
      <c r="A300" s="178"/>
      <c r="B300" s="179"/>
    </row>
    <row r="301" customFormat="false" ht="12.75" hidden="false" customHeight="false" outlineLevel="0" collapsed="false">
      <c r="A301" s="178"/>
      <c r="B301" s="179"/>
    </row>
    <row r="302" customFormat="false" ht="12.75" hidden="false" customHeight="false" outlineLevel="0" collapsed="false">
      <c r="A302" s="178"/>
      <c r="B302" s="179"/>
    </row>
    <row r="303" customFormat="false" ht="12.75" hidden="false" customHeight="false" outlineLevel="0" collapsed="false">
      <c r="A303" s="178"/>
      <c r="B303" s="179"/>
    </row>
    <row r="304" customFormat="false" ht="12.75" hidden="false" customHeight="false" outlineLevel="0" collapsed="false">
      <c r="A304" s="178"/>
      <c r="B304" s="179"/>
    </row>
    <row r="305" customFormat="false" ht="12.75" hidden="false" customHeight="false" outlineLevel="0" collapsed="false">
      <c r="A305" s="178"/>
      <c r="B305" s="179"/>
    </row>
    <row r="306" customFormat="false" ht="12.75" hidden="false" customHeight="false" outlineLevel="0" collapsed="false">
      <c r="A306" s="178"/>
      <c r="B306" s="179"/>
    </row>
    <row r="307" customFormat="false" ht="12.75" hidden="false" customHeight="false" outlineLevel="0" collapsed="false">
      <c r="A307" s="178"/>
      <c r="B307" s="179"/>
    </row>
    <row r="308" customFormat="false" ht="12.75" hidden="false" customHeight="false" outlineLevel="0" collapsed="false">
      <c r="A308" s="178"/>
      <c r="B308" s="179"/>
    </row>
    <row r="309" customFormat="false" ht="12.75" hidden="false" customHeight="false" outlineLevel="0" collapsed="false">
      <c r="A309" s="178"/>
      <c r="B309" s="179"/>
    </row>
    <row r="310" customFormat="false" ht="12.75" hidden="false" customHeight="false" outlineLevel="0" collapsed="false">
      <c r="A310" s="178"/>
      <c r="B310" s="179"/>
    </row>
    <row r="311" customFormat="false" ht="12.75" hidden="false" customHeight="false" outlineLevel="0" collapsed="false">
      <c r="A311" s="178"/>
      <c r="B311" s="179"/>
    </row>
    <row r="312" customFormat="false" ht="12.75" hidden="false" customHeight="false" outlineLevel="0" collapsed="false">
      <c r="A312" s="178"/>
      <c r="B312" s="179"/>
    </row>
    <row r="313" customFormat="false" ht="12.75" hidden="false" customHeight="false" outlineLevel="0" collapsed="false">
      <c r="A313" s="178"/>
      <c r="B313" s="179"/>
    </row>
    <row r="314" customFormat="false" ht="12.75" hidden="false" customHeight="false" outlineLevel="0" collapsed="false">
      <c r="A314" s="178"/>
      <c r="B314" s="179"/>
    </row>
    <row r="315" customFormat="false" ht="12.75" hidden="false" customHeight="false" outlineLevel="0" collapsed="false">
      <c r="A315" s="178"/>
      <c r="B315" s="179"/>
    </row>
    <row r="316" customFormat="false" ht="12.75" hidden="false" customHeight="false" outlineLevel="0" collapsed="false">
      <c r="A316" s="178"/>
      <c r="B316" s="179"/>
    </row>
    <row r="317" customFormat="false" ht="12.75" hidden="false" customHeight="false" outlineLevel="0" collapsed="false">
      <c r="A317" s="178"/>
      <c r="B317" s="179"/>
    </row>
    <row r="318" customFormat="false" ht="12.75" hidden="false" customHeight="false" outlineLevel="0" collapsed="false">
      <c r="A318" s="178"/>
      <c r="B318" s="179"/>
    </row>
    <row r="319" customFormat="false" ht="12.75" hidden="false" customHeight="false" outlineLevel="0" collapsed="false">
      <c r="A319" s="178"/>
      <c r="B319" s="179"/>
    </row>
    <row r="320" customFormat="false" ht="12.75" hidden="false" customHeight="false" outlineLevel="0" collapsed="false">
      <c r="A320" s="178"/>
      <c r="B320" s="179"/>
    </row>
    <row r="321" customFormat="false" ht="12.75" hidden="false" customHeight="false" outlineLevel="0" collapsed="false">
      <c r="A321" s="178"/>
      <c r="B321" s="179"/>
    </row>
    <row r="322" customFormat="false" ht="12.75" hidden="false" customHeight="false" outlineLevel="0" collapsed="false">
      <c r="A322" s="178"/>
      <c r="B322" s="179"/>
    </row>
    <row r="323" customFormat="false" ht="12.75" hidden="false" customHeight="false" outlineLevel="0" collapsed="false">
      <c r="A323" s="178"/>
      <c r="B323" s="179"/>
    </row>
    <row r="324" customFormat="false" ht="12.75" hidden="false" customHeight="false" outlineLevel="0" collapsed="false">
      <c r="A324" s="178"/>
      <c r="B324" s="179"/>
    </row>
    <row r="325" customFormat="false" ht="12.75" hidden="false" customHeight="false" outlineLevel="0" collapsed="false">
      <c r="A325" s="178"/>
      <c r="B325" s="179"/>
    </row>
    <row r="326" customFormat="false" ht="12.75" hidden="false" customHeight="false" outlineLevel="0" collapsed="false">
      <c r="A326" s="178"/>
      <c r="B326" s="179"/>
    </row>
    <row r="327" customFormat="false" ht="12.75" hidden="false" customHeight="false" outlineLevel="0" collapsed="false">
      <c r="A327" s="178"/>
      <c r="B327" s="179"/>
    </row>
    <row r="328" customFormat="false" ht="12.75" hidden="false" customHeight="false" outlineLevel="0" collapsed="false">
      <c r="A328" s="178"/>
      <c r="B328" s="179"/>
    </row>
    <row r="329" customFormat="false" ht="12.75" hidden="false" customHeight="false" outlineLevel="0" collapsed="false">
      <c r="A329" s="178"/>
      <c r="B329" s="179"/>
    </row>
    <row r="330" customFormat="false" ht="12.75" hidden="false" customHeight="false" outlineLevel="0" collapsed="false">
      <c r="A330" s="178"/>
      <c r="B330" s="179"/>
    </row>
    <row r="331" customFormat="false" ht="12.75" hidden="false" customHeight="false" outlineLevel="0" collapsed="false">
      <c r="A331" s="178"/>
      <c r="B331" s="179"/>
    </row>
    <row r="332" customFormat="false" ht="12.75" hidden="false" customHeight="false" outlineLevel="0" collapsed="false">
      <c r="A332" s="178"/>
      <c r="B332" s="179"/>
    </row>
    <row r="333" customFormat="false" ht="12.75" hidden="false" customHeight="false" outlineLevel="0" collapsed="false">
      <c r="A333" s="178"/>
      <c r="B333" s="179"/>
    </row>
    <row r="334" customFormat="false" ht="12.75" hidden="false" customHeight="false" outlineLevel="0" collapsed="false">
      <c r="A334" s="178"/>
      <c r="B334" s="179"/>
    </row>
    <row r="335" customFormat="false" ht="12.75" hidden="false" customHeight="false" outlineLevel="0" collapsed="false">
      <c r="A335" s="178"/>
      <c r="B335" s="179"/>
    </row>
    <row r="336" customFormat="false" ht="12.75" hidden="false" customHeight="false" outlineLevel="0" collapsed="false">
      <c r="A336" s="178"/>
      <c r="B336" s="179"/>
    </row>
    <row r="337" customFormat="false" ht="12.75" hidden="false" customHeight="false" outlineLevel="0" collapsed="false">
      <c r="A337" s="178"/>
      <c r="B337" s="179"/>
    </row>
    <row r="338" customFormat="false" ht="12.75" hidden="false" customHeight="false" outlineLevel="0" collapsed="false">
      <c r="A338" s="178"/>
      <c r="B338" s="179"/>
    </row>
    <row r="339" customFormat="false" ht="12.75" hidden="false" customHeight="false" outlineLevel="0" collapsed="false">
      <c r="A339" s="178"/>
      <c r="B339" s="179"/>
    </row>
    <row r="340" customFormat="false" ht="12.75" hidden="false" customHeight="false" outlineLevel="0" collapsed="false">
      <c r="A340" s="178"/>
      <c r="B340" s="179"/>
    </row>
    <row r="341" customFormat="false" ht="12.75" hidden="false" customHeight="false" outlineLevel="0" collapsed="false">
      <c r="A341" s="178"/>
      <c r="B341" s="179"/>
    </row>
    <row r="342" customFormat="false" ht="12.75" hidden="false" customHeight="false" outlineLevel="0" collapsed="false">
      <c r="A342" s="178"/>
      <c r="B342" s="179"/>
    </row>
    <row r="343" customFormat="false" ht="12.75" hidden="false" customHeight="false" outlineLevel="0" collapsed="false">
      <c r="A343" s="178"/>
      <c r="B343" s="179"/>
    </row>
    <row r="344" customFormat="false" ht="12.75" hidden="false" customHeight="false" outlineLevel="0" collapsed="false">
      <c r="A344" s="178"/>
      <c r="B344" s="179"/>
    </row>
    <row r="345" customFormat="false" ht="12.75" hidden="false" customHeight="false" outlineLevel="0" collapsed="false">
      <c r="A345" s="178"/>
      <c r="B345" s="179"/>
    </row>
    <row r="346" customFormat="false" ht="12.75" hidden="false" customHeight="false" outlineLevel="0" collapsed="false">
      <c r="A346" s="178"/>
      <c r="B346" s="179"/>
    </row>
    <row r="347" customFormat="false" ht="12.75" hidden="false" customHeight="false" outlineLevel="0" collapsed="false">
      <c r="A347" s="178"/>
      <c r="B347" s="179"/>
    </row>
    <row r="348" customFormat="false" ht="12.75" hidden="false" customHeight="false" outlineLevel="0" collapsed="false">
      <c r="A348" s="178"/>
      <c r="B348" s="179"/>
    </row>
    <row r="349" customFormat="false" ht="12.75" hidden="false" customHeight="false" outlineLevel="0" collapsed="false">
      <c r="A349" s="178"/>
      <c r="B349" s="179"/>
    </row>
    <row r="350" customFormat="false" ht="12.75" hidden="false" customHeight="false" outlineLevel="0" collapsed="false">
      <c r="A350" s="178"/>
      <c r="B350" s="179"/>
    </row>
    <row r="351" customFormat="false" ht="12.75" hidden="false" customHeight="false" outlineLevel="0" collapsed="false">
      <c r="A351" s="178"/>
      <c r="B351" s="179"/>
    </row>
    <row r="352" customFormat="false" ht="12.75" hidden="false" customHeight="false" outlineLevel="0" collapsed="false">
      <c r="A352" s="178"/>
      <c r="B352" s="179"/>
    </row>
    <row r="353" customFormat="false" ht="12.75" hidden="false" customHeight="false" outlineLevel="0" collapsed="false">
      <c r="A353" s="178"/>
      <c r="B353" s="179"/>
    </row>
    <row r="354" customFormat="false" ht="12.75" hidden="false" customHeight="false" outlineLevel="0" collapsed="false">
      <c r="A354" s="178"/>
      <c r="B354" s="179"/>
    </row>
    <row r="355" customFormat="false" ht="12.75" hidden="false" customHeight="false" outlineLevel="0" collapsed="false">
      <c r="A355" s="178"/>
      <c r="B355" s="179"/>
    </row>
    <row r="356" customFormat="false" ht="12.75" hidden="false" customHeight="false" outlineLevel="0" collapsed="false">
      <c r="A356" s="178"/>
      <c r="B356" s="179"/>
    </row>
    <row r="357" customFormat="false" ht="12.75" hidden="false" customHeight="false" outlineLevel="0" collapsed="false">
      <c r="A357" s="178"/>
      <c r="B357" s="179"/>
    </row>
    <row r="358" customFormat="false" ht="12.75" hidden="false" customHeight="false" outlineLevel="0" collapsed="false">
      <c r="A358" s="178"/>
      <c r="B358" s="179"/>
    </row>
    <row r="359" customFormat="false" ht="12.75" hidden="false" customHeight="false" outlineLevel="0" collapsed="false">
      <c r="A359" s="178"/>
      <c r="B359" s="179"/>
    </row>
    <row r="360" customFormat="false" ht="12.75" hidden="false" customHeight="false" outlineLevel="0" collapsed="false">
      <c r="A360" s="178"/>
      <c r="B360" s="179"/>
    </row>
    <row r="361" customFormat="false" ht="12.75" hidden="false" customHeight="false" outlineLevel="0" collapsed="false">
      <c r="B361" s="179"/>
    </row>
    <row r="362" customFormat="false" ht="12.75" hidden="false" customHeight="false" outlineLevel="0" collapsed="false">
      <c r="B362" s="179"/>
    </row>
    <row r="363" customFormat="false" ht="12.75" hidden="false" customHeight="false" outlineLevel="0" collapsed="false">
      <c r="B363" s="179"/>
    </row>
    <row r="364" customFormat="false" ht="12.75" hidden="false" customHeight="false" outlineLevel="0" collapsed="false">
      <c r="A364" s="178"/>
      <c r="B364" s="179"/>
    </row>
    <row r="365" customFormat="false" ht="12.75" hidden="false" customHeight="false" outlineLevel="0" collapsed="false">
      <c r="A365" s="178"/>
      <c r="B365" s="179"/>
    </row>
    <row r="366" customFormat="false" ht="12.75" hidden="false" customHeight="false" outlineLevel="0" collapsed="false">
      <c r="A366" s="178"/>
      <c r="B366" s="179"/>
    </row>
    <row r="367" customFormat="false" ht="12.75" hidden="false" customHeight="false" outlineLevel="0" collapsed="false">
      <c r="A367" s="178"/>
      <c r="B367" s="179"/>
    </row>
    <row r="368" customFormat="false" ht="12.75" hidden="false" customHeight="false" outlineLevel="0" collapsed="false">
      <c r="A368" s="178"/>
    </row>
    <row r="369" customFormat="false" ht="12.75" hidden="false" customHeight="false" outlineLevel="0" collapsed="false">
      <c r="A369" s="178"/>
    </row>
    <row r="370" customFormat="false" ht="12.75" hidden="false" customHeight="false" outlineLevel="0" collapsed="false">
      <c r="A370" s="178"/>
    </row>
    <row r="371" customFormat="false" ht="12.75" hidden="false" customHeight="false" outlineLevel="0" collapsed="false">
      <c r="A371" s="178"/>
    </row>
    <row r="372" customFormat="false" ht="12.75" hidden="false" customHeight="false" outlineLevel="0" collapsed="false">
      <c r="A372" s="178"/>
    </row>
    <row r="373" customFormat="false" ht="12.75" hidden="false" customHeight="false" outlineLevel="0" collapsed="false">
      <c r="A373" s="178"/>
    </row>
    <row r="374" customFormat="false" ht="12.75" hidden="false" customHeight="false" outlineLevel="0" collapsed="false">
      <c r="A374" s="178"/>
    </row>
    <row r="375" customFormat="false" ht="12.75" hidden="false" customHeight="false" outlineLevel="0" collapsed="false">
      <c r="A375" s="178"/>
    </row>
    <row r="376" customFormat="false" ht="12.75" hidden="false" customHeight="false" outlineLevel="0" collapsed="false">
      <c r="A376" s="178"/>
    </row>
    <row r="377" customFormat="false" ht="12.75" hidden="false" customHeight="false" outlineLevel="0" collapsed="false">
      <c r="A377" s="178"/>
    </row>
    <row r="378" customFormat="false" ht="12.75" hidden="false" customHeight="false" outlineLevel="0" collapsed="false">
      <c r="A378" s="178"/>
    </row>
    <row r="379" customFormat="false" ht="12.75" hidden="false" customHeight="false" outlineLevel="0" collapsed="false">
      <c r="A379" s="178"/>
    </row>
    <row r="388" customFormat="false" ht="12.75" hidden="false" customHeight="false" outlineLevel="0" collapsed="false">
      <c r="A388" s="178"/>
    </row>
    <row r="389" customFormat="false" ht="12.75" hidden="false" customHeight="false" outlineLevel="0" collapsed="false">
      <c r="A389" s="178"/>
    </row>
    <row r="390" customFormat="false" ht="12.75" hidden="false" customHeight="false" outlineLevel="0" collapsed="false">
      <c r="A390" s="178"/>
    </row>
    <row r="909" customFormat="false" ht="12.75" hidden="false" customHeight="false" outlineLevel="0" collapsed="false">
      <c r="A909" s="180" t="n">
        <v>33</v>
      </c>
    </row>
    <row r="910" customFormat="false" ht="12.75" hidden="false" customHeight="false" outlineLevel="0" collapsed="false">
      <c r="A910" s="180" t="n">
        <v>5.55555555555556E+021</v>
      </c>
    </row>
    <row r="911" customFormat="false" ht="12.75" hidden="false" customHeight="false" outlineLevel="0" collapsed="false">
      <c r="A911" s="180" t="s">
        <v>107</v>
      </c>
    </row>
    <row r="913" customFormat="false" ht="12.75" hidden="false" customHeight="false" outlineLevel="0" collapsed="false">
      <c r="A913" s="180" t="n">
        <v>2</v>
      </c>
    </row>
    <row r="914" customFormat="false" ht="12.75" hidden="false" customHeight="false" outlineLevel="0" collapsed="false">
      <c r="A914" s="180" t="n">
        <v>5.55555555555556E+021</v>
      </c>
    </row>
    <row r="916" customFormat="false" ht="12.75" hidden="false" customHeight="false" outlineLevel="0" collapsed="false">
      <c r="A916" s="180" t="n">
        <v>0</v>
      </c>
    </row>
    <row r="917" customFormat="false" ht="12.75" hidden="false" customHeight="false" outlineLevel="0" collapsed="false">
      <c r="A917" s="180" t="n">
        <v>5.55555555555556E+021</v>
      </c>
    </row>
    <row r="919" customFormat="false" ht="12.75" hidden="false" customHeight="false" outlineLevel="0" collapsed="false">
      <c r="A919" s="180" t="n">
        <v>8</v>
      </c>
    </row>
    <row r="920" customFormat="false" ht="12.75" hidden="false" customHeight="false" outlineLevel="0" collapsed="false">
      <c r="A920" s="180" t="n">
        <v>5.55555555555556E+021</v>
      </c>
    </row>
    <row r="921" customFormat="false" ht="12.75" hidden="false" customHeight="false" outlineLevel="0" collapsed="false">
      <c r="A921" s="180" t="n">
        <v>0</v>
      </c>
    </row>
    <row r="922" customFormat="false" ht="12.75" hidden="false" customHeight="false" outlineLevel="0" collapsed="false">
      <c r="A922" s="180" t="n">
        <v>2</v>
      </c>
    </row>
    <row r="923" customFormat="false" ht="12.75" hidden="false" customHeight="false" outlineLevel="0" collapsed="false">
      <c r="A923" s="180" t="n">
        <v>5.55555555555556E+021</v>
      </c>
    </row>
    <row r="924" customFormat="false" ht="12.75" hidden="false" customHeight="false" outlineLevel="0" collapsed="false">
      <c r="A924" s="180" t="n">
        <v>8</v>
      </c>
    </row>
    <row r="925" customFormat="false" ht="12.75" hidden="false" customHeight="false" outlineLevel="0" collapsed="false">
      <c r="A925" s="180" t="n">
        <v>2</v>
      </c>
    </row>
    <row r="926" customFormat="false" ht="12.75" hidden="false" customHeight="false" outlineLevel="0" collapsed="false">
      <c r="A926" s="180" t="n">
        <v>5.55555555555556E+021</v>
      </c>
    </row>
    <row r="928" customFormat="false" ht="12.75" hidden="false" customHeight="false" outlineLevel="0" collapsed="false">
      <c r="A928" s="180" t="n">
        <v>0</v>
      </c>
    </row>
    <row r="929" customFormat="false" ht="12.75" hidden="false" customHeight="false" outlineLevel="0" collapsed="false">
      <c r="A929" s="180" t="n">
        <v>5.55555555555556E+022</v>
      </c>
    </row>
    <row r="932" customFormat="false" ht="12.75" hidden="false" customHeight="false" outlineLevel="0" collapsed="false">
      <c r="A932" s="180" t="n">
        <v>5.55555555555556E+021</v>
      </c>
    </row>
    <row r="934" customFormat="false" ht="12.75" hidden="false" customHeight="false" outlineLevel="0" collapsed="false">
      <c r="A934" s="180" t="n">
        <v>8</v>
      </c>
    </row>
    <row r="935" customFormat="false" ht="12.75" hidden="false" customHeight="false" outlineLevel="0" collapsed="false">
      <c r="A935" s="180" t="n">
        <v>5.55555555555556E+021</v>
      </c>
    </row>
    <row r="936" customFormat="false" ht="12.75" hidden="false" customHeight="false" outlineLevel="0" collapsed="false">
      <c r="A936" s="180" t="n">
        <v>55555555555555</v>
      </c>
    </row>
    <row r="937" customFormat="false" ht="12.75" hidden="false" customHeight="false" outlineLevel="0" collapsed="false">
      <c r="A937" s="180" t="n">
        <v>5555555555</v>
      </c>
    </row>
    <row r="938" customFormat="false" ht="12.75" hidden="false" customHeight="false" outlineLevel="0" collapsed="false">
      <c r="A938" s="180" t="n">
        <v>5.55555555555556E+021</v>
      </c>
    </row>
    <row r="939" customFormat="false" ht="12.75" hidden="false" customHeight="false" outlineLevel="0" collapsed="false">
      <c r="A939" s="180" t="n">
        <v>555</v>
      </c>
    </row>
    <row r="940" customFormat="false" ht="12.75" hidden="false" customHeight="false" outlineLevel="0" collapsed="false">
      <c r="A940" s="180" t="n">
        <v>555555555555</v>
      </c>
    </row>
    <row r="941" customFormat="false" ht="12.75" hidden="false" customHeight="false" outlineLevel="0" collapsed="false">
      <c r="A941" s="180" t="n">
        <v>555</v>
      </c>
    </row>
    <row r="942" customFormat="false" ht="12.75" hidden="false" customHeight="false" outlineLevel="0" collapsed="false">
      <c r="A942" s="180" t="n">
        <v>55555</v>
      </c>
    </row>
    <row r="943" customFormat="false" ht="12.75" hidden="false" customHeight="false" outlineLevel="0" collapsed="false">
      <c r="A943" s="180" t="n">
        <v>5.55555555555556E+018</v>
      </c>
    </row>
    <row r="944" customFormat="false" ht="12.75" hidden="false" customHeight="false" outlineLevel="0" collapsed="false">
      <c r="A944" s="180" t="n">
        <v>555</v>
      </c>
    </row>
    <row r="945" customFormat="false" ht="12.75" hidden="false" customHeight="false" outlineLevel="0" collapsed="false">
      <c r="A945" s="180" t="n">
        <v>5555</v>
      </c>
    </row>
    <row r="946" customFormat="false" ht="12.75" hidden="false" customHeight="false" outlineLevel="0" collapsed="false">
      <c r="A946" s="180" t="n">
        <v>5.55555555555556E+017</v>
      </c>
    </row>
    <row r="947" customFormat="false" ht="12.75" hidden="false" customHeight="false" outlineLevel="0" collapsed="false">
      <c r="A947" s="180" t="n">
        <v>555</v>
      </c>
    </row>
    <row r="948" customFormat="false" ht="12.75" hidden="false" customHeight="false" outlineLevel="0" collapsed="false">
      <c r="A948" s="180" t="n">
        <v>55555555555</v>
      </c>
    </row>
    <row r="949" customFormat="false" ht="12.75" hidden="false" customHeight="false" outlineLevel="0" collapsed="false">
      <c r="A949" s="180" t="n">
        <v>555</v>
      </c>
    </row>
    <row r="950" customFormat="false" ht="12.75" hidden="false" customHeight="false" outlineLevel="0" collapsed="false">
      <c r="A950" s="180" t="n">
        <v>55</v>
      </c>
    </row>
    <row r="951" customFormat="false" ht="12.75" hidden="false" customHeight="false" outlineLevel="0" collapsed="false">
      <c r="A951" s="180" t="n">
        <v>5555555555</v>
      </c>
    </row>
    <row r="952" customFormat="false" ht="12.75" hidden="false" customHeight="false" outlineLevel="0" collapsed="false">
      <c r="A952" s="180" t="n">
        <v>5.55555555555556E+023</v>
      </c>
    </row>
    <row r="953" customFormat="false" ht="12.75" hidden="false" customHeight="false" outlineLevel="0" collapsed="false">
      <c r="A953" s="180" t="n">
        <v>555</v>
      </c>
    </row>
    <row r="954" customFormat="false" ht="12.75" hidden="false" customHeight="false" outlineLevel="0" collapsed="false">
      <c r="A954" s="180" t="n">
        <v>555555555</v>
      </c>
    </row>
    <row r="955" customFormat="false" ht="12.75" hidden="false" customHeight="false" outlineLevel="0" collapsed="false">
      <c r="A955" s="180" t="n">
        <v>5.55555555555556E+021</v>
      </c>
    </row>
    <row r="956" customFormat="false" ht="12.75" hidden="false" customHeight="false" outlineLevel="0" collapsed="false">
      <c r="A956" s="180" t="n">
        <v>55</v>
      </c>
    </row>
    <row r="957" customFormat="false" ht="12.75" hidden="false" customHeight="false" outlineLevel="0" collapsed="false">
      <c r="A957" s="180" t="n">
        <v>555555555555555</v>
      </c>
    </row>
    <row r="958" customFormat="false" ht="12.75" hidden="false" customHeight="false" outlineLevel="0" collapsed="false">
      <c r="A958" s="180" t="n">
        <v>5.55555555555556E+027</v>
      </c>
    </row>
    <row r="959" customFormat="false" ht="12.75" hidden="false" customHeight="false" outlineLevel="0" collapsed="false">
      <c r="A959" s="180" t="n">
        <v>555</v>
      </c>
    </row>
    <row r="960" customFormat="false" ht="12.75" hidden="false" customHeight="false" outlineLevel="0" collapsed="false">
      <c r="A960" s="180" t="n">
        <v>5.55555555555556E+023</v>
      </c>
    </row>
    <row r="961" customFormat="false" ht="12.75" hidden="false" customHeight="false" outlineLevel="0" collapsed="false">
      <c r="A961" s="180" t="n">
        <v>555</v>
      </c>
    </row>
    <row r="962" customFormat="false" ht="12.75" hidden="false" customHeight="false" outlineLevel="0" collapsed="false">
      <c r="A962" s="180" t="n">
        <v>555555555555555</v>
      </c>
    </row>
    <row r="963" customFormat="false" ht="12.75" hidden="false" customHeight="false" outlineLevel="0" collapsed="false">
      <c r="A963" s="180" t="s">
        <v>1</v>
      </c>
    </row>
    <row r="964" customFormat="false" ht="12.75" hidden="false" customHeight="false" outlineLevel="0" collapsed="false">
      <c r="A964" s="180" t="n">
        <v>3</v>
      </c>
    </row>
    <row r="968" customFormat="false" ht="12.75" hidden="false" customHeight="false" outlineLevel="0" collapsed="false">
      <c r="A968" s="180" t="n">
        <v>4</v>
      </c>
    </row>
    <row r="970" customFormat="false" ht="12.75" hidden="false" customHeight="false" outlineLevel="0" collapsed="false">
      <c r="A970" s="180" t="n">
        <v>0</v>
      </c>
    </row>
    <row r="971" customFormat="false" ht="12.75" hidden="false" customHeight="false" outlineLevel="0" collapsed="false">
      <c r="A971" s="180" t="n">
        <v>2</v>
      </c>
    </row>
    <row r="973" customFormat="false" ht="12.75" hidden="false" customHeight="false" outlineLevel="0" collapsed="false">
      <c r="A973" s="180" t="n">
        <v>0</v>
      </c>
    </row>
    <row r="974" customFormat="false" ht="12.75" hidden="false" customHeight="false" outlineLevel="0" collapsed="false">
      <c r="A974" s="180" t="n">
        <v>2</v>
      </c>
    </row>
    <row r="984" customFormat="false" ht="12.75" hidden="false" customHeight="false" outlineLevel="0" collapsed="false">
      <c r="A984" s="180" t="s">
        <v>108</v>
      </c>
    </row>
    <row r="985" customFormat="false" ht="12.75" hidden="false" customHeight="false" outlineLevel="0" collapsed="false">
      <c r="A985" s="180" t="n">
        <v>0</v>
      </c>
    </row>
    <row r="988" customFormat="false" ht="12.75" hidden="false" customHeight="false" outlineLevel="0" collapsed="false">
      <c r="A988" s="180" t="n">
        <v>2</v>
      </c>
    </row>
    <row r="990" customFormat="false" ht="12.75" hidden="false" customHeight="false" outlineLevel="0" collapsed="false">
      <c r="A990" s="180" t="n">
        <v>8</v>
      </c>
    </row>
    <row r="1004" customFormat="false" ht="12.75" hidden="false" customHeight="false" outlineLevel="0" collapsed="false">
      <c r="A1004" s="180" t="s">
        <v>109</v>
      </c>
    </row>
    <row r="1005" customFormat="false" ht="12.75" hidden="false" customHeight="false" outlineLevel="0" collapsed="false">
      <c r="A1005" s="180" t="s">
        <v>110</v>
      </c>
    </row>
    <row r="1014" customFormat="false" ht="12.75" hidden="false" customHeight="false" outlineLevel="0" collapsed="false">
      <c r="A1014" s="180" t="n">
        <v>3</v>
      </c>
    </row>
    <row r="1015" customFormat="false" ht="12.75" hidden="false" customHeight="false" outlineLevel="0" collapsed="false">
      <c r="A1015" s="180" t="n">
        <v>13</v>
      </c>
    </row>
    <row r="1019" customFormat="false" ht="12.75" hidden="false" customHeight="false" outlineLevel="0" collapsed="false">
      <c r="A1019" s="180" t="n">
        <v>4</v>
      </c>
    </row>
    <row r="1023" customFormat="false" ht="12.75" hidden="false" customHeight="false" outlineLevel="0" collapsed="false">
      <c r="A1023" s="180" t="n">
        <v>8</v>
      </c>
    </row>
    <row r="1028" customFormat="false" ht="12.75" hidden="false" customHeight="false" outlineLevel="0" collapsed="false">
      <c r="A1028" s="180" t="n">
        <v>9</v>
      </c>
    </row>
    <row r="1033" customFormat="false" ht="12.75" hidden="false" customHeight="false" outlineLevel="0" collapsed="false">
      <c r="A1033" s="180" t="s">
        <v>111</v>
      </c>
    </row>
    <row r="1034" customFormat="false" ht="12.75" hidden="false" customHeight="false" outlineLevel="0" collapsed="false">
      <c r="A1034" s="180"/>
    </row>
    <row r="1035" customFormat="false" ht="12.75" hidden="false" customHeight="false" outlineLevel="0" collapsed="false">
      <c r="A1035" s="180" t="s">
        <v>112</v>
      </c>
    </row>
    <row r="1036" customFormat="false" ht="12.75" hidden="false" customHeight="false" outlineLevel="0" collapsed="false">
      <c r="A1036" s="180" t="n">
        <v>4</v>
      </c>
    </row>
    <row r="1037" customFormat="false" ht="12.75" hidden="false" customHeight="false" outlineLevel="0" collapsed="false">
      <c r="A1037" s="180" t="n">
        <v>5</v>
      </c>
    </row>
    <row r="1038" customFormat="false" ht="12.75" hidden="false" customHeight="false" outlineLevel="0" collapsed="false">
      <c r="A1038" s="180" t="n">
        <v>8</v>
      </c>
    </row>
    <row r="1042" customFormat="false" ht="12.75" hidden="false" customHeight="false" outlineLevel="0" collapsed="false">
      <c r="A1042" s="180" t="n">
        <v>4</v>
      </c>
    </row>
    <row r="1044" customFormat="false" ht="12.75" hidden="false" customHeight="false" outlineLevel="0" collapsed="false">
      <c r="A1044" s="180" t="n">
        <v>7</v>
      </c>
    </row>
    <row r="1054" customFormat="false" ht="12.75" hidden="false" customHeight="false" outlineLevel="0" collapsed="false">
      <c r="A1054" s="180" t="n">
        <v>8</v>
      </c>
    </row>
    <row r="1062" customFormat="false" ht="12.75" hidden="false" customHeight="false" outlineLevel="0" collapsed="false">
      <c r="A1062" s="180" t="n">
        <v>8</v>
      </c>
    </row>
    <row r="1084" customFormat="false" ht="12.75" hidden="false" customHeight="false" outlineLevel="0" collapsed="false">
      <c r="A1084" s="180" t="s">
        <v>113</v>
      </c>
    </row>
    <row r="1085" customFormat="false" ht="12.75" hidden="false" customHeight="false" outlineLevel="0" collapsed="false">
      <c r="A1085" s="180" t="s">
        <v>114</v>
      </c>
    </row>
    <row r="1089" customFormat="false" ht="12.75" hidden="false" customHeight="false" outlineLevel="0" collapsed="false">
      <c r="A1089" s="180" t="n">
        <v>5</v>
      </c>
    </row>
    <row r="1090" customFormat="false" ht="12.75" hidden="false" customHeight="false" outlineLevel="0" collapsed="false">
      <c r="A1090" s="180" t="s">
        <v>115</v>
      </c>
    </row>
    <row r="1091" customFormat="false" ht="12.75" hidden="false" customHeight="false" outlineLevel="0" collapsed="false">
      <c r="A1091" s="180" t="n">
        <v>0</v>
      </c>
    </row>
    <row r="1092" customFormat="false" ht="12.75" hidden="false" customHeight="false" outlineLevel="0" collapsed="false">
      <c r="A1092" s="180" t="n">
        <v>1</v>
      </c>
    </row>
    <row r="1094" customFormat="false" ht="12.75" hidden="false" customHeight="false" outlineLevel="0" collapsed="false">
      <c r="A1094" s="180" t="n">
        <v>5</v>
      </c>
    </row>
    <row r="1096" customFormat="false" ht="12.75" hidden="false" customHeight="false" outlineLevel="0" collapsed="false">
      <c r="A1096" s="180" t="s">
        <v>116</v>
      </c>
    </row>
    <row r="1097" customFormat="false" ht="12.75" hidden="false" customHeight="false" outlineLevel="0" collapsed="false">
      <c r="A1097" s="180" t="n">
        <v>1</v>
      </c>
    </row>
    <row r="1099" customFormat="false" ht="12.75" hidden="false" customHeight="false" outlineLevel="0" collapsed="false">
      <c r="A1099" s="180" t="n">
        <v>2</v>
      </c>
    </row>
    <row r="1105" customFormat="false" ht="12.75" hidden="false" customHeight="false" outlineLevel="0" collapsed="false">
      <c r="A1105" s="180" t="n">
        <v>3</v>
      </c>
    </row>
    <row r="1106" customFormat="false" ht="12.75" hidden="false" customHeight="false" outlineLevel="0" collapsed="false">
      <c r="A1106" s="180" t="n">
        <v>90</v>
      </c>
    </row>
    <row r="1108" customFormat="false" ht="12.75" hidden="false" customHeight="false" outlineLevel="0" collapsed="false">
      <c r="A1108" s="180" t="s">
        <v>1</v>
      </c>
    </row>
    <row r="1109" customFormat="false" ht="12.75" hidden="false" customHeight="false" outlineLevel="0" collapsed="false">
      <c r="A1109" s="180" t="n">
        <v>301</v>
      </c>
    </row>
    <row r="1110" customFormat="false" ht="12.75" hidden="false" customHeight="false" outlineLevel="0" collapsed="false">
      <c r="A1110" s="180" t="n">
        <v>0</v>
      </c>
    </row>
    <row r="1111" customFormat="false" ht="12.75" hidden="false" customHeight="false" outlineLevel="0" collapsed="false">
      <c r="A1111" s="180" t="s">
        <v>117</v>
      </c>
    </row>
    <row r="1115" customFormat="false" ht="12.75" hidden="false" customHeight="false" outlineLevel="0" collapsed="false">
      <c r="A1115" s="180" t="n">
        <v>4</v>
      </c>
    </row>
    <row r="1117" customFormat="false" ht="12.75" hidden="false" customHeight="false" outlineLevel="0" collapsed="false">
      <c r="B1117" s="164" t="n">
        <v>1996</v>
      </c>
    </row>
    <row r="1122" customFormat="false" ht="12.75" hidden="false" customHeight="false" outlineLevel="0" collapsed="false">
      <c r="A1122" s="180" t="n">
        <v>8</v>
      </c>
    </row>
    <row r="1135" customFormat="false" ht="12.75" hidden="false" customHeight="false" outlineLevel="0" collapsed="false">
      <c r="A1135" s="180" t="n">
        <v>4</v>
      </c>
    </row>
    <row r="1139" customFormat="false" ht="12.75" hidden="false" customHeight="false" outlineLevel="0" collapsed="false">
      <c r="A1139" s="180" t="s">
        <v>118</v>
      </c>
    </row>
    <row r="1142" customFormat="false" ht="12.75" hidden="false" customHeight="false" outlineLevel="0" collapsed="false">
      <c r="A1142" s="180" t="n">
        <v>2</v>
      </c>
    </row>
    <row r="1144" customFormat="false" ht="12.75" hidden="false" customHeight="false" outlineLevel="0" collapsed="false">
      <c r="A1144" s="180" t="n">
        <v>2</v>
      </c>
    </row>
    <row r="1145" customFormat="false" ht="12.75" hidden="false" customHeight="false" outlineLevel="0" collapsed="false">
      <c r="A1145" s="180" t="n">
        <v>6</v>
      </c>
    </row>
    <row r="1147" customFormat="false" ht="12.75" hidden="false" customHeight="false" outlineLevel="0" collapsed="false">
      <c r="A1147" s="180" t="n">
        <v>333333</v>
      </c>
    </row>
    <row r="1148" customFormat="false" ht="12.75" hidden="false" customHeight="false" outlineLevel="0" collapsed="false">
      <c r="A1148" s="180" t="n">
        <v>6</v>
      </c>
    </row>
    <row r="1149" customFormat="false" ht="12.75" hidden="false" customHeight="false" outlineLevel="0" collapsed="false">
      <c r="A1149" s="180" t="s">
        <v>119</v>
      </c>
    </row>
    <row r="1150" customFormat="false" ht="12.75" hidden="false" customHeight="false" outlineLevel="0" collapsed="false">
      <c r="A1150" s="180" t="n">
        <v>-8</v>
      </c>
    </row>
    <row r="1151" customFormat="false" ht="12.75" hidden="false" customHeight="false" outlineLevel="0" collapsed="false">
      <c r="A1151" s="180" t="n">
        <v>7</v>
      </c>
    </row>
    <row r="1153" customFormat="false" ht="12.75" hidden="false" customHeight="false" outlineLevel="0" collapsed="false">
      <c r="A1153" s="180" t="n">
        <v>6</v>
      </c>
    </row>
    <row r="1154" customFormat="false" ht="12.75" hidden="false" customHeight="false" outlineLevel="0" collapsed="false">
      <c r="A1154" s="180" t="n">
        <v>333333</v>
      </c>
    </row>
    <row r="1155" customFormat="false" ht="12.75" hidden="false" customHeight="false" outlineLevel="0" collapsed="false">
      <c r="A1155" s="180" t="n">
        <v>0</v>
      </c>
    </row>
    <row r="1164" customFormat="false" ht="12.75" hidden="false" customHeight="false" outlineLevel="0" collapsed="false">
      <c r="A1164" s="180" t="n">
        <v>0</v>
      </c>
    </row>
    <row r="1166" customFormat="false" ht="12.75" hidden="false" customHeight="false" outlineLevel="0" collapsed="false">
      <c r="A1166" s="180" t="n">
        <v>5</v>
      </c>
    </row>
    <row r="1170" customFormat="false" ht="12.75" hidden="false" customHeight="false" outlineLevel="0" collapsed="false">
      <c r="A1170" s="180" t="s">
        <v>120</v>
      </c>
    </row>
    <row r="1171" customFormat="false" ht="12.75" hidden="false" customHeight="false" outlineLevel="0" collapsed="false">
      <c r="A1171" s="180" t="s">
        <v>121</v>
      </c>
    </row>
    <row r="1176" customFormat="false" ht="12.75" hidden="false" customHeight="false" outlineLevel="0" collapsed="false">
      <c r="A1176" s="180" t="n">
        <v>333333</v>
      </c>
    </row>
    <row r="1200" customFormat="false" ht="12.75" hidden="false" customHeight="false" outlineLevel="0" collapsed="false">
      <c r="A1200" s="180" t="s">
        <v>122</v>
      </c>
    </row>
    <row r="1201" customFormat="false" ht="12.75" hidden="false" customHeight="false" outlineLevel="0" collapsed="false">
      <c r="A1201" s="180" t="n">
        <v>0</v>
      </c>
    </row>
    <row r="1210" customFormat="false" ht="12.75" hidden="false" customHeight="false" outlineLevel="0" collapsed="false">
      <c r="A1210" s="180" t="n">
        <v>9</v>
      </c>
    </row>
    <row r="1212" customFormat="false" ht="12.75" hidden="false" customHeight="false" outlineLevel="0" collapsed="false">
      <c r="A1212" s="180" t="n">
        <v>233333</v>
      </c>
    </row>
    <row r="1216" customFormat="false" ht="12.75" hidden="false" customHeight="false" outlineLevel="0" collapsed="false">
      <c r="A1216" s="180" t="n">
        <v>433333</v>
      </c>
    </row>
    <row r="1226" customFormat="false" ht="12.75" hidden="false" customHeight="false" outlineLevel="0" collapsed="false">
      <c r="A1226" s="180" t="s">
        <v>123</v>
      </c>
    </row>
    <row r="1227" customFormat="false" ht="12.75" hidden="false" customHeight="false" outlineLevel="0" collapsed="false">
      <c r="A1227" s="180" t="n">
        <v>2</v>
      </c>
    </row>
    <row r="1228" customFormat="false" ht="12.75" hidden="false" customHeight="false" outlineLevel="0" collapsed="false">
      <c r="A1228" s="180" t="n">
        <v>3</v>
      </c>
    </row>
    <row r="1229" customFormat="false" ht="12.75" hidden="false" customHeight="false" outlineLevel="0" collapsed="false">
      <c r="A1229" s="180" t="n">
        <v>5</v>
      </c>
    </row>
    <row r="1233" customFormat="false" ht="12.75" hidden="false" customHeight="false" outlineLevel="0" collapsed="false">
      <c r="A1233" s="180" t="n">
        <v>50</v>
      </c>
    </row>
    <row r="1234" customFormat="false" ht="12.75" hidden="false" customHeight="false" outlineLevel="0" collapsed="false">
      <c r="A1234" s="180" t="n">
        <v>2</v>
      </c>
    </row>
    <row r="1237" customFormat="false" ht="12.75" hidden="false" customHeight="false" outlineLevel="0" collapsed="false">
      <c r="A1237" s="180"/>
    </row>
    <row r="1238" customFormat="false" ht="12.75" hidden="false" customHeight="false" outlineLevel="0" collapsed="false">
      <c r="A1238" s="180" t="s">
        <v>124</v>
      </c>
    </row>
    <row r="1239" customFormat="false" ht="12.75" hidden="false" customHeight="false" outlineLevel="0" collapsed="false">
      <c r="A1239" s="180" t="s">
        <v>125</v>
      </c>
    </row>
    <row r="1241" customFormat="false" ht="12.75" hidden="false" customHeight="false" outlineLevel="0" collapsed="false">
      <c r="A1241" s="180" t="s">
        <v>126</v>
      </c>
    </row>
    <row r="1242" customFormat="false" ht="12.75" hidden="false" customHeight="false" outlineLevel="0" collapsed="false">
      <c r="A1242" s="180" t="n">
        <v>1</v>
      </c>
    </row>
    <row r="1243" customFormat="false" ht="12.75" hidden="false" customHeight="false" outlineLevel="0" collapsed="false">
      <c r="A1243" s="180" t="s">
        <v>127</v>
      </c>
    </row>
    <row r="1244" customFormat="false" ht="12.75" hidden="false" customHeight="false" outlineLevel="0" collapsed="false">
      <c r="A1244" s="180" t="s">
        <v>128</v>
      </c>
    </row>
    <row r="1246" customFormat="false" ht="12.75" hidden="false" customHeight="false" outlineLevel="0" collapsed="false">
      <c r="A1246" s="180"/>
    </row>
    <row r="1248" customFormat="false" ht="12.75" hidden="false" customHeight="false" outlineLevel="0" collapsed="false">
      <c r="A1248" s="180" t="s">
        <v>129</v>
      </c>
    </row>
    <row r="1249" customFormat="false" ht="12.75" hidden="false" customHeight="false" outlineLevel="0" collapsed="false">
      <c r="A1249" s="180" t="n">
        <v>4</v>
      </c>
    </row>
    <row r="1251" customFormat="false" ht="12.75" hidden="false" customHeight="false" outlineLevel="0" collapsed="false">
      <c r="A1251" s="180" t="n">
        <v>2</v>
      </c>
    </row>
    <row r="1252" customFormat="false" ht="12.75" hidden="false" customHeight="false" outlineLevel="0" collapsed="false">
      <c r="A1252" s="180" t="n">
        <v>4</v>
      </c>
    </row>
    <row r="1253" customFormat="false" ht="12.75" hidden="false" customHeight="false" outlineLevel="0" collapsed="false">
      <c r="A1253" s="180" t="n">
        <v>2</v>
      </c>
    </row>
    <row r="1255" customFormat="false" ht="12.75" hidden="false" customHeight="false" outlineLevel="0" collapsed="false">
      <c r="A1255" s="180" t="n">
        <v>4</v>
      </c>
    </row>
    <row r="1257" customFormat="false" ht="12.75" hidden="false" customHeight="false" outlineLevel="0" collapsed="false">
      <c r="A1257" s="180" t="n">
        <v>4</v>
      </c>
    </row>
    <row r="1259" customFormat="false" ht="12.75" hidden="false" customHeight="false" outlineLevel="0" collapsed="false">
      <c r="A1259" s="180" t="n">
        <v>4</v>
      </c>
    </row>
    <row r="1261" customFormat="false" ht="12.75" hidden="false" customHeight="false" outlineLevel="0" collapsed="false">
      <c r="A1261" s="180" t="n">
        <v>1</v>
      </c>
    </row>
    <row r="1265" customFormat="false" ht="12.75" hidden="false" customHeight="false" outlineLevel="0" collapsed="false">
      <c r="A1265" s="180" t="n">
        <v>2</v>
      </c>
    </row>
    <row r="1267" customFormat="false" ht="12.75" hidden="false" customHeight="false" outlineLevel="0" collapsed="false">
      <c r="A1267" s="180" t="n">
        <v>5</v>
      </c>
    </row>
    <row r="1269" customFormat="false" ht="12.75" hidden="false" customHeight="false" outlineLevel="0" collapsed="false">
      <c r="A1269" s="180" t="n">
        <v>3</v>
      </c>
    </row>
    <row r="1271" customFormat="false" ht="12.75" hidden="false" customHeight="false" outlineLevel="0" collapsed="false">
      <c r="A1271" s="180" t="n">
        <v>2</v>
      </c>
    </row>
    <row r="1272" customFormat="false" ht="12.75" hidden="false" customHeight="false" outlineLevel="0" collapsed="false">
      <c r="A1272" s="180" t="n">
        <v>5</v>
      </c>
    </row>
    <row r="1273" customFormat="false" ht="12.75" hidden="false" customHeight="false" outlineLevel="0" collapsed="false">
      <c r="A1273" s="180" t="n">
        <v>0</v>
      </c>
    </row>
    <row r="1275" customFormat="false" ht="12.75" hidden="false" customHeight="false" outlineLevel="0" collapsed="false">
      <c r="A1275" s="180" t="n">
        <v>0</v>
      </c>
    </row>
    <row r="1277" customFormat="false" ht="12.75" hidden="false" customHeight="false" outlineLevel="0" collapsed="false">
      <c r="A1277" s="180" t="n">
        <v>1</v>
      </c>
    </row>
    <row r="1279" customFormat="false" ht="12.75" hidden="false" customHeight="false" outlineLevel="0" collapsed="false">
      <c r="A1279" s="180" t="n">
        <v>0</v>
      </c>
    </row>
    <row r="1280" customFormat="false" ht="12.75" hidden="false" customHeight="false" outlineLevel="0" collapsed="false">
      <c r="A1280" s="180" t="n">
        <v>2</v>
      </c>
    </row>
    <row r="1284" customFormat="false" ht="12.75" hidden="false" customHeight="false" outlineLevel="0" collapsed="false">
      <c r="A1284" s="180" t="n">
        <v>7</v>
      </c>
    </row>
    <row r="1286" customFormat="false" ht="12.75" hidden="false" customHeight="false" outlineLevel="0" collapsed="false">
      <c r="A1286" s="180" t="n">
        <v>6</v>
      </c>
    </row>
    <row r="1288" customFormat="false" ht="12.75" hidden="false" customHeight="false" outlineLevel="0" collapsed="false">
      <c r="A1288" s="180" t="n">
        <v>6</v>
      </c>
    </row>
    <row r="1289" customFormat="false" ht="12.75" hidden="false" customHeight="false" outlineLevel="0" collapsed="false">
      <c r="A1289" s="180" t="n">
        <v>4</v>
      </c>
    </row>
    <row r="1291" customFormat="false" ht="12.75" hidden="false" customHeight="false" outlineLevel="0" collapsed="false">
      <c r="A1291" s="180" t="n">
        <v>7</v>
      </c>
    </row>
    <row r="1293" customFormat="false" ht="12.75" hidden="false" customHeight="false" outlineLevel="0" collapsed="false">
      <c r="A1293" s="180" t="n">
        <v>7</v>
      </c>
    </row>
    <row r="1294" customFormat="false" ht="12.75" hidden="false" customHeight="false" outlineLevel="0" collapsed="false">
      <c r="A1294" s="180" t="n">
        <v>2</v>
      </c>
    </row>
    <row r="1296" customFormat="false" ht="12.75" hidden="false" customHeight="false" outlineLevel="0" collapsed="false">
      <c r="A1296" s="180" t="n">
        <v>8</v>
      </c>
    </row>
    <row r="1297" customFormat="false" ht="12.75" hidden="false" customHeight="false" outlineLevel="0" collapsed="false">
      <c r="A1297" s="180" t="n">
        <v>0</v>
      </c>
    </row>
    <row r="1298" customFormat="false" ht="12.75" hidden="false" customHeight="false" outlineLevel="0" collapsed="false">
      <c r="A1298" s="180" t="n">
        <v>8</v>
      </c>
    </row>
    <row r="1309" customFormat="false" ht="12.75" hidden="false" customHeight="false" outlineLevel="0" collapsed="false">
      <c r="A1309" s="180" t="n">
        <v>0</v>
      </c>
    </row>
    <row r="1310" customFormat="false" ht="12.75" hidden="false" customHeight="false" outlineLevel="0" collapsed="false">
      <c r="A1310" s="180" t="n">
        <v>1</v>
      </c>
    </row>
    <row r="1312" customFormat="false" ht="12.75" hidden="false" customHeight="false" outlineLevel="0" collapsed="false">
      <c r="A1312" s="180" t="n">
        <v>0</v>
      </c>
    </row>
    <row r="1313" customFormat="false" ht="12.75" hidden="false" customHeight="false" outlineLevel="0" collapsed="false">
      <c r="A1313" s="180" t="n">
        <v>1</v>
      </c>
    </row>
    <row r="1314" customFormat="false" ht="12.75" hidden="false" customHeight="false" outlineLevel="0" collapsed="false">
      <c r="A1314" s="180" t="n">
        <v>0</v>
      </c>
    </row>
    <row r="1315" customFormat="false" ht="12.75" hidden="false" customHeight="false" outlineLevel="0" collapsed="false">
      <c r="A1315" s="180" t="n">
        <v>0</v>
      </c>
    </row>
    <row r="1317" customFormat="false" ht="12.75" hidden="false" customHeight="false" outlineLevel="0" collapsed="false">
      <c r="A1317" s="180" t="n">
        <v>0</v>
      </c>
    </row>
    <row r="1319" customFormat="false" ht="12.75" hidden="false" customHeight="false" outlineLevel="0" collapsed="false">
      <c r="A1319" s="180" t="n">
        <v>1</v>
      </c>
    </row>
    <row r="1321" customFormat="false" ht="12.75" hidden="false" customHeight="false" outlineLevel="0" collapsed="false">
      <c r="A1321" s="180" t="n">
        <v>2</v>
      </c>
      <c r="B1321" s="164" t="n">
        <v>-2</v>
      </c>
    </row>
    <row r="1323" customFormat="false" ht="12.75" hidden="false" customHeight="false" outlineLevel="0" collapsed="false">
      <c r="A1323" s="180" t="n">
        <v>1</v>
      </c>
    </row>
    <row r="1324" customFormat="false" ht="12.75" hidden="false" customHeight="false" outlineLevel="0" collapsed="false">
      <c r="A1324" s="180" t="n">
        <v>23</v>
      </c>
    </row>
    <row r="1330" customFormat="false" ht="12.75" hidden="false" customHeight="false" outlineLevel="0" collapsed="false">
      <c r="A1330" s="180" t="n">
        <v>3</v>
      </c>
    </row>
    <row r="1332" customFormat="false" ht="12.75" hidden="false" customHeight="false" outlineLevel="0" collapsed="false">
      <c r="A1332" s="180" t="n">
        <v>3</v>
      </c>
    </row>
    <row r="1333" customFormat="false" ht="12.75" hidden="false" customHeight="false" outlineLevel="0" collapsed="false">
      <c r="A1333" s="180" t="n">
        <v>3</v>
      </c>
    </row>
    <row r="1334" customFormat="false" ht="12.75" hidden="false" customHeight="false" outlineLevel="0" collapsed="false">
      <c r="A1334" s="180" t="n">
        <v>4</v>
      </c>
    </row>
    <row r="1335" customFormat="false" ht="12.75" hidden="false" customHeight="false" outlineLevel="0" collapsed="false">
      <c r="A1335" s="180" t="n">
        <v>1</v>
      </c>
    </row>
    <row r="1338" customFormat="false" ht="12.75" hidden="false" customHeight="false" outlineLevel="0" collapsed="false">
      <c r="A1338" s="180" t="n">
        <v>1</v>
      </c>
    </row>
    <row r="1339" customFormat="false" ht="12.75" hidden="false" customHeight="false" outlineLevel="0" collapsed="false">
      <c r="A1339" s="180" t="n">
        <v>2</v>
      </c>
    </row>
    <row r="1340" customFormat="false" ht="12.75" hidden="false" customHeight="false" outlineLevel="0" collapsed="false">
      <c r="A1340" s="180" t="n">
        <v>3</v>
      </c>
    </row>
    <row r="1341" customFormat="false" ht="12.75" hidden="false" customHeight="false" outlineLevel="0" collapsed="false">
      <c r="A1341" s="180" t="n">
        <v>4</v>
      </c>
    </row>
    <row r="1342" customFormat="false" ht="12.75" hidden="false" customHeight="false" outlineLevel="0" collapsed="false">
      <c r="A1342" s="180" t="n">
        <v>8</v>
      </c>
    </row>
    <row r="1343" customFormat="false" ht="12.75" hidden="false" customHeight="false" outlineLevel="0" collapsed="false">
      <c r="B1343" s="164" t="n">
        <v>647</v>
      </c>
    </row>
    <row r="1344" customFormat="false" ht="12.75" hidden="false" customHeight="false" outlineLevel="0" collapsed="false">
      <c r="A1344" s="180" t="n">
        <v>7</v>
      </c>
    </row>
    <row r="1345" customFormat="false" ht="12.75" hidden="false" customHeight="false" outlineLevel="0" collapsed="false">
      <c r="A1345" s="180" t="n">
        <v>8</v>
      </c>
    </row>
    <row r="1346" customFormat="false" ht="12.75" hidden="false" customHeight="false" outlineLevel="0" collapsed="false">
      <c r="A1346" s="180" t="n">
        <v>7</v>
      </c>
    </row>
    <row r="1347" customFormat="false" ht="12.75" hidden="false" customHeight="false" outlineLevel="0" collapsed="false">
      <c r="A1347" s="180" t="n">
        <v>8</v>
      </c>
    </row>
    <row r="1348" customFormat="false" ht="12.75" hidden="false" customHeight="false" outlineLevel="0" collapsed="false">
      <c r="A1348" s="180" t="n">
        <v>78</v>
      </c>
    </row>
    <row r="1350" customFormat="false" ht="12.75" hidden="false" customHeight="false" outlineLevel="0" collapsed="false">
      <c r="A1350" s="180" t="n">
        <v>98</v>
      </c>
    </row>
    <row r="1351" customFormat="false" ht="12.75" hidden="false" customHeight="false" outlineLevel="0" collapsed="false">
      <c r="A1351" s="180" t="n">
        <v>9</v>
      </c>
    </row>
    <row r="1352" customFormat="false" ht="12.75" hidden="false" customHeight="false" outlineLevel="0" collapsed="false">
      <c r="A1352" s="180" t="n">
        <v>98</v>
      </c>
    </row>
    <row r="1353" customFormat="false" ht="12.75" hidden="false" customHeight="false" outlineLevel="0" collapsed="false">
      <c r="A1353" s="180" t="n">
        <v>98</v>
      </c>
    </row>
    <row r="1354" customFormat="false" ht="12.75" hidden="false" customHeight="false" outlineLevel="0" collapsed="false">
      <c r="A1354" s="180" t="n">
        <v>98</v>
      </c>
    </row>
    <row r="1355" customFormat="false" ht="12.75" hidden="false" customHeight="false" outlineLevel="0" collapsed="false">
      <c r="A1355" s="180" t="n">
        <v>98</v>
      </c>
    </row>
    <row r="1356" customFormat="false" ht="12.75" hidden="false" customHeight="false" outlineLevel="0" collapsed="false">
      <c r="A1356" s="180" t="n">
        <v>8</v>
      </c>
    </row>
    <row r="1357" customFormat="false" ht="12.75" hidden="false" customHeight="false" outlineLevel="0" collapsed="false">
      <c r="A1357" s="180" t="n">
        <v>9</v>
      </c>
    </row>
    <row r="1359" customFormat="false" ht="12.75" hidden="false" customHeight="false" outlineLevel="0" collapsed="false">
      <c r="A1359" s="180" t="n">
        <v>9</v>
      </c>
    </row>
    <row r="1360" customFormat="false" ht="12.75" hidden="false" customHeight="false" outlineLevel="0" collapsed="false">
      <c r="A1360" s="180" t="n">
        <v>2</v>
      </c>
    </row>
    <row r="1361" customFormat="false" ht="12.75" hidden="false" customHeight="false" outlineLevel="0" collapsed="false">
      <c r="A1361" s="180" t="n">
        <v>9</v>
      </c>
    </row>
    <row r="1362" customFormat="false" ht="12.75" hidden="false" customHeight="false" outlineLevel="0" collapsed="false">
      <c r="A1362" s="180" t="n">
        <v>96</v>
      </c>
    </row>
    <row r="1364" customFormat="false" ht="12.75" hidden="false" customHeight="false" outlineLevel="0" collapsed="false">
      <c r="A1364" s="180" t="n">
        <v>7</v>
      </c>
    </row>
    <row r="1365" customFormat="false" ht="12.75" hidden="false" customHeight="false" outlineLevel="0" collapsed="false">
      <c r="A1365" s="180" t="n">
        <v>89</v>
      </c>
    </row>
    <row r="1367" customFormat="false" ht="12.75" hidden="false" customHeight="false" outlineLevel="0" collapsed="false">
      <c r="A1367" s="180" t="n">
        <v>0.07</v>
      </c>
    </row>
    <row r="1368" customFormat="false" ht="12.75" hidden="false" customHeight="false" outlineLevel="0" collapsed="false">
      <c r="A1368" s="180" t="n">
        <v>0.07</v>
      </c>
    </row>
    <row r="1369" customFormat="false" ht="12.75" hidden="false" customHeight="false" outlineLevel="0" collapsed="false">
      <c r="A1369" s="180" t="n">
        <v>2</v>
      </c>
    </row>
    <row r="1373" customFormat="false" ht="12.75" hidden="false" customHeight="false" outlineLevel="0" collapsed="false">
      <c r="A1373" s="180" t="n">
        <v>2</v>
      </c>
    </row>
    <row r="1374" customFormat="false" ht="12.75" hidden="false" customHeight="false" outlineLevel="0" collapsed="false">
      <c r="A1374" s="180" t="n">
        <v>2</v>
      </c>
    </row>
    <row r="1377" customFormat="false" ht="12.75" hidden="false" customHeight="false" outlineLevel="0" collapsed="false">
      <c r="A1377" s="180" t="n">
        <v>18</v>
      </c>
    </row>
    <row r="1378" customFormat="false" ht="12.75" hidden="false" customHeight="false" outlineLevel="0" collapsed="false">
      <c r="A1378" s="180" t="n">
        <v>1</v>
      </c>
    </row>
    <row r="1379" customFormat="false" ht="12.75" hidden="false" customHeight="false" outlineLevel="0" collapsed="false">
      <c r="A1379" s="180" t="n">
        <v>4</v>
      </c>
    </row>
    <row r="1381" customFormat="false" ht="12.75" hidden="false" customHeight="false" outlineLevel="0" collapsed="false">
      <c r="A1381" s="180" t="n">
        <v>7</v>
      </c>
    </row>
    <row r="1385" customFormat="false" ht="12.75" hidden="false" customHeight="false" outlineLevel="0" collapsed="false">
      <c r="A1385" s="180" t="n">
        <v>7</v>
      </c>
    </row>
    <row r="1387" customFormat="false" ht="12.75" hidden="false" customHeight="false" outlineLevel="0" collapsed="false">
      <c r="A1387" s="180" t="n">
        <v>4</v>
      </c>
    </row>
    <row r="1389" customFormat="false" ht="12.75" hidden="false" customHeight="false" outlineLevel="0" collapsed="false">
      <c r="A1389" s="180" t="n">
        <v>7</v>
      </c>
    </row>
    <row r="1390" customFormat="false" ht="12.75" hidden="false" customHeight="false" outlineLevel="0" collapsed="false">
      <c r="A1390" s="180" t="n">
        <v>8</v>
      </c>
    </row>
    <row r="1392" customFormat="false" ht="12.75" hidden="false" customHeight="false" outlineLevel="0" collapsed="false">
      <c r="A1392" s="180" t="n">
        <v>31</v>
      </c>
    </row>
    <row r="1403" customFormat="false" ht="12.75" hidden="false" customHeight="false" outlineLevel="0" collapsed="false">
      <c r="A1403" s="180" t="n">
        <v>0</v>
      </c>
    </row>
    <row r="1410" customFormat="false" ht="12.75" hidden="false" customHeight="false" outlineLevel="0" collapsed="false">
      <c r="A1410" s="180" t="n">
        <v>5</v>
      </c>
    </row>
    <row r="1411" customFormat="false" ht="12.75" hidden="false" customHeight="false" outlineLevel="0" collapsed="false">
      <c r="A1411" s="180" t="n">
        <v>6</v>
      </c>
    </row>
    <row r="1414" customFormat="false" ht="12.75" hidden="false" customHeight="false" outlineLevel="0" collapsed="false">
      <c r="A1414" s="180" t="n">
        <v>2</v>
      </c>
    </row>
    <row r="1415" customFormat="false" ht="12.75" hidden="false" customHeight="false" outlineLevel="0" collapsed="false">
      <c r="A1415" s="180" t="s">
        <v>130</v>
      </c>
    </row>
    <row r="1416" customFormat="false" ht="12.75" hidden="false" customHeight="false" outlineLevel="0" collapsed="false">
      <c r="A1416" s="180" t="s">
        <v>131</v>
      </c>
    </row>
    <row r="1417" customFormat="false" ht="12.75" hidden="false" customHeight="false" outlineLevel="0" collapsed="false">
      <c r="A1417" s="180" t="n">
        <v>7</v>
      </c>
    </row>
    <row r="1419" customFormat="false" ht="12.75" hidden="false" customHeight="false" outlineLevel="0" collapsed="false">
      <c r="A1419" s="180" t="s">
        <v>132</v>
      </c>
    </row>
    <row r="1420" customFormat="false" ht="12.75" hidden="false" customHeight="false" outlineLevel="0" collapsed="false">
      <c r="A1420" s="180" t="n">
        <v>7</v>
      </c>
    </row>
    <row r="1421" customFormat="false" ht="12.75" hidden="false" customHeight="false" outlineLevel="0" collapsed="false">
      <c r="A1421" s="180" t="n">
        <v>7</v>
      </c>
    </row>
    <row r="1422" customFormat="false" ht="12.75" hidden="false" customHeight="false" outlineLevel="0" collapsed="false">
      <c r="A1422" s="180" t="s">
        <v>66</v>
      </c>
    </row>
    <row r="1425" customFormat="false" ht="12.75" hidden="false" customHeight="false" outlineLevel="0" collapsed="false">
      <c r="A1425" s="180" t="s">
        <v>133</v>
      </c>
    </row>
    <row r="1430" customFormat="false" ht="12.75" hidden="false" customHeight="false" outlineLevel="0" collapsed="false">
      <c r="A1430" s="180" t="s">
        <v>134</v>
      </c>
    </row>
    <row r="1448" customFormat="false" ht="12.75" hidden="false" customHeight="false" outlineLevel="0" collapsed="false">
      <c r="A1448" s="180" t="n">
        <v>9</v>
      </c>
    </row>
    <row r="1452" customFormat="false" ht="12.75" hidden="false" customHeight="false" outlineLevel="0" collapsed="false">
      <c r="A1452" s="180" t="n">
        <v>7</v>
      </c>
    </row>
    <row r="1455" customFormat="false" ht="12.75" hidden="false" customHeight="false" outlineLevel="0" collapsed="false">
      <c r="A1455" s="180" t="n">
        <v>4</v>
      </c>
    </row>
    <row r="1468" customFormat="false" ht="12.75" hidden="false" customHeight="false" outlineLevel="0" collapsed="false">
      <c r="A1468" s="180" t="n">
        <v>333333</v>
      </c>
    </row>
    <row r="1469" customFormat="false" ht="12.75" hidden="false" customHeight="false" outlineLevel="0" collapsed="false">
      <c r="A1469" s="180" t="n">
        <v>3</v>
      </c>
    </row>
    <row r="1490" customFormat="false" ht="12.75" hidden="false" customHeight="false" outlineLevel="0" collapsed="false">
      <c r="A1490" s="180" t="n">
        <v>0</v>
      </c>
    </row>
    <row r="1497" customFormat="false" ht="12.75" hidden="false" customHeight="false" outlineLevel="0" collapsed="false">
      <c r="A1497" s="180" t="n">
        <v>6</v>
      </c>
    </row>
    <row r="1501" customFormat="false" ht="12.75" hidden="false" customHeight="false" outlineLevel="0" collapsed="false">
      <c r="A1501" s="180" t="n">
        <v>5</v>
      </c>
    </row>
    <row r="1505" customFormat="false" ht="12.75" hidden="false" customHeight="false" outlineLevel="0" collapsed="false">
      <c r="A1505" s="180" t="s">
        <v>135</v>
      </c>
    </row>
    <row r="1507" customFormat="false" ht="12.75" hidden="false" customHeight="false" outlineLevel="0" collapsed="false">
      <c r="A1507" s="180" t="n">
        <v>2</v>
      </c>
    </row>
    <row r="1508" customFormat="false" ht="12.75" hidden="false" customHeight="false" outlineLevel="0" collapsed="false">
      <c r="A1508" s="180" t="n">
        <v>2</v>
      </c>
    </row>
    <row r="1510" customFormat="false" ht="12.75" hidden="false" customHeight="false" outlineLevel="0" collapsed="false">
      <c r="A1510" s="180" t="n">
        <v>5</v>
      </c>
    </row>
    <row r="1511" customFormat="false" ht="12.75" hidden="false" customHeight="false" outlineLevel="0" collapsed="false">
      <c r="A1511" s="180" t="n">
        <v>3</v>
      </c>
    </row>
    <row r="1513" customFormat="false" ht="12.75" hidden="false" customHeight="false" outlineLevel="0" collapsed="false">
      <c r="A1513" s="180" t="s">
        <v>136</v>
      </c>
    </row>
    <row r="1517" customFormat="false" ht="12.75" hidden="false" customHeight="false" outlineLevel="0" collapsed="false">
      <c r="A1517" s="180" t="n">
        <v>9</v>
      </c>
    </row>
    <row r="1518" customFormat="false" ht="12.75" hidden="false" customHeight="false" outlineLevel="0" collapsed="false">
      <c r="A1518" s="180" t="s">
        <v>137</v>
      </c>
    </row>
    <row r="1521" customFormat="false" ht="12.75" hidden="false" customHeight="false" outlineLevel="0" collapsed="false">
      <c r="A1521" s="180" t="n">
        <v>0</v>
      </c>
    </row>
    <row r="1522" customFormat="false" ht="12.75" hidden="false" customHeight="false" outlineLevel="0" collapsed="false">
      <c r="A1522" s="180" t="n">
        <v>3</v>
      </c>
    </row>
    <row r="1525" customFormat="false" ht="12.75" hidden="false" customHeight="false" outlineLevel="0" collapsed="false">
      <c r="A1525" s="180" t="s">
        <v>138</v>
      </c>
    </row>
    <row r="1540" customFormat="false" ht="12.75" hidden="false" customHeight="false" outlineLevel="0" collapsed="false">
      <c r="A1540" s="180" t="n">
        <v>7</v>
      </c>
    </row>
    <row r="1543" customFormat="false" ht="12.75" hidden="false" customHeight="false" outlineLevel="0" collapsed="false">
      <c r="A1543" s="180" t="s">
        <v>139</v>
      </c>
    </row>
    <row r="1547" customFormat="false" ht="12.75" hidden="false" customHeight="false" outlineLevel="0" collapsed="false">
      <c r="A1547" s="180" t="n">
        <v>3</v>
      </c>
    </row>
    <row r="1549" customFormat="false" ht="12.75" hidden="false" customHeight="false" outlineLevel="0" collapsed="false">
      <c r="A1549" s="180" t="n">
        <v>3</v>
      </c>
    </row>
    <row r="1560" customFormat="false" ht="12.75" hidden="false" customHeight="false" outlineLevel="0" collapsed="false">
      <c r="A1560" s="180" t="n">
        <v>0</v>
      </c>
    </row>
    <row r="1582" customFormat="false" ht="12.75" hidden="false" customHeight="false" outlineLevel="0" collapsed="false">
      <c r="A1582" s="180" t="n">
        <v>7</v>
      </c>
    </row>
    <row r="1652" customFormat="false" ht="12.75" hidden="false" customHeight="false" outlineLevel="0" collapsed="false">
      <c r="A1652" s="180" t="n">
        <v>8</v>
      </c>
    </row>
    <row r="1659" customFormat="false" ht="12.75" hidden="false" customHeight="false" outlineLevel="0" collapsed="false">
      <c r="A1659" s="180" t="n">
        <v>4</v>
      </c>
    </row>
    <row r="1664" customFormat="false" ht="12.75" hidden="false" customHeight="false" outlineLevel="0" collapsed="false">
      <c r="A1664" s="180" t="n">
        <v>9</v>
      </c>
    </row>
    <row r="1669" customFormat="false" ht="12.75" hidden="false" customHeight="false" outlineLevel="0" collapsed="false">
      <c r="A1669" s="180" t="n">
        <v>9</v>
      </c>
    </row>
    <row r="1679" customFormat="false" ht="12.75" hidden="false" customHeight="false" outlineLevel="0" collapsed="false">
      <c r="A1679" s="180" t="n">
        <v>8</v>
      </c>
    </row>
    <row r="1689" customFormat="false" ht="12.75" hidden="false" customHeight="false" outlineLevel="0" collapsed="false">
      <c r="A1689" s="180" t="n">
        <v>2</v>
      </c>
    </row>
    <row r="1694" customFormat="false" ht="12.75" hidden="false" customHeight="false" outlineLevel="0" collapsed="false">
      <c r="A1694" s="180" t="n">
        <v>0</v>
      </c>
    </row>
    <row r="1699" customFormat="false" ht="12.75" hidden="false" customHeight="false" outlineLevel="0" collapsed="false">
      <c r="A1699" s="180" t="n">
        <v>6</v>
      </c>
    </row>
    <row r="1715" customFormat="false" ht="12.75" hidden="false" customHeight="false" outlineLevel="0" collapsed="false">
      <c r="A1715" s="180" t="n">
        <v>5</v>
      </c>
    </row>
    <row r="1719" customFormat="false" ht="12.75" hidden="false" customHeight="false" outlineLevel="0" collapsed="false">
      <c r="A1719" s="180" t="n">
        <v>1</v>
      </c>
    </row>
    <row r="1723" customFormat="false" ht="12.75" hidden="false" customHeight="false" outlineLevel="0" collapsed="false">
      <c r="A1723" s="180" t="n">
        <v>-1</v>
      </c>
    </row>
    <row r="1725" customFormat="false" ht="12.75" hidden="false" customHeight="false" outlineLevel="0" collapsed="false">
      <c r="A1725" s="180" t="n">
        <v>0</v>
      </c>
    </row>
    <row r="1727" customFormat="false" ht="12.75" hidden="false" customHeight="false" outlineLevel="0" collapsed="false">
      <c r="A1727" s="180" t="n">
        <v>0</v>
      </c>
    </row>
    <row r="1729" customFormat="false" ht="12.75" hidden="false" customHeight="false" outlineLevel="0" collapsed="false">
      <c r="A1729" s="180" t="n">
        <v>1</v>
      </c>
    </row>
    <row r="1731" customFormat="false" ht="12.75" hidden="false" customHeight="false" outlineLevel="0" collapsed="false">
      <c r="A1731" s="180" t="n">
        <v>1</v>
      </c>
    </row>
    <row r="1733" customFormat="false" ht="12.75" hidden="false" customHeight="false" outlineLevel="0" collapsed="false">
      <c r="A1733" s="180" t="n">
        <v>2</v>
      </c>
    </row>
    <row r="1735" customFormat="false" ht="12.75" hidden="false" customHeight="false" outlineLevel="0" collapsed="false">
      <c r="A1735" s="180" t="n">
        <v>2</v>
      </c>
    </row>
    <row r="1737" customFormat="false" ht="12.75" hidden="false" customHeight="false" outlineLevel="0" collapsed="false">
      <c r="A1737" s="180" t="n">
        <v>3</v>
      </c>
    </row>
    <row r="1739" customFormat="false" ht="12.75" hidden="false" customHeight="false" outlineLevel="0" collapsed="false">
      <c r="A1739" s="180" t="n">
        <v>3</v>
      </c>
    </row>
    <row r="1741" customFormat="false" ht="12.75" hidden="false" customHeight="false" outlineLevel="0" collapsed="false">
      <c r="A1741" s="180" t="n">
        <v>4</v>
      </c>
    </row>
    <row r="1743" customFormat="false" ht="12.75" hidden="false" customHeight="false" outlineLevel="0" collapsed="false">
      <c r="A1743" s="180" t="n">
        <v>4</v>
      </c>
    </row>
    <row r="1745" customFormat="false" ht="12.75" hidden="false" customHeight="false" outlineLevel="0" collapsed="false">
      <c r="A1745" s="180" t="n">
        <v>5</v>
      </c>
    </row>
    <row r="1747" customFormat="false" ht="12.75" hidden="false" customHeight="false" outlineLevel="0" collapsed="false">
      <c r="A1747" s="180" t="n">
        <v>5</v>
      </c>
    </row>
    <row r="1759" customFormat="false" ht="12.75" hidden="false" customHeight="false" outlineLevel="0" collapsed="false">
      <c r="A1759" s="180" t="n">
        <v>-1</v>
      </c>
    </row>
    <row r="1773" customFormat="false" ht="12.75" hidden="false" customHeight="false" outlineLevel="0" collapsed="false">
      <c r="A1773" s="180" t="n">
        <v>4</v>
      </c>
    </row>
    <row r="1775" customFormat="false" ht="12.75" hidden="false" customHeight="false" outlineLevel="0" collapsed="false">
      <c r="A1775" s="180" t="s">
        <v>140</v>
      </c>
    </row>
    <row r="1829" customFormat="false" ht="12.75" hidden="false" customHeight="false" outlineLevel="0" collapsed="false">
      <c r="A1829" s="180" t="s">
        <v>119</v>
      </c>
    </row>
    <row r="1834" customFormat="false" ht="12.75" hidden="false" customHeight="false" outlineLevel="0" collapsed="false">
      <c r="A1834" s="180" t="s">
        <v>141</v>
      </c>
    </row>
    <row r="1835" customFormat="false" ht="12.75" hidden="false" customHeight="false" outlineLevel="0" collapsed="false">
      <c r="A1835" s="180" t="s">
        <v>142</v>
      </c>
    </row>
    <row r="1839" customFormat="false" ht="12.75" hidden="false" customHeight="false" outlineLevel="0" collapsed="false">
      <c r="A1839" s="180" t="n">
        <v>1</v>
      </c>
    </row>
    <row r="1841" customFormat="false" ht="12.75" hidden="false" customHeight="false" outlineLevel="0" collapsed="false">
      <c r="A1841" s="180" t="s">
        <v>143</v>
      </c>
    </row>
    <row r="1858" customFormat="false" ht="12.75" hidden="false" customHeight="false" outlineLevel="0" collapsed="false">
      <c r="A1858" s="180" t="n">
        <v>5</v>
      </c>
    </row>
    <row r="1859" customFormat="false" ht="12.75" hidden="false" customHeight="false" outlineLevel="0" collapsed="false">
      <c r="A1859" s="180" t="n">
        <v>2</v>
      </c>
    </row>
    <row r="1870" customFormat="false" ht="12.75" hidden="false" customHeight="false" outlineLevel="0" collapsed="false">
      <c r="A1870" s="180" t="n">
        <v>2</v>
      </c>
    </row>
    <row r="1893" customFormat="false" ht="12.75" hidden="false" customHeight="false" outlineLevel="0" collapsed="false">
      <c r="A1893" s="180" t="n">
        <v>8</v>
      </c>
    </row>
    <row r="1894" customFormat="false" ht="12.75" hidden="false" customHeight="false" outlineLevel="0" collapsed="false">
      <c r="A1894" s="180" t="s">
        <v>1</v>
      </c>
    </row>
    <row r="1895" customFormat="false" ht="12.75" hidden="false" customHeight="false" outlineLevel="0" collapsed="false">
      <c r="A1895" s="180" t="n">
        <v>3</v>
      </c>
    </row>
    <row r="1896" customFormat="false" ht="12.75" hidden="false" customHeight="false" outlineLevel="0" collapsed="false">
      <c r="A1896" s="180" t="n">
        <v>13</v>
      </c>
    </row>
    <row r="1902" customFormat="false" ht="12.75" hidden="false" customHeight="false" outlineLevel="0" collapsed="false">
      <c r="A1902" s="180" t="s">
        <v>144</v>
      </c>
    </row>
    <row r="1906" customFormat="false" ht="12.75" hidden="false" customHeight="false" outlineLevel="0" collapsed="false">
      <c r="A1906" s="180" t="n">
        <v>0</v>
      </c>
    </row>
    <row r="1939" customFormat="false" ht="12.75" hidden="false" customHeight="false" outlineLevel="0" collapsed="false">
      <c r="A1939" s="180" t="n">
        <v>82</v>
      </c>
    </row>
    <row r="1940" customFormat="false" ht="12.75" hidden="false" customHeight="false" outlineLevel="0" collapsed="false">
      <c r="A1940" s="180" t="n">
        <v>5</v>
      </c>
    </row>
    <row r="1942" customFormat="false" ht="12.75" hidden="false" customHeight="false" outlineLevel="0" collapsed="false">
      <c r="A1942" s="180"/>
    </row>
    <row r="1943" customFormat="false" ht="12.75" hidden="false" customHeight="false" outlineLevel="0" collapsed="false">
      <c r="A1943" s="180" t="s">
        <v>145</v>
      </c>
    </row>
    <row r="1956" customFormat="false" ht="12.75" hidden="false" customHeight="false" outlineLevel="0" collapsed="false">
      <c r="A1956" s="180" t="n">
        <v>0</v>
      </c>
    </row>
    <row r="1957" customFormat="false" ht="12.75" hidden="false" customHeight="false" outlineLevel="0" collapsed="false">
      <c r="A1957" s="180" t="n">
        <v>0</v>
      </c>
    </row>
    <row r="1960" customFormat="false" ht="12.75" hidden="false" customHeight="false" outlineLevel="0" collapsed="false">
      <c r="A1960" s="180" t="n">
        <v>4</v>
      </c>
    </row>
    <row r="1963" customFormat="false" ht="12.75" hidden="false" customHeight="false" outlineLevel="0" collapsed="false">
      <c r="A1963" s="180" t="n">
        <v>4</v>
      </c>
    </row>
    <row r="1964" customFormat="false" ht="12.75" hidden="false" customHeight="false" outlineLevel="0" collapsed="false">
      <c r="A1964" s="180" t="s">
        <v>146</v>
      </c>
    </row>
    <row r="1970" customFormat="false" ht="12.75" hidden="false" customHeight="false" outlineLevel="0" collapsed="false">
      <c r="A1970" s="180" t="s">
        <v>147</v>
      </c>
    </row>
    <row r="1971" customFormat="false" ht="12.75" hidden="false" customHeight="false" outlineLevel="0" collapsed="false">
      <c r="A1971" s="180" t="n">
        <v>5</v>
      </c>
    </row>
    <row r="1978" customFormat="false" ht="12.75" hidden="false" customHeight="false" outlineLevel="0" collapsed="false">
      <c r="A1978" s="180" t="s">
        <v>148</v>
      </c>
    </row>
    <row r="1979" customFormat="false" ht="12.75" hidden="false" customHeight="false" outlineLevel="0" collapsed="false">
      <c r="A1979" s="180" t="n">
        <v>3</v>
      </c>
    </row>
    <row r="1980" customFormat="false" ht="12.75" hidden="false" customHeight="false" outlineLevel="0" collapsed="false">
      <c r="A1980" s="180" t="n">
        <v>13</v>
      </c>
    </row>
    <row r="1984" customFormat="false" ht="12.75" hidden="false" customHeight="false" outlineLevel="0" collapsed="false">
      <c r="A1984" s="180" t="n">
        <v>6</v>
      </c>
    </row>
    <row r="1988" customFormat="false" ht="12.75" hidden="false" customHeight="false" outlineLevel="0" collapsed="false">
      <c r="A1988" s="180" t="n">
        <v>2</v>
      </c>
    </row>
    <row r="2009" customFormat="false" ht="12.75" hidden="false" customHeight="false" outlineLevel="0" collapsed="false">
      <c r="A2009" s="180" t="n">
        <v>2</v>
      </c>
    </row>
    <row r="2015" customFormat="false" ht="12.75" hidden="false" customHeight="false" outlineLevel="0" collapsed="false">
      <c r="A2015" s="180" t="s">
        <v>149</v>
      </c>
    </row>
    <row r="2021" customFormat="false" ht="12.75" hidden="false" customHeight="false" outlineLevel="0" collapsed="false">
      <c r="A2021" s="180" t="s">
        <v>150</v>
      </c>
    </row>
    <row r="2028" customFormat="false" ht="12.75" hidden="false" customHeight="false" outlineLevel="0" collapsed="false">
      <c r="A2028" s="180" t="n">
        <v>2</v>
      </c>
    </row>
    <row r="2030" customFormat="false" ht="12.75" hidden="false" customHeight="false" outlineLevel="0" collapsed="false">
      <c r="A2030" s="180" t="n">
        <v>2</v>
      </c>
    </row>
    <row r="2037" customFormat="false" ht="12.75" hidden="false" customHeight="false" outlineLevel="0" collapsed="false">
      <c r="A2037" s="180" t="n">
        <v>2</v>
      </c>
    </row>
    <row r="2038" customFormat="false" ht="12.75" hidden="false" customHeight="false" outlineLevel="0" collapsed="false">
      <c r="A2038" s="180" t="n">
        <v>2</v>
      </c>
    </row>
    <row r="2039" customFormat="false" ht="12.75" hidden="false" customHeight="false" outlineLevel="0" collapsed="false">
      <c r="A2039" s="180" t="n">
        <v>2</v>
      </c>
    </row>
    <row r="2048" customFormat="false" ht="12.75" hidden="false" customHeight="false" outlineLevel="0" collapsed="false">
      <c r="A2048" s="180" t="n">
        <v>9</v>
      </c>
    </row>
    <row r="2062" customFormat="false" ht="12.75" hidden="false" customHeight="false" outlineLevel="0" collapsed="false">
      <c r="A2062" s="180" t="n">
        <v>21</v>
      </c>
    </row>
    <row r="2066" customFormat="false" ht="12.75" hidden="false" customHeight="false" outlineLevel="0" collapsed="false">
      <c r="A2066" s="180" t="n">
        <v>-6</v>
      </c>
    </row>
    <row r="2067" customFormat="false" ht="12.75" hidden="false" customHeight="false" outlineLevel="0" collapsed="false">
      <c r="A2067" s="180" t="n">
        <v>3</v>
      </c>
    </row>
    <row r="2069" customFormat="false" ht="12.75" hidden="false" customHeight="false" outlineLevel="0" collapsed="false">
      <c r="A2069" s="180" t="n">
        <v>2</v>
      </c>
    </row>
    <row r="2070" customFormat="false" ht="12.75" hidden="false" customHeight="false" outlineLevel="0" collapsed="false">
      <c r="A2070" s="180" t="s">
        <v>151</v>
      </c>
    </row>
    <row r="2071" customFormat="false" ht="12.75" hidden="false" customHeight="false" outlineLevel="0" collapsed="false">
      <c r="A2071" s="180" t="n">
        <v>56789</v>
      </c>
    </row>
    <row r="2072" customFormat="false" ht="12.75" hidden="false" customHeight="false" outlineLevel="0" collapsed="false">
      <c r="A2072" s="180" t="n">
        <v>2</v>
      </c>
    </row>
    <row r="2074" customFormat="false" ht="12.75" hidden="false" customHeight="false" outlineLevel="0" collapsed="false">
      <c r="A2074" s="180" t="n">
        <v>2</v>
      </c>
    </row>
    <row r="2075" customFormat="false" ht="12.75" hidden="false" customHeight="false" outlineLevel="0" collapsed="false">
      <c r="A2075" s="180" t="n">
        <v>0.02</v>
      </c>
    </row>
    <row r="2077" customFormat="false" ht="12.75" hidden="false" customHeight="false" outlineLevel="0" collapsed="false">
      <c r="A2077" s="180" t="n">
        <v>6</v>
      </c>
    </row>
    <row r="2078" customFormat="false" ht="12.75" hidden="false" customHeight="false" outlineLevel="0" collapsed="false">
      <c r="A2078" s="180" t="n">
        <v>2</v>
      </c>
    </row>
    <row r="2080" customFormat="false" ht="12.75" hidden="false" customHeight="false" outlineLevel="0" collapsed="false">
      <c r="A2080" s="180" t="n">
        <v>3</v>
      </c>
    </row>
    <row r="2086" customFormat="false" ht="12.75" hidden="false" customHeight="false" outlineLevel="0" collapsed="false">
      <c r="A2086" s="180" t="n">
        <v>2</v>
      </c>
    </row>
    <row r="2090" customFormat="false" ht="12.75" hidden="false" customHeight="false" outlineLevel="0" collapsed="false">
      <c r="A2090" s="180" t="n">
        <v>8</v>
      </c>
    </row>
    <row r="2091" customFormat="false" ht="12.75" hidden="false" customHeight="false" outlineLevel="0" collapsed="false">
      <c r="A2091" s="180" t="n">
        <v>4</v>
      </c>
    </row>
    <row r="2096" customFormat="false" ht="12.75" hidden="false" customHeight="false" outlineLevel="0" collapsed="false">
      <c r="A2096" s="180" t="n">
        <v>9</v>
      </c>
    </row>
    <row r="2104" customFormat="false" ht="12.75" hidden="false" customHeight="false" outlineLevel="0" collapsed="false">
      <c r="A2104" s="180" t="n">
        <v>9</v>
      </c>
    </row>
    <row r="2107" customFormat="false" ht="12.75" hidden="false" customHeight="false" outlineLevel="0" collapsed="false">
      <c r="A2107" s="180" t="n">
        <v>4</v>
      </c>
    </row>
    <row r="2109" customFormat="false" ht="12.75" hidden="false" customHeight="false" outlineLevel="0" collapsed="false">
      <c r="A2109" s="180" t="n">
        <v>1</v>
      </c>
    </row>
    <row r="2110" customFormat="false" ht="12.75" hidden="false" customHeight="false" outlineLevel="0" collapsed="false">
      <c r="A2110" s="180" t="n">
        <v>42</v>
      </c>
    </row>
    <row r="2111" customFormat="false" ht="12.75" hidden="false" customHeight="false" outlineLevel="0" collapsed="false">
      <c r="A2111" s="180" t="n">
        <v>5</v>
      </c>
    </row>
    <row r="2112" customFormat="false" ht="12.75" hidden="false" customHeight="false" outlineLevel="0" collapsed="false">
      <c r="A2112" s="180" t="n">
        <v>6</v>
      </c>
    </row>
    <row r="2113" customFormat="false" ht="12.75" hidden="false" customHeight="false" outlineLevel="0" collapsed="false">
      <c r="A2113" s="180" t="n">
        <v>66</v>
      </c>
    </row>
    <row r="2114" customFormat="false" ht="12.75" hidden="false" customHeight="false" outlineLevel="0" collapsed="false">
      <c r="A2114" s="180" t="n">
        <v>77</v>
      </c>
    </row>
    <row r="2115" customFormat="false" ht="12.75" hidden="false" customHeight="false" outlineLevel="0" collapsed="false">
      <c r="A2115" s="180" t="n">
        <v>0.08</v>
      </c>
    </row>
    <row r="2116" customFormat="false" ht="12.75" hidden="false" customHeight="false" outlineLevel="0" collapsed="false">
      <c r="A2116" s="180" t="n">
        <v>8</v>
      </c>
    </row>
    <row r="2117" customFormat="false" ht="12.75" hidden="false" customHeight="false" outlineLevel="0" collapsed="false">
      <c r="A2117" s="180" t="n">
        <v>9</v>
      </c>
    </row>
    <row r="2119" customFormat="false" ht="12.75" hidden="false" customHeight="false" outlineLevel="0" collapsed="false">
      <c r="A2119" s="180" t="n">
        <v>5</v>
      </c>
    </row>
    <row r="2120" customFormat="false" ht="12.75" hidden="false" customHeight="false" outlineLevel="0" collapsed="false">
      <c r="A2120" s="180" t="n">
        <v>2</v>
      </c>
    </row>
    <row r="2123" customFormat="false" ht="12.75" hidden="false" customHeight="false" outlineLevel="0" collapsed="false">
      <c r="A2123" s="180" t="s">
        <v>152</v>
      </c>
    </row>
    <row r="2154" customFormat="false" ht="12.75" hidden="false" customHeight="false" outlineLevel="0" collapsed="false">
      <c r="A2154" s="180" t="n">
        <v>2</v>
      </c>
    </row>
    <row r="2176" customFormat="false" ht="12.75" hidden="false" customHeight="false" outlineLevel="0" collapsed="false">
      <c r="A2176" s="180" t="n">
        <v>9</v>
      </c>
    </row>
    <row r="2178" customFormat="false" ht="12.75" hidden="false" customHeight="false" outlineLevel="0" collapsed="false">
      <c r="A2178" s="180" t="n">
        <v>22</v>
      </c>
    </row>
    <row r="2182" customFormat="false" ht="12.75" hidden="false" customHeight="false" outlineLevel="0" collapsed="false">
      <c r="A2182" s="180" t="s">
        <v>1</v>
      </c>
    </row>
    <row r="2183" customFormat="false" ht="12.75" hidden="false" customHeight="false" outlineLevel="0" collapsed="false">
      <c r="A2183" s="180" t="n">
        <v>3</v>
      </c>
    </row>
    <row r="2184" customFormat="false" ht="12.75" hidden="false" customHeight="false" outlineLevel="0" collapsed="false">
      <c r="A2184" s="180" t="n">
        <v>13</v>
      </c>
    </row>
    <row r="2185" customFormat="false" ht="12.75" hidden="false" customHeight="false" outlineLevel="0" collapsed="false">
      <c r="A2185" s="180" t="n">
        <v>0.06</v>
      </c>
    </row>
    <row r="2187" customFormat="false" ht="12.75" hidden="false" customHeight="false" outlineLevel="0" collapsed="false">
      <c r="A2187" s="180" t="n">
        <v>0.02</v>
      </c>
    </row>
    <row r="2191" customFormat="false" ht="12.75" hidden="false" customHeight="false" outlineLevel="0" collapsed="false">
      <c r="A2191" s="180" t="s">
        <v>153</v>
      </c>
    </row>
    <row r="2192" customFormat="false" ht="12.75" hidden="false" customHeight="false" outlineLevel="0" collapsed="false">
      <c r="A2192" s="180" t="n">
        <v>3</v>
      </c>
    </row>
    <row r="2193" customFormat="false" ht="12.75" hidden="false" customHeight="false" outlineLevel="0" collapsed="false">
      <c r="A2193" s="180" t="n">
        <v>3</v>
      </c>
    </row>
    <row r="2196" customFormat="false" ht="12.75" hidden="false" customHeight="false" outlineLevel="0" collapsed="false">
      <c r="A2196" s="180" t="n">
        <v>3</v>
      </c>
    </row>
    <row r="2198" customFormat="false" ht="12.75" hidden="false" customHeight="false" outlineLevel="0" collapsed="false">
      <c r="A2198" s="180" t="n">
        <v>3</v>
      </c>
    </row>
    <row r="2203" customFormat="false" ht="12.75" hidden="false" customHeight="false" outlineLevel="0" collapsed="false">
      <c r="A2203" s="180" t="n">
        <v>5</v>
      </c>
    </row>
    <row r="2213" customFormat="false" ht="12.75" hidden="false" customHeight="false" outlineLevel="0" collapsed="false">
      <c r="A2213" s="180" t="n">
        <v>5</v>
      </c>
    </row>
    <row r="2215" customFormat="false" ht="12.75" hidden="false" customHeight="false" outlineLevel="0" collapsed="false">
      <c r="A2215" s="180" t="n">
        <v>4</v>
      </c>
    </row>
    <row r="2219" customFormat="false" ht="12.75" hidden="false" customHeight="false" outlineLevel="0" collapsed="false">
      <c r="A2219" s="180" t="n">
        <v>1995</v>
      </c>
    </row>
    <row r="2221" customFormat="false" ht="12.75" hidden="false" customHeight="false" outlineLevel="0" collapsed="false">
      <c r="A2221" s="180" t="n">
        <v>0</v>
      </c>
    </row>
    <row r="2224" customFormat="false" ht="12.75" hidden="false" customHeight="false" outlineLevel="0" collapsed="false">
      <c r="A2224" s="180" t="n">
        <v>0</v>
      </c>
    </row>
    <row r="2226" customFormat="false" ht="12.75" hidden="false" customHeight="false" outlineLevel="0" collapsed="false">
      <c r="A2226" s="180" t="n">
        <v>0</v>
      </c>
    </row>
    <row r="2227" customFormat="false" ht="12.75" hidden="false" customHeight="false" outlineLevel="0" collapsed="false">
      <c r="A2227" s="180" t="n">
        <v>1</v>
      </c>
    </row>
    <row r="2232" customFormat="false" ht="12.75" hidden="false" customHeight="false" outlineLevel="0" collapsed="false">
      <c r="A2232" s="180" t="n">
        <v>4</v>
      </c>
    </row>
    <row r="2234" customFormat="false" ht="12.75" hidden="false" customHeight="false" outlineLevel="0" collapsed="false">
      <c r="A2234" s="180" t="s">
        <v>154</v>
      </c>
    </row>
    <row r="2236" customFormat="false" ht="12.75" hidden="false" customHeight="false" outlineLevel="0" collapsed="false">
      <c r="A2236" s="180" t="n">
        <v>33333</v>
      </c>
    </row>
    <row r="2237" customFormat="false" ht="12.75" hidden="false" customHeight="false" outlineLevel="0" collapsed="false">
      <c r="A2237" s="180" t="n">
        <v>3</v>
      </c>
    </row>
    <row r="2239" customFormat="false" ht="12.75" hidden="false" customHeight="false" outlineLevel="0" collapsed="false">
      <c r="A2239" s="180" t="n">
        <v>3</v>
      </c>
    </row>
    <row r="2240" customFormat="false" ht="12.75" hidden="false" customHeight="false" outlineLevel="0" collapsed="false">
      <c r="A2240" s="180" t="n">
        <v>3</v>
      </c>
    </row>
    <row r="2243" customFormat="false" ht="12.75" hidden="false" customHeight="false" outlineLevel="0" collapsed="false">
      <c r="A2243" s="180" t="n">
        <v>9</v>
      </c>
    </row>
    <row r="2245" customFormat="false" ht="12.75" hidden="false" customHeight="false" outlineLevel="0" collapsed="false">
      <c r="A2245" s="180" t="n">
        <v>2</v>
      </c>
    </row>
    <row r="2247" customFormat="false" ht="12.75" hidden="false" customHeight="false" outlineLevel="0" collapsed="false">
      <c r="A2247" s="180" t="n">
        <v>33333</v>
      </c>
    </row>
    <row r="2250" customFormat="false" ht="12.75" hidden="false" customHeight="false" outlineLevel="0" collapsed="false">
      <c r="A2250" s="180" t="n">
        <v>4</v>
      </c>
    </row>
    <row r="2253" customFormat="false" ht="12.75" hidden="false" customHeight="false" outlineLevel="0" collapsed="false">
      <c r="A2253" s="180" t="n">
        <v>4</v>
      </c>
    </row>
    <row r="2256" customFormat="false" ht="12.75" hidden="false" customHeight="false" outlineLevel="0" collapsed="false">
      <c r="A2256" s="180" t="n">
        <v>2</v>
      </c>
    </row>
    <row r="2259" customFormat="false" ht="12.75" hidden="false" customHeight="false" outlineLevel="0" collapsed="false">
      <c r="A2259" s="180" t="n">
        <v>99</v>
      </c>
    </row>
    <row r="2261" customFormat="false" ht="12.75" hidden="false" customHeight="false" outlineLevel="0" collapsed="false">
      <c r="A2261" s="180" t="s">
        <v>155</v>
      </c>
    </row>
    <row r="2262" customFormat="false" ht="12.75" hidden="false" customHeight="false" outlineLevel="0" collapsed="false">
      <c r="A2262" s="180" t="n">
        <v>56</v>
      </c>
    </row>
    <row r="2263" customFormat="false" ht="12.75" hidden="false" customHeight="false" outlineLevel="0" collapsed="false">
      <c r="A2263" s="180" t="n">
        <v>3</v>
      </c>
    </row>
    <row r="2264" customFormat="false" ht="12.75" hidden="false" customHeight="false" outlineLevel="0" collapsed="false">
      <c r="A2264" s="180" t="s">
        <v>156</v>
      </c>
    </row>
    <row r="2265" customFormat="false" ht="12.75" hidden="false" customHeight="false" outlineLevel="0" collapsed="false">
      <c r="A2265" s="180" t="s">
        <v>157</v>
      </c>
    </row>
    <row r="2266" customFormat="false" ht="12.75" hidden="false" customHeight="false" outlineLevel="0" collapsed="false">
      <c r="A2266" s="180" t="n">
        <v>0.02</v>
      </c>
    </row>
    <row r="2277" customFormat="false" ht="12.75" hidden="false" customHeight="false" outlineLevel="0" collapsed="false">
      <c r="A2277" s="180" t="s">
        <v>158</v>
      </c>
    </row>
    <row r="2278" customFormat="false" ht="12.75" hidden="false" customHeight="false" outlineLevel="0" collapsed="false">
      <c r="A2278" s="180" t="n">
        <v>5</v>
      </c>
    </row>
    <row r="2281" customFormat="false" ht="12.75" hidden="false" customHeight="false" outlineLevel="0" collapsed="false">
      <c r="A2281" s="180" t="n">
        <v>86</v>
      </c>
    </row>
    <row r="2285" customFormat="false" ht="12.75" hidden="false" customHeight="false" outlineLevel="0" collapsed="false">
      <c r="A2285" s="180" t="s">
        <v>159</v>
      </c>
    </row>
    <row r="2287" customFormat="false" ht="12.75" hidden="false" customHeight="false" outlineLevel="0" collapsed="false">
      <c r="A2287" s="180" t="n">
        <v>1</v>
      </c>
    </row>
    <row r="2289" customFormat="false" ht="12.75" hidden="false" customHeight="false" outlineLevel="0" collapsed="false">
      <c r="A2289" s="180" t="n">
        <v>1</v>
      </c>
    </row>
    <row r="2291" customFormat="false" ht="12.75" hidden="false" customHeight="false" outlineLevel="0" collapsed="false">
      <c r="A2291" s="180" t="s">
        <v>160</v>
      </c>
    </row>
    <row r="2293" customFormat="false" ht="12.75" hidden="false" customHeight="false" outlineLevel="0" collapsed="false">
      <c r="A2293" s="180" t="s">
        <v>161</v>
      </c>
    </row>
    <row r="2294" customFormat="false" ht="12.75" hidden="false" customHeight="false" outlineLevel="0" collapsed="false">
      <c r="A2294" s="180" t="n">
        <v>5</v>
      </c>
    </row>
    <row r="2297" customFormat="false" ht="12.75" hidden="false" customHeight="false" outlineLevel="0" collapsed="false">
      <c r="A2297" s="180" t="s">
        <v>162</v>
      </c>
    </row>
    <row r="2298" customFormat="false" ht="12.75" hidden="false" customHeight="false" outlineLevel="0" collapsed="false">
      <c r="A2298" s="180" t="n">
        <v>0</v>
      </c>
    </row>
    <row r="2299" customFormat="false" ht="12.75" hidden="false" customHeight="false" outlineLevel="0" collapsed="false">
      <c r="A2299" s="180" t="s">
        <v>163</v>
      </c>
    </row>
    <row r="2300" customFormat="false" ht="12.75" hidden="false" customHeight="false" outlineLevel="0" collapsed="false">
      <c r="A2300" s="180" t="n">
        <v>0</v>
      </c>
    </row>
    <row r="2301" customFormat="false" ht="12.75" hidden="false" customHeight="false" outlineLevel="0" collapsed="false">
      <c r="A2301" s="180" t="n">
        <v>1</v>
      </c>
    </row>
    <row r="2302" customFormat="false" ht="12.75" hidden="false" customHeight="false" outlineLevel="0" collapsed="false">
      <c r="A2302" s="180" t="n">
        <v>3</v>
      </c>
    </row>
    <row r="2303" customFormat="false" ht="12.75" hidden="false" customHeight="false" outlineLevel="0" collapsed="false">
      <c r="A2303" s="180" t="n">
        <v>3</v>
      </c>
    </row>
    <row r="2304" customFormat="false" ht="12.75" hidden="false" customHeight="false" outlineLevel="0" collapsed="false">
      <c r="A2304" s="180" t="n">
        <v>3</v>
      </c>
    </row>
    <row r="2305" customFormat="false" ht="12.75" hidden="false" customHeight="false" outlineLevel="0" collapsed="false">
      <c r="A2305" s="180" t="n">
        <v>33</v>
      </c>
    </row>
    <row r="2306" customFormat="false" ht="12.75" hidden="false" customHeight="false" outlineLevel="0" collapsed="false">
      <c r="A2306" s="180" t="n">
        <v>354</v>
      </c>
    </row>
    <row r="2307" customFormat="false" ht="12.75" hidden="false" customHeight="false" outlineLevel="0" collapsed="false">
      <c r="A2307" s="180" t="n">
        <v>4</v>
      </c>
    </row>
    <row r="2308" customFormat="false" ht="12.75" hidden="false" customHeight="false" outlineLevel="0" collapsed="false">
      <c r="A2308" s="180" t="n">
        <v>5</v>
      </c>
    </row>
    <row r="2309" customFormat="false" ht="12.75" hidden="false" customHeight="false" outlineLevel="0" collapsed="false">
      <c r="A2309" s="180" t="n">
        <v>5</v>
      </c>
    </row>
    <row r="2310" customFormat="false" ht="12.75" hidden="false" customHeight="false" outlineLevel="0" collapsed="false">
      <c r="A2310" s="180" t="n">
        <v>5</v>
      </c>
    </row>
    <row r="2311" customFormat="false" ht="12.75" hidden="false" customHeight="false" outlineLevel="0" collapsed="false">
      <c r="A2311" s="180" t="n">
        <v>55</v>
      </c>
    </row>
    <row r="2312" customFormat="false" ht="12.75" hidden="false" customHeight="false" outlineLevel="0" collapsed="false">
      <c r="A2312" s="180" t="n">
        <v>5</v>
      </c>
    </row>
    <row r="2313" customFormat="false" ht="12.75" hidden="false" customHeight="false" outlineLevel="0" collapsed="false">
      <c r="A2313" s="180" t="n">
        <v>6</v>
      </c>
    </row>
    <row r="2314" customFormat="false" ht="12.75" hidden="false" customHeight="false" outlineLevel="0" collapsed="false">
      <c r="A2314" s="180" t="n">
        <v>6</v>
      </c>
    </row>
    <row r="2315" customFormat="false" ht="12.75" hidden="false" customHeight="false" outlineLevel="0" collapsed="false">
      <c r="A2315" s="180" t="n">
        <v>6</v>
      </c>
    </row>
    <row r="2316" customFormat="false" ht="12.75" hidden="false" customHeight="false" outlineLevel="0" collapsed="false">
      <c r="A2316" s="180" t="n">
        <v>66</v>
      </c>
    </row>
    <row r="2317" customFormat="false" ht="12.75" hidden="false" customHeight="false" outlineLevel="0" collapsed="false">
      <c r="A2317" s="180" t="n">
        <v>6</v>
      </c>
    </row>
    <row r="2318" customFormat="false" ht="12.75" hidden="false" customHeight="false" outlineLevel="0" collapsed="false">
      <c r="A2318" s="180" t="n">
        <v>7</v>
      </c>
    </row>
    <row r="2319" customFormat="false" ht="12.75" hidden="false" customHeight="false" outlineLevel="0" collapsed="false">
      <c r="A2319" s="180" t="n">
        <v>7</v>
      </c>
    </row>
    <row r="2320" customFormat="false" ht="12.75" hidden="false" customHeight="false" outlineLevel="0" collapsed="false">
      <c r="A2320" s="180" t="n">
        <v>7</v>
      </c>
    </row>
    <row r="2321" customFormat="false" ht="12.75" hidden="false" customHeight="false" outlineLevel="0" collapsed="false">
      <c r="A2321" s="180" t="n">
        <v>77</v>
      </c>
    </row>
    <row r="2322" customFormat="false" ht="12.75" hidden="false" customHeight="false" outlineLevel="0" collapsed="false">
      <c r="A2322" s="180" t="n">
        <v>8</v>
      </c>
    </row>
    <row r="2323" customFormat="false" ht="12.75" hidden="false" customHeight="false" outlineLevel="0" collapsed="false">
      <c r="A2323" s="180" t="n">
        <v>8</v>
      </c>
    </row>
    <row r="2324" customFormat="false" ht="12.75" hidden="false" customHeight="false" outlineLevel="0" collapsed="false">
      <c r="A2324" s="180" t="n">
        <v>8</v>
      </c>
    </row>
    <row r="2325" customFormat="false" ht="12.75" hidden="false" customHeight="false" outlineLevel="0" collapsed="false">
      <c r="A2325" s="180" t="n">
        <v>88</v>
      </c>
    </row>
    <row r="2326" customFormat="false" ht="12.75" hidden="false" customHeight="false" outlineLevel="0" collapsed="false">
      <c r="A2326" s="180" t="n">
        <v>9</v>
      </c>
    </row>
    <row r="2327" customFormat="false" ht="12.75" hidden="false" customHeight="false" outlineLevel="0" collapsed="false">
      <c r="A2327" s="180" t="n">
        <v>9</v>
      </c>
    </row>
    <row r="2328" customFormat="false" ht="12.75" hidden="false" customHeight="false" outlineLevel="0" collapsed="false">
      <c r="A2328" s="180" t="n">
        <v>9</v>
      </c>
    </row>
    <row r="2329" customFormat="false" ht="12.75" hidden="false" customHeight="false" outlineLevel="0" collapsed="false">
      <c r="A2329" s="180" t="n">
        <v>99</v>
      </c>
    </row>
    <row r="2332" customFormat="false" ht="12.75" hidden="false" customHeight="false" outlineLevel="0" collapsed="false">
      <c r="A2332" s="180" t="n">
        <v>4</v>
      </c>
    </row>
    <row r="2333" customFormat="false" ht="12.75" hidden="false" customHeight="false" outlineLevel="0" collapsed="false">
      <c r="A2333" s="180" t="n">
        <v>6</v>
      </c>
    </row>
    <row r="2337" customFormat="false" ht="12.75" hidden="false" customHeight="false" outlineLevel="0" collapsed="false">
      <c r="A2337" s="180" t="n">
        <v>1</v>
      </c>
    </row>
    <row r="2341" customFormat="false" ht="12.75" hidden="false" customHeight="false" outlineLevel="0" collapsed="false">
      <c r="A2341" s="180" t="n">
        <v>9</v>
      </c>
    </row>
    <row r="2342" customFormat="false" ht="12.75" hidden="false" customHeight="false" outlineLevel="0" collapsed="false">
      <c r="A2342" s="180" t="n">
        <v>59</v>
      </c>
    </row>
    <row r="2347" customFormat="false" ht="12.75" hidden="false" customHeight="false" outlineLevel="0" collapsed="false">
      <c r="A2347" s="180" t="n">
        <v>5</v>
      </c>
    </row>
    <row r="2351" customFormat="false" ht="12.75" hidden="false" customHeight="false" outlineLevel="0" collapsed="false">
      <c r="A2351" s="180" t="n">
        <v>5</v>
      </c>
    </row>
    <row r="2352" customFormat="false" ht="12.75" hidden="false" customHeight="false" outlineLevel="0" collapsed="false">
      <c r="A2352" s="180" t="n">
        <v>5</v>
      </c>
    </row>
    <row r="2356" customFormat="false" ht="12.75" hidden="false" customHeight="false" outlineLevel="0" collapsed="false">
      <c r="A2356" s="180" t="n">
        <v>8</v>
      </c>
    </row>
    <row r="2357" customFormat="false" ht="12.75" hidden="false" customHeight="false" outlineLevel="0" collapsed="false">
      <c r="A2357" s="180" t="n">
        <v>0</v>
      </c>
    </row>
    <row r="2366" customFormat="false" ht="12.75" hidden="false" customHeight="false" outlineLevel="0" collapsed="false">
      <c r="A2366" s="180" t="s">
        <v>164</v>
      </c>
    </row>
    <row r="2368" customFormat="false" ht="12.75" hidden="false" customHeight="false" outlineLevel="0" collapsed="false">
      <c r="A2368" s="180" t="n">
        <v>0</v>
      </c>
    </row>
    <row r="2370" customFormat="false" ht="12.75" hidden="false" customHeight="false" outlineLevel="0" collapsed="false">
      <c r="A2370" s="180" t="n">
        <v>4</v>
      </c>
    </row>
    <row r="2371" customFormat="false" ht="12.75" hidden="false" customHeight="false" outlineLevel="0" collapsed="false">
      <c r="A2371" s="180" t="n">
        <v>8</v>
      </c>
    </row>
    <row r="2372" customFormat="false" ht="12.75" hidden="false" customHeight="false" outlineLevel="0" collapsed="false">
      <c r="A2372" s="180" t="n">
        <v>2</v>
      </c>
    </row>
    <row r="2375" customFormat="false" ht="12.75" hidden="false" customHeight="false" outlineLevel="0" collapsed="false">
      <c r="A2375" s="180" t="n">
        <v>11</v>
      </c>
    </row>
    <row r="2376" customFormat="false" ht="12.75" hidden="false" customHeight="false" outlineLevel="0" collapsed="false">
      <c r="A2376" s="180" t="s">
        <v>165</v>
      </c>
    </row>
    <row r="2384" customFormat="false" ht="12.75" hidden="false" customHeight="false" outlineLevel="0" collapsed="false">
      <c r="A2384" s="180" t="s">
        <v>166</v>
      </c>
    </row>
    <row r="2394" customFormat="false" ht="12.75" hidden="false" customHeight="false" outlineLevel="0" collapsed="false">
      <c r="A2394" s="180" t="s">
        <v>167</v>
      </c>
    </row>
    <row r="2395" customFormat="false" ht="12.75" hidden="false" customHeight="false" outlineLevel="0" collapsed="false">
      <c r="A2395" s="180" t="n">
        <v>1</v>
      </c>
    </row>
    <row r="2396" customFormat="false" ht="12.75" hidden="false" customHeight="false" outlineLevel="0" collapsed="false">
      <c r="A2396" s="180" t="n">
        <v>19966</v>
      </c>
    </row>
    <row r="2398" customFormat="false" ht="12.75" hidden="false" customHeight="false" outlineLevel="0" collapsed="false">
      <c r="A2398" s="180" t="n">
        <v>3</v>
      </c>
    </row>
    <row r="2399" customFormat="false" ht="12.75" hidden="false" customHeight="false" outlineLevel="0" collapsed="false">
      <c r="A2399" s="180" t="n">
        <v>-1</v>
      </c>
    </row>
    <row r="2401" customFormat="false" ht="12.75" hidden="false" customHeight="false" outlineLevel="0" collapsed="false">
      <c r="A2401" s="180" t="n">
        <v>3</v>
      </c>
    </row>
    <row r="2402" customFormat="false" ht="12.75" hidden="false" customHeight="false" outlineLevel="0" collapsed="false">
      <c r="A2402" s="180" t="n">
        <v>-2</v>
      </c>
    </row>
    <row r="2404" customFormat="false" ht="12.75" hidden="false" customHeight="false" outlineLevel="0" collapsed="false">
      <c r="A2404" s="180" t="n">
        <v>3</v>
      </c>
    </row>
    <row r="2405" customFormat="false" ht="12.75" hidden="false" customHeight="false" outlineLevel="0" collapsed="false">
      <c r="A2405" s="180" t="n">
        <v>0</v>
      </c>
    </row>
    <row r="2406" customFormat="false" ht="12.75" hidden="false" customHeight="false" outlineLevel="0" collapsed="false">
      <c r="A2406" s="180" t="n">
        <v>-3</v>
      </c>
    </row>
    <row r="2408" customFormat="false" ht="12.75" hidden="false" customHeight="false" outlineLevel="0" collapsed="false">
      <c r="A2408" s="180" t="n">
        <v>34</v>
      </c>
    </row>
    <row r="2409" customFormat="false" ht="12.75" hidden="false" customHeight="false" outlineLevel="0" collapsed="false">
      <c r="A2409" s="180" t="n">
        <v>-4</v>
      </c>
    </row>
    <row r="2410" customFormat="false" ht="12.75" hidden="false" customHeight="false" outlineLevel="0" collapsed="false">
      <c r="A2410" s="180" t="n">
        <v>-5</v>
      </c>
    </row>
    <row r="2411" customFormat="false" ht="12.75" hidden="false" customHeight="false" outlineLevel="0" collapsed="false">
      <c r="A2411" s="180" t="n">
        <v>-6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21" activeCellId="0" sqref="D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19.28"/>
    <col collapsed="false" customWidth="false" hidden="false" outlineLevel="0" max="3" min="3" style="1" width="9.14"/>
    <col collapsed="false" customWidth="true" hidden="false" outlineLevel="0" max="4" min="4" style="1" width="11.28"/>
    <col collapsed="false" customWidth="true" hidden="false" outlineLevel="0" max="6" min="5" style="1" width="12.85"/>
    <col collapsed="false" customWidth="true" hidden="false" outlineLevel="0" max="7" min="7" style="1" width="10.28"/>
    <col collapsed="false" customWidth="false" hidden="false" outlineLevel="0" max="257" min="8" style="1" width="9.14"/>
  </cols>
  <sheetData>
    <row r="1" customFormat="false" ht="13.5" hidden="false" customHeight="false" outlineLevel="0" collapsed="false"/>
    <row r="2" customFormat="false" ht="16.5" hidden="false" customHeight="false" outlineLevel="0" collapsed="false">
      <c r="B2" s="9" t="s">
        <v>168</v>
      </c>
      <c r="C2" s="181"/>
      <c r="F2" s="10" t="s">
        <v>169</v>
      </c>
      <c r="G2" s="72" t="n">
        <v>37135</v>
      </c>
    </row>
    <row r="4" customFormat="false" ht="12.75" hidden="false" customHeight="false" outlineLevel="0" collapsed="false">
      <c r="B4" s="22" t="s">
        <v>170</v>
      </c>
      <c r="F4" s="22" t="s">
        <v>171</v>
      </c>
    </row>
    <row r="5" customFormat="false" ht="13.5" hidden="false" customHeight="false" outlineLevel="0" collapsed="false"/>
    <row r="6" customFormat="false" ht="13.5" hidden="false" customHeight="false" outlineLevel="0" collapsed="false">
      <c r="B6" s="182" t="s">
        <v>56</v>
      </c>
      <c r="C6" s="183" t="s">
        <v>57</v>
      </c>
      <c r="D6" s="184" t="n">
        <v>2.0148084736178</v>
      </c>
      <c r="F6" s="10" t="s">
        <v>70</v>
      </c>
      <c r="G6" s="185" t="n">
        <v>0.059</v>
      </c>
      <c r="H6" s="22" t="s">
        <v>71</v>
      </c>
    </row>
    <row r="7" customFormat="false" ht="13.5" hidden="false" customHeight="false" outlineLevel="0" collapsed="false">
      <c r="B7" s="186"/>
      <c r="C7" s="187" t="s">
        <v>61</v>
      </c>
      <c r="D7" s="188" t="n">
        <v>0.9131348629425</v>
      </c>
      <c r="F7" s="10" t="s">
        <v>72</v>
      </c>
      <c r="G7" s="185" t="n">
        <v>0.678</v>
      </c>
      <c r="H7" s="22" t="s">
        <v>71</v>
      </c>
    </row>
    <row r="8" customFormat="false" ht="13.5" hidden="false" customHeight="false" outlineLevel="0" collapsed="false">
      <c r="B8" s="186" t="s">
        <v>62</v>
      </c>
      <c r="C8" s="187" t="s">
        <v>63</v>
      </c>
      <c r="D8" s="188" t="n">
        <v>-0.282231790525</v>
      </c>
      <c r="F8" s="10" t="s">
        <v>74</v>
      </c>
      <c r="G8" s="185" t="n">
        <v>0.246</v>
      </c>
      <c r="H8" s="22" t="s">
        <v>71</v>
      </c>
    </row>
    <row r="9" customFormat="false" ht="13.5" hidden="false" customHeight="false" outlineLevel="0" collapsed="false">
      <c r="B9" s="186" t="s">
        <v>60</v>
      </c>
      <c r="C9" s="187" t="s">
        <v>64</v>
      </c>
      <c r="D9" s="188" t="n">
        <v>0.058980809626</v>
      </c>
      <c r="F9" s="10" t="s">
        <v>76</v>
      </c>
      <c r="G9" s="185" t="n">
        <v>0.075</v>
      </c>
      <c r="H9" s="22" t="s">
        <v>71</v>
      </c>
    </row>
    <row r="10" customFormat="false" ht="13.5" hidden="false" customHeight="false" outlineLevel="0" collapsed="false">
      <c r="B10" s="186"/>
      <c r="C10" s="187" t="s">
        <v>65</v>
      </c>
      <c r="D10" s="188" t="n">
        <v>0.2896827120012</v>
      </c>
      <c r="F10" s="10" t="s">
        <v>78</v>
      </c>
      <c r="G10" s="185" t="n">
        <v>0</v>
      </c>
      <c r="H10" s="22" t="s">
        <v>71</v>
      </c>
    </row>
    <row r="11" customFormat="false" ht="13.5" hidden="false" customHeight="false" outlineLevel="0" collapsed="false">
      <c r="B11" s="189"/>
      <c r="C11" s="190" t="s">
        <v>66</v>
      </c>
      <c r="D11" s="191" t="n">
        <v>0.4197978754686</v>
      </c>
      <c r="F11" s="10" t="s">
        <v>80</v>
      </c>
      <c r="G11" s="185" t="n">
        <v>0</v>
      </c>
      <c r="H11" s="22" t="s">
        <v>71</v>
      </c>
    </row>
    <row r="12" customFormat="false" ht="13.5" hidden="false" customHeight="false" outlineLevel="0" collapsed="false">
      <c r="B12" s="14"/>
      <c r="C12" s="14"/>
      <c r="D12" s="131"/>
      <c r="F12" s="10" t="s">
        <v>81</v>
      </c>
      <c r="G12" s="185" t="n">
        <v>0</v>
      </c>
      <c r="H12" s="22" t="s">
        <v>71</v>
      </c>
    </row>
    <row r="13" customFormat="false" ht="13.5" hidden="false" customHeight="false" outlineLevel="0" collapsed="false">
      <c r="B13" s="14"/>
      <c r="C13" s="14"/>
      <c r="D13" s="131"/>
      <c r="F13" s="10" t="s">
        <v>82</v>
      </c>
      <c r="G13" s="185" t="n">
        <v>0</v>
      </c>
      <c r="H13" s="22" t="s">
        <v>71</v>
      </c>
    </row>
    <row r="14" customFormat="false" ht="13.5" hidden="false" customHeight="false" outlineLevel="0" collapsed="false">
      <c r="B14" s="14"/>
      <c r="C14" s="14"/>
      <c r="D14" s="131"/>
      <c r="F14" s="10" t="s">
        <v>83</v>
      </c>
      <c r="G14" s="185" t="n">
        <v>0</v>
      </c>
      <c r="H14" s="22" t="s">
        <v>71</v>
      </c>
    </row>
    <row r="15" customFormat="false" ht="13.5" hidden="false" customHeight="false" outlineLevel="0" collapsed="false">
      <c r="B15" s="14"/>
      <c r="C15" s="14"/>
      <c r="D15" s="131"/>
      <c r="F15" s="10" t="s">
        <v>84</v>
      </c>
      <c r="G15" s="185" t="n">
        <v>0</v>
      </c>
      <c r="H15" s="22" t="s">
        <v>71</v>
      </c>
    </row>
    <row r="16" customFormat="false" ht="13.5" hidden="false" customHeight="false" outlineLevel="0" collapsed="false">
      <c r="F16" s="10" t="s">
        <v>85</v>
      </c>
      <c r="G16" s="185" t="n">
        <v>0</v>
      </c>
      <c r="H16" s="22" t="s">
        <v>71</v>
      </c>
    </row>
    <row r="17" customFormat="false" ht="13.5" hidden="false" customHeight="false" outlineLevel="0" collapsed="false">
      <c r="B17" s="22"/>
      <c r="F17" s="10" t="s">
        <v>86</v>
      </c>
      <c r="G17" s="185" t="n">
        <v>0</v>
      </c>
      <c r="H17" s="22" t="s">
        <v>71</v>
      </c>
    </row>
    <row r="18" customFormat="false" ht="13.5" hidden="false" customHeight="false" outlineLevel="0" collapsed="false">
      <c r="F18" s="10" t="s">
        <v>87</v>
      </c>
      <c r="G18" s="185" t="n">
        <v>0</v>
      </c>
      <c r="H18" s="22" t="s">
        <v>71</v>
      </c>
    </row>
    <row r="19" customFormat="false" ht="13.5" hidden="false" customHeight="false" outlineLevel="0" collapsed="false">
      <c r="F19" s="10" t="s">
        <v>88</v>
      </c>
      <c r="G19" s="185" t="n">
        <v>0</v>
      </c>
      <c r="H19" s="22" t="s">
        <v>71</v>
      </c>
    </row>
    <row r="20" customFormat="false" ht="13.5" hidden="false" customHeight="false" outlineLevel="0" collapsed="false">
      <c r="F20" s="10" t="s">
        <v>89</v>
      </c>
      <c r="G20" s="185" t="n">
        <v>0</v>
      </c>
      <c r="H20" s="22" t="s">
        <v>71</v>
      </c>
    </row>
    <row r="21" customFormat="false" ht="13.5" hidden="false" customHeight="false" outlineLevel="0" collapsed="false">
      <c r="F21" s="10" t="s">
        <v>90</v>
      </c>
      <c r="G21" s="185" t="n">
        <v>0</v>
      </c>
      <c r="H21" s="22" t="s">
        <v>71</v>
      </c>
    </row>
    <row r="22" customFormat="false" ht="13.5" hidden="false" customHeight="false" outlineLevel="0" collapsed="false">
      <c r="F22" s="10" t="s">
        <v>91</v>
      </c>
      <c r="G22" s="185" t="n">
        <v>0</v>
      </c>
      <c r="H22" s="22" t="s">
        <v>71</v>
      </c>
    </row>
    <row r="23" customFormat="false" ht="13.5" hidden="false" customHeight="false" outlineLevel="0" collapsed="false">
      <c r="F23" s="10" t="s">
        <v>92</v>
      </c>
      <c r="G23" s="185" t="n">
        <v>0</v>
      </c>
      <c r="H23" s="22" t="s">
        <v>71</v>
      </c>
    </row>
    <row r="26" customFormat="false" ht="12.75" hidden="false" customHeight="false" outlineLevel="0" collapsed="false">
      <c r="F26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24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10.992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13.56"/>
    <col collapsed="false" customWidth="true" hidden="false" outlineLevel="0" max="3" min="3" style="192" width="13.28"/>
    <col collapsed="false" customWidth="false" hidden="false" outlineLevel="0" max="257" min="4" style="1" width="10.99"/>
  </cols>
  <sheetData>
    <row r="2" customFormat="false" ht="15.75" hidden="false" customHeight="false" outlineLevel="0" collapsed="false">
      <c r="B2" s="71" t="s">
        <v>172</v>
      </c>
      <c r="C2" s="1"/>
    </row>
    <row r="3" customFormat="false" ht="13.5" hidden="false" customHeight="false" outlineLevel="0" collapsed="false">
      <c r="C3" s="1"/>
    </row>
    <row r="4" customFormat="false" ht="13.5" hidden="false" customHeight="false" outlineLevel="0" collapsed="false">
      <c r="B4" s="10" t="s">
        <v>169</v>
      </c>
      <c r="C4" s="193" t="n">
        <v>37181</v>
      </c>
    </row>
    <row r="5" customFormat="false" ht="12.75" hidden="false" customHeight="false" outlineLevel="0" collapsed="false">
      <c r="B5" s="180"/>
      <c r="C5" s="194"/>
    </row>
    <row r="6" customFormat="false" ht="12.75" hidden="false" customHeight="false" outlineLevel="0" collapsed="false">
      <c r="B6" s="180"/>
      <c r="C6" s="195"/>
    </row>
    <row r="7" customFormat="false" ht="12.75" hidden="false" customHeight="false" outlineLevel="0" collapsed="false">
      <c r="B7" s="180"/>
      <c r="C7" s="196" t="s">
        <v>173</v>
      </c>
    </row>
    <row r="8" customFormat="false" ht="12.75" hidden="false" customHeight="false" outlineLevel="0" collapsed="false">
      <c r="B8" s="168" t="n">
        <v>37165</v>
      </c>
      <c r="C8" s="197" t="n">
        <v>20.99</v>
      </c>
    </row>
    <row r="9" customFormat="false" ht="12.75" hidden="false" customHeight="false" outlineLevel="0" collapsed="false">
      <c r="B9" s="168" t="n">
        <v>37196</v>
      </c>
      <c r="C9" s="197" t="n">
        <v>21.11</v>
      </c>
    </row>
    <row r="10" customFormat="false" ht="12.75" hidden="false" customHeight="false" outlineLevel="0" collapsed="false">
      <c r="B10" s="168" t="n">
        <v>37226</v>
      </c>
      <c r="C10" s="197" t="n">
        <v>21.264</v>
      </c>
    </row>
    <row r="11" customFormat="false" ht="12.75" hidden="false" customHeight="false" outlineLevel="0" collapsed="false">
      <c r="B11" s="168" t="n">
        <v>37257</v>
      </c>
      <c r="C11" s="197" t="n">
        <v>21.3</v>
      </c>
    </row>
    <row r="12" customFormat="false" ht="12.75" hidden="false" customHeight="false" outlineLevel="0" collapsed="false">
      <c r="B12" s="168" t="n">
        <v>37288</v>
      </c>
      <c r="C12" s="197" t="n">
        <v>21.282</v>
      </c>
    </row>
    <row r="13" customFormat="false" ht="12.75" hidden="false" customHeight="false" outlineLevel="0" collapsed="false">
      <c r="B13" s="168" t="n">
        <v>37316</v>
      </c>
      <c r="C13" s="197" t="n">
        <v>21.2528571428571</v>
      </c>
    </row>
    <row r="14" customFormat="false" ht="12.75" hidden="false" customHeight="false" outlineLevel="0" collapsed="false">
      <c r="B14" s="168" t="n">
        <v>37347</v>
      </c>
      <c r="C14" s="197" t="n">
        <v>21.2290909090909</v>
      </c>
    </row>
    <row r="15" customFormat="false" ht="12.75" hidden="false" customHeight="false" outlineLevel="0" collapsed="false">
      <c r="B15" s="168" t="n">
        <v>37377</v>
      </c>
      <c r="C15" s="197" t="n">
        <v>21.204347826087</v>
      </c>
    </row>
    <row r="16" customFormat="false" ht="12.75" hidden="false" customHeight="false" outlineLevel="0" collapsed="false">
      <c r="B16" s="168" t="n">
        <v>37408</v>
      </c>
      <c r="C16" s="197" t="n">
        <v>21.178</v>
      </c>
    </row>
    <row r="17" customFormat="false" ht="12.75" hidden="false" customHeight="false" outlineLevel="0" collapsed="false">
      <c r="B17" s="168" t="n">
        <v>37438</v>
      </c>
      <c r="C17" s="197" t="n">
        <v>21.1439130434783</v>
      </c>
    </row>
    <row r="18" customFormat="false" ht="12.75" hidden="false" customHeight="false" outlineLevel="0" collapsed="false">
      <c r="B18" s="168" t="n">
        <v>37469</v>
      </c>
      <c r="C18" s="197" t="n">
        <v>21.095</v>
      </c>
    </row>
    <row r="19" customFormat="false" ht="12.75" hidden="false" customHeight="false" outlineLevel="0" collapsed="false">
      <c r="B19" s="168" t="n">
        <v>37500</v>
      </c>
      <c r="C19" s="197" t="n">
        <v>21.0297619047619</v>
      </c>
    </row>
    <row r="20" customFormat="false" ht="12.75" hidden="false" customHeight="false" outlineLevel="0" collapsed="false">
      <c r="B20" s="168" t="n">
        <v>37530</v>
      </c>
      <c r="C20" s="197" t="n">
        <v>20.9710869565217</v>
      </c>
    </row>
    <row r="21" customFormat="false" ht="12.75" hidden="false" customHeight="false" outlineLevel="0" collapsed="false">
      <c r="B21" s="168" t="n">
        <v>37561</v>
      </c>
      <c r="C21" s="197" t="n">
        <v>20.887619047619</v>
      </c>
    </row>
    <row r="22" customFormat="false" ht="12.75" hidden="false" customHeight="false" outlineLevel="0" collapsed="false">
      <c r="B22" s="168" t="n">
        <v>37591</v>
      </c>
      <c r="C22" s="197" t="n">
        <v>20.787619047619</v>
      </c>
    </row>
    <row r="23" customFormat="false" ht="12.75" hidden="false" customHeight="false" outlineLevel="0" collapsed="false">
      <c r="B23" s="168" t="n">
        <v>37622</v>
      </c>
      <c r="C23" s="197" t="n">
        <v>20.6809090909091</v>
      </c>
    </row>
    <row r="24" customFormat="false" ht="12.75" hidden="false" customHeight="false" outlineLevel="0" collapsed="false">
      <c r="B24" s="168" t="n">
        <v>37653</v>
      </c>
      <c r="C24" s="197" t="n">
        <v>20.605</v>
      </c>
    </row>
    <row r="25" customFormat="false" ht="12.75" hidden="false" customHeight="false" outlineLevel="0" collapsed="false">
      <c r="B25" s="168" t="n">
        <v>37681</v>
      </c>
      <c r="C25" s="197" t="n">
        <v>20.5333333333333</v>
      </c>
    </row>
    <row r="26" customFormat="false" ht="12.75" hidden="false" customHeight="false" outlineLevel="0" collapsed="false">
      <c r="B26" s="168" t="n">
        <v>37712</v>
      </c>
      <c r="C26" s="197" t="n">
        <v>20.4618181818182</v>
      </c>
    </row>
    <row r="27" customFormat="false" ht="12.75" hidden="false" customHeight="false" outlineLevel="0" collapsed="false">
      <c r="B27" s="168" t="n">
        <v>37742</v>
      </c>
      <c r="C27" s="197" t="n">
        <v>20.4172727272727</v>
      </c>
    </row>
    <row r="28" customFormat="false" ht="12.75" hidden="false" customHeight="false" outlineLevel="0" collapsed="false">
      <c r="B28" s="168" t="n">
        <v>37773</v>
      </c>
      <c r="C28" s="197" t="n">
        <v>20.3944444444444</v>
      </c>
    </row>
    <row r="29" customFormat="false" ht="12.75" hidden="false" customHeight="false" outlineLevel="0" collapsed="false">
      <c r="B29" s="168" t="n">
        <v>37803</v>
      </c>
      <c r="C29" s="197" t="n">
        <v>20.3701449275362</v>
      </c>
    </row>
    <row r="30" customFormat="false" ht="12.75" hidden="false" customHeight="false" outlineLevel="0" collapsed="false">
      <c r="B30" s="168" t="n">
        <v>37834</v>
      </c>
      <c r="C30" s="197" t="n">
        <v>20.3477777777778</v>
      </c>
    </row>
    <row r="31" customFormat="false" ht="12.75" hidden="false" customHeight="false" outlineLevel="0" collapsed="false">
      <c r="B31" s="168" t="n">
        <v>37865</v>
      </c>
      <c r="C31" s="197" t="n">
        <v>20.3239393939394</v>
      </c>
    </row>
    <row r="32" customFormat="false" ht="12.75" hidden="false" customHeight="false" outlineLevel="0" collapsed="false">
      <c r="B32" s="168" t="n">
        <v>37895</v>
      </c>
      <c r="C32" s="197" t="n">
        <v>20.3001449275362</v>
      </c>
    </row>
    <row r="33" customFormat="false" ht="12.75" hidden="false" customHeight="false" outlineLevel="0" collapsed="false">
      <c r="B33" s="168" t="n">
        <v>37926</v>
      </c>
      <c r="C33" s="197" t="n">
        <v>20.27</v>
      </c>
    </row>
    <row r="34" customFormat="false" ht="12.75" hidden="false" customHeight="false" outlineLevel="0" collapsed="false">
      <c r="B34" s="168" t="n">
        <v>37956</v>
      </c>
      <c r="C34" s="197" t="n">
        <v>20.2281818181818</v>
      </c>
    </row>
    <row r="35" customFormat="false" ht="12.75" hidden="false" customHeight="false" outlineLevel="0" collapsed="false">
      <c r="B35" s="168" t="n">
        <v>37987</v>
      </c>
      <c r="C35" s="197" t="n">
        <v>20.1871428571429</v>
      </c>
    </row>
    <row r="36" customFormat="false" ht="12.75" hidden="false" customHeight="false" outlineLevel="0" collapsed="false">
      <c r="B36" s="168" t="n">
        <v>38018</v>
      </c>
      <c r="C36" s="197" t="n">
        <v>20.15</v>
      </c>
    </row>
    <row r="37" customFormat="false" ht="12.75" hidden="false" customHeight="false" outlineLevel="0" collapsed="false">
      <c r="B37" s="168" t="n">
        <v>38047</v>
      </c>
      <c r="C37" s="197" t="n">
        <v>20.1073913043478</v>
      </c>
    </row>
    <row r="38" customFormat="false" ht="12.75" hidden="false" customHeight="false" outlineLevel="0" collapsed="false">
      <c r="B38" s="168" t="n">
        <v>38078</v>
      </c>
      <c r="C38" s="197" t="n">
        <v>20.0681818181818</v>
      </c>
    </row>
    <row r="39" customFormat="false" ht="12.75" hidden="false" customHeight="false" outlineLevel="0" collapsed="false">
      <c r="B39" s="168" t="n">
        <v>38108</v>
      </c>
      <c r="C39" s="197" t="n">
        <v>19.9827777777778</v>
      </c>
    </row>
    <row r="40" customFormat="false" ht="12.75" hidden="false" customHeight="false" outlineLevel="0" collapsed="false">
      <c r="B40" s="168" t="n">
        <v>38139</v>
      </c>
      <c r="C40" s="197" t="n">
        <v>19.945</v>
      </c>
    </row>
    <row r="41" customFormat="false" ht="12.75" hidden="false" customHeight="false" outlineLevel="0" collapsed="false">
      <c r="B41" s="168" t="n">
        <v>38169</v>
      </c>
      <c r="C41" s="197" t="n">
        <v>19.9303333333333</v>
      </c>
    </row>
    <row r="42" customFormat="false" ht="12.75" hidden="false" customHeight="false" outlineLevel="0" collapsed="false">
      <c r="B42" s="168" t="n">
        <v>38200</v>
      </c>
      <c r="C42" s="197" t="n">
        <v>19.8953333333333</v>
      </c>
    </row>
    <row r="43" customFormat="false" ht="12.75" hidden="false" customHeight="false" outlineLevel="0" collapsed="false">
      <c r="B43" s="168" t="n">
        <v>38231</v>
      </c>
      <c r="C43" s="197" t="n">
        <v>19.857</v>
      </c>
    </row>
    <row r="44" customFormat="false" ht="12.75" hidden="false" customHeight="false" outlineLevel="0" collapsed="false">
      <c r="B44" s="168" t="n">
        <v>38261</v>
      </c>
      <c r="C44" s="197" t="n">
        <v>19.8874444444444</v>
      </c>
    </row>
    <row r="45" customFormat="false" ht="12.75" hidden="false" customHeight="false" outlineLevel="0" collapsed="false">
      <c r="B45" s="168" t="n">
        <v>38292</v>
      </c>
      <c r="C45" s="197" t="n">
        <v>19.8521287878788</v>
      </c>
    </row>
    <row r="46" customFormat="false" ht="12.75" hidden="false" customHeight="false" outlineLevel="0" collapsed="false">
      <c r="B46" s="168" t="n">
        <v>38322</v>
      </c>
      <c r="C46" s="197" t="n">
        <v>19.8154637681159</v>
      </c>
    </row>
    <row r="47" customFormat="false" ht="12.75" hidden="false" customHeight="false" outlineLevel="0" collapsed="false">
      <c r="B47" s="168" t="n">
        <v>38353</v>
      </c>
      <c r="C47" s="197" t="n">
        <v>19.7482777777778</v>
      </c>
    </row>
    <row r="48" customFormat="false" ht="12.75" hidden="false" customHeight="false" outlineLevel="0" collapsed="false">
      <c r="B48" s="168" t="n">
        <v>38384</v>
      </c>
      <c r="C48" s="197" t="n">
        <v>19.71525</v>
      </c>
    </row>
    <row r="49" customFormat="false" ht="12.75" hidden="false" customHeight="false" outlineLevel="0" collapsed="false">
      <c r="B49" s="168" t="n">
        <v>38412</v>
      </c>
      <c r="C49" s="197" t="n">
        <v>19.6779637681159</v>
      </c>
    </row>
    <row r="50" customFormat="false" ht="12.75" hidden="false" customHeight="false" outlineLevel="0" collapsed="false">
      <c r="B50" s="168" t="n">
        <v>38443</v>
      </c>
      <c r="C50" s="197" t="n">
        <v>19.5297777777778</v>
      </c>
    </row>
    <row r="51" customFormat="false" ht="12.75" hidden="false" customHeight="false" outlineLevel="0" collapsed="false">
      <c r="B51" s="168" t="n">
        <v>38473</v>
      </c>
      <c r="C51" s="197" t="n">
        <v>19.4961287878788</v>
      </c>
    </row>
    <row r="52" customFormat="false" ht="12.75" hidden="false" customHeight="false" outlineLevel="0" collapsed="false">
      <c r="B52" s="168" t="n">
        <v>38504</v>
      </c>
      <c r="C52" s="197" t="n">
        <v>19.4604090909091</v>
      </c>
    </row>
    <row r="53" customFormat="false" ht="12.75" hidden="false" customHeight="false" outlineLevel="0" collapsed="false">
      <c r="B53" s="168" t="n">
        <v>38534</v>
      </c>
      <c r="C53" s="197" t="n">
        <v>19.4499083333333</v>
      </c>
    </row>
    <row r="54" customFormat="false" ht="12.75" hidden="false" customHeight="false" outlineLevel="0" collapsed="false">
      <c r="B54" s="168" t="n">
        <v>38565</v>
      </c>
      <c r="C54" s="197" t="n">
        <v>19.415815942029</v>
      </c>
    </row>
    <row r="55" customFormat="false" ht="12.75" hidden="false" customHeight="false" outlineLevel="0" collapsed="false">
      <c r="B55" s="168" t="n">
        <v>38596</v>
      </c>
      <c r="C55" s="197" t="n">
        <v>19.3811090909091</v>
      </c>
    </row>
    <row r="56" customFormat="false" ht="12.75" hidden="false" customHeight="false" outlineLevel="0" collapsed="false">
      <c r="B56" s="168" t="n">
        <v>38626</v>
      </c>
      <c r="C56" s="197" t="n">
        <v>19.4175777777778</v>
      </c>
    </row>
    <row r="57" customFormat="false" ht="12.75" hidden="false" customHeight="false" outlineLevel="0" collapsed="false">
      <c r="B57" s="168" t="n">
        <v>38657</v>
      </c>
      <c r="C57" s="197" t="n">
        <v>19.3860121212121</v>
      </c>
    </row>
    <row r="58" customFormat="false" ht="12.75" hidden="false" customHeight="false" outlineLevel="0" collapsed="false">
      <c r="B58" s="168" t="n">
        <v>38687</v>
      </c>
      <c r="C58" s="197" t="n">
        <v>19.3618454545455</v>
      </c>
    </row>
    <row r="59" customFormat="false" ht="12.75" hidden="false" customHeight="false" outlineLevel="0" collapsed="false">
      <c r="B59" s="168" t="n">
        <v>38718</v>
      </c>
      <c r="C59" s="197" t="n">
        <v>19.3144772727273</v>
      </c>
    </row>
    <row r="60" customFormat="false" ht="12.75" hidden="false" customHeight="false" outlineLevel="0" collapsed="false">
      <c r="B60" s="168" t="n">
        <v>38749</v>
      </c>
      <c r="C60" s="197" t="n">
        <v>19.29075</v>
      </c>
    </row>
    <row r="61" customFormat="false" ht="12.75" hidden="false" customHeight="false" outlineLevel="0" collapsed="false">
      <c r="B61" s="168" t="n">
        <v>38777</v>
      </c>
      <c r="C61" s="197" t="n">
        <v>19.2643768115942</v>
      </c>
    </row>
    <row r="62" customFormat="false" ht="12.75" hidden="false" customHeight="false" outlineLevel="0" collapsed="false">
      <c r="B62" s="168" t="n">
        <v>38808</v>
      </c>
      <c r="C62" s="197" t="n">
        <v>19.1214166666667</v>
      </c>
    </row>
    <row r="63" customFormat="false" ht="12.75" hidden="false" customHeight="false" outlineLevel="0" collapsed="false">
      <c r="B63" s="168" t="n">
        <v>38838</v>
      </c>
      <c r="C63" s="197" t="n">
        <v>19.0960942028986</v>
      </c>
    </row>
    <row r="64" customFormat="false" ht="12.75" hidden="false" customHeight="false" outlineLevel="0" collapsed="false">
      <c r="B64" s="168" t="n">
        <v>38869</v>
      </c>
      <c r="C64" s="197" t="n">
        <v>19.0715454545455</v>
      </c>
    </row>
    <row r="65" customFormat="false" ht="12.75" hidden="false" customHeight="false" outlineLevel="0" collapsed="false">
      <c r="B65" s="168" t="n">
        <v>38899</v>
      </c>
      <c r="C65" s="197" t="n">
        <v>19.0719083333333</v>
      </c>
    </row>
    <row r="66" customFormat="false" ht="12.75" hidden="false" customHeight="false" outlineLevel="0" collapsed="false">
      <c r="B66" s="168" t="n">
        <v>38930</v>
      </c>
      <c r="C66" s="197" t="n">
        <v>19.0467434782609</v>
      </c>
    </row>
    <row r="67" customFormat="false" ht="12.75" hidden="false" customHeight="false" outlineLevel="0" collapsed="false">
      <c r="B67" s="168" t="n">
        <v>38961</v>
      </c>
      <c r="C67" s="197" t="n">
        <v>19.0239777777778</v>
      </c>
    </row>
    <row r="68" customFormat="false" ht="12.75" hidden="false" customHeight="false" outlineLevel="0" collapsed="false">
      <c r="B68" s="168" t="n">
        <v>38991</v>
      </c>
      <c r="C68" s="197" t="n">
        <v>19.0727772727273</v>
      </c>
    </row>
    <row r="69" customFormat="false" ht="12.75" hidden="false" customHeight="false" outlineLevel="0" collapsed="false">
      <c r="B69" s="168" t="n">
        <v>39022</v>
      </c>
      <c r="C69" s="197" t="n">
        <v>19.0538757575758</v>
      </c>
    </row>
    <row r="70" customFormat="false" ht="12.75" hidden="false" customHeight="false" outlineLevel="0" collapsed="false">
      <c r="B70" s="168" t="n">
        <v>39052</v>
      </c>
      <c r="C70" s="197" t="n">
        <v>19.0476333333333</v>
      </c>
    </row>
    <row r="71" customFormat="false" ht="12.75" hidden="false" customHeight="false" outlineLevel="0" collapsed="false">
      <c r="B71" s="168" t="n">
        <v>39083</v>
      </c>
      <c r="C71" s="197" t="n">
        <v>19.0457424242424</v>
      </c>
    </row>
    <row r="72" customFormat="false" ht="12.75" hidden="false" customHeight="false" outlineLevel="0" collapsed="false">
      <c r="B72" s="168" t="n">
        <v>39114</v>
      </c>
      <c r="C72" s="197" t="n">
        <v>19.0395</v>
      </c>
    </row>
    <row r="73" customFormat="false" ht="12.75" hidden="false" customHeight="false" outlineLevel="0" collapsed="false">
      <c r="B73" s="168" t="n">
        <v>39142</v>
      </c>
      <c r="C73" s="197" t="n">
        <v>19.0324090909091</v>
      </c>
    </row>
    <row r="74" customFormat="false" ht="12.75" hidden="false" customHeight="false" outlineLevel="0" collapsed="false">
      <c r="B74" s="168" t="n">
        <v>39173</v>
      </c>
      <c r="C74" s="197" t="n">
        <v>18.9032619047619</v>
      </c>
    </row>
    <row r="75" customFormat="false" ht="12.75" hidden="false" customHeight="false" outlineLevel="0" collapsed="false">
      <c r="B75" s="168" t="n">
        <v>39203</v>
      </c>
      <c r="C75" s="197" t="n">
        <v>18.8958913043478</v>
      </c>
    </row>
    <row r="76" customFormat="false" ht="12.75" hidden="false" customHeight="false" outlineLevel="0" collapsed="false">
      <c r="B76" s="168" t="n">
        <v>39234</v>
      </c>
      <c r="C76" s="197" t="n">
        <v>18.8896111111111</v>
      </c>
    </row>
    <row r="77" customFormat="false" ht="12.75" hidden="false" customHeight="false" outlineLevel="0" collapsed="false">
      <c r="B77" s="168" t="n">
        <v>39264</v>
      </c>
      <c r="C77" s="197" t="n">
        <v>18.9075444444444</v>
      </c>
    </row>
    <row r="78" customFormat="false" ht="12.75" hidden="false" customHeight="false" outlineLevel="0" collapsed="false">
      <c r="B78" s="168" t="n">
        <v>39295</v>
      </c>
      <c r="C78" s="197" t="n">
        <v>18.9004913043478</v>
      </c>
    </row>
    <row r="79" customFormat="false" ht="12.75" hidden="false" customHeight="false" outlineLevel="0" collapsed="false">
      <c r="B79" s="168" t="n">
        <v>39326</v>
      </c>
      <c r="C79" s="197" t="n">
        <v>18.8944333333333</v>
      </c>
    </row>
    <row r="80" customFormat="false" ht="12.75" hidden="false" customHeight="false" outlineLevel="0" collapsed="false">
      <c r="B80" s="168" t="n">
        <v>39356</v>
      </c>
      <c r="C80" s="197" t="n">
        <v>18.961247826087</v>
      </c>
    </row>
    <row r="81" customFormat="false" ht="12.75" hidden="false" customHeight="false" outlineLevel="0" collapsed="false">
      <c r="B81" s="168" t="n">
        <v>39387</v>
      </c>
      <c r="C81" s="197" t="n">
        <v>18.9623545454546</v>
      </c>
    </row>
    <row r="82" customFormat="false" ht="12.75" hidden="false" customHeight="false" outlineLevel="0" collapsed="false">
      <c r="B82" s="168" t="n">
        <v>39417</v>
      </c>
      <c r="C82" s="197" t="n">
        <v>18.9764</v>
      </c>
    </row>
    <row r="83" customFormat="false" ht="12.75" hidden="false" customHeight="false" outlineLevel="0" collapsed="false">
      <c r="B83" s="168" t="n">
        <v>39448</v>
      </c>
      <c r="C83" s="197" t="n">
        <v>19.0176363636364</v>
      </c>
    </row>
    <row r="84" customFormat="false" ht="12.75" hidden="false" customHeight="false" outlineLevel="0" collapsed="false">
      <c r="B84" s="168" t="n">
        <v>39479</v>
      </c>
      <c r="C84" s="197" t="n">
        <v>19.0315</v>
      </c>
    </row>
    <row r="85" customFormat="false" ht="12.75" hidden="false" customHeight="false" outlineLevel="0" collapsed="false">
      <c r="B85" s="168" t="n">
        <v>39508</v>
      </c>
      <c r="C85" s="197" t="n">
        <v>19.0465</v>
      </c>
    </row>
    <row r="86" customFormat="false" ht="12.75" hidden="false" customHeight="false" outlineLevel="0" collapsed="false">
      <c r="B86" s="168" t="n">
        <v>39539</v>
      </c>
      <c r="C86" s="197" t="n">
        <v>18.9389545454546</v>
      </c>
    </row>
    <row r="87" customFormat="false" ht="12.75" hidden="false" customHeight="false" outlineLevel="0" collapsed="false">
      <c r="B87" s="168" t="n">
        <v>39569</v>
      </c>
      <c r="C87" s="197" t="n">
        <v>18.9539545454546</v>
      </c>
    </row>
    <row r="88" customFormat="false" ht="12.75" hidden="false" customHeight="false" outlineLevel="0" collapsed="false">
      <c r="B88" s="168" t="n">
        <v>39600</v>
      </c>
      <c r="C88" s="197" t="n">
        <v>18.9677857142857</v>
      </c>
    </row>
    <row r="89" customFormat="false" ht="12.75" hidden="false" customHeight="false" outlineLevel="0" collapsed="false">
      <c r="B89" s="168" t="n">
        <v>39630</v>
      </c>
      <c r="C89" s="197" t="n">
        <v>19.0092363636364</v>
      </c>
    </row>
    <row r="90" customFormat="false" ht="12.75" hidden="false" customHeight="false" outlineLevel="0" collapsed="false">
      <c r="B90" s="168" t="n">
        <v>39661</v>
      </c>
      <c r="C90" s="197" t="n">
        <v>19.0231</v>
      </c>
    </row>
    <row r="91" customFormat="false" ht="12.75" hidden="false" customHeight="false" outlineLevel="0" collapsed="false">
      <c r="B91" s="168" t="n">
        <v>39692</v>
      </c>
      <c r="C91" s="197" t="n">
        <v>19.0378727272727</v>
      </c>
    </row>
    <row r="92" customFormat="false" ht="12.75" hidden="false" customHeight="false" outlineLevel="0" collapsed="false">
      <c r="B92" s="168" t="n">
        <v>39722</v>
      </c>
      <c r="C92" s="197" t="n">
        <v>19.1277695652174</v>
      </c>
    </row>
    <row r="93" customFormat="false" ht="12.75" hidden="false" customHeight="false" outlineLevel="0" collapsed="false">
      <c r="B93" s="168" t="n">
        <v>39753</v>
      </c>
      <c r="C93" s="197" t="n">
        <v>19.1419</v>
      </c>
    </row>
    <row r="94" customFormat="false" ht="12.75" hidden="false" customHeight="false" outlineLevel="0" collapsed="false">
      <c r="B94" s="168" t="n">
        <v>39783</v>
      </c>
      <c r="C94" s="197" t="n">
        <v>19.1588696969697</v>
      </c>
    </row>
    <row r="95" customFormat="false" ht="12.75" hidden="false" customHeight="false" outlineLevel="0" collapsed="false">
      <c r="B95" s="168" t="n">
        <v>39814</v>
      </c>
      <c r="C95" s="197" t="n">
        <v>19.2011825396825</v>
      </c>
    </row>
    <row r="96" customFormat="false" ht="12.75" hidden="false" customHeight="false" outlineLevel="0" collapsed="false">
      <c r="B96" s="168" t="n">
        <v>39845</v>
      </c>
      <c r="C96" s="197" t="n">
        <v>19.2156666666667</v>
      </c>
    </row>
    <row r="97" customFormat="false" ht="12.75" hidden="false" customHeight="false" outlineLevel="0" collapsed="false">
      <c r="B97" s="168" t="n">
        <v>39873</v>
      </c>
      <c r="C97" s="197" t="n">
        <v>19.2334696969697</v>
      </c>
    </row>
    <row r="98" customFormat="false" ht="12.75" hidden="false" customHeight="false" outlineLevel="0" collapsed="false">
      <c r="B98" s="168" t="n">
        <v>39904</v>
      </c>
      <c r="C98" s="197" t="n">
        <v>19.1278939393939</v>
      </c>
    </row>
    <row r="99" customFormat="false" ht="12.75" hidden="false" customHeight="false" outlineLevel="0" collapsed="false">
      <c r="B99" s="168" t="n">
        <v>39934</v>
      </c>
      <c r="C99" s="197" t="n">
        <v>19.1440555555556</v>
      </c>
    </row>
    <row r="100" customFormat="false" ht="12.75" hidden="false" customHeight="false" outlineLevel="0" collapsed="false">
      <c r="B100" s="168" t="n">
        <v>39965</v>
      </c>
      <c r="C100" s="197" t="n">
        <v>19.1604696969697</v>
      </c>
    </row>
    <row r="101" customFormat="false" ht="12.75" hidden="false" customHeight="false" outlineLevel="0" collapsed="false">
      <c r="B101" s="168" t="n">
        <v>39995</v>
      </c>
      <c r="C101" s="197" t="n">
        <v>19.2029550724638</v>
      </c>
    </row>
    <row r="102" customFormat="false" ht="12.75" hidden="false" customHeight="false" outlineLevel="0" collapsed="false">
      <c r="B102" s="168" t="n">
        <v>40026</v>
      </c>
      <c r="C102" s="197" t="n">
        <v>19.2186555555556</v>
      </c>
    </row>
    <row r="103" customFormat="false" ht="12.75" hidden="false" customHeight="false" outlineLevel="0" collapsed="false">
      <c r="B103" s="168" t="n">
        <v>40057</v>
      </c>
      <c r="C103" s="197" t="n">
        <v>19.2358272727273</v>
      </c>
    </row>
    <row r="104" customFormat="false" ht="12.75" hidden="false" customHeight="false" outlineLevel="0" collapsed="false">
      <c r="B104" s="168" t="n">
        <v>40087</v>
      </c>
      <c r="C104" s="197" t="n">
        <v>19.3262939393939</v>
      </c>
    </row>
    <row r="105" customFormat="false" ht="12.75" hidden="false" customHeight="false" outlineLevel="0" collapsed="false">
      <c r="B105" s="168" t="n">
        <v>40118</v>
      </c>
      <c r="C105" s="197" t="n">
        <v>19.3416619047619</v>
      </c>
    </row>
    <row r="106" customFormat="false" ht="12.75" hidden="false" customHeight="false" outlineLevel="0" collapsed="false">
      <c r="B106" s="168" t="n">
        <v>40148</v>
      </c>
      <c r="C106" s="197" t="n">
        <v>19.3596272727273</v>
      </c>
    </row>
    <row r="107" customFormat="false" ht="12.75" hidden="false" customHeight="false" outlineLevel="0" collapsed="false">
      <c r="B107" s="168" t="n">
        <v>40179</v>
      </c>
      <c r="C107" s="197" t="n">
        <v>19.4006666666667</v>
      </c>
    </row>
    <row r="108" customFormat="false" ht="12.75" hidden="false" customHeight="false" outlineLevel="0" collapsed="false">
      <c r="B108" s="168" t="n">
        <v>40210</v>
      </c>
      <c r="C108" s="197" t="n">
        <v>19.4156666666667</v>
      </c>
    </row>
    <row r="109" customFormat="false" ht="12.75" hidden="false" customHeight="false" outlineLevel="0" collapsed="false">
      <c r="B109" s="168" t="n">
        <v>40238</v>
      </c>
      <c r="C109" s="197" t="n">
        <v>19.4339637681159</v>
      </c>
    </row>
    <row r="110" customFormat="false" ht="12.75" hidden="false" customHeight="false" outlineLevel="0" collapsed="false">
      <c r="B110" s="168" t="n">
        <v>40269</v>
      </c>
      <c r="C110" s="197" t="n">
        <v>19.3278939393939</v>
      </c>
    </row>
    <row r="111" customFormat="false" ht="12.75" hidden="false" customHeight="false" outlineLevel="0" collapsed="false">
      <c r="B111" s="168" t="n">
        <v>40299</v>
      </c>
      <c r="C111" s="197" t="n">
        <v>19.3440555555555</v>
      </c>
    </row>
    <row r="112" customFormat="false" ht="12.75" hidden="false" customHeight="false" outlineLevel="0" collapsed="false">
      <c r="B112" s="168" t="n">
        <v>40330</v>
      </c>
      <c r="C112" s="197" t="n">
        <v>19.3612272727273</v>
      </c>
    </row>
    <row r="113" customFormat="false" ht="12.75" hidden="false" customHeight="false" outlineLevel="0" collapsed="false">
      <c r="B113" s="168" t="n">
        <v>40360</v>
      </c>
      <c r="C113" s="197" t="n">
        <v>19.4024939393939</v>
      </c>
    </row>
    <row r="114" customFormat="false" ht="12.75" hidden="false" customHeight="false" outlineLevel="0" collapsed="false">
      <c r="B114" s="168" t="n">
        <v>40391</v>
      </c>
      <c r="C114" s="197" t="n">
        <v>19.418403030303</v>
      </c>
    </row>
    <row r="115" customFormat="false" ht="12.75" hidden="false" customHeight="false" outlineLevel="0" collapsed="false">
      <c r="B115" s="168" t="n">
        <v>40422</v>
      </c>
      <c r="C115" s="197" t="n">
        <v>19.4358272727273</v>
      </c>
    </row>
    <row r="116" customFormat="false" ht="12.75" hidden="false" customHeight="false" outlineLevel="0" collapsed="false">
      <c r="B116" s="168" t="n">
        <v>40452</v>
      </c>
      <c r="C116" s="197" t="n">
        <v>19.5257888888889</v>
      </c>
    </row>
    <row r="117" customFormat="false" ht="12.75" hidden="false" customHeight="false" outlineLevel="0" collapsed="false">
      <c r="B117" s="168" t="n">
        <v>40483</v>
      </c>
      <c r="C117" s="197" t="n">
        <v>19.542203030303</v>
      </c>
    </row>
    <row r="118" customFormat="false" ht="12.75" hidden="false" customHeight="false" outlineLevel="0" collapsed="false">
      <c r="B118" s="168" t="n">
        <v>40513</v>
      </c>
      <c r="C118" s="197" t="n">
        <v>19.5600884057971</v>
      </c>
    </row>
    <row r="119" customFormat="false" ht="12.75" hidden="false" customHeight="false" outlineLevel="0" collapsed="false">
      <c r="B119" s="168" t="n">
        <v>40544</v>
      </c>
      <c r="C119" s="197" t="n">
        <v>19.6003888888889</v>
      </c>
    </row>
    <row r="120" customFormat="false" ht="12.75" hidden="false" customHeight="false" outlineLevel="0" collapsed="false">
      <c r="B120" s="168" t="n">
        <v>40575</v>
      </c>
      <c r="C120" s="197" t="n">
        <v>19.6165</v>
      </c>
    </row>
    <row r="121" customFormat="false" ht="12.75" hidden="false" customHeight="false" outlineLevel="0" collapsed="false">
      <c r="B121" s="168" t="n">
        <v>40603</v>
      </c>
      <c r="C121" s="197" t="n">
        <v>19.6346884057971</v>
      </c>
    </row>
    <row r="122" customFormat="false" ht="12.75" hidden="false" customHeight="false" outlineLevel="0" collapsed="false">
      <c r="B122" s="168" t="n">
        <v>40634</v>
      </c>
      <c r="C122" s="197" t="n">
        <v>19.5273888888889</v>
      </c>
    </row>
    <row r="123" customFormat="false" ht="12.75" hidden="false" customHeight="false" outlineLevel="0" collapsed="false">
      <c r="B123" s="168" t="n">
        <v>40664</v>
      </c>
      <c r="C123" s="197" t="n">
        <v>19.543803030303</v>
      </c>
    </row>
    <row r="124" customFormat="false" ht="12.75" hidden="false" customHeight="false" outlineLevel="0" collapsed="false">
      <c r="B124" s="168" t="n">
        <v>40695</v>
      </c>
      <c r="C124" s="197" t="n">
        <v>19.5612272727273</v>
      </c>
    </row>
    <row r="125" customFormat="false" ht="12.75" hidden="false" customHeight="false" outlineLevel="0" collapsed="false">
      <c r="B125" s="168" t="n">
        <v>40725</v>
      </c>
      <c r="C125" s="197" t="n">
        <v>19.6022666666666</v>
      </c>
    </row>
    <row r="126" customFormat="false" ht="12.75" hidden="false" customHeight="false" outlineLevel="0" collapsed="false">
      <c r="B126" s="168" t="n">
        <v>40756</v>
      </c>
      <c r="C126" s="197" t="n">
        <v>19.6188971014493</v>
      </c>
    </row>
    <row r="127" customFormat="false" ht="12.75" hidden="false" customHeight="false" outlineLevel="0" collapsed="false">
      <c r="B127" s="168" t="n">
        <v>40787</v>
      </c>
      <c r="C127" s="197" t="n">
        <v>19.6358272727272</v>
      </c>
    </row>
    <row r="128" customFormat="false" ht="12.75" hidden="false" customHeight="false" outlineLevel="0" collapsed="false">
      <c r="B128" s="168" t="n">
        <v>40817</v>
      </c>
      <c r="C128" s="197" t="n">
        <v>19.7257888888889</v>
      </c>
    </row>
    <row r="129" customFormat="false" ht="12.75" hidden="false" customHeight="false" outlineLevel="0" collapsed="false">
      <c r="B129" s="168" t="n">
        <v>40848</v>
      </c>
      <c r="C129" s="197" t="n">
        <v>19.7429606060606</v>
      </c>
    </row>
    <row r="130" customFormat="false" ht="12.75" hidden="false" customHeight="false" outlineLevel="0" collapsed="false">
      <c r="B130" s="168" t="n">
        <v>40878</v>
      </c>
      <c r="C130" s="197" t="n">
        <v>19.7596272727272</v>
      </c>
    </row>
    <row r="131" customFormat="false" ht="12.75" hidden="false" customHeight="false" outlineLevel="0" collapsed="false">
      <c r="B131" s="168" t="n">
        <v>40909</v>
      </c>
      <c r="C131" s="197" t="n">
        <v>19.8001363636363</v>
      </c>
    </row>
    <row r="132" customFormat="false" ht="12.75" hidden="false" customHeight="false" outlineLevel="0" collapsed="false">
      <c r="B132" s="168" t="n">
        <v>40940</v>
      </c>
      <c r="C132" s="197" t="n">
        <v>19.8170555555555</v>
      </c>
    </row>
    <row r="133" customFormat="false" ht="12.75" hidden="false" customHeight="false" outlineLevel="0" collapsed="false">
      <c r="B133" s="168" t="n">
        <v>40969</v>
      </c>
      <c r="C133" s="197" t="n">
        <v>19.8342272727272</v>
      </c>
    </row>
    <row r="134" customFormat="false" ht="12.75" hidden="false" customHeight="false" outlineLevel="0" collapsed="false">
      <c r="B134" s="168" t="n">
        <v>41000</v>
      </c>
      <c r="C134" s="197" t="n">
        <v>19.7265952380952</v>
      </c>
    </row>
    <row r="135" customFormat="false" ht="12.75" hidden="false" customHeight="false" outlineLevel="0" collapsed="false">
      <c r="B135" s="168" t="n">
        <v>41030</v>
      </c>
      <c r="C135" s="197" t="n">
        <v>19.7450217391304</v>
      </c>
    </row>
    <row r="136" customFormat="false" ht="12.75" hidden="false" customHeight="false" outlineLevel="0" collapsed="false">
      <c r="B136" s="168" t="n">
        <v>41061</v>
      </c>
      <c r="C136" s="197" t="n">
        <v>19.7607222222222</v>
      </c>
    </row>
    <row r="137" customFormat="false" ht="12.75" hidden="false" customHeight="false" outlineLevel="0" collapsed="false">
      <c r="B137" s="168" t="n">
        <v>41091</v>
      </c>
      <c r="C137" s="197" t="n">
        <v>19.8019888888889</v>
      </c>
    </row>
    <row r="138" customFormat="false" ht="12.75" hidden="false" customHeight="false" outlineLevel="0" collapsed="false">
      <c r="B138" s="168" t="n">
        <v>41122</v>
      </c>
      <c r="C138" s="197" t="n">
        <v>19.8196217391304</v>
      </c>
    </row>
    <row r="139" customFormat="false" ht="12.75" hidden="false" customHeight="false" outlineLevel="0" collapsed="false">
      <c r="B139" s="168" t="n">
        <v>41153</v>
      </c>
      <c r="C139" s="197" t="n">
        <v>19.8347666666666</v>
      </c>
    </row>
    <row r="140" customFormat="false" ht="12.75" hidden="false" customHeight="false" outlineLevel="0" collapsed="false">
      <c r="B140" s="168" t="n">
        <v>41183</v>
      </c>
      <c r="C140" s="197" t="n">
        <v>19.9260304347826</v>
      </c>
    </row>
    <row r="141" customFormat="false" ht="12.75" hidden="false" customHeight="false" outlineLevel="0" collapsed="false">
      <c r="B141" s="168" t="n">
        <v>41214</v>
      </c>
      <c r="C141" s="197" t="n">
        <v>19.9429606060606</v>
      </c>
    </row>
    <row r="142" customFormat="false" ht="12.75" hidden="false" customHeight="false" outlineLevel="0" collapsed="false">
      <c r="B142" s="168" t="n">
        <v>41244</v>
      </c>
      <c r="C142" s="197" t="n">
        <v>19.9585666666666</v>
      </c>
    </row>
    <row r="143" customFormat="false" ht="12.75" hidden="false" customHeight="false" outlineLevel="0" collapsed="false">
      <c r="B143" s="168" t="n">
        <v>41275</v>
      </c>
      <c r="C143" s="197" t="n">
        <v>20.0016515151515</v>
      </c>
    </row>
    <row r="144" customFormat="false" ht="12.75" hidden="false" customHeight="false" outlineLevel="0" collapsed="false">
      <c r="B144" s="168" t="n">
        <v>41306</v>
      </c>
      <c r="C144" s="197" t="n">
        <v>20.0165</v>
      </c>
    </row>
    <row r="145" customFormat="false" ht="12.75" hidden="false" customHeight="false" outlineLevel="0" collapsed="false">
      <c r="B145" s="168" t="n">
        <v>41334</v>
      </c>
      <c r="C145" s="197" t="n">
        <v>20.0337222222222</v>
      </c>
    </row>
    <row r="146" customFormat="false" ht="12.75" hidden="false" customHeight="false" outlineLevel="0" collapsed="false">
      <c r="B146" s="168" t="n">
        <v>41365</v>
      </c>
      <c r="C146" s="197" t="n">
        <v>19.9271363636363</v>
      </c>
    </row>
    <row r="147" customFormat="false" ht="12.75" hidden="false" customHeight="false" outlineLevel="0" collapsed="false">
      <c r="B147" s="168" t="n">
        <v>41395</v>
      </c>
      <c r="C147" s="197" t="n">
        <v>19.9450217391304</v>
      </c>
    </row>
    <row r="148" customFormat="false" ht="12.75" hidden="false" customHeight="false" outlineLevel="0" collapsed="false">
      <c r="B148" s="168" t="n">
        <v>41426</v>
      </c>
      <c r="C148" s="197" t="n">
        <v>19.9601666666666</v>
      </c>
    </row>
    <row r="149" customFormat="false" ht="12.75" hidden="false" customHeight="false" outlineLevel="0" collapsed="false">
      <c r="B149" s="168" t="n">
        <v>41456</v>
      </c>
      <c r="C149" s="197" t="n">
        <v>20.0024939393939</v>
      </c>
    </row>
    <row r="150" customFormat="false" ht="12.75" hidden="false" customHeight="false" outlineLevel="0" collapsed="false">
      <c r="B150" s="168" t="n">
        <v>41487</v>
      </c>
      <c r="C150" s="197" t="n">
        <v>20.0191606060606</v>
      </c>
    </row>
    <row r="151" customFormat="false" ht="12.75" hidden="false" customHeight="false" outlineLevel="0" collapsed="false">
      <c r="B151" s="168" t="n">
        <v>41518</v>
      </c>
      <c r="C151" s="197" t="n">
        <v>20.0345285714285</v>
      </c>
    </row>
    <row r="152" customFormat="false" ht="12.75" hidden="false" customHeight="false" outlineLevel="0" collapsed="false">
      <c r="B152" s="168" t="n">
        <v>41548</v>
      </c>
      <c r="C152" s="197" t="n">
        <v>20.1267550724637</v>
      </c>
    </row>
    <row r="153" customFormat="false" ht="12.75" hidden="false" customHeight="false" outlineLevel="0" collapsed="false">
      <c r="B153" s="168" t="n">
        <v>41579</v>
      </c>
      <c r="C153" s="197" t="n">
        <v>20.1424555555555</v>
      </c>
    </row>
    <row r="154" customFormat="false" ht="12.75" hidden="false" customHeight="false" outlineLevel="0" collapsed="false">
      <c r="B154" s="168" t="n">
        <v>41609</v>
      </c>
      <c r="C154" s="197" t="n">
        <v>20.1583285714285</v>
      </c>
    </row>
    <row r="155" customFormat="false" ht="12.75" hidden="false" customHeight="false" outlineLevel="0" collapsed="false">
      <c r="B155" s="168" t="n">
        <v>41640</v>
      </c>
      <c r="C155" s="197" t="n">
        <v>20.2016515151515</v>
      </c>
    </row>
    <row r="156" customFormat="false" ht="12.75" hidden="false" customHeight="false" outlineLevel="0" collapsed="false">
      <c r="B156" s="168" t="n">
        <v>41671</v>
      </c>
      <c r="C156" s="197" t="n">
        <v>20.2165</v>
      </c>
    </row>
    <row r="157" customFormat="false" ht="12.75" hidden="false" customHeight="false" outlineLevel="0" collapsed="false">
      <c r="B157" s="168" t="n">
        <v>41699</v>
      </c>
      <c r="C157" s="197" t="n">
        <v>20.2337222222222</v>
      </c>
    </row>
    <row r="158" customFormat="false" ht="12.75" hidden="false" customHeight="false" outlineLevel="0" collapsed="false">
      <c r="B158" s="168" t="n">
        <v>41730</v>
      </c>
      <c r="C158" s="197" t="n">
        <v>20.1278939393939</v>
      </c>
    </row>
    <row r="159" customFormat="false" ht="12.75" hidden="false" customHeight="false" outlineLevel="0" collapsed="false">
      <c r="B159" s="168" t="n">
        <v>41760</v>
      </c>
      <c r="C159" s="197" t="n">
        <v>20.1445606060606</v>
      </c>
    </row>
    <row r="160" customFormat="false" ht="12.75" hidden="false" customHeight="false" outlineLevel="0" collapsed="false">
      <c r="B160" s="168" t="n">
        <v>41791</v>
      </c>
      <c r="C160" s="197" t="n">
        <v>20.1599285714285</v>
      </c>
    </row>
    <row r="161" customFormat="false" ht="12.75" hidden="false" customHeight="false" outlineLevel="0" collapsed="false">
      <c r="B161" s="168" t="n">
        <v>41821</v>
      </c>
      <c r="C161" s="197" t="n">
        <v>20.2032515151515</v>
      </c>
    </row>
    <row r="162" customFormat="false" ht="12.75" hidden="false" customHeight="false" outlineLevel="0" collapsed="false">
      <c r="B162" s="168" t="n">
        <v>41852</v>
      </c>
      <c r="C162" s="197" t="n">
        <v>20.2186555555555</v>
      </c>
    </row>
    <row r="163" customFormat="false" ht="12.75" hidden="false" customHeight="false" outlineLevel="0" collapsed="false">
      <c r="B163" s="168" t="n">
        <v>41883</v>
      </c>
      <c r="C163" s="197" t="n">
        <v>20.2350696969696</v>
      </c>
    </row>
    <row r="164" customFormat="false" ht="12.75" hidden="false" customHeight="false" outlineLevel="0" collapsed="false">
      <c r="B164" s="168" t="n">
        <v>41913</v>
      </c>
      <c r="C164" s="197" t="n">
        <v>20.3267550724637</v>
      </c>
    </row>
    <row r="165" customFormat="false" ht="12.75" hidden="false" customHeight="false" outlineLevel="0" collapsed="false">
      <c r="B165" s="168" t="n">
        <v>41944</v>
      </c>
      <c r="C165" s="197" t="n">
        <v>20.3418999999999</v>
      </c>
    </row>
    <row r="166" customFormat="false" ht="12.75" hidden="false" customHeight="false" outlineLevel="0" collapsed="false">
      <c r="B166" s="168" t="n">
        <v>41974</v>
      </c>
      <c r="C166" s="197" t="n">
        <v>20.3588696969696</v>
      </c>
    </row>
    <row r="167" customFormat="false" ht="12.75" hidden="false" customHeight="false" outlineLevel="0" collapsed="false">
      <c r="B167" s="168" t="n">
        <v>42005</v>
      </c>
      <c r="C167" s="197" t="n">
        <v>20.4011825396825</v>
      </c>
    </row>
    <row r="168" customFormat="false" ht="12.75" hidden="false" customHeight="false" outlineLevel="0" collapsed="false">
      <c r="B168" s="168" t="n">
        <v>42036</v>
      </c>
      <c r="C168" s="197" t="n">
        <v>20.4156666666666</v>
      </c>
    </row>
    <row r="169" customFormat="false" ht="12.75" hidden="false" customHeight="false" outlineLevel="0" collapsed="false">
      <c r="B169" s="168" t="n">
        <v>42064</v>
      </c>
      <c r="C169" s="197" t="n">
        <v>20.4334696969696</v>
      </c>
    </row>
    <row r="170" customFormat="false" ht="12.75" hidden="false" customHeight="false" outlineLevel="0" collapsed="false">
      <c r="B170" s="168" t="n">
        <v>42095</v>
      </c>
      <c r="C170" s="197" t="n">
        <v>20.3278939393939</v>
      </c>
    </row>
    <row r="171" customFormat="false" ht="12.75" hidden="false" customHeight="false" outlineLevel="0" collapsed="false">
      <c r="B171" s="168" t="n">
        <v>42125</v>
      </c>
      <c r="C171" s="197" t="n">
        <v>20.3440555555555</v>
      </c>
    </row>
    <row r="172" customFormat="false" ht="12.75" hidden="false" customHeight="false" outlineLevel="0" collapsed="false">
      <c r="B172" s="168" t="n">
        <v>42156</v>
      </c>
      <c r="C172" s="197" t="n">
        <v>20.3604696969696</v>
      </c>
    </row>
    <row r="173" customFormat="false" ht="12.75" hidden="false" customHeight="false" outlineLevel="0" collapsed="false">
      <c r="B173" s="168" t="n">
        <v>42186</v>
      </c>
      <c r="C173" s="197" t="n">
        <v>20.4029550724637</v>
      </c>
    </row>
    <row r="174" customFormat="false" ht="12.75" hidden="false" customHeight="false" outlineLevel="0" collapsed="false">
      <c r="B174" s="168" t="n">
        <v>42217</v>
      </c>
      <c r="C174" s="197" t="n">
        <v>20.4186555555555</v>
      </c>
    </row>
    <row r="175" customFormat="false" ht="12.75" hidden="false" customHeight="false" outlineLevel="0" collapsed="false">
      <c r="B175" s="168" t="n">
        <v>42248</v>
      </c>
      <c r="C175" s="197" t="n">
        <v>20.4358272727272</v>
      </c>
    </row>
    <row r="176" customFormat="false" ht="12.75" hidden="false" customHeight="false" outlineLevel="0" collapsed="false">
      <c r="B176" s="168" t="n">
        <v>42278</v>
      </c>
      <c r="C176" s="197" t="n">
        <v>20.5262939393939</v>
      </c>
    </row>
    <row r="177" customFormat="false" ht="12.75" hidden="false" customHeight="false" outlineLevel="0" collapsed="false">
      <c r="B177" s="168" t="n">
        <v>42309</v>
      </c>
      <c r="C177" s="197" t="n">
        <v>20.5416619047618</v>
      </c>
    </row>
    <row r="178" customFormat="false" ht="12.75" hidden="false" customHeight="false" outlineLevel="0" collapsed="false">
      <c r="B178" s="168" t="n">
        <v>42339</v>
      </c>
      <c r="C178" s="197" t="n">
        <v>20.5596272727272</v>
      </c>
    </row>
    <row r="179" customFormat="false" ht="12.75" hidden="false" customHeight="false" outlineLevel="0" collapsed="false">
      <c r="B179" s="168" t="n">
        <v>42370</v>
      </c>
      <c r="C179" s="197" t="n">
        <v>20.6006666666666</v>
      </c>
    </row>
    <row r="180" customFormat="false" ht="12.75" hidden="false" customHeight="false" outlineLevel="0" collapsed="false">
      <c r="B180" s="168" t="n">
        <v>42401</v>
      </c>
      <c r="C180" s="197" t="n">
        <v>20.6162619047618</v>
      </c>
    </row>
    <row r="181" customFormat="false" ht="12.75" hidden="false" customHeight="false" outlineLevel="0" collapsed="false">
      <c r="B181" s="168" t="n">
        <v>42430</v>
      </c>
      <c r="C181" s="197" t="n">
        <v>20.634688405797</v>
      </c>
    </row>
    <row r="182" customFormat="false" ht="12.75" hidden="false" customHeight="false" outlineLevel="0" collapsed="false">
      <c r="B182" s="168" t="n">
        <v>42461</v>
      </c>
      <c r="C182" s="197" t="n">
        <v>20.5273888888888</v>
      </c>
    </row>
    <row r="183" customFormat="false" ht="12.75" hidden="false" customHeight="false" outlineLevel="0" collapsed="false">
      <c r="B183" s="168" t="n">
        <v>42491</v>
      </c>
      <c r="C183" s="197" t="n">
        <v>20.543803030303</v>
      </c>
    </row>
    <row r="184" customFormat="false" ht="12.75" hidden="false" customHeight="false" outlineLevel="0" collapsed="false">
      <c r="B184" s="168" t="n">
        <v>42522</v>
      </c>
      <c r="C184" s="197" t="n">
        <v>20.5612272727272</v>
      </c>
    </row>
    <row r="185" customFormat="false" ht="12.75" hidden="false" customHeight="false" outlineLevel="0" collapsed="false">
      <c r="B185" s="168" t="n">
        <v>42552</v>
      </c>
      <c r="C185" s="197" t="n">
        <v>20.6022666666666</v>
      </c>
    </row>
    <row r="186" customFormat="false" ht="12.75" hidden="false" customHeight="false" outlineLevel="0" collapsed="false">
      <c r="B186" s="168" t="n">
        <v>42583</v>
      </c>
      <c r="C186" s="197" t="n">
        <v>20.6188971014492</v>
      </c>
    </row>
    <row r="187" customFormat="false" ht="12.75" hidden="false" customHeight="false" outlineLevel="0" collapsed="false">
      <c r="B187" s="168" t="n">
        <v>42614</v>
      </c>
      <c r="C187" s="197" t="n">
        <v>20.6358272727272</v>
      </c>
    </row>
    <row r="188" customFormat="false" ht="12.75" hidden="false" customHeight="false" outlineLevel="0" collapsed="false">
      <c r="B188" s="168" t="n">
        <v>42644</v>
      </c>
      <c r="C188" s="197" t="n">
        <v>20.7257888888888</v>
      </c>
    </row>
    <row r="189" customFormat="false" ht="12.75" hidden="false" customHeight="false" outlineLevel="0" collapsed="false">
      <c r="B189" s="168" t="n">
        <v>42675</v>
      </c>
      <c r="C189" s="197" t="n">
        <v>20.7429606060605</v>
      </c>
    </row>
    <row r="190" customFormat="false" ht="12.75" hidden="false" customHeight="false" outlineLevel="0" collapsed="false">
      <c r="B190" s="168" t="n">
        <v>42705</v>
      </c>
      <c r="C190" s="197" t="n">
        <v>20.7596272727272</v>
      </c>
    </row>
    <row r="191" customFormat="false" ht="12.75" hidden="false" customHeight="false" outlineLevel="0" collapsed="false">
      <c r="B191" s="168" t="n">
        <v>42736</v>
      </c>
      <c r="C191" s="197" t="n">
        <v>20.8001363636363</v>
      </c>
    </row>
    <row r="192" customFormat="false" ht="12.75" hidden="false" customHeight="false" outlineLevel="0" collapsed="false">
      <c r="B192" s="168" t="n">
        <v>42767</v>
      </c>
      <c r="C192" s="197" t="n">
        <v>20.8164999999999</v>
      </c>
    </row>
    <row r="193" customFormat="false" ht="12.75" hidden="false" customHeight="false" outlineLevel="0" collapsed="false">
      <c r="B193" s="168" t="n">
        <v>42795</v>
      </c>
      <c r="C193" s="197" t="n">
        <v>20.834688405797</v>
      </c>
    </row>
    <row r="194" customFormat="false" ht="12.75" hidden="false" customHeight="false" outlineLevel="0" collapsed="false">
      <c r="B194" s="168" t="n">
        <v>42826</v>
      </c>
      <c r="C194" s="197" t="n">
        <v>20.7268333333333</v>
      </c>
    </row>
    <row r="195" customFormat="false" ht="12.75" hidden="false" customHeight="false" outlineLevel="0" collapsed="false">
      <c r="B195" s="168" t="n">
        <v>42856</v>
      </c>
      <c r="C195" s="197" t="n">
        <v>20.7442971014492</v>
      </c>
    </row>
    <row r="196" customFormat="false" ht="12.75" hidden="false" customHeight="false" outlineLevel="0" collapsed="false">
      <c r="B196" s="168" t="n">
        <v>42887</v>
      </c>
      <c r="C196" s="197" t="n">
        <v>20.7612272727272</v>
      </c>
    </row>
    <row r="197" customFormat="false" ht="12.75" hidden="false" customHeight="false" outlineLevel="0" collapsed="false">
      <c r="B197" s="168" t="n">
        <v>42917</v>
      </c>
      <c r="C197" s="197" t="n">
        <v>20.8022666666666</v>
      </c>
    </row>
    <row r="198" customFormat="false" ht="12.75" hidden="false" customHeight="false" outlineLevel="0" collapsed="false">
      <c r="B198" s="168" t="n">
        <v>42948</v>
      </c>
      <c r="C198" s="197" t="n">
        <v>20.8196217391303</v>
      </c>
    </row>
    <row r="199" customFormat="false" ht="12.75" hidden="false" customHeight="false" outlineLevel="0" collapsed="false">
      <c r="B199" s="168" t="n">
        <v>42979</v>
      </c>
      <c r="C199" s="197" t="n">
        <v>20.8353222222221</v>
      </c>
    </row>
    <row r="200" customFormat="false" ht="12.75" hidden="false" customHeight="false" outlineLevel="0" collapsed="false">
      <c r="B200" s="168" t="n">
        <v>43009</v>
      </c>
      <c r="C200" s="197" t="n">
        <v>20.9255363636363</v>
      </c>
    </row>
    <row r="201" customFormat="false" ht="12.75" hidden="false" customHeight="false" outlineLevel="0" collapsed="false">
      <c r="B201" s="168" t="n">
        <v>43040</v>
      </c>
      <c r="C201" s="197" t="n">
        <v>20.9429606060605</v>
      </c>
    </row>
    <row r="202" customFormat="false" ht="12.75" hidden="false" customHeight="false" outlineLevel="0" collapsed="false">
      <c r="B202" s="168" t="n">
        <v>43070</v>
      </c>
      <c r="C202" s="197" t="n">
        <v>20.9585666666666</v>
      </c>
    </row>
    <row r="203" customFormat="false" ht="12.75" hidden="false" customHeight="false" outlineLevel="0" collapsed="false">
      <c r="B203" s="168" t="n">
        <v>43101</v>
      </c>
      <c r="C203" s="197" t="n">
        <v>21.0008939393938</v>
      </c>
    </row>
    <row r="204" customFormat="false" ht="12.75" hidden="false" customHeight="false" outlineLevel="0" collapsed="false">
      <c r="B204" s="168" t="n">
        <v>43132</v>
      </c>
      <c r="C204" s="197" t="n">
        <v>21.0164999999999</v>
      </c>
    </row>
    <row r="205" customFormat="false" ht="12.75" hidden="false" customHeight="false" outlineLevel="0" collapsed="false">
      <c r="B205" s="168" t="n">
        <v>43160</v>
      </c>
      <c r="C205" s="197" t="n">
        <v>21.0342272727272</v>
      </c>
    </row>
    <row r="206" customFormat="false" ht="12.75" hidden="false" customHeight="false" outlineLevel="0" collapsed="false">
      <c r="B206" s="168" t="n">
        <v>43191</v>
      </c>
      <c r="C206" s="197" t="n">
        <v>20.9265952380951</v>
      </c>
    </row>
    <row r="207" customFormat="false" ht="12.75" hidden="false" customHeight="false" outlineLevel="0" collapsed="false">
      <c r="B207" s="168" t="n">
        <v>43221</v>
      </c>
      <c r="C207" s="197" t="n">
        <v>20.9450217391303</v>
      </c>
    </row>
    <row r="208" customFormat="false" ht="12.75" hidden="false" customHeight="false" outlineLevel="0" collapsed="false">
      <c r="B208" s="168" t="n">
        <v>43252</v>
      </c>
      <c r="C208" s="197" t="n">
        <v>20.9607222222221</v>
      </c>
    </row>
    <row r="209" customFormat="false" ht="12.75" hidden="false" customHeight="false" outlineLevel="0" collapsed="false">
      <c r="B209" s="168" t="n">
        <v>43282</v>
      </c>
      <c r="C209" s="197" t="n">
        <v>21.0019888888888</v>
      </c>
    </row>
    <row r="210" customFormat="false" ht="12.75" hidden="false" customHeight="false" outlineLevel="0" collapsed="false">
      <c r="B210" s="168" t="n">
        <v>43313</v>
      </c>
      <c r="C210" s="197" t="n">
        <v>21.0196217391303</v>
      </c>
    </row>
    <row r="211" customFormat="false" ht="12.75" hidden="false" customHeight="false" outlineLevel="0" collapsed="false">
      <c r="B211" s="168" t="n">
        <v>43344</v>
      </c>
      <c r="C211" s="197" t="n">
        <v>21.0347666666666</v>
      </c>
    </row>
    <row r="212" customFormat="false" ht="12.75" hidden="false" customHeight="false" outlineLevel="0" collapsed="false">
      <c r="B212" s="168" t="n">
        <v>43374</v>
      </c>
      <c r="C212" s="197" t="n">
        <v>21.1260304347825</v>
      </c>
    </row>
    <row r="213" customFormat="false" ht="12.75" hidden="false" customHeight="false" outlineLevel="0" collapsed="false">
      <c r="B213" s="168" t="n">
        <v>43405</v>
      </c>
      <c r="C213" s="197" t="n">
        <v>21.1429606060605</v>
      </c>
    </row>
    <row r="214" customFormat="false" ht="12.75" hidden="false" customHeight="false" outlineLevel="0" collapsed="false">
      <c r="B214" s="168" t="n">
        <v>43435</v>
      </c>
      <c r="C214" s="197" t="n">
        <v>21.1585666666666</v>
      </c>
    </row>
    <row r="215" customFormat="false" ht="12.75" hidden="false" customHeight="false" outlineLevel="0" collapsed="false">
      <c r="B215" s="168" t="n">
        <v>43466</v>
      </c>
      <c r="C215" s="197" t="n">
        <v>21.2016515151514</v>
      </c>
    </row>
    <row r="216" customFormat="false" ht="12.75" hidden="false" customHeight="false" outlineLevel="0" collapsed="false">
      <c r="B216" s="168" t="n">
        <v>43497</v>
      </c>
      <c r="C216" s="197" t="n">
        <v>21.2164999999999</v>
      </c>
    </row>
    <row r="217" customFormat="false" ht="12.75" hidden="false" customHeight="false" outlineLevel="0" collapsed="false">
      <c r="B217" s="168" t="n">
        <v>43525</v>
      </c>
      <c r="C217" s="197" t="n">
        <v>21.2337222222221</v>
      </c>
    </row>
    <row r="218" customFormat="false" ht="12.75" hidden="false" customHeight="false" outlineLevel="0" collapsed="false">
      <c r="B218" s="168" t="n">
        <v>43556</v>
      </c>
      <c r="C218" s="197" t="n">
        <v>21.1271363636363</v>
      </c>
    </row>
    <row r="219" customFormat="false" ht="12.75" hidden="false" customHeight="false" outlineLevel="0" collapsed="false">
      <c r="B219" s="168" t="n">
        <v>43586</v>
      </c>
      <c r="C219" s="197" t="n">
        <v>21.1450217391303</v>
      </c>
    </row>
    <row r="220" customFormat="false" ht="12.75" hidden="false" customHeight="false" outlineLevel="0" collapsed="false">
      <c r="B220" s="168" t="n">
        <v>43617</v>
      </c>
      <c r="C220" s="197" t="n">
        <v>21.1601666666666</v>
      </c>
    </row>
    <row r="221" customFormat="false" ht="12.75" hidden="false" customHeight="false" outlineLevel="0" collapsed="false">
      <c r="B221" s="168" t="n">
        <v>43647</v>
      </c>
      <c r="C221" s="197" t="n">
        <v>21.2024939393938</v>
      </c>
    </row>
    <row r="222" customFormat="false" ht="12.75" hidden="false" customHeight="false" outlineLevel="0" collapsed="false">
      <c r="B222" s="168" t="n">
        <v>43678</v>
      </c>
      <c r="C222" s="197" t="n">
        <v>21.2191606060605</v>
      </c>
    </row>
    <row r="223" customFormat="false" ht="12.75" hidden="false" customHeight="false" outlineLevel="0" collapsed="false">
      <c r="B223" s="168" t="n">
        <v>43709</v>
      </c>
      <c r="C223" s="197" t="n">
        <v>21.2345285714285</v>
      </c>
    </row>
    <row r="224" customFormat="false" ht="12.75" hidden="false" customHeight="false" outlineLevel="0" collapsed="false">
      <c r="B224" s="168" t="n">
        <v>43739</v>
      </c>
      <c r="C224" s="197" t="n">
        <v>21.3267550724637</v>
      </c>
    </row>
    <row r="225" customFormat="false" ht="12.75" hidden="false" customHeight="false" outlineLevel="0" collapsed="false">
      <c r="B225" s="168" t="n">
        <v>43770</v>
      </c>
      <c r="C225" s="197" t="n">
        <v>21.3424555555554</v>
      </c>
    </row>
    <row r="226" customFormat="false" ht="12.75" hidden="false" customHeight="false" outlineLevel="0" collapsed="false">
      <c r="B226" s="168" t="n">
        <v>43800</v>
      </c>
      <c r="C226" s="197" t="n">
        <v>21.3583285714285</v>
      </c>
    </row>
    <row r="227" customFormat="false" ht="12.75" hidden="false" customHeight="false" outlineLevel="0" collapsed="false">
      <c r="B227" s="168" t="n">
        <v>43831</v>
      </c>
      <c r="C227" s="197" t="n">
        <v>21.4016515151514</v>
      </c>
    </row>
    <row r="228" customFormat="false" ht="12.75" hidden="false" customHeight="false" outlineLevel="0" collapsed="false">
      <c r="B228" s="168" t="n">
        <v>43862</v>
      </c>
      <c r="C228" s="197" t="n">
        <v>21.4164999999999</v>
      </c>
    </row>
    <row r="229" customFormat="false" ht="12.75" hidden="false" customHeight="false" outlineLevel="0" collapsed="false">
      <c r="B229" s="168" t="n">
        <v>43891</v>
      </c>
      <c r="C229" s="197" t="n">
        <v>21.4334696969696</v>
      </c>
    </row>
    <row r="230" customFormat="false" ht="12.75" hidden="false" customHeight="false" outlineLevel="0" collapsed="false">
      <c r="B230" s="168" t="n">
        <v>43922</v>
      </c>
      <c r="C230" s="197" t="n">
        <v>21.3278939393938</v>
      </c>
    </row>
    <row r="231" customFormat="false" ht="12.75" hidden="false" customHeight="false" outlineLevel="0" collapsed="false">
      <c r="B231" s="168" t="n">
        <v>43952</v>
      </c>
      <c r="C231" s="197" t="n">
        <v>21.3440555555554</v>
      </c>
    </row>
    <row r="232" customFormat="false" ht="12.75" hidden="false" customHeight="false" outlineLevel="0" collapsed="false">
      <c r="B232" s="168" t="n">
        <v>43983</v>
      </c>
      <c r="C232" s="197" t="n">
        <v>21.3604696969696</v>
      </c>
    </row>
    <row r="233" customFormat="false" ht="12.75" hidden="false" customHeight="false" outlineLevel="0" collapsed="false">
      <c r="B233" s="168" t="n">
        <v>44013</v>
      </c>
      <c r="C233" s="197" t="n">
        <v>21.4029550724636</v>
      </c>
    </row>
    <row r="234" customFormat="false" ht="12.75" hidden="false" customHeight="false" outlineLevel="0" collapsed="false">
      <c r="B234" s="168" t="n">
        <v>44044</v>
      </c>
      <c r="C234" s="197" t="n">
        <v>21.4186555555554</v>
      </c>
    </row>
    <row r="235" customFormat="false" ht="12.75" hidden="false" customHeight="false" outlineLevel="0" collapsed="false">
      <c r="B235" s="168" t="n">
        <v>44075</v>
      </c>
      <c r="C235" s="197" t="n">
        <v>21.4358272727271</v>
      </c>
    </row>
    <row r="236" customFormat="false" ht="12.75" hidden="false" customHeight="false" outlineLevel="0" collapsed="false">
      <c r="B236" s="168" t="n">
        <v>44105</v>
      </c>
      <c r="C236" s="197" t="n">
        <v>21.5262939393938</v>
      </c>
    </row>
    <row r="237" customFormat="false" ht="12.75" hidden="false" customHeight="false" outlineLevel="0" collapsed="false">
      <c r="B237" s="168" t="n">
        <v>44136</v>
      </c>
      <c r="C237" s="197" t="n">
        <v>21.5416619047618</v>
      </c>
    </row>
    <row r="238" customFormat="false" ht="12.75" hidden="false" customHeight="false" outlineLevel="0" collapsed="false">
      <c r="B238" s="168" t="n">
        <v>44166</v>
      </c>
      <c r="C238" s="197" t="n">
        <v>21.5596272727271</v>
      </c>
    </row>
    <row r="239" customFormat="false" ht="12.75" hidden="false" customHeight="false" outlineLevel="0" collapsed="false">
      <c r="B239" s="168" t="n">
        <v>44197</v>
      </c>
      <c r="C239" s="197" t="n">
        <v>21.6006666666665</v>
      </c>
    </row>
    <row r="240" customFormat="false" ht="12.75" hidden="false" customHeight="false" outlineLevel="0" collapsed="false">
      <c r="B240" s="168" t="n">
        <v>44228</v>
      </c>
      <c r="C240" s="197" t="n">
        <v>21.6156666666665</v>
      </c>
    </row>
    <row r="241" customFormat="false" ht="12.75" hidden="false" customHeight="false" outlineLevel="0" collapsed="false">
      <c r="B241" s="168" t="n">
        <v>44256</v>
      </c>
      <c r="C241" s="197" t="n">
        <v>21.6339637681158</v>
      </c>
    </row>
    <row r="242" customFormat="false" ht="12.75" hidden="false" customHeight="false" outlineLevel="0" collapsed="false">
      <c r="B242" s="168" t="n">
        <v>44287</v>
      </c>
      <c r="C242" s="197" t="n">
        <v>21.5278939393938</v>
      </c>
    </row>
    <row r="243" customFormat="false" ht="12.75" hidden="false" customHeight="false" outlineLevel="0" collapsed="false">
      <c r="B243" s="168" t="n">
        <v>44317</v>
      </c>
      <c r="C243" s="197" t="n">
        <v>21.5440555555554</v>
      </c>
    </row>
    <row r="244" customFormat="false" ht="12.75" hidden="false" customHeight="false" outlineLevel="0" collapsed="false">
      <c r="B244" s="168" t="n">
        <v>44348</v>
      </c>
      <c r="C244" s="197" t="n">
        <v>21.5612272727271</v>
      </c>
    </row>
    <row r="245" customFormat="false" ht="12.75" hidden="false" customHeight="false" outlineLevel="0" collapsed="false">
      <c r="B245" s="168" t="n">
        <v>44378</v>
      </c>
      <c r="C245" s="197" t="n">
        <v>21.6024939393938</v>
      </c>
    </row>
    <row r="246" customFormat="false" ht="12.75" hidden="false" customHeight="false" outlineLevel="0" collapsed="false">
      <c r="B246" s="168" t="n">
        <v>44409</v>
      </c>
      <c r="C246" s="197" t="n">
        <v>21.6184030303029</v>
      </c>
    </row>
    <row r="247" customFormat="false" ht="12.75" hidden="false" customHeight="false" outlineLevel="0" collapsed="false">
      <c r="B247" s="168" t="n">
        <v>44440</v>
      </c>
      <c r="C247" s="197" t="n">
        <v>21.6358272727271</v>
      </c>
    </row>
    <row r="248" customFormat="false" ht="12.75" hidden="false" customHeight="false" outlineLevel="0" collapsed="false">
      <c r="B248" s="178"/>
      <c r="C248" s="198"/>
    </row>
    <row r="249" customFormat="false" ht="12.75" hidden="false" customHeight="false" outlineLevel="0" collapsed="false">
      <c r="B249" s="178"/>
      <c r="C249" s="199"/>
    </row>
    <row r="250" customFormat="false" ht="12.75" hidden="false" customHeight="false" outlineLevel="0" collapsed="false">
      <c r="B250" s="178"/>
      <c r="C250" s="199"/>
    </row>
    <row r="251" customFormat="false" ht="12.75" hidden="false" customHeight="false" outlineLevel="0" collapsed="false">
      <c r="B251" s="178"/>
      <c r="C251" s="199"/>
    </row>
    <row r="252" customFormat="false" ht="12.75" hidden="false" customHeight="false" outlineLevel="0" collapsed="false">
      <c r="B252" s="178"/>
      <c r="C252" s="199"/>
    </row>
    <row r="253" customFormat="false" ht="12.75" hidden="false" customHeight="false" outlineLevel="0" collapsed="false">
      <c r="B253" s="178"/>
      <c r="C253" s="199"/>
    </row>
    <row r="254" customFormat="false" ht="12.75" hidden="false" customHeight="false" outlineLevel="0" collapsed="false">
      <c r="B254" s="178"/>
      <c r="C254" s="199"/>
    </row>
    <row r="255" customFormat="false" ht="12.75" hidden="false" customHeight="false" outlineLevel="0" collapsed="false">
      <c r="B255" s="178"/>
      <c r="C255" s="199"/>
    </row>
    <row r="256" customFormat="false" ht="12.75" hidden="false" customHeight="false" outlineLevel="0" collapsed="false">
      <c r="B256" s="178"/>
      <c r="C256" s="199"/>
    </row>
    <row r="257" customFormat="false" ht="12.75" hidden="false" customHeight="false" outlineLevel="0" collapsed="false">
      <c r="B257" s="178"/>
      <c r="C257" s="199"/>
    </row>
    <row r="258" customFormat="false" ht="12.75" hidden="false" customHeight="false" outlineLevel="0" collapsed="false">
      <c r="B258" s="178"/>
      <c r="C258" s="199"/>
    </row>
    <row r="259" customFormat="false" ht="12.75" hidden="false" customHeight="false" outlineLevel="0" collapsed="false">
      <c r="B259" s="178"/>
      <c r="C259" s="199"/>
    </row>
    <row r="260" customFormat="false" ht="12.75" hidden="false" customHeight="false" outlineLevel="0" collapsed="false">
      <c r="B260" s="178"/>
      <c r="C260" s="199"/>
    </row>
    <row r="261" customFormat="false" ht="12.75" hidden="false" customHeight="false" outlineLevel="0" collapsed="false">
      <c r="B261" s="178"/>
      <c r="C261" s="199"/>
    </row>
    <row r="262" customFormat="false" ht="12.75" hidden="false" customHeight="false" outlineLevel="0" collapsed="false">
      <c r="B262" s="178"/>
      <c r="C262" s="194"/>
    </row>
    <row r="263" customFormat="false" ht="12.75" hidden="false" customHeight="false" outlineLevel="0" collapsed="false">
      <c r="B263" s="178"/>
      <c r="C263" s="194"/>
    </row>
    <row r="264" customFormat="false" ht="12.75" hidden="false" customHeight="false" outlineLevel="0" collapsed="false">
      <c r="B264" s="178"/>
      <c r="C264" s="194"/>
    </row>
    <row r="265" customFormat="false" ht="12.75" hidden="false" customHeight="false" outlineLevel="0" collapsed="false">
      <c r="B265" s="178"/>
      <c r="C265" s="194"/>
    </row>
    <row r="266" customFormat="false" ht="12.75" hidden="false" customHeight="false" outlineLevel="0" collapsed="false">
      <c r="B266" s="178"/>
      <c r="C266" s="194"/>
    </row>
    <row r="267" customFormat="false" ht="12.75" hidden="false" customHeight="false" outlineLevel="0" collapsed="false">
      <c r="B267" s="178"/>
      <c r="C267" s="194"/>
    </row>
    <row r="268" customFormat="false" ht="12.75" hidden="false" customHeight="false" outlineLevel="0" collapsed="false">
      <c r="B268" s="178"/>
      <c r="C268" s="194"/>
    </row>
    <row r="269" customFormat="false" ht="12.75" hidden="false" customHeight="false" outlineLevel="0" collapsed="false">
      <c r="B269" s="178"/>
      <c r="C269" s="194"/>
    </row>
    <row r="270" customFormat="false" ht="12.75" hidden="false" customHeight="false" outlineLevel="0" collapsed="false">
      <c r="B270" s="178"/>
      <c r="C270" s="194"/>
    </row>
    <row r="271" customFormat="false" ht="12.75" hidden="false" customHeight="false" outlineLevel="0" collapsed="false">
      <c r="B271" s="178"/>
      <c r="C271" s="194"/>
    </row>
    <row r="272" customFormat="false" ht="12.75" hidden="false" customHeight="false" outlineLevel="0" collapsed="false">
      <c r="B272" s="178"/>
      <c r="C272" s="194"/>
    </row>
    <row r="273" customFormat="false" ht="12.75" hidden="false" customHeight="false" outlineLevel="0" collapsed="false">
      <c r="B273" s="178"/>
      <c r="C273" s="194"/>
    </row>
    <row r="274" customFormat="false" ht="12.75" hidden="false" customHeight="false" outlineLevel="0" collapsed="false">
      <c r="B274" s="178"/>
      <c r="C274" s="194"/>
    </row>
    <row r="275" customFormat="false" ht="12.75" hidden="false" customHeight="false" outlineLevel="0" collapsed="false">
      <c r="B275" s="178"/>
      <c r="C275" s="194"/>
    </row>
    <row r="276" customFormat="false" ht="12.75" hidden="false" customHeight="false" outlineLevel="0" collapsed="false">
      <c r="B276" s="178"/>
      <c r="C276" s="194"/>
    </row>
    <row r="277" customFormat="false" ht="12.75" hidden="false" customHeight="false" outlineLevel="0" collapsed="false">
      <c r="B277" s="178"/>
      <c r="C277" s="194"/>
    </row>
    <row r="278" customFormat="false" ht="12.75" hidden="false" customHeight="false" outlineLevel="0" collapsed="false">
      <c r="B278" s="178"/>
      <c r="C278" s="194"/>
    </row>
    <row r="279" customFormat="false" ht="12.75" hidden="false" customHeight="false" outlineLevel="0" collapsed="false">
      <c r="B279" s="178"/>
      <c r="C279" s="194"/>
    </row>
    <row r="280" customFormat="false" ht="12.75" hidden="false" customHeight="false" outlineLevel="0" collapsed="false">
      <c r="B280" s="178"/>
      <c r="C280" s="194"/>
    </row>
    <row r="281" customFormat="false" ht="12.75" hidden="false" customHeight="false" outlineLevel="0" collapsed="false">
      <c r="B281" s="178"/>
      <c r="C281" s="194"/>
    </row>
    <row r="282" customFormat="false" ht="12.75" hidden="false" customHeight="false" outlineLevel="0" collapsed="false">
      <c r="B282" s="178"/>
      <c r="C282" s="194"/>
    </row>
    <row r="283" customFormat="false" ht="12.75" hidden="false" customHeight="false" outlineLevel="0" collapsed="false">
      <c r="B283" s="178"/>
      <c r="C283" s="194"/>
    </row>
    <row r="284" customFormat="false" ht="12.75" hidden="false" customHeight="false" outlineLevel="0" collapsed="false">
      <c r="B284" s="178"/>
      <c r="C284" s="194"/>
    </row>
    <row r="285" customFormat="false" ht="12.75" hidden="false" customHeight="false" outlineLevel="0" collapsed="false">
      <c r="B285" s="178"/>
      <c r="C285" s="194"/>
    </row>
    <row r="286" customFormat="false" ht="12.75" hidden="false" customHeight="false" outlineLevel="0" collapsed="false">
      <c r="B286" s="178"/>
      <c r="C286" s="194"/>
    </row>
    <row r="287" customFormat="false" ht="12.75" hidden="false" customHeight="false" outlineLevel="0" collapsed="false">
      <c r="B287" s="178"/>
      <c r="C287" s="194"/>
    </row>
    <row r="288" customFormat="false" ht="12.75" hidden="false" customHeight="false" outlineLevel="0" collapsed="false">
      <c r="B288" s="178"/>
      <c r="C288" s="194"/>
    </row>
    <row r="289" customFormat="false" ht="12.75" hidden="false" customHeight="false" outlineLevel="0" collapsed="false">
      <c r="B289" s="178"/>
      <c r="C289" s="194"/>
    </row>
    <row r="290" customFormat="false" ht="12.75" hidden="false" customHeight="false" outlineLevel="0" collapsed="false">
      <c r="B290" s="178"/>
      <c r="C290" s="194"/>
    </row>
    <row r="291" customFormat="false" ht="12.75" hidden="false" customHeight="false" outlineLevel="0" collapsed="false">
      <c r="B291" s="178"/>
      <c r="C291" s="194"/>
    </row>
    <row r="292" customFormat="false" ht="12.75" hidden="false" customHeight="false" outlineLevel="0" collapsed="false">
      <c r="B292" s="178"/>
      <c r="C292" s="194"/>
    </row>
    <row r="293" customFormat="false" ht="12.75" hidden="false" customHeight="false" outlineLevel="0" collapsed="false">
      <c r="B293" s="178"/>
      <c r="C293" s="194"/>
    </row>
    <row r="294" customFormat="false" ht="12.75" hidden="false" customHeight="false" outlineLevel="0" collapsed="false">
      <c r="B294" s="178"/>
      <c r="C294" s="194"/>
    </row>
    <row r="295" customFormat="false" ht="12.75" hidden="false" customHeight="false" outlineLevel="0" collapsed="false">
      <c r="B295" s="178"/>
      <c r="C295" s="194"/>
    </row>
    <row r="296" customFormat="false" ht="12.75" hidden="false" customHeight="false" outlineLevel="0" collapsed="false">
      <c r="B296" s="178"/>
      <c r="C296" s="194"/>
    </row>
    <row r="297" customFormat="false" ht="12.75" hidden="false" customHeight="false" outlineLevel="0" collapsed="false">
      <c r="B297" s="178"/>
      <c r="C297" s="194"/>
    </row>
    <row r="298" customFormat="false" ht="12.75" hidden="false" customHeight="false" outlineLevel="0" collapsed="false">
      <c r="B298" s="178"/>
      <c r="C298" s="194"/>
    </row>
    <row r="299" customFormat="false" ht="12.75" hidden="false" customHeight="false" outlineLevel="0" collapsed="false">
      <c r="B299" s="178"/>
      <c r="C299" s="194"/>
    </row>
    <row r="300" customFormat="false" ht="12.75" hidden="false" customHeight="false" outlineLevel="0" collapsed="false">
      <c r="B300" s="178"/>
      <c r="C300" s="194"/>
    </row>
    <row r="301" customFormat="false" ht="12.75" hidden="false" customHeight="false" outlineLevel="0" collapsed="false">
      <c r="B301" s="178"/>
      <c r="C301" s="194"/>
    </row>
    <row r="302" customFormat="false" ht="12.75" hidden="false" customHeight="false" outlineLevel="0" collapsed="false">
      <c r="B302" s="178"/>
      <c r="C302" s="194"/>
    </row>
    <row r="303" customFormat="false" ht="12.75" hidden="false" customHeight="false" outlineLevel="0" collapsed="false">
      <c r="B303" s="178"/>
      <c r="C303" s="194"/>
    </row>
    <row r="304" customFormat="false" ht="12.75" hidden="false" customHeight="false" outlineLevel="0" collapsed="false">
      <c r="B304" s="178"/>
      <c r="C304" s="194"/>
    </row>
    <row r="305" customFormat="false" ht="12.75" hidden="false" customHeight="false" outlineLevel="0" collapsed="false">
      <c r="B305" s="178"/>
      <c r="C305" s="194"/>
    </row>
    <row r="306" customFormat="false" ht="12.75" hidden="false" customHeight="false" outlineLevel="0" collapsed="false">
      <c r="B306" s="178"/>
      <c r="C306" s="194"/>
    </row>
    <row r="307" customFormat="false" ht="12.75" hidden="false" customHeight="false" outlineLevel="0" collapsed="false">
      <c r="B307" s="178"/>
      <c r="C307" s="194"/>
    </row>
    <row r="308" customFormat="false" ht="12.75" hidden="false" customHeight="false" outlineLevel="0" collapsed="false">
      <c r="B308" s="178"/>
      <c r="C308" s="194"/>
    </row>
    <row r="309" customFormat="false" ht="12.75" hidden="false" customHeight="false" outlineLevel="0" collapsed="false">
      <c r="B309" s="178"/>
      <c r="C309" s="194"/>
    </row>
    <row r="310" customFormat="false" ht="12.75" hidden="false" customHeight="false" outlineLevel="0" collapsed="false">
      <c r="B310" s="178"/>
      <c r="C310" s="194"/>
    </row>
    <row r="311" customFormat="false" ht="12.75" hidden="false" customHeight="false" outlineLevel="0" collapsed="false">
      <c r="B311" s="178"/>
      <c r="C311" s="194"/>
    </row>
    <row r="312" customFormat="false" ht="12.75" hidden="false" customHeight="false" outlineLevel="0" collapsed="false">
      <c r="B312" s="178"/>
      <c r="C312" s="194"/>
    </row>
    <row r="313" customFormat="false" ht="12.75" hidden="false" customHeight="false" outlineLevel="0" collapsed="false">
      <c r="B313" s="178"/>
      <c r="C313" s="194"/>
    </row>
    <row r="314" customFormat="false" ht="12.75" hidden="false" customHeight="false" outlineLevel="0" collapsed="false">
      <c r="B314" s="178"/>
      <c r="C314" s="194"/>
    </row>
    <row r="315" customFormat="false" ht="12.75" hidden="false" customHeight="false" outlineLevel="0" collapsed="false">
      <c r="B315" s="178"/>
      <c r="C315" s="194"/>
    </row>
    <row r="316" customFormat="false" ht="12.75" hidden="false" customHeight="false" outlineLevel="0" collapsed="false">
      <c r="B316" s="178"/>
      <c r="C316" s="194"/>
    </row>
    <row r="317" customFormat="false" ht="12.75" hidden="false" customHeight="false" outlineLevel="0" collapsed="false">
      <c r="B317" s="178"/>
      <c r="C317" s="194"/>
    </row>
    <row r="318" customFormat="false" ht="12.75" hidden="false" customHeight="false" outlineLevel="0" collapsed="false">
      <c r="B318" s="178"/>
      <c r="C318" s="194"/>
    </row>
    <row r="319" customFormat="false" ht="12.75" hidden="false" customHeight="false" outlineLevel="0" collapsed="false">
      <c r="B319" s="178"/>
      <c r="C319" s="194"/>
    </row>
    <row r="320" customFormat="false" ht="12.75" hidden="false" customHeight="false" outlineLevel="0" collapsed="false">
      <c r="B320" s="178"/>
      <c r="C320" s="194"/>
    </row>
    <row r="321" customFormat="false" ht="12.75" hidden="false" customHeight="false" outlineLevel="0" collapsed="false">
      <c r="B321" s="178"/>
      <c r="C321" s="194"/>
    </row>
    <row r="322" customFormat="false" ht="12.75" hidden="false" customHeight="false" outlineLevel="0" collapsed="false">
      <c r="B322" s="178"/>
      <c r="C322" s="194"/>
    </row>
    <row r="323" customFormat="false" ht="12.75" hidden="false" customHeight="false" outlineLevel="0" collapsed="false">
      <c r="B323" s="178"/>
      <c r="C323" s="194"/>
    </row>
    <row r="324" customFormat="false" ht="12.75" hidden="false" customHeight="false" outlineLevel="0" collapsed="false">
      <c r="B324" s="178"/>
      <c r="C324" s="194"/>
    </row>
    <row r="325" customFormat="false" ht="12.75" hidden="false" customHeight="false" outlineLevel="0" collapsed="false">
      <c r="B325" s="178"/>
      <c r="C325" s="194"/>
    </row>
    <row r="326" customFormat="false" ht="12.75" hidden="false" customHeight="false" outlineLevel="0" collapsed="false">
      <c r="B326" s="178"/>
      <c r="C326" s="194"/>
    </row>
    <row r="327" customFormat="false" ht="12.75" hidden="false" customHeight="false" outlineLevel="0" collapsed="false">
      <c r="B327" s="178"/>
      <c r="C327" s="194"/>
    </row>
    <row r="328" customFormat="false" ht="12.75" hidden="false" customHeight="false" outlineLevel="0" collapsed="false">
      <c r="B328" s="178"/>
      <c r="C328" s="194"/>
    </row>
    <row r="329" customFormat="false" ht="12.75" hidden="false" customHeight="false" outlineLevel="0" collapsed="false">
      <c r="B329" s="178"/>
      <c r="C329" s="194"/>
    </row>
    <row r="330" customFormat="false" ht="12.75" hidden="false" customHeight="false" outlineLevel="0" collapsed="false">
      <c r="B330" s="178"/>
      <c r="C330" s="194"/>
    </row>
    <row r="331" customFormat="false" ht="12.75" hidden="false" customHeight="false" outlineLevel="0" collapsed="false">
      <c r="B331" s="178"/>
      <c r="C331" s="194"/>
    </row>
    <row r="332" customFormat="false" ht="12.75" hidden="false" customHeight="false" outlineLevel="0" collapsed="false">
      <c r="B332" s="178"/>
      <c r="C332" s="194"/>
    </row>
    <row r="333" customFormat="false" ht="12.75" hidden="false" customHeight="false" outlineLevel="0" collapsed="false">
      <c r="B333" s="178"/>
      <c r="C333" s="194"/>
    </row>
    <row r="334" customFormat="false" ht="12.75" hidden="false" customHeight="false" outlineLevel="0" collapsed="false">
      <c r="B334" s="178"/>
      <c r="C334" s="194"/>
    </row>
    <row r="335" customFormat="false" ht="12.75" hidden="false" customHeight="false" outlineLevel="0" collapsed="false">
      <c r="B335" s="178"/>
      <c r="C335" s="194"/>
    </row>
    <row r="336" customFormat="false" ht="12.75" hidden="false" customHeight="false" outlineLevel="0" collapsed="false">
      <c r="B336" s="178"/>
      <c r="C336" s="194"/>
    </row>
    <row r="337" customFormat="false" ht="12.75" hidden="false" customHeight="false" outlineLevel="0" collapsed="false">
      <c r="B337" s="178"/>
      <c r="C337" s="194"/>
    </row>
    <row r="338" customFormat="false" ht="12.75" hidden="false" customHeight="false" outlineLevel="0" collapsed="false">
      <c r="B338" s="178"/>
      <c r="C338" s="194"/>
    </row>
    <row r="339" customFormat="false" ht="12.75" hidden="false" customHeight="false" outlineLevel="0" collapsed="false">
      <c r="B339" s="178"/>
      <c r="C339" s="194"/>
    </row>
    <row r="340" customFormat="false" ht="12.75" hidden="false" customHeight="false" outlineLevel="0" collapsed="false">
      <c r="B340" s="178"/>
      <c r="C340" s="194"/>
    </row>
    <row r="341" customFormat="false" ht="12.75" hidden="false" customHeight="false" outlineLevel="0" collapsed="false">
      <c r="B341" s="178"/>
      <c r="C341" s="194"/>
    </row>
    <row r="342" customFormat="false" ht="12.75" hidden="false" customHeight="false" outlineLevel="0" collapsed="false">
      <c r="B342" s="178"/>
      <c r="C342" s="194"/>
    </row>
    <row r="343" customFormat="false" ht="12.75" hidden="false" customHeight="false" outlineLevel="0" collapsed="false">
      <c r="B343" s="178"/>
      <c r="C343" s="194"/>
    </row>
    <row r="344" customFormat="false" ht="12.75" hidden="false" customHeight="false" outlineLevel="0" collapsed="false">
      <c r="B344" s="178"/>
      <c r="C344" s="194"/>
    </row>
    <row r="345" customFormat="false" ht="12.75" hidden="false" customHeight="false" outlineLevel="0" collapsed="false">
      <c r="B345" s="178"/>
      <c r="C345" s="194"/>
    </row>
    <row r="346" customFormat="false" ht="12.75" hidden="false" customHeight="false" outlineLevel="0" collapsed="false">
      <c r="B346" s="178"/>
      <c r="C346" s="194"/>
    </row>
    <row r="347" customFormat="false" ht="12.75" hidden="false" customHeight="false" outlineLevel="0" collapsed="false">
      <c r="B347" s="178"/>
      <c r="C347" s="194"/>
    </row>
    <row r="348" customFormat="false" ht="12.75" hidden="false" customHeight="false" outlineLevel="0" collapsed="false">
      <c r="B348" s="178"/>
      <c r="C348" s="194"/>
    </row>
    <row r="349" customFormat="false" ht="12.75" hidden="false" customHeight="false" outlineLevel="0" collapsed="false">
      <c r="B349" s="178"/>
      <c r="C349" s="194"/>
    </row>
    <row r="350" customFormat="false" ht="12.75" hidden="false" customHeight="false" outlineLevel="0" collapsed="false">
      <c r="B350" s="178"/>
      <c r="C350" s="194"/>
    </row>
    <row r="351" customFormat="false" ht="12.75" hidden="false" customHeight="false" outlineLevel="0" collapsed="false">
      <c r="B351" s="178"/>
      <c r="C351" s="194"/>
    </row>
    <row r="352" customFormat="false" ht="12.75" hidden="false" customHeight="false" outlineLevel="0" collapsed="false">
      <c r="B352" s="178"/>
      <c r="C352" s="194"/>
    </row>
    <row r="353" customFormat="false" ht="12.75" hidden="false" customHeight="false" outlineLevel="0" collapsed="false">
      <c r="B353" s="178"/>
      <c r="C353" s="194"/>
    </row>
    <row r="354" customFormat="false" ht="12.75" hidden="false" customHeight="false" outlineLevel="0" collapsed="false">
      <c r="B354" s="178"/>
      <c r="C354" s="194"/>
    </row>
    <row r="355" customFormat="false" ht="12.75" hidden="false" customHeight="false" outlineLevel="0" collapsed="false">
      <c r="B355" s="178"/>
      <c r="C355" s="194"/>
    </row>
    <row r="356" customFormat="false" ht="12.75" hidden="false" customHeight="false" outlineLevel="0" collapsed="false">
      <c r="B356" s="178"/>
      <c r="C356" s="194"/>
    </row>
    <row r="357" customFormat="false" ht="12.75" hidden="false" customHeight="false" outlineLevel="0" collapsed="false">
      <c r="B357" s="178"/>
      <c r="C357" s="194"/>
    </row>
    <row r="358" customFormat="false" ht="12.75" hidden="false" customHeight="false" outlineLevel="0" collapsed="false">
      <c r="B358" s="178"/>
      <c r="C358" s="194"/>
    </row>
    <row r="359" customFormat="false" ht="12.75" hidden="false" customHeight="false" outlineLevel="0" collapsed="false">
      <c r="B359" s="178"/>
      <c r="C359" s="194"/>
    </row>
    <row r="360" customFormat="false" ht="12.75" hidden="false" customHeight="false" outlineLevel="0" collapsed="false">
      <c r="B360" s="178"/>
      <c r="C360" s="194"/>
    </row>
    <row r="361" customFormat="false" ht="12.75" hidden="false" customHeight="false" outlineLevel="0" collapsed="false">
      <c r="B361" s="178"/>
      <c r="C361" s="194"/>
    </row>
    <row r="362" customFormat="false" ht="12.75" hidden="false" customHeight="false" outlineLevel="0" collapsed="false">
      <c r="B362" s="178"/>
      <c r="C362" s="194"/>
    </row>
    <row r="363" customFormat="false" ht="12.75" hidden="false" customHeight="false" outlineLevel="0" collapsed="false">
      <c r="B363" s="178"/>
      <c r="C363" s="194"/>
    </row>
    <row r="364" customFormat="false" ht="12.75" hidden="false" customHeight="false" outlineLevel="0" collapsed="false">
      <c r="B364" s="178"/>
      <c r="C364" s="194"/>
    </row>
    <row r="365" customFormat="false" ht="12.75" hidden="false" customHeight="false" outlineLevel="0" collapsed="false">
      <c r="B365" s="178"/>
      <c r="C365" s="194"/>
    </row>
    <row r="366" customFormat="false" ht="12.75" hidden="false" customHeight="false" outlineLevel="0" collapsed="false">
      <c r="B366" s="178"/>
      <c r="C366" s="194"/>
    </row>
    <row r="367" customFormat="false" ht="12.75" hidden="false" customHeight="false" outlineLevel="0" collapsed="false">
      <c r="C367" s="194"/>
    </row>
    <row r="368" customFormat="false" ht="12.75" hidden="false" customHeight="false" outlineLevel="0" collapsed="false">
      <c r="C368" s="194"/>
    </row>
    <row r="369" customFormat="false" ht="12.75" hidden="false" customHeight="false" outlineLevel="0" collapsed="false">
      <c r="C369" s="194"/>
    </row>
    <row r="370" customFormat="false" ht="12.75" hidden="false" customHeight="false" outlineLevel="0" collapsed="false">
      <c r="B370" s="178"/>
      <c r="C370" s="194"/>
    </row>
    <row r="371" customFormat="false" ht="12.75" hidden="false" customHeight="false" outlineLevel="0" collapsed="false">
      <c r="B371" s="178"/>
      <c r="C371" s="194"/>
    </row>
    <row r="372" customFormat="false" ht="12.75" hidden="false" customHeight="false" outlineLevel="0" collapsed="false">
      <c r="B372" s="178"/>
      <c r="C372" s="194"/>
    </row>
    <row r="373" customFormat="false" ht="12.75" hidden="false" customHeight="false" outlineLevel="0" collapsed="false">
      <c r="B373" s="178"/>
      <c r="C373" s="194"/>
    </row>
    <row r="374" customFormat="false" ht="12.75" hidden="false" customHeight="false" outlineLevel="0" collapsed="false">
      <c r="B374" s="178"/>
      <c r="C374" s="194"/>
    </row>
    <row r="375" customFormat="false" ht="12.75" hidden="false" customHeight="false" outlineLevel="0" collapsed="false">
      <c r="B375" s="178"/>
      <c r="C375" s="194"/>
    </row>
    <row r="376" customFormat="false" ht="12.75" hidden="false" customHeight="false" outlineLevel="0" collapsed="false">
      <c r="B376" s="178"/>
      <c r="C376" s="194"/>
    </row>
    <row r="377" customFormat="false" ht="12.75" hidden="false" customHeight="false" outlineLevel="0" collapsed="false">
      <c r="B377" s="178"/>
      <c r="C377" s="194"/>
    </row>
    <row r="378" customFormat="false" ht="12.75" hidden="false" customHeight="false" outlineLevel="0" collapsed="false">
      <c r="B378" s="178"/>
      <c r="C378" s="194"/>
    </row>
    <row r="379" customFormat="false" ht="12.75" hidden="false" customHeight="false" outlineLevel="0" collapsed="false">
      <c r="B379" s="178"/>
      <c r="C379" s="194"/>
    </row>
    <row r="380" customFormat="false" ht="12.75" hidden="false" customHeight="false" outlineLevel="0" collapsed="false">
      <c r="B380" s="178"/>
      <c r="C380" s="194"/>
    </row>
    <row r="381" customFormat="false" ht="12.75" hidden="false" customHeight="false" outlineLevel="0" collapsed="false">
      <c r="B381" s="178"/>
      <c r="C381" s="194"/>
    </row>
    <row r="382" customFormat="false" ht="12.75" hidden="false" customHeight="false" outlineLevel="0" collapsed="false">
      <c r="B382" s="178"/>
      <c r="C382" s="194"/>
    </row>
    <row r="383" customFormat="false" ht="12.75" hidden="false" customHeight="false" outlineLevel="0" collapsed="false">
      <c r="B383" s="178"/>
    </row>
    <row r="384" customFormat="false" ht="12.75" hidden="false" customHeight="false" outlineLevel="0" collapsed="false">
      <c r="B384" s="178"/>
    </row>
    <row r="385" customFormat="false" ht="12.75" hidden="false" customHeight="false" outlineLevel="0" collapsed="false">
      <c r="B385" s="178"/>
    </row>
    <row r="394" customFormat="false" ht="12.75" hidden="false" customHeight="false" outlineLevel="0" collapsed="false">
      <c r="B394" s="178"/>
    </row>
    <row r="395" customFormat="false" ht="12.75" hidden="false" customHeight="false" outlineLevel="0" collapsed="false">
      <c r="B395" s="178"/>
    </row>
    <row r="396" customFormat="false" ht="12.75" hidden="false" customHeight="false" outlineLevel="0" collapsed="false">
      <c r="B396" s="178"/>
    </row>
    <row r="914" customFormat="false" ht="12.75" hidden="false" customHeight="false" outlineLevel="0" collapsed="false">
      <c r="B914" s="180" t="n">
        <v>33</v>
      </c>
    </row>
    <row r="915" customFormat="false" ht="12.75" hidden="false" customHeight="false" outlineLevel="0" collapsed="false">
      <c r="B915" s="180" t="n">
        <v>5.55555555555556E+021</v>
      </c>
    </row>
    <row r="916" customFormat="false" ht="12.75" hidden="false" customHeight="false" outlineLevel="0" collapsed="false">
      <c r="B916" s="180" t="s">
        <v>107</v>
      </c>
    </row>
    <row r="918" customFormat="false" ht="12.75" hidden="false" customHeight="false" outlineLevel="0" collapsed="false">
      <c r="B918" s="180" t="n">
        <v>2</v>
      </c>
    </row>
    <row r="919" customFormat="false" ht="12.75" hidden="false" customHeight="false" outlineLevel="0" collapsed="false">
      <c r="B919" s="180" t="n">
        <v>5.55555555555556E+021</v>
      </c>
    </row>
    <row r="921" customFormat="false" ht="12.75" hidden="false" customHeight="false" outlineLevel="0" collapsed="false">
      <c r="B921" s="180" t="n">
        <v>0</v>
      </c>
    </row>
    <row r="922" customFormat="false" ht="12.75" hidden="false" customHeight="false" outlineLevel="0" collapsed="false">
      <c r="B922" s="180" t="n">
        <v>5.55555555555556E+021</v>
      </c>
    </row>
    <row r="924" customFormat="false" ht="12.75" hidden="false" customHeight="false" outlineLevel="0" collapsed="false">
      <c r="B924" s="180" t="n">
        <v>8</v>
      </c>
    </row>
    <row r="925" customFormat="false" ht="12.75" hidden="false" customHeight="false" outlineLevel="0" collapsed="false">
      <c r="B925" s="180" t="n">
        <v>5.55555555555556E+021</v>
      </c>
    </row>
    <row r="926" customFormat="false" ht="12.75" hidden="false" customHeight="false" outlineLevel="0" collapsed="false">
      <c r="B926" s="180" t="n">
        <v>0</v>
      </c>
    </row>
    <row r="927" customFormat="false" ht="12.75" hidden="false" customHeight="false" outlineLevel="0" collapsed="false">
      <c r="B927" s="180" t="n">
        <v>2</v>
      </c>
      <c r="C927" s="194"/>
    </row>
    <row r="928" customFormat="false" ht="12.75" hidden="false" customHeight="false" outlineLevel="0" collapsed="false">
      <c r="B928" s="180" t="n">
        <v>5.55555555555556E+021</v>
      </c>
      <c r="C928" s="194"/>
    </row>
    <row r="929" customFormat="false" ht="12.75" hidden="false" customHeight="false" outlineLevel="0" collapsed="false">
      <c r="B929" s="180" t="n">
        <v>8</v>
      </c>
      <c r="C929" s="194"/>
    </row>
    <row r="930" customFormat="false" ht="12.75" hidden="false" customHeight="false" outlineLevel="0" collapsed="false">
      <c r="B930" s="180" t="n">
        <v>2</v>
      </c>
      <c r="C930" s="194"/>
    </row>
    <row r="931" customFormat="false" ht="12.75" hidden="false" customHeight="false" outlineLevel="0" collapsed="false">
      <c r="B931" s="180" t="n">
        <v>5.55555555555556E+021</v>
      </c>
      <c r="C931" s="194"/>
    </row>
    <row r="933" customFormat="false" ht="12.75" hidden="false" customHeight="false" outlineLevel="0" collapsed="false">
      <c r="B933" s="180" t="n">
        <v>0</v>
      </c>
      <c r="C933" s="194"/>
    </row>
    <row r="934" customFormat="false" ht="12.75" hidden="false" customHeight="false" outlineLevel="0" collapsed="false">
      <c r="B934" s="180" t="n">
        <v>5.55555555555556E+022</v>
      </c>
      <c r="C934" s="194"/>
    </row>
    <row r="937" customFormat="false" ht="12.75" hidden="false" customHeight="false" outlineLevel="0" collapsed="false">
      <c r="B937" s="180" t="n">
        <v>5.55555555555556E+021</v>
      </c>
      <c r="C937" s="194"/>
    </row>
    <row r="939" customFormat="false" ht="12.75" hidden="false" customHeight="false" outlineLevel="0" collapsed="false">
      <c r="B939" s="180" t="n">
        <v>8</v>
      </c>
      <c r="C939" s="194"/>
    </row>
    <row r="940" customFormat="false" ht="12.75" hidden="false" customHeight="false" outlineLevel="0" collapsed="false">
      <c r="B940" s="180" t="n">
        <v>5.55555555555556E+021</v>
      </c>
      <c r="C940" s="194" t="n">
        <v>4004</v>
      </c>
    </row>
    <row r="941" customFormat="false" ht="12.75" hidden="false" customHeight="false" outlineLevel="0" collapsed="false">
      <c r="B941" s="180" t="n">
        <v>55555555555555</v>
      </c>
      <c r="C941" s="194" t="n">
        <v>3335</v>
      </c>
    </row>
    <row r="942" customFormat="false" ht="12.75" hidden="false" customHeight="false" outlineLevel="0" collapsed="false">
      <c r="B942" s="180" t="n">
        <v>5555555555</v>
      </c>
      <c r="C942" s="194" t="n">
        <v>33</v>
      </c>
    </row>
    <row r="943" customFormat="false" ht="12.75" hidden="false" customHeight="false" outlineLevel="0" collapsed="false">
      <c r="B943" s="180" t="n">
        <v>5.55555555555556E+021</v>
      </c>
      <c r="C943" s="194" t="n">
        <v>5</v>
      </c>
    </row>
    <row r="944" customFormat="false" ht="12.75" hidden="false" customHeight="false" outlineLevel="0" collapsed="false">
      <c r="B944" s="180" t="n">
        <v>555</v>
      </c>
      <c r="C944" s="194" t="n">
        <v>555</v>
      </c>
    </row>
    <row r="945" customFormat="false" ht="12.75" hidden="false" customHeight="false" outlineLevel="0" collapsed="false">
      <c r="B945" s="180" t="n">
        <v>555555555555</v>
      </c>
      <c r="C945" s="194" t="n">
        <v>555</v>
      </c>
    </row>
    <row r="946" customFormat="false" ht="12.75" hidden="false" customHeight="false" outlineLevel="0" collapsed="false">
      <c r="B946" s="180" t="n">
        <v>555</v>
      </c>
      <c r="C946" s="194" t="n">
        <v>5.55555555555556E+021</v>
      </c>
    </row>
    <row r="947" customFormat="false" ht="12.75" hidden="false" customHeight="false" outlineLevel="0" collapsed="false">
      <c r="B947" s="180" t="n">
        <v>55555</v>
      </c>
      <c r="C947" s="194" t="n">
        <v>555</v>
      </c>
    </row>
    <row r="948" customFormat="false" ht="12.75" hidden="false" customHeight="false" outlineLevel="0" collapsed="false">
      <c r="B948" s="180" t="n">
        <v>5.55555555555556E+018</v>
      </c>
      <c r="C948" s="194" t="n">
        <v>555</v>
      </c>
    </row>
    <row r="949" customFormat="false" ht="12.75" hidden="false" customHeight="false" outlineLevel="0" collapsed="false">
      <c r="B949" s="180" t="n">
        <v>555</v>
      </c>
      <c r="C949" s="194" t="n">
        <v>5.55555555555556E+027</v>
      </c>
    </row>
    <row r="950" customFormat="false" ht="12.75" hidden="false" customHeight="false" outlineLevel="0" collapsed="false">
      <c r="B950" s="180" t="n">
        <v>5555</v>
      </c>
      <c r="C950" s="194" t="n">
        <v>555</v>
      </c>
    </row>
    <row r="951" customFormat="false" ht="12.75" hidden="false" customHeight="false" outlineLevel="0" collapsed="false">
      <c r="B951" s="180" t="n">
        <v>5.55555555555556E+017</v>
      </c>
      <c r="C951" s="194" t="n">
        <v>555</v>
      </c>
    </row>
    <row r="952" customFormat="false" ht="12.75" hidden="false" customHeight="false" outlineLevel="0" collapsed="false">
      <c r="B952" s="180" t="n">
        <v>555</v>
      </c>
      <c r="C952" s="194" t="n">
        <v>5.55555555555556E+027</v>
      </c>
    </row>
    <row r="953" customFormat="false" ht="12.75" hidden="false" customHeight="false" outlineLevel="0" collapsed="false">
      <c r="B953" s="180" t="n">
        <v>55555555555</v>
      </c>
      <c r="C953" s="194"/>
    </row>
    <row r="954" customFormat="false" ht="12.75" hidden="false" customHeight="false" outlineLevel="0" collapsed="false">
      <c r="B954" s="180" t="n">
        <v>555</v>
      </c>
      <c r="C954" s="194" t="n">
        <v>5.55555555555556E+027</v>
      </c>
    </row>
    <row r="955" customFormat="false" ht="12.75" hidden="false" customHeight="false" outlineLevel="0" collapsed="false">
      <c r="B955" s="180" t="n">
        <v>55</v>
      </c>
      <c r="C955" s="194" t="n">
        <v>5.55555555555556E+027</v>
      </c>
    </row>
    <row r="956" customFormat="false" ht="12.75" hidden="false" customHeight="false" outlineLevel="0" collapsed="false">
      <c r="B956" s="180" t="n">
        <v>5555555555</v>
      </c>
      <c r="C956" s="194" t="n">
        <v>555</v>
      </c>
    </row>
    <row r="957" customFormat="false" ht="12.75" hidden="false" customHeight="false" outlineLevel="0" collapsed="false">
      <c r="B957" s="180" t="n">
        <v>5.55555555555556E+023</v>
      </c>
      <c r="C957" s="194" t="n">
        <v>555</v>
      </c>
    </row>
    <row r="958" customFormat="false" ht="12.75" hidden="false" customHeight="false" outlineLevel="0" collapsed="false">
      <c r="B958" s="180" t="n">
        <v>555</v>
      </c>
      <c r="C958" s="194"/>
    </row>
    <row r="959" customFormat="false" ht="12.75" hidden="false" customHeight="false" outlineLevel="0" collapsed="false">
      <c r="B959" s="180" t="n">
        <v>555555555</v>
      </c>
      <c r="C959" s="194" t="n">
        <v>555</v>
      </c>
    </row>
    <row r="960" customFormat="false" ht="12.75" hidden="false" customHeight="false" outlineLevel="0" collapsed="false">
      <c r="B960" s="180" t="n">
        <v>5.55555555555556E+021</v>
      </c>
      <c r="C960" s="194" t="n">
        <v>555</v>
      </c>
    </row>
    <row r="961" customFormat="false" ht="12.75" hidden="false" customHeight="false" outlineLevel="0" collapsed="false">
      <c r="B961" s="180" t="n">
        <v>55</v>
      </c>
      <c r="C961" s="194" t="n">
        <v>555</v>
      </c>
    </row>
    <row r="962" customFormat="false" ht="12.75" hidden="false" customHeight="false" outlineLevel="0" collapsed="false">
      <c r="B962" s="180" t="n">
        <v>555555555555555</v>
      </c>
      <c r="C962" s="194" t="n">
        <v>555</v>
      </c>
    </row>
    <row r="963" customFormat="false" ht="12.75" hidden="false" customHeight="false" outlineLevel="0" collapsed="false">
      <c r="B963" s="180" t="n">
        <v>5.55555555555556E+027</v>
      </c>
      <c r="C963" s="194"/>
    </row>
    <row r="964" customFormat="false" ht="12.75" hidden="false" customHeight="false" outlineLevel="0" collapsed="false">
      <c r="B964" s="180" t="n">
        <v>555</v>
      </c>
      <c r="C964" s="194" t="n">
        <v>5.55555555555556E+027</v>
      </c>
    </row>
    <row r="965" customFormat="false" ht="12.75" hidden="false" customHeight="false" outlineLevel="0" collapsed="false">
      <c r="B965" s="180" t="n">
        <v>5.55555555555556E+023</v>
      </c>
      <c r="C965" s="194"/>
    </row>
    <row r="966" customFormat="false" ht="12.75" hidden="false" customHeight="false" outlineLevel="0" collapsed="false">
      <c r="B966" s="180" t="n">
        <v>555</v>
      </c>
      <c r="C966" s="194" t="n">
        <v>5.55555555555556E+027</v>
      </c>
    </row>
    <row r="967" customFormat="false" ht="12.75" hidden="false" customHeight="false" outlineLevel="0" collapsed="false">
      <c r="B967" s="180" t="n">
        <v>555555555555555</v>
      </c>
      <c r="C967" s="194"/>
    </row>
    <row r="968" customFormat="false" ht="12.75" hidden="false" customHeight="false" outlineLevel="0" collapsed="false">
      <c r="B968" s="180" t="s">
        <v>1</v>
      </c>
      <c r="C968" s="194"/>
    </row>
    <row r="969" customFormat="false" ht="12.75" hidden="false" customHeight="false" outlineLevel="0" collapsed="false">
      <c r="B969" s="180" t="n">
        <v>3</v>
      </c>
      <c r="C969" s="194"/>
    </row>
    <row r="973" customFormat="false" ht="12.75" hidden="false" customHeight="false" outlineLevel="0" collapsed="false">
      <c r="B973" s="180" t="n">
        <v>4</v>
      </c>
      <c r="C973" s="194"/>
    </row>
    <row r="975" customFormat="false" ht="12.75" hidden="false" customHeight="false" outlineLevel="0" collapsed="false">
      <c r="B975" s="180" t="n">
        <v>0</v>
      </c>
    </row>
    <row r="976" customFormat="false" ht="12.75" hidden="false" customHeight="false" outlineLevel="0" collapsed="false">
      <c r="B976" s="180" t="n">
        <v>2</v>
      </c>
    </row>
    <row r="978" customFormat="false" ht="12.75" hidden="false" customHeight="false" outlineLevel="0" collapsed="false">
      <c r="B978" s="180" t="n">
        <v>0</v>
      </c>
    </row>
    <row r="979" customFormat="false" ht="12.75" hidden="false" customHeight="false" outlineLevel="0" collapsed="false">
      <c r="B979" s="180" t="n">
        <v>2</v>
      </c>
    </row>
    <row r="989" customFormat="false" ht="12.75" hidden="false" customHeight="false" outlineLevel="0" collapsed="false">
      <c r="B989" s="180" t="s">
        <v>108</v>
      </c>
    </row>
    <row r="990" customFormat="false" ht="12.75" hidden="false" customHeight="false" outlineLevel="0" collapsed="false">
      <c r="B990" s="180" t="n">
        <v>0</v>
      </c>
    </row>
    <row r="993" customFormat="false" ht="12.75" hidden="false" customHeight="false" outlineLevel="0" collapsed="false">
      <c r="B993" s="180" t="n">
        <v>2</v>
      </c>
    </row>
    <row r="995" customFormat="false" ht="12.75" hidden="false" customHeight="false" outlineLevel="0" collapsed="false">
      <c r="B995" s="180" t="n">
        <v>8</v>
      </c>
    </row>
    <row r="1009" customFormat="false" ht="12.75" hidden="false" customHeight="false" outlineLevel="0" collapsed="false">
      <c r="B1009" s="180" t="s">
        <v>109</v>
      </c>
    </row>
    <row r="1010" customFormat="false" ht="12.75" hidden="false" customHeight="false" outlineLevel="0" collapsed="false">
      <c r="B1010" s="180" t="s">
        <v>110</v>
      </c>
    </row>
    <row r="1019" customFormat="false" ht="12.75" hidden="false" customHeight="false" outlineLevel="0" collapsed="false">
      <c r="B1019" s="180" t="n">
        <v>3</v>
      </c>
    </row>
    <row r="1020" customFormat="false" ht="12.75" hidden="false" customHeight="false" outlineLevel="0" collapsed="false">
      <c r="B1020" s="180" t="n">
        <v>13</v>
      </c>
    </row>
    <row r="1024" customFormat="false" ht="12.75" hidden="false" customHeight="false" outlineLevel="0" collapsed="false">
      <c r="B1024" s="180" t="n">
        <v>4</v>
      </c>
    </row>
    <row r="1028" customFormat="false" ht="12.75" hidden="false" customHeight="false" outlineLevel="0" collapsed="false">
      <c r="B1028" s="180" t="n">
        <v>8</v>
      </c>
    </row>
    <row r="1033" customFormat="false" ht="12.75" hidden="false" customHeight="false" outlineLevel="0" collapsed="false">
      <c r="B1033" s="180" t="n">
        <v>9</v>
      </c>
    </row>
    <row r="1038" customFormat="false" ht="12.75" hidden="false" customHeight="false" outlineLevel="0" collapsed="false">
      <c r="B1038" s="180" t="s">
        <v>111</v>
      </c>
    </row>
    <row r="1039" customFormat="false" ht="12.75" hidden="false" customHeight="false" outlineLevel="0" collapsed="false">
      <c r="B1039" s="180"/>
    </row>
    <row r="1040" customFormat="false" ht="12.75" hidden="false" customHeight="false" outlineLevel="0" collapsed="false">
      <c r="B1040" s="180" t="s">
        <v>112</v>
      </c>
    </row>
    <row r="1041" customFormat="false" ht="12.75" hidden="false" customHeight="false" outlineLevel="0" collapsed="false">
      <c r="B1041" s="180" t="n">
        <v>4</v>
      </c>
    </row>
    <row r="1042" customFormat="false" ht="12.75" hidden="false" customHeight="false" outlineLevel="0" collapsed="false">
      <c r="B1042" s="180" t="n">
        <v>5</v>
      </c>
    </row>
    <row r="1043" customFormat="false" ht="12.75" hidden="false" customHeight="false" outlineLevel="0" collapsed="false">
      <c r="B1043" s="180" t="n">
        <v>8</v>
      </c>
    </row>
    <row r="1047" customFormat="false" ht="12.75" hidden="false" customHeight="false" outlineLevel="0" collapsed="false">
      <c r="B1047" s="180" t="n">
        <v>4</v>
      </c>
    </row>
    <row r="1049" customFormat="false" ht="12.75" hidden="false" customHeight="false" outlineLevel="0" collapsed="false">
      <c r="B1049" s="180" t="n">
        <v>7</v>
      </c>
    </row>
    <row r="1059" customFormat="false" ht="12.75" hidden="false" customHeight="false" outlineLevel="0" collapsed="false">
      <c r="B1059" s="180" t="n">
        <v>8</v>
      </c>
    </row>
    <row r="1067" customFormat="false" ht="12.75" hidden="false" customHeight="false" outlineLevel="0" collapsed="false">
      <c r="B1067" s="180" t="n">
        <v>8</v>
      </c>
    </row>
    <row r="1089" customFormat="false" ht="12.75" hidden="false" customHeight="false" outlineLevel="0" collapsed="false">
      <c r="B1089" s="180" t="s">
        <v>113</v>
      </c>
    </row>
    <row r="1090" customFormat="false" ht="12.75" hidden="false" customHeight="false" outlineLevel="0" collapsed="false">
      <c r="B1090" s="180" t="s">
        <v>114</v>
      </c>
    </row>
    <row r="1094" customFormat="false" ht="12.75" hidden="false" customHeight="false" outlineLevel="0" collapsed="false">
      <c r="B1094" s="180" t="n">
        <v>5</v>
      </c>
    </row>
    <row r="1095" customFormat="false" ht="12.75" hidden="false" customHeight="false" outlineLevel="0" collapsed="false">
      <c r="B1095" s="180" t="s">
        <v>115</v>
      </c>
    </row>
    <row r="1096" customFormat="false" ht="12.75" hidden="false" customHeight="false" outlineLevel="0" collapsed="false">
      <c r="B1096" s="180" t="n">
        <v>0</v>
      </c>
    </row>
    <row r="1097" customFormat="false" ht="12.75" hidden="false" customHeight="false" outlineLevel="0" collapsed="false">
      <c r="B1097" s="180" t="n">
        <v>1</v>
      </c>
    </row>
    <row r="1099" customFormat="false" ht="12.75" hidden="false" customHeight="false" outlineLevel="0" collapsed="false">
      <c r="B1099" s="180" t="n">
        <v>5</v>
      </c>
    </row>
    <row r="1101" customFormat="false" ht="12.75" hidden="false" customHeight="false" outlineLevel="0" collapsed="false">
      <c r="B1101" s="180" t="s">
        <v>116</v>
      </c>
    </row>
    <row r="1102" customFormat="false" ht="12.75" hidden="false" customHeight="false" outlineLevel="0" collapsed="false">
      <c r="B1102" s="180" t="n">
        <v>1</v>
      </c>
    </row>
    <row r="1104" customFormat="false" ht="12.75" hidden="false" customHeight="false" outlineLevel="0" collapsed="false">
      <c r="B1104" s="180" t="n">
        <v>2</v>
      </c>
    </row>
    <row r="1110" customFormat="false" ht="12.75" hidden="false" customHeight="false" outlineLevel="0" collapsed="false">
      <c r="B1110" s="180" t="n">
        <v>3</v>
      </c>
    </row>
    <row r="1111" customFormat="false" ht="12.75" hidden="false" customHeight="false" outlineLevel="0" collapsed="false">
      <c r="B1111" s="180" t="n">
        <v>90</v>
      </c>
    </row>
    <row r="1113" customFormat="false" ht="12.75" hidden="false" customHeight="false" outlineLevel="0" collapsed="false">
      <c r="B1113" s="180" t="s">
        <v>1</v>
      </c>
    </row>
    <row r="1114" customFormat="false" ht="12.75" hidden="false" customHeight="false" outlineLevel="0" collapsed="false">
      <c r="B1114" s="180" t="n">
        <v>301</v>
      </c>
    </row>
    <row r="1115" customFormat="false" ht="12.75" hidden="false" customHeight="false" outlineLevel="0" collapsed="false">
      <c r="B1115" s="180" t="n">
        <v>0</v>
      </c>
    </row>
    <row r="1116" customFormat="false" ht="12.75" hidden="false" customHeight="false" outlineLevel="0" collapsed="false">
      <c r="B1116" s="180" t="s">
        <v>117</v>
      </c>
    </row>
    <row r="1120" customFormat="false" ht="12.75" hidden="false" customHeight="false" outlineLevel="0" collapsed="false">
      <c r="B1120" s="180" t="n">
        <v>4</v>
      </c>
      <c r="C1120" s="194" t="n">
        <v>87</v>
      </c>
    </row>
    <row r="1127" customFormat="false" ht="12.75" hidden="false" customHeight="false" outlineLevel="0" collapsed="false">
      <c r="B1127" s="180" t="n">
        <v>8</v>
      </c>
      <c r="C1127" s="194"/>
    </row>
    <row r="1140" customFormat="false" ht="12.75" hidden="false" customHeight="false" outlineLevel="0" collapsed="false">
      <c r="B1140" s="180" t="n">
        <v>4</v>
      </c>
    </row>
    <row r="1144" customFormat="false" ht="12.75" hidden="false" customHeight="false" outlineLevel="0" collapsed="false">
      <c r="B1144" s="180" t="s">
        <v>118</v>
      </c>
    </row>
    <row r="1147" customFormat="false" ht="12.75" hidden="false" customHeight="false" outlineLevel="0" collapsed="false">
      <c r="B1147" s="180" t="n">
        <v>2</v>
      </c>
    </row>
    <row r="1149" customFormat="false" ht="12.75" hidden="false" customHeight="false" outlineLevel="0" collapsed="false">
      <c r="B1149" s="180" t="n">
        <v>2</v>
      </c>
    </row>
    <row r="1150" customFormat="false" ht="12.75" hidden="false" customHeight="false" outlineLevel="0" collapsed="false">
      <c r="B1150" s="180" t="n">
        <v>6</v>
      </c>
    </row>
    <row r="1152" customFormat="false" ht="12.75" hidden="false" customHeight="false" outlineLevel="0" collapsed="false">
      <c r="B1152" s="180" t="n">
        <v>333333</v>
      </c>
    </row>
    <row r="1153" customFormat="false" ht="12.75" hidden="false" customHeight="false" outlineLevel="0" collapsed="false">
      <c r="B1153" s="180" t="n">
        <v>6</v>
      </c>
    </row>
    <row r="1154" customFormat="false" ht="12.75" hidden="false" customHeight="false" outlineLevel="0" collapsed="false">
      <c r="B1154" s="180" t="s">
        <v>119</v>
      </c>
    </row>
    <row r="1155" customFormat="false" ht="12.75" hidden="false" customHeight="false" outlineLevel="0" collapsed="false">
      <c r="B1155" s="180" t="n">
        <v>-8</v>
      </c>
    </row>
    <row r="1156" customFormat="false" ht="12.75" hidden="false" customHeight="false" outlineLevel="0" collapsed="false">
      <c r="B1156" s="180" t="n">
        <v>7</v>
      </c>
    </row>
    <row r="1158" customFormat="false" ht="12.75" hidden="false" customHeight="false" outlineLevel="0" collapsed="false">
      <c r="B1158" s="180" t="n">
        <v>6</v>
      </c>
    </row>
    <row r="1159" customFormat="false" ht="12.75" hidden="false" customHeight="false" outlineLevel="0" collapsed="false">
      <c r="B1159" s="180" t="n">
        <v>333333</v>
      </c>
    </row>
    <row r="1160" customFormat="false" ht="12.75" hidden="false" customHeight="false" outlineLevel="0" collapsed="false">
      <c r="B1160" s="180" t="n">
        <v>0</v>
      </c>
    </row>
    <row r="1169" customFormat="false" ht="12.75" hidden="false" customHeight="false" outlineLevel="0" collapsed="false">
      <c r="B1169" s="180" t="n">
        <v>0</v>
      </c>
    </row>
    <row r="1171" customFormat="false" ht="12.75" hidden="false" customHeight="false" outlineLevel="0" collapsed="false">
      <c r="B1171" s="180" t="n">
        <v>5</v>
      </c>
    </row>
    <row r="1175" customFormat="false" ht="12.75" hidden="false" customHeight="false" outlineLevel="0" collapsed="false">
      <c r="B1175" s="180" t="s">
        <v>120</v>
      </c>
    </row>
    <row r="1176" customFormat="false" ht="12.75" hidden="false" customHeight="false" outlineLevel="0" collapsed="false">
      <c r="B1176" s="180" t="s">
        <v>121</v>
      </c>
    </row>
    <row r="1181" customFormat="false" ht="12.75" hidden="false" customHeight="false" outlineLevel="0" collapsed="false">
      <c r="B1181" s="180" t="n">
        <v>333333</v>
      </c>
    </row>
    <row r="1205" customFormat="false" ht="12.75" hidden="false" customHeight="false" outlineLevel="0" collapsed="false">
      <c r="B1205" s="180" t="s">
        <v>122</v>
      </c>
    </row>
    <row r="1206" customFormat="false" ht="12.75" hidden="false" customHeight="false" outlineLevel="0" collapsed="false">
      <c r="B1206" s="180" t="n">
        <v>0</v>
      </c>
    </row>
    <row r="1215" customFormat="false" ht="12.75" hidden="false" customHeight="false" outlineLevel="0" collapsed="false">
      <c r="B1215" s="180" t="n">
        <v>9</v>
      </c>
    </row>
    <row r="1217" customFormat="false" ht="12.75" hidden="false" customHeight="false" outlineLevel="0" collapsed="false">
      <c r="B1217" s="180" t="n">
        <v>233333</v>
      </c>
    </row>
    <row r="1221" customFormat="false" ht="12.75" hidden="false" customHeight="false" outlineLevel="0" collapsed="false">
      <c r="B1221" s="180" t="n">
        <v>433333</v>
      </c>
    </row>
    <row r="1231" customFormat="false" ht="12.75" hidden="false" customHeight="false" outlineLevel="0" collapsed="false">
      <c r="B1231" s="180" t="s">
        <v>123</v>
      </c>
    </row>
    <row r="1232" customFormat="false" ht="12.75" hidden="false" customHeight="false" outlineLevel="0" collapsed="false">
      <c r="B1232" s="180" t="n">
        <v>2</v>
      </c>
    </row>
    <row r="1233" customFormat="false" ht="12.75" hidden="false" customHeight="false" outlineLevel="0" collapsed="false">
      <c r="B1233" s="180" t="n">
        <v>3</v>
      </c>
    </row>
    <row r="1234" customFormat="false" ht="12.75" hidden="false" customHeight="false" outlineLevel="0" collapsed="false">
      <c r="B1234" s="180" t="n">
        <v>5</v>
      </c>
    </row>
    <row r="1238" customFormat="false" ht="12.75" hidden="false" customHeight="false" outlineLevel="0" collapsed="false">
      <c r="B1238" s="180" t="n">
        <v>50</v>
      </c>
    </row>
    <row r="1239" customFormat="false" ht="12.75" hidden="false" customHeight="false" outlineLevel="0" collapsed="false">
      <c r="B1239" s="180" t="n">
        <v>2</v>
      </c>
    </row>
    <row r="1242" customFormat="false" ht="12.75" hidden="false" customHeight="false" outlineLevel="0" collapsed="false">
      <c r="B1242" s="180"/>
    </row>
    <row r="1243" customFormat="false" ht="12.75" hidden="false" customHeight="false" outlineLevel="0" collapsed="false">
      <c r="B1243" s="180" t="s">
        <v>124</v>
      </c>
    </row>
    <row r="1244" customFormat="false" ht="12.75" hidden="false" customHeight="false" outlineLevel="0" collapsed="false">
      <c r="B1244" s="180" t="s">
        <v>125</v>
      </c>
    </row>
    <row r="1246" customFormat="false" ht="12.75" hidden="false" customHeight="false" outlineLevel="0" collapsed="false">
      <c r="B1246" s="180" t="s">
        <v>126</v>
      </c>
    </row>
    <row r="1247" customFormat="false" ht="12.75" hidden="false" customHeight="false" outlineLevel="0" collapsed="false">
      <c r="B1247" s="180" t="n">
        <v>1</v>
      </c>
    </row>
    <row r="1248" customFormat="false" ht="12.75" hidden="false" customHeight="false" outlineLevel="0" collapsed="false">
      <c r="B1248" s="180" t="s">
        <v>127</v>
      </c>
    </row>
    <row r="1249" customFormat="false" ht="12.75" hidden="false" customHeight="false" outlineLevel="0" collapsed="false">
      <c r="B1249" s="180" t="s">
        <v>128</v>
      </c>
    </row>
    <row r="1251" customFormat="false" ht="12.75" hidden="false" customHeight="false" outlineLevel="0" collapsed="false">
      <c r="B1251" s="180"/>
    </row>
    <row r="1253" customFormat="false" ht="12.75" hidden="false" customHeight="false" outlineLevel="0" collapsed="false">
      <c r="B1253" s="180" t="s">
        <v>129</v>
      </c>
    </row>
    <row r="1254" customFormat="false" ht="12.75" hidden="false" customHeight="false" outlineLevel="0" collapsed="false">
      <c r="B1254" s="180" t="n">
        <v>4</v>
      </c>
    </row>
    <row r="1256" customFormat="false" ht="12.75" hidden="false" customHeight="false" outlineLevel="0" collapsed="false">
      <c r="B1256" s="180" t="n">
        <v>2</v>
      </c>
    </row>
    <row r="1257" customFormat="false" ht="12.75" hidden="false" customHeight="false" outlineLevel="0" collapsed="false">
      <c r="B1257" s="180" t="n">
        <v>4</v>
      </c>
    </row>
    <row r="1258" customFormat="false" ht="12.75" hidden="false" customHeight="false" outlineLevel="0" collapsed="false">
      <c r="B1258" s="180" t="n">
        <v>2</v>
      </c>
    </row>
    <row r="1260" customFormat="false" ht="12.75" hidden="false" customHeight="false" outlineLevel="0" collapsed="false">
      <c r="B1260" s="180" t="n">
        <v>4</v>
      </c>
    </row>
    <row r="1262" customFormat="false" ht="12.75" hidden="false" customHeight="false" outlineLevel="0" collapsed="false">
      <c r="B1262" s="180" t="n">
        <v>4</v>
      </c>
    </row>
    <row r="1264" customFormat="false" ht="12.75" hidden="false" customHeight="false" outlineLevel="0" collapsed="false">
      <c r="B1264" s="180" t="n">
        <v>4</v>
      </c>
      <c r="C1264" s="194"/>
    </row>
    <row r="1266" customFormat="false" ht="12.75" hidden="false" customHeight="false" outlineLevel="0" collapsed="false">
      <c r="B1266" s="180" t="n">
        <v>1</v>
      </c>
      <c r="C1266" s="194" t="n">
        <v>3</v>
      </c>
    </row>
    <row r="1270" customFormat="false" ht="12.75" hidden="false" customHeight="false" outlineLevel="0" collapsed="false">
      <c r="B1270" s="180" t="n">
        <v>2</v>
      </c>
      <c r="C1270" s="194"/>
    </row>
    <row r="1272" customFormat="false" ht="12.75" hidden="false" customHeight="false" outlineLevel="0" collapsed="false">
      <c r="B1272" s="180" t="n">
        <v>5</v>
      </c>
      <c r="C1272" s="194"/>
    </row>
    <row r="1274" customFormat="false" ht="12.75" hidden="false" customHeight="false" outlineLevel="0" collapsed="false">
      <c r="B1274" s="180" t="n">
        <v>3</v>
      </c>
      <c r="C1274" s="194"/>
    </row>
    <row r="1276" customFormat="false" ht="12.75" hidden="false" customHeight="false" outlineLevel="0" collapsed="false">
      <c r="B1276" s="180" t="n">
        <v>2</v>
      </c>
      <c r="C1276" s="194"/>
    </row>
    <row r="1277" customFormat="false" ht="12.75" hidden="false" customHeight="false" outlineLevel="0" collapsed="false">
      <c r="B1277" s="180" t="n">
        <v>5</v>
      </c>
      <c r="C1277" s="194" t="n">
        <v>3</v>
      </c>
    </row>
    <row r="1278" customFormat="false" ht="12.75" hidden="false" customHeight="false" outlineLevel="0" collapsed="false">
      <c r="B1278" s="180" t="n">
        <v>0</v>
      </c>
      <c r="C1278" s="194" t="n">
        <v>1</v>
      </c>
    </row>
    <row r="1280" customFormat="false" ht="12.75" hidden="false" customHeight="false" outlineLevel="0" collapsed="false">
      <c r="B1280" s="180" t="n">
        <v>0</v>
      </c>
      <c r="C1280" s="194"/>
    </row>
    <row r="1282" customFormat="false" ht="12.75" hidden="false" customHeight="false" outlineLevel="0" collapsed="false">
      <c r="B1282" s="180" t="n">
        <v>1</v>
      </c>
      <c r="C1282" s="194"/>
    </row>
    <row r="1284" customFormat="false" ht="12.75" hidden="false" customHeight="false" outlineLevel="0" collapsed="false">
      <c r="B1284" s="180" t="n">
        <v>0</v>
      </c>
      <c r="C1284" s="194" t="n">
        <v>1</v>
      </c>
    </row>
    <row r="1285" customFormat="false" ht="12.75" hidden="false" customHeight="false" outlineLevel="0" collapsed="false">
      <c r="B1285" s="180" t="n">
        <v>2</v>
      </c>
      <c r="C1285" s="194"/>
    </row>
    <row r="1289" customFormat="false" ht="12.75" hidden="false" customHeight="false" outlineLevel="0" collapsed="false">
      <c r="B1289" s="180" t="n">
        <v>7</v>
      </c>
      <c r="C1289" s="194"/>
    </row>
    <row r="1291" customFormat="false" ht="12.75" hidden="false" customHeight="false" outlineLevel="0" collapsed="false">
      <c r="B1291" s="180" t="n">
        <v>6</v>
      </c>
      <c r="C1291" s="194"/>
    </row>
    <row r="1293" customFormat="false" ht="12.75" hidden="false" customHeight="false" outlineLevel="0" collapsed="false">
      <c r="B1293" s="180" t="n">
        <v>6</v>
      </c>
      <c r="C1293" s="194"/>
    </row>
    <row r="1294" customFormat="false" ht="12.75" hidden="false" customHeight="false" outlineLevel="0" collapsed="false">
      <c r="B1294" s="180" t="n">
        <v>4</v>
      </c>
      <c r="C1294" s="194"/>
    </row>
    <row r="1296" customFormat="false" ht="12.75" hidden="false" customHeight="false" outlineLevel="0" collapsed="false">
      <c r="B1296" s="180" t="n">
        <v>7</v>
      </c>
      <c r="C1296" s="194"/>
    </row>
    <row r="1298" customFormat="false" ht="12.75" hidden="false" customHeight="false" outlineLevel="0" collapsed="false">
      <c r="B1298" s="180" t="n">
        <v>7</v>
      </c>
      <c r="C1298" s="194"/>
    </row>
    <row r="1299" customFormat="false" ht="12.75" hidden="false" customHeight="false" outlineLevel="0" collapsed="false">
      <c r="B1299" s="180" t="n">
        <v>2</v>
      </c>
      <c r="C1299" s="194" t="n">
        <v>8</v>
      </c>
    </row>
    <row r="1301" customFormat="false" ht="12.75" hidden="false" customHeight="false" outlineLevel="0" collapsed="false">
      <c r="B1301" s="180" t="n">
        <v>8</v>
      </c>
      <c r="C1301" s="194"/>
    </row>
    <row r="1302" customFormat="false" ht="12.75" hidden="false" customHeight="false" outlineLevel="0" collapsed="false">
      <c r="B1302" s="180" t="n">
        <v>0</v>
      </c>
      <c r="C1302" s="194"/>
    </row>
    <row r="1303" customFormat="false" ht="12.75" hidden="false" customHeight="false" outlineLevel="0" collapsed="false">
      <c r="B1303" s="180" t="n">
        <v>8</v>
      </c>
      <c r="C1303" s="194" t="n">
        <v>8</v>
      </c>
    </row>
    <row r="1314" customFormat="false" ht="12.75" hidden="false" customHeight="false" outlineLevel="0" collapsed="false">
      <c r="B1314" s="180" t="n">
        <v>0</v>
      </c>
      <c r="C1314" s="194" t="n">
        <v>0</v>
      </c>
    </row>
    <row r="1315" customFormat="false" ht="12.75" hidden="false" customHeight="false" outlineLevel="0" collapsed="false">
      <c r="B1315" s="180" t="n">
        <v>1</v>
      </c>
      <c r="C1315" s="194"/>
    </row>
    <row r="1317" customFormat="false" ht="12.75" hidden="false" customHeight="false" outlineLevel="0" collapsed="false">
      <c r="B1317" s="180" t="n">
        <v>0</v>
      </c>
      <c r="C1317" s="194"/>
    </row>
    <row r="1318" customFormat="false" ht="12.75" hidden="false" customHeight="false" outlineLevel="0" collapsed="false">
      <c r="B1318" s="180" t="n">
        <v>1</v>
      </c>
      <c r="C1318" s="194"/>
    </row>
    <row r="1319" customFormat="false" ht="12.75" hidden="false" customHeight="false" outlineLevel="0" collapsed="false">
      <c r="B1319" s="180" t="n">
        <v>0</v>
      </c>
      <c r="C1319" s="194" t="n">
        <v>0</v>
      </c>
    </row>
    <row r="1320" customFormat="false" ht="12.75" hidden="false" customHeight="false" outlineLevel="0" collapsed="false">
      <c r="B1320" s="180" t="n">
        <v>0</v>
      </c>
      <c r="C1320" s="194" t="n">
        <v>0</v>
      </c>
    </row>
    <row r="1322" customFormat="false" ht="12.75" hidden="false" customHeight="false" outlineLevel="0" collapsed="false">
      <c r="B1322" s="180" t="n">
        <v>0</v>
      </c>
      <c r="C1322" s="194"/>
    </row>
    <row r="1324" customFormat="false" ht="12.75" hidden="false" customHeight="false" outlineLevel="0" collapsed="false">
      <c r="B1324" s="180" t="n">
        <v>1</v>
      </c>
      <c r="C1324" s="194" t="n">
        <v>1</v>
      </c>
    </row>
    <row r="1326" customFormat="false" ht="12.75" hidden="false" customHeight="false" outlineLevel="0" collapsed="false">
      <c r="B1326" s="180" t="n">
        <v>2</v>
      </c>
      <c r="C1326" s="194"/>
    </row>
    <row r="1328" customFormat="false" ht="12.75" hidden="false" customHeight="false" outlineLevel="0" collapsed="false">
      <c r="B1328" s="180" t="n">
        <v>1</v>
      </c>
      <c r="C1328" s="194" t="n">
        <v>9</v>
      </c>
    </row>
    <row r="1329" customFormat="false" ht="12.75" hidden="false" customHeight="false" outlineLevel="0" collapsed="false">
      <c r="B1329" s="180" t="n">
        <v>23</v>
      </c>
      <c r="C1329" s="194" t="n">
        <v>3</v>
      </c>
    </row>
    <row r="1335" customFormat="false" ht="12.75" hidden="false" customHeight="false" outlineLevel="0" collapsed="false">
      <c r="B1335" s="180" t="n">
        <v>3</v>
      </c>
      <c r="C1335" s="194"/>
    </row>
    <row r="1337" customFormat="false" ht="12.75" hidden="false" customHeight="false" outlineLevel="0" collapsed="false">
      <c r="B1337" s="180" t="n">
        <v>3</v>
      </c>
      <c r="C1337" s="194" t="n">
        <v>3</v>
      </c>
    </row>
    <row r="1338" customFormat="false" ht="12.75" hidden="false" customHeight="false" outlineLevel="0" collapsed="false">
      <c r="B1338" s="180" t="n">
        <v>3</v>
      </c>
      <c r="C1338" s="194"/>
    </row>
    <row r="1339" customFormat="false" ht="12.75" hidden="false" customHeight="false" outlineLevel="0" collapsed="false">
      <c r="B1339" s="180" t="n">
        <v>4</v>
      </c>
      <c r="C1339" s="194"/>
    </row>
    <row r="1340" customFormat="false" ht="12.75" hidden="false" customHeight="false" outlineLevel="0" collapsed="false">
      <c r="B1340" s="180" t="n">
        <v>1</v>
      </c>
      <c r="C1340" s="194" t="n">
        <v>4</v>
      </c>
    </row>
    <row r="1343" customFormat="false" ht="12.75" hidden="false" customHeight="false" outlineLevel="0" collapsed="false">
      <c r="B1343" s="180" t="n">
        <v>1</v>
      </c>
      <c r="C1343" s="194"/>
    </row>
    <row r="1344" customFormat="false" ht="12.75" hidden="false" customHeight="false" outlineLevel="0" collapsed="false">
      <c r="B1344" s="180" t="n">
        <v>2</v>
      </c>
      <c r="C1344" s="194"/>
    </row>
    <row r="1345" customFormat="false" ht="12.75" hidden="false" customHeight="false" outlineLevel="0" collapsed="false">
      <c r="B1345" s="180" t="n">
        <v>3</v>
      </c>
      <c r="C1345" s="194"/>
    </row>
    <row r="1346" customFormat="false" ht="12.75" hidden="false" customHeight="false" outlineLevel="0" collapsed="false">
      <c r="B1346" s="180" t="n">
        <v>4</v>
      </c>
      <c r="C1346" s="194" t="n">
        <v>1</v>
      </c>
    </row>
    <row r="1347" customFormat="false" ht="12.75" hidden="false" customHeight="false" outlineLevel="0" collapsed="false">
      <c r="B1347" s="180" t="n">
        <v>8</v>
      </c>
      <c r="C1347" s="194"/>
    </row>
    <row r="1349" customFormat="false" ht="12.75" hidden="false" customHeight="false" outlineLevel="0" collapsed="false">
      <c r="B1349" s="180" t="n">
        <v>7</v>
      </c>
      <c r="C1349" s="194"/>
    </row>
    <row r="1350" customFormat="false" ht="12.75" hidden="false" customHeight="false" outlineLevel="0" collapsed="false">
      <c r="B1350" s="180" t="n">
        <v>8</v>
      </c>
      <c r="C1350" s="194"/>
    </row>
    <row r="1351" customFormat="false" ht="12.75" hidden="false" customHeight="false" outlineLevel="0" collapsed="false">
      <c r="B1351" s="180" t="n">
        <v>7</v>
      </c>
      <c r="C1351" s="194" t="n">
        <v>-7</v>
      </c>
    </row>
    <row r="1352" customFormat="false" ht="12.75" hidden="false" customHeight="false" outlineLevel="0" collapsed="false">
      <c r="B1352" s="180" t="n">
        <v>8</v>
      </c>
      <c r="C1352" s="194" t="n">
        <v>79</v>
      </c>
    </row>
    <row r="1353" customFormat="false" ht="12.75" hidden="false" customHeight="false" outlineLevel="0" collapsed="false">
      <c r="B1353" s="180" t="n">
        <v>78</v>
      </c>
      <c r="C1353" s="194" t="n">
        <v>9</v>
      </c>
    </row>
    <row r="1355" customFormat="false" ht="12.75" hidden="false" customHeight="false" outlineLevel="0" collapsed="false">
      <c r="B1355" s="180" t="n">
        <v>98</v>
      </c>
      <c r="C1355" s="194"/>
    </row>
    <row r="1356" customFormat="false" ht="12.75" hidden="false" customHeight="false" outlineLevel="0" collapsed="false">
      <c r="B1356" s="180" t="n">
        <v>9</v>
      </c>
      <c r="C1356" s="194"/>
    </row>
    <row r="1357" customFormat="false" ht="12.75" hidden="false" customHeight="false" outlineLevel="0" collapsed="false">
      <c r="B1357" s="180" t="n">
        <v>98</v>
      </c>
      <c r="C1357" s="194"/>
    </row>
    <row r="1358" customFormat="false" ht="12.75" hidden="false" customHeight="false" outlineLevel="0" collapsed="false">
      <c r="B1358" s="180" t="n">
        <v>98</v>
      </c>
      <c r="C1358" s="194"/>
    </row>
    <row r="1359" customFormat="false" ht="12.75" hidden="false" customHeight="false" outlineLevel="0" collapsed="false">
      <c r="B1359" s="180" t="n">
        <v>98</v>
      </c>
      <c r="C1359" s="194"/>
    </row>
    <row r="1360" customFormat="false" ht="12.75" hidden="false" customHeight="false" outlineLevel="0" collapsed="false">
      <c r="B1360" s="180" t="n">
        <v>98</v>
      </c>
      <c r="C1360" s="194"/>
    </row>
    <row r="1361" customFormat="false" ht="12.75" hidden="false" customHeight="false" outlineLevel="0" collapsed="false">
      <c r="B1361" s="180" t="n">
        <v>8</v>
      </c>
      <c r="C1361" s="194" t="n">
        <v>-9</v>
      </c>
    </row>
    <row r="1362" customFormat="false" ht="12.75" hidden="false" customHeight="false" outlineLevel="0" collapsed="false">
      <c r="B1362" s="180" t="n">
        <v>9</v>
      </c>
      <c r="C1362" s="194"/>
    </row>
    <row r="1364" customFormat="false" ht="12.75" hidden="false" customHeight="false" outlineLevel="0" collapsed="false">
      <c r="B1364" s="180" t="n">
        <v>9</v>
      </c>
      <c r="C1364" s="194"/>
    </row>
    <row r="1365" customFormat="false" ht="12.75" hidden="false" customHeight="false" outlineLevel="0" collapsed="false">
      <c r="B1365" s="180" t="n">
        <v>2</v>
      </c>
      <c r="C1365" s="194"/>
    </row>
    <row r="1366" customFormat="false" ht="12.75" hidden="false" customHeight="false" outlineLevel="0" collapsed="false">
      <c r="B1366" s="180" t="n">
        <v>9</v>
      </c>
      <c r="C1366" s="194" t="n">
        <v>-9</v>
      </c>
    </row>
    <row r="1367" customFormat="false" ht="12.75" hidden="false" customHeight="false" outlineLevel="0" collapsed="false">
      <c r="B1367" s="180" t="n">
        <v>96</v>
      </c>
      <c r="C1367" s="194" t="n">
        <v>0.07</v>
      </c>
    </row>
    <row r="1369" customFormat="false" ht="12.75" hidden="false" customHeight="false" outlineLevel="0" collapsed="false">
      <c r="B1369" s="180" t="n">
        <v>7</v>
      </c>
      <c r="C1369" s="194"/>
    </row>
    <row r="1370" customFormat="false" ht="12.75" hidden="false" customHeight="false" outlineLevel="0" collapsed="false">
      <c r="B1370" s="180" t="n">
        <v>89</v>
      </c>
      <c r="C1370" s="194"/>
    </row>
    <row r="1372" customFormat="false" ht="12.75" hidden="false" customHeight="false" outlineLevel="0" collapsed="false">
      <c r="B1372" s="180" t="n">
        <v>0.07</v>
      </c>
      <c r="C1372" s="194"/>
    </row>
    <row r="1373" customFormat="false" ht="12.75" hidden="false" customHeight="false" outlineLevel="0" collapsed="false">
      <c r="B1373" s="180" t="n">
        <v>0.07</v>
      </c>
      <c r="C1373" s="194"/>
    </row>
    <row r="1374" customFormat="false" ht="12.75" hidden="false" customHeight="false" outlineLevel="0" collapsed="false">
      <c r="B1374" s="180" t="n">
        <v>2</v>
      </c>
      <c r="C1374" s="194"/>
    </row>
    <row r="1378" customFormat="false" ht="12.75" hidden="false" customHeight="false" outlineLevel="0" collapsed="false">
      <c r="B1378" s="180" t="n">
        <v>2</v>
      </c>
    </row>
    <row r="1379" customFormat="false" ht="12.75" hidden="false" customHeight="false" outlineLevel="0" collapsed="false">
      <c r="B1379" s="180" t="n">
        <v>2</v>
      </c>
    </row>
    <row r="1382" customFormat="false" ht="12.75" hidden="false" customHeight="false" outlineLevel="0" collapsed="false">
      <c r="B1382" s="180" t="n">
        <v>18</v>
      </c>
    </row>
    <row r="1383" customFormat="false" ht="12.75" hidden="false" customHeight="false" outlineLevel="0" collapsed="false">
      <c r="B1383" s="180" t="n">
        <v>1</v>
      </c>
    </row>
    <row r="1384" customFormat="false" ht="12.75" hidden="false" customHeight="false" outlineLevel="0" collapsed="false">
      <c r="B1384" s="180" t="n">
        <v>4</v>
      </c>
    </row>
    <row r="1386" customFormat="false" ht="12.75" hidden="false" customHeight="false" outlineLevel="0" collapsed="false">
      <c r="B1386" s="180" t="n">
        <v>7</v>
      </c>
    </row>
    <row r="1390" customFormat="false" ht="12.75" hidden="false" customHeight="false" outlineLevel="0" collapsed="false">
      <c r="B1390" s="180" t="n">
        <v>7</v>
      </c>
    </row>
    <row r="1392" customFormat="false" ht="12.75" hidden="false" customHeight="false" outlineLevel="0" collapsed="false">
      <c r="B1392" s="180" t="n">
        <v>4</v>
      </c>
    </row>
    <row r="1394" customFormat="false" ht="12.75" hidden="false" customHeight="false" outlineLevel="0" collapsed="false">
      <c r="B1394" s="180" t="n">
        <v>7</v>
      </c>
    </row>
    <row r="1395" customFormat="false" ht="12.75" hidden="false" customHeight="false" outlineLevel="0" collapsed="false">
      <c r="B1395" s="180" t="n">
        <v>8</v>
      </c>
    </row>
    <row r="1397" customFormat="false" ht="12.75" hidden="false" customHeight="false" outlineLevel="0" collapsed="false">
      <c r="B1397" s="180" t="n">
        <v>31</v>
      </c>
    </row>
    <row r="1408" customFormat="false" ht="12.75" hidden="false" customHeight="false" outlineLevel="0" collapsed="false">
      <c r="B1408" s="180" t="n">
        <v>0</v>
      </c>
    </row>
    <row r="1415" customFormat="false" ht="12.75" hidden="false" customHeight="false" outlineLevel="0" collapsed="false">
      <c r="B1415" s="180" t="n">
        <v>5</v>
      </c>
    </row>
    <row r="1416" customFormat="false" ht="12.75" hidden="false" customHeight="false" outlineLevel="0" collapsed="false">
      <c r="B1416" s="180" t="n">
        <v>6</v>
      </c>
    </row>
    <row r="1419" customFormat="false" ht="12.75" hidden="false" customHeight="false" outlineLevel="0" collapsed="false">
      <c r="B1419" s="180" t="n">
        <v>2</v>
      </c>
    </row>
    <row r="1420" customFormat="false" ht="12.75" hidden="false" customHeight="false" outlineLevel="0" collapsed="false">
      <c r="B1420" s="180" t="s">
        <v>130</v>
      </c>
    </row>
    <row r="1421" customFormat="false" ht="12.75" hidden="false" customHeight="false" outlineLevel="0" collapsed="false">
      <c r="B1421" s="180" t="s">
        <v>131</v>
      </c>
    </row>
    <row r="1422" customFormat="false" ht="12.75" hidden="false" customHeight="false" outlineLevel="0" collapsed="false">
      <c r="B1422" s="180" t="n">
        <v>7</v>
      </c>
    </row>
    <row r="1424" customFormat="false" ht="12.75" hidden="false" customHeight="false" outlineLevel="0" collapsed="false">
      <c r="B1424" s="180" t="s">
        <v>132</v>
      </c>
    </row>
    <row r="1425" customFormat="false" ht="12.75" hidden="false" customHeight="false" outlineLevel="0" collapsed="false">
      <c r="B1425" s="180" t="n">
        <v>7</v>
      </c>
    </row>
    <row r="1426" customFormat="false" ht="12.75" hidden="false" customHeight="false" outlineLevel="0" collapsed="false">
      <c r="B1426" s="180" t="n">
        <v>7</v>
      </c>
    </row>
    <row r="1427" customFormat="false" ht="12.75" hidden="false" customHeight="false" outlineLevel="0" collapsed="false">
      <c r="B1427" s="180" t="s">
        <v>66</v>
      </c>
    </row>
    <row r="1430" customFormat="false" ht="12.75" hidden="false" customHeight="false" outlineLevel="0" collapsed="false">
      <c r="B1430" s="180" t="s">
        <v>133</v>
      </c>
    </row>
    <row r="1435" customFormat="false" ht="12.75" hidden="false" customHeight="false" outlineLevel="0" collapsed="false">
      <c r="B1435" s="180" t="s">
        <v>134</v>
      </c>
    </row>
    <row r="1453" customFormat="false" ht="12.75" hidden="false" customHeight="false" outlineLevel="0" collapsed="false">
      <c r="B1453" s="180" t="n">
        <v>9</v>
      </c>
    </row>
    <row r="1457" customFormat="false" ht="12.75" hidden="false" customHeight="false" outlineLevel="0" collapsed="false">
      <c r="B1457" s="180" t="n">
        <v>7</v>
      </c>
    </row>
    <row r="1460" customFormat="false" ht="12.75" hidden="false" customHeight="false" outlineLevel="0" collapsed="false">
      <c r="B1460" s="180" t="n">
        <v>4</v>
      </c>
    </row>
    <row r="1473" customFormat="false" ht="12.75" hidden="false" customHeight="false" outlineLevel="0" collapsed="false">
      <c r="B1473" s="180" t="n">
        <v>333333</v>
      </c>
    </row>
    <row r="1474" customFormat="false" ht="12.75" hidden="false" customHeight="false" outlineLevel="0" collapsed="false">
      <c r="B1474" s="180" t="n">
        <v>3</v>
      </c>
    </row>
    <row r="1495" customFormat="false" ht="12.75" hidden="false" customHeight="false" outlineLevel="0" collapsed="false">
      <c r="B1495" s="180" t="n">
        <v>0</v>
      </c>
    </row>
    <row r="1502" customFormat="false" ht="12.75" hidden="false" customHeight="false" outlineLevel="0" collapsed="false">
      <c r="B1502" s="180" t="n">
        <v>6</v>
      </c>
    </row>
    <row r="1506" customFormat="false" ht="12.75" hidden="false" customHeight="false" outlineLevel="0" collapsed="false">
      <c r="B1506" s="180" t="n">
        <v>5</v>
      </c>
    </row>
    <row r="1510" customFormat="false" ht="12.75" hidden="false" customHeight="false" outlineLevel="0" collapsed="false">
      <c r="B1510" s="180" t="s">
        <v>135</v>
      </c>
    </row>
    <row r="1512" customFormat="false" ht="12.75" hidden="false" customHeight="false" outlineLevel="0" collapsed="false">
      <c r="B1512" s="180" t="n">
        <v>2</v>
      </c>
    </row>
    <row r="1513" customFormat="false" ht="12.75" hidden="false" customHeight="false" outlineLevel="0" collapsed="false">
      <c r="B1513" s="180" t="n">
        <v>2</v>
      </c>
    </row>
    <row r="1515" customFormat="false" ht="12.75" hidden="false" customHeight="false" outlineLevel="0" collapsed="false">
      <c r="B1515" s="180" t="n">
        <v>5</v>
      </c>
    </row>
    <row r="1516" customFormat="false" ht="12.75" hidden="false" customHeight="false" outlineLevel="0" collapsed="false">
      <c r="B1516" s="180" t="n">
        <v>3</v>
      </c>
    </row>
    <row r="1518" customFormat="false" ht="12.75" hidden="false" customHeight="false" outlineLevel="0" collapsed="false">
      <c r="B1518" s="180" t="s">
        <v>136</v>
      </c>
    </row>
    <row r="1522" customFormat="false" ht="12.75" hidden="false" customHeight="false" outlineLevel="0" collapsed="false">
      <c r="B1522" s="180" t="n">
        <v>9</v>
      </c>
    </row>
    <row r="1523" customFormat="false" ht="12.75" hidden="false" customHeight="false" outlineLevel="0" collapsed="false">
      <c r="B1523" s="180" t="s">
        <v>137</v>
      </c>
    </row>
    <row r="1526" customFormat="false" ht="12.75" hidden="false" customHeight="false" outlineLevel="0" collapsed="false">
      <c r="B1526" s="180" t="n">
        <v>0</v>
      </c>
    </row>
    <row r="1527" customFormat="false" ht="12.75" hidden="false" customHeight="false" outlineLevel="0" collapsed="false">
      <c r="B1527" s="180" t="n">
        <v>3</v>
      </c>
    </row>
    <row r="1530" customFormat="false" ht="12.75" hidden="false" customHeight="false" outlineLevel="0" collapsed="false">
      <c r="B1530" s="180" t="s">
        <v>138</v>
      </c>
    </row>
    <row r="1545" customFormat="false" ht="12.75" hidden="false" customHeight="false" outlineLevel="0" collapsed="false">
      <c r="B1545" s="180" t="n">
        <v>7</v>
      </c>
    </row>
    <row r="1548" customFormat="false" ht="12.75" hidden="false" customHeight="false" outlineLevel="0" collapsed="false">
      <c r="B1548" s="180" t="s">
        <v>139</v>
      </c>
    </row>
    <row r="1552" customFormat="false" ht="12.75" hidden="false" customHeight="false" outlineLevel="0" collapsed="false">
      <c r="B1552" s="180" t="n">
        <v>3</v>
      </c>
    </row>
    <row r="1554" customFormat="false" ht="12.75" hidden="false" customHeight="false" outlineLevel="0" collapsed="false">
      <c r="B1554" s="180" t="n">
        <v>3</v>
      </c>
    </row>
    <row r="1565" customFormat="false" ht="12.75" hidden="false" customHeight="false" outlineLevel="0" collapsed="false">
      <c r="B1565" s="180" t="n">
        <v>0</v>
      </c>
    </row>
    <row r="1587" customFormat="false" ht="12.75" hidden="false" customHeight="false" outlineLevel="0" collapsed="false">
      <c r="B1587" s="180" t="n">
        <v>7</v>
      </c>
    </row>
    <row r="1657" customFormat="false" ht="12.75" hidden="false" customHeight="false" outlineLevel="0" collapsed="false">
      <c r="B1657" s="180" t="n">
        <v>8</v>
      </c>
    </row>
    <row r="1664" customFormat="false" ht="12.75" hidden="false" customHeight="false" outlineLevel="0" collapsed="false">
      <c r="B1664" s="180" t="n">
        <v>4</v>
      </c>
    </row>
    <row r="1669" customFormat="false" ht="12.75" hidden="false" customHeight="false" outlineLevel="0" collapsed="false">
      <c r="B1669" s="180" t="n">
        <v>9</v>
      </c>
    </row>
    <row r="1674" customFormat="false" ht="12.75" hidden="false" customHeight="false" outlineLevel="0" collapsed="false">
      <c r="B1674" s="180" t="n">
        <v>9</v>
      </c>
    </row>
    <row r="1684" customFormat="false" ht="12.75" hidden="false" customHeight="false" outlineLevel="0" collapsed="false">
      <c r="B1684" s="180" t="n">
        <v>8</v>
      </c>
    </row>
    <row r="1694" customFormat="false" ht="12.75" hidden="false" customHeight="false" outlineLevel="0" collapsed="false">
      <c r="B1694" s="180" t="n">
        <v>2</v>
      </c>
    </row>
    <row r="1699" customFormat="false" ht="12.75" hidden="false" customHeight="false" outlineLevel="0" collapsed="false">
      <c r="B1699" s="180" t="n">
        <v>0</v>
      </c>
    </row>
    <row r="1704" customFormat="false" ht="12.75" hidden="false" customHeight="false" outlineLevel="0" collapsed="false">
      <c r="B1704" s="180" t="n">
        <v>6</v>
      </c>
    </row>
    <row r="1720" customFormat="false" ht="12.75" hidden="false" customHeight="false" outlineLevel="0" collapsed="false">
      <c r="B1720" s="180" t="n">
        <v>5</v>
      </c>
    </row>
    <row r="1724" customFormat="false" ht="12.75" hidden="false" customHeight="false" outlineLevel="0" collapsed="false">
      <c r="B1724" s="180" t="n">
        <v>1</v>
      </c>
    </row>
    <row r="1728" customFormat="false" ht="12.75" hidden="false" customHeight="false" outlineLevel="0" collapsed="false">
      <c r="B1728" s="180" t="n">
        <v>-1</v>
      </c>
    </row>
    <row r="1730" customFormat="false" ht="12.75" hidden="false" customHeight="false" outlineLevel="0" collapsed="false">
      <c r="B1730" s="180" t="n">
        <v>0</v>
      </c>
    </row>
    <row r="1732" customFormat="false" ht="12.75" hidden="false" customHeight="false" outlineLevel="0" collapsed="false">
      <c r="B1732" s="180" t="n">
        <v>0</v>
      </c>
    </row>
    <row r="1734" customFormat="false" ht="12.75" hidden="false" customHeight="false" outlineLevel="0" collapsed="false">
      <c r="B1734" s="180" t="n">
        <v>1</v>
      </c>
    </row>
    <row r="1736" customFormat="false" ht="12.75" hidden="false" customHeight="false" outlineLevel="0" collapsed="false">
      <c r="B1736" s="180" t="n">
        <v>1</v>
      </c>
    </row>
    <row r="1738" customFormat="false" ht="12.75" hidden="false" customHeight="false" outlineLevel="0" collapsed="false">
      <c r="B1738" s="180" t="n">
        <v>2</v>
      </c>
    </row>
    <row r="1740" customFormat="false" ht="12.75" hidden="false" customHeight="false" outlineLevel="0" collapsed="false">
      <c r="B1740" s="180" t="n">
        <v>2</v>
      </c>
    </row>
    <row r="1742" customFormat="false" ht="12.75" hidden="false" customHeight="false" outlineLevel="0" collapsed="false">
      <c r="B1742" s="180" t="n">
        <v>3</v>
      </c>
    </row>
    <row r="1744" customFormat="false" ht="12.75" hidden="false" customHeight="false" outlineLevel="0" collapsed="false">
      <c r="B1744" s="180" t="n">
        <v>3</v>
      </c>
    </row>
    <row r="1746" customFormat="false" ht="12.75" hidden="false" customHeight="false" outlineLevel="0" collapsed="false">
      <c r="B1746" s="180" t="n">
        <v>4</v>
      </c>
    </row>
    <row r="1748" customFormat="false" ht="12.75" hidden="false" customHeight="false" outlineLevel="0" collapsed="false">
      <c r="B1748" s="180" t="n">
        <v>4</v>
      </c>
    </row>
    <row r="1750" customFormat="false" ht="12.75" hidden="false" customHeight="false" outlineLevel="0" collapsed="false">
      <c r="B1750" s="180" t="n">
        <v>5</v>
      </c>
    </row>
    <row r="1752" customFormat="false" ht="12.75" hidden="false" customHeight="false" outlineLevel="0" collapsed="false">
      <c r="B1752" s="180" t="n">
        <v>5</v>
      </c>
    </row>
    <row r="1764" customFormat="false" ht="12.75" hidden="false" customHeight="false" outlineLevel="0" collapsed="false">
      <c r="B1764" s="180" t="n">
        <v>-1</v>
      </c>
    </row>
    <row r="1778" customFormat="false" ht="12.75" hidden="false" customHeight="false" outlineLevel="0" collapsed="false">
      <c r="B1778" s="180" t="n">
        <v>4</v>
      </c>
    </row>
    <row r="1780" customFormat="false" ht="12.75" hidden="false" customHeight="false" outlineLevel="0" collapsed="false">
      <c r="B1780" s="180" t="s">
        <v>140</v>
      </c>
    </row>
    <row r="1834" customFormat="false" ht="12.75" hidden="false" customHeight="false" outlineLevel="0" collapsed="false">
      <c r="B1834" s="180" t="s">
        <v>119</v>
      </c>
    </row>
    <row r="1839" customFormat="false" ht="12.75" hidden="false" customHeight="false" outlineLevel="0" collapsed="false">
      <c r="B1839" s="180" t="s">
        <v>141</v>
      </c>
    </row>
    <row r="1840" customFormat="false" ht="12.75" hidden="false" customHeight="false" outlineLevel="0" collapsed="false">
      <c r="B1840" s="180" t="s">
        <v>142</v>
      </c>
    </row>
    <row r="1844" customFormat="false" ht="12.75" hidden="false" customHeight="false" outlineLevel="0" collapsed="false">
      <c r="B1844" s="180" t="n">
        <v>1</v>
      </c>
    </row>
    <row r="1846" customFormat="false" ht="12.75" hidden="false" customHeight="false" outlineLevel="0" collapsed="false">
      <c r="B1846" s="180" t="s">
        <v>143</v>
      </c>
    </row>
    <row r="1863" customFormat="false" ht="12.75" hidden="false" customHeight="false" outlineLevel="0" collapsed="false">
      <c r="B1863" s="180" t="n">
        <v>5</v>
      </c>
    </row>
    <row r="1864" customFormat="false" ht="12.75" hidden="false" customHeight="false" outlineLevel="0" collapsed="false">
      <c r="B1864" s="180" t="n">
        <v>2</v>
      </c>
    </row>
    <row r="1875" customFormat="false" ht="12.75" hidden="false" customHeight="false" outlineLevel="0" collapsed="false">
      <c r="B1875" s="180" t="n">
        <v>2</v>
      </c>
    </row>
    <row r="1898" customFormat="false" ht="12.75" hidden="false" customHeight="false" outlineLevel="0" collapsed="false">
      <c r="B1898" s="180" t="n">
        <v>8</v>
      </c>
    </row>
    <row r="1899" customFormat="false" ht="12.75" hidden="false" customHeight="false" outlineLevel="0" collapsed="false">
      <c r="B1899" s="180" t="s">
        <v>1</v>
      </c>
    </row>
    <row r="1900" customFormat="false" ht="12.75" hidden="false" customHeight="false" outlineLevel="0" collapsed="false">
      <c r="B1900" s="180" t="n">
        <v>3</v>
      </c>
    </row>
    <row r="1901" customFormat="false" ht="12.75" hidden="false" customHeight="false" outlineLevel="0" collapsed="false">
      <c r="B1901" s="180" t="n">
        <v>13</v>
      </c>
    </row>
    <row r="1907" customFormat="false" ht="12.75" hidden="false" customHeight="false" outlineLevel="0" collapsed="false">
      <c r="B1907" s="180" t="s">
        <v>144</v>
      </c>
    </row>
    <row r="1911" customFormat="false" ht="12.75" hidden="false" customHeight="false" outlineLevel="0" collapsed="false">
      <c r="B1911" s="180" t="n">
        <v>0</v>
      </c>
    </row>
    <row r="1944" customFormat="false" ht="12.75" hidden="false" customHeight="false" outlineLevel="0" collapsed="false">
      <c r="B1944" s="180" t="n">
        <v>82</v>
      </c>
    </row>
    <row r="1945" customFormat="false" ht="12.75" hidden="false" customHeight="false" outlineLevel="0" collapsed="false">
      <c r="B1945" s="180" t="n">
        <v>5</v>
      </c>
    </row>
    <row r="1947" customFormat="false" ht="12.75" hidden="false" customHeight="false" outlineLevel="0" collapsed="false">
      <c r="B1947" s="180"/>
    </row>
    <row r="1948" customFormat="false" ht="12.75" hidden="false" customHeight="false" outlineLevel="0" collapsed="false">
      <c r="B1948" s="180" t="s">
        <v>145</v>
      </c>
    </row>
    <row r="1961" customFormat="false" ht="12.75" hidden="false" customHeight="false" outlineLevel="0" collapsed="false">
      <c r="B1961" s="180" t="n">
        <v>0</v>
      </c>
    </row>
    <row r="1962" customFormat="false" ht="12.75" hidden="false" customHeight="false" outlineLevel="0" collapsed="false">
      <c r="B1962" s="180" t="n">
        <v>0</v>
      </c>
    </row>
    <row r="1965" customFormat="false" ht="12.75" hidden="false" customHeight="false" outlineLevel="0" collapsed="false">
      <c r="B1965" s="180" t="n">
        <v>4</v>
      </c>
    </row>
    <row r="1968" customFormat="false" ht="12.75" hidden="false" customHeight="false" outlineLevel="0" collapsed="false">
      <c r="B1968" s="180" t="n">
        <v>4</v>
      </c>
    </row>
    <row r="1969" customFormat="false" ht="12.75" hidden="false" customHeight="false" outlineLevel="0" collapsed="false">
      <c r="B1969" s="180" t="s">
        <v>146</v>
      </c>
    </row>
    <row r="1975" customFormat="false" ht="12.75" hidden="false" customHeight="false" outlineLevel="0" collapsed="false">
      <c r="B1975" s="180" t="s">
        <v>147</v>
      </c>
    </row>
    <row r="1976" customFormat="false" ht="12.75" hidden="false" customHeight="false" outlineLevel="0" collapsed="false">
      <c r="B1976" s="180" t="n">
        <v>5</v>
      </c>
    </row>
    <row r="1983" customFormat="false" ht="12.75" hidden="false" customHeight="false" outlineLevel="0" collapsed="false">
      <c r="B1983" s="180" t="s">
        <v>148</v>
      </c>
    </row>
    <row r="1984" customFormat="false" ht="12.75" hidden="false" customHeight="false" outlineLevel="0" collapsed="false">
      <c r="B1984" s="180" t="n">
        <v>3</v>
      </c>
    </row>
    <row r="1985" customFormat="false" ht="12.75" hidden="false" customHeight="false" outlineLevel="0" collapsed="false">
      <c r="B1985" s="180" t="n">
        <v>13</v>
      </c>
    </row>
    <row r="1989" customFormat="false" ht="12.75" hidden="false" customHeight="false" outlineLevel="0" collapsed="false">
      <c r="B1989" s="180" t="n">
        <v>6</v>
      </c>
    </row>
    <row r="1993" customFormat="false" ht="12.75" hidden="false" customHeight="false" outlineLevel="0" collapsed="false">
      <c r="B1993" s="180" t="n">
        <v>2</v>
      </c>
    </row>
    <row r="2014" customFormat="false" ht="12.75" hidden="false" customHeight="false" outlineLevel="0" collapsed="false">
      <c r="B2014" s="180" t="n">
        <v>2</v>
      </c>
    </row>
    <row r="2020" customFormat="false" ht="12.75" hidden="false" customHeight="false" outlineLevel="0" collapsed="false">
      <c r="B2020" s="180" t="s">
        <v>149</v>
      </c>
    </row>
    <row r="2026" customFormat="false" ht="12.75" hidden="false" customHeight="false" outlineLevel="0" collapsed="false">
      <c r="B2026" s="180" t="s">
        <v>150</v>
      </c>
    </row>
    <row r="2033" customFormat="false" ht="12.75" hidden="false" customHeight="false" outlineLevel="0" collapsed="false">
      <c r="B2033" s="180" t="n">
        <v>2</v>
      </c>
      <c r="C2033" s="194"/>
    </row>
    <row r="2035" customFormat="false" ht="12.75" hidden="false" customHeight="false" outlineLevel="0" collapsed="false">
      <c r="B2035" s="180" t="n">
        <v>2</v>
      </c>
      <c r="C2035" s="194"/>
    </row>
    <row r="2042" customFormat="false" ht="12.75" hidden="false" customHeight="false" outlineLevel="0" collapsed="false">
      <c r="B2042" s="180" t="n">
        <v>2</v>
      </c>
      <c r="C2042" s="194"/>
    </row>
    <row r="2043" customFormat="false" ht="12.75" hidden="false" customHeight="false" outlineLevel="0" collapsed="false">
      <c r="B2043" s="180" t="n">
        <v>2</v>
      </c>
      <c r="C2043" s="194" t="n">
        <v>2</v>
      </c>
    </row>
    <row r="2044" customFormat="false" ht="12.75" hidden="false" customHeight="false" outlineLevel="0" collapsed="false">
      <c r="B2044" s="180" t="n">
        <v>2</v>
      </c>
      <c r="C2044" s="194"/>
    </row>
    <row r="2053" customFormat="false" ht="12.75" hidden="false" customHeight="false" outlineLevel="0" collapsed="false">
      <c r="B2053" s="180" t="n">
        <v>9</v>
      </c>
    </row>
    <row r="2067" customFormat="false" ht="12.75" hidden="false" customHeight="false" outlineLevel="0" collapsed="false">
      <c r="B2067" s="180" t="n">
        <v>21</v>
      </c>
      <c r="C2067" s="194"/>
    </row>
    <row r="2071" customFormat="false" ht="12.75" hidden="false" customHeight="false" outlineLevel="0" collapsed="false">
      <c r="B2071" s="180" t="n">
        <v>-6</v>
      </c>
      <c r="C2071" s="194"/>
    </row>
    <row r="2072" customFormat="false" ht="12.75" hidden="false" customHeight="false" outlineLevel="0" collapsed="false">
      <c r="B2072" s="180" t="n">
        <v>3</v>
      </c>
      <c r="C2072" s="194"/>
    </row>
    <row r="2074" customFormat="false" ht="12.75" hidden="false" customHeight="false" outlineLevel="0" collapsed="false">
      <c r="B2074" s="180" t="n">
        <v>2</v>
      </c>
      <c r="C2074" s="194"/>
    </row>
    <row r="2075" customFormat="false" ht="12.75" hidden="false" customHeight="false" outlineLevel="0" collapsed="false">
      <c r="B2075" s="180" t="s">
        <v>151</v>
      </c>
      <c r="C2075" s="194"/>
    </row>
    <row r="2076" customFormat="false" ht="12.75" hidden="false" customHeight="false" outlineLevel="0" collapsed="false">
      <c r="B2076" s="180" t="n">
        <v>56789</v>
      </c>
      <c r="C2076" s="194" t="s">
        <v>174</v>
      </c>
    </row>
    <row r="2077" customFormat="false" ht="12.75" hidden="false" customHeight="false" outlineLevel="0" collapsed="false">
      <c r="B2077" s="180" t="n">
        <v>2</v>
      </c>
      <c r="C2077" s="194" t="n">
        <v>2</v>
      </c>
    </row>
    <row r="2079" customFormat="false" ht="12.75" hidden="false" customHeight="false" outlineLevel="0" collapsed="false">
      <c r="B2079" s="180" t="n">
        <v>2</v>
      </c>
      <c r="C2079" s="194"/>
    </row>
    <row r="2080" customFormat="false" ht="12.75" hidden="false" customHeight="false" outlineLevel="0" collapsed="false">
      <c r="B2080" s="180" t="n">
        <v>0.02</v>
      </c>
      <c r="C2080" s="194" t="n">
        <v>0</v>
      </c>
    </row>
    <row r="2082" customFormat="false" ht="12.75" hidden="false" customHeight="false" outlineLevel="0" collapsed="false">
      <c r="B2082" s="180" t="n">
        <v>6</v>
      </c>
      <c r="C2082" s="194"/>
    </row>
    <row r="2083" customFormat="false" ht="12.75" hidden="false" customHeight="false" outlineLevel="0" collapsed="false">
      <c r="B2083" s="180" t="n">
        <v>2</v>
      </c>
      <c r="C2083" s="194"/>
    </row>
    <row r="2085" customFormat="false" ht="12.75" hidden="false" customHeight="false" outlineLevel="0" collapsed="false">
      <c r="B2085" s="180" t="n">
        <v>3</v>
      </c>
      <c r="C2085" s="194" t="n">
        <v>3</v>
      </c>
    </row>
    <row r="2091" customFormat="false" ht="12.75" hidden="false" customHeight="false" outlineLevel="0" collapsed="false">
      <c r="B2091" s="180" t="n">
        <v>2</v>
      </c>
      <c r="C2091" s="194"/>
    </row>
    <row r="2095" customFormat="false" ht="12.75" hidden="false" customHeight="false" outlineLevel="0" collapsed="false">
      <c r="B2095" s="180" t="n">
        <v>8</v>
      </c>
    </row>
    <row r="2096" customFormat="false" ht="12.75" hidden="false" customHeight="false" outlineLevel="0" collapsed="false">
      <c r="B2096" s="180" t="n">
        <v>4</v>
      </c>
    </row>
    <row r="2101" customFormat="false" ht="12.75" hidden="false" customHeight="false" outlineLevel="0" collapsed="false">
      <c r="B2101" s="180" t="n">
        <v>9</v>
      </c>
    </row>
    <row r="2109" customFormat="false" ht="12.75" hidden="false" customHeight="false" outlineLevel="0" collapsed="false">
      <c r="B2109" s="180" t="n">
        <v>9</v>
      </c>
    </row>
    <row r="2112" customFormat="false" ht="12.75" hidden="false" customHeight="false" outlineLevel="0" collapsed="false">
      <c r="B2112" s="180" t="n">
        <v>4</v>
      </c>
      <c r="C2112" s="194"/>
    </row>
    <row r="2114" customFormat="false" ht="12.75" hidden="false" customHeight="false" outlineLevel="0" collapsed="false">
      <c r="B2114" s="180" t="n">
        <v>1</v>
      </c>
      <c r="C2114" s="194" t="n">
        <v>23</v>
      </c>
    </row>
    <row r="2115" customFormat="false" ht="12.75" hidden="false" customHeight="false" outlineLevel="0" collapsed="false">
      <c r="B2115" s="180" t="n">
        <v>42</v>
      </c>
      <c r="C2115" s="194"/>
    </row>
    <row r="2116" customFormat="false" ht="12.75" hidden="false" customHeight="false" outlineLevel="0" collapsed="false">
      <c r="B2116" s="180" t="n">
        <v>5</v>
      </c>
      <c r="C2116" s="194"/>
    </row>
    <row r="2117" customFormat="false" ht="12.75" hidden="false" customHeight="false" outlineLevel="0" collapsed="false">
      <c r="B2117" s="180" t="n">
        <v>6</v>
      </c>
      <c r="C2117" s="194"/>
    </row>
    <row r="2118" customFormat="false" ht="12.75" hidden="false" customHeight="false" outlineLevel="0" collapsed="false">
      <c r="B2118" s="180" t="n">
        <v>66</v>
      </c>
      <c r="C2118" s="194"/>
    </row>
    <row r="2119" customFormat="false" ht="12.75" hidden="false" customHeight="false" outlineLevel="0" collapsed="false">
      <c r="B2119" s="180" t="n">
        <v>77</v>
      </c>
      <c r="C2119" s="194"/>
    </row>
    <row r="2120" customFormat="false" ht="12.75" hidden="false" customHeight="false" outlineLevel="0" collapsed="false">
      <c r="B2120" s="180" t="n">
        <v>0.08</v>
      </c>
      <c r="C2120" s="194"/>
    </row>
    <row r="2121" customFormat="false" ht="12.75" hidden="false" customHeight="false" outlineLevel="0" collapsed="false">
      <c r="B2121" s="180" t="n">
        <v>8</v>
      </c>
      <c r="C2121" s="194"/>
    </row>
    <row r="2122" customFormat="false" ht="12.75" hidden="false" customHeight="false" outlineLevel="0" collapsed="false">
      <c r="B2122" s="180" t="n">
        <v>9</v>
      </c>
      <c r="C2122" s="194" t="n">
        <v>39</v>
      </c>
    </row>
    <row r="2124" customFormat="false" ht="12.75" hidden="false" customHeight="false" outlineLevel="0" collapsed="false">
      <c r="B2124" s="180" t="n">
        <v>5</v>
      </c>
      <c r="C2124" s="194"/>
    </row>
    <row r="2125" customFormat="false" ht="12.75" hidden="false" customHeight="false" outlineLevel="0" collapsed="false">
      <c r="B2125" s="180" t="n">
        <v>2</v>
      </c>
      <c r="C2125" s="194"/>
    </row>
    <row r="2128" customFormat="false" ht="12.75" hidden="false" customHeight="false" outlineLevel="0" collapsed="false">
      <c r="B2128" s="180" t="s">
        <v>152</v>
      </c>
    </row>
    <row r="2159" customFormat="false" ht="12.75" hidden="false" customHeight="false" outlineLevel="0" collapsed="false">
      <c r="B2159" s="180" t="n">
        <v>2</v>
      </c>
    </row>
    <row r="2181" customFormat="false" ht="12.75" hidden="false" customHeight="false" outlineLevel="0" collapsed="false">
      <c r="B2181" s="180" t="n">
        <v>9</v>
      </c>
    </row>
    <row r="2183" customFormat="false" ht="12.75" hidden="false" customHeight="false" outlineLevel="0" collapsed="false">
      <c r="B2183" s="180" t="n">
        <v>22</v>
      </c>
    </row>
    <row r="2187" customFormat="false" ht="12.75" hidden="false" customHeight="false" outlineLevel="0" collapsed="false">
      <c r="B2187" s="180" t="s">
        <v>1</v>
      </c>
    </row>
    <row r="2188" customFormat="false" ht="12.75" hidden="false" customHeight="false" outlineLevel="0" collapsed="false">
      <c r="B2188" s="180" t="n">
        <v>3</v>
      </c>
    </row>
    <row r="2189" customFormat="false" ht="12.75" hidden="false" customHeight="false" outlineLevel="0" collapsed="false">
      <c r="B2189" s="180" t="n">
        <v>13</v>
      </c>
    </row>
    <row r="2190" customFormat="false" ht="12.75" hidden="false" customHeight="false" outlineLevel="0" collapsed="false">
      <c r="B2190" s="180" t="n">
        <v>0.06</v>
      </c>
    </row>
    <row r="2192" customFormat="false" ht="12.75" hidden="false" customHeight="false" outlineLevel="0" collapsed="false">
      <c r="B2192" s="180" t="n">
        <v>0.02</v>
      </c>
    </row>
    <row r="2196" customFormat="false" ht="12.75" hidden="false" customHeight="false" outlineLevel="0" collapsed="false">
      <c r="B2196" s="180" t="s">
        <v>153</v>
      </c>
    </row>
    <row r="2197" customFormat="false" ht="12.75" hidden="false" customHeight="false" outlineLevel="0" collapsed="false">
      <c r="B2197" s="180" t="n">
        <v>3</v>
      </c>
    </row>
    <row r="2198" customFormat="false" ht="12.75" hidden="false" customHeight="false" outlineLevel="0" collapsed="false">
      <c r="B2198" s="180" t="n">
        <v>3</v>
      </c>
    </row>
    <row r="2201" customFormat="false" ht="12.75" hidden="false" customHeight="false" outlineLevel="0" collapsed="false">
      <c r="B2201" s="180" t="n">
        <v>3</v>
      </c>
    </row>
    <row r="2203" customFormat="false" ht="12.75" hidden="false" customHeight="false" outlineLevel="0" collapsed="false">
      <c r="B2203" s="180" t="n">
        <v>3</v>
      </c>
    </row>
    <row r="2208" customFormat="false" ht="12.75" hidden="false" customHeight="false" outlineLevel="0" collapsed="false">
      <c r="B2208" s="180" t="n">
        <v>5</v>
      </c>
    </row>
    <row r="2218" customFormat="false" ht="12.75" hidden="false" customHeight="false" outlineLevel="0" collapsed="false">
      <c r="B2218" s="180" t="n">
        <v>5</v>
      </c>
    </row>
    <row r="2220" customFormat="false" ht="12.75" hidden="false" customHeight="false" outlineLevel="0" collapsed="false">
      <c r="B2220" s="180" t="n">
        <v>4</v>
      </c>
    </row>
    <row r="2224" customFormat="false" ht="12.75" hidden="false" customHeight="false" outlineLevel="0" collapsed="false">
      <c r="B2224" s="180" t="n">
        <v>1995</v>
      </c>
    </row>
    <row r="2226" customFormat="false" ht="12.75" hidden="false" customHeight="false" outlineLevel="0" collapsed="false">
      <c r="B2226" s="180" t="n">
        <v>0</v>
      </c>
    </row>
    <row r="2229" customFormat="false" ht="12.75" hidden="false" customHeight="false" outlineLevel="0" collapsed="false">
      <c r="B2229" s="180" t="n">
        <v>0</v>
      </c>
    </row>
    <row r="2231" customFormat="false" ht="12.75" hidden="false" customHeight="false" outlineLevel="0" collapsed="false">
      <c r="B2231" s="180" t="n">
        <v>0</v>
      </c>
    </row>
    <row r="2232" customFormat="false" ht="12.75" hidden="false" customHeight="false" outlineLevel="0" collapsed="false">
      <c r="B2232" s="180" t="n">
        <v>1</v>
      </c>
    </row>
    <row r="2237" customFormat="false" ht="12.75" hidden="false" customHeight="false" outlineLevel="0" collapsed="false">
      <c r="B2237" s="180" t="n">
        <v>4</v>
      </c>
    </row>
    <row r="2239" customFormat="false" ht="12.75" hidden="false" customHeight="false" outlineLevel="0" collapsed="false">
      <c r="B2239" s="180" t="s">
        <v>154</v>
      </c>
    </row>
    <row r="2241" customFormat="false" ht="12.75" hidden="false" customHeight="false" outlineLevel="0" collapsed="false">
      <c r="B2241" s="180" t="n">
        <v>33333</v>
      </c>
    </row>
    <row r="2242" customFormat="false" ht="12.75" hidden="false" customHeight="false" outlineLevel="0" collapsed="false">
      <c r="B2242" s="180" t="n">
        <v>3</v>
      </c>
    </row>
    <row r="2244" customFormat="false" ht="12.75" hidden="false" customHeight="false" outlineLevel="0" collapsed="false">
      <c r="B2244" s="180" t="n">
        <v>3</v>
      </c>
    </row>
    <row r="2245" customFormat="false" ht="12.75" hidden="false" customHeight="false" outlineLevel="0" collapsed="false">
      <c r="B2245" s="180" t="n">
        <v>3</v>
      </c>
    </row>
    <row r="2248" customFormat="false" ht="12.75" hidden="false" customHeight="false" outlineLevel="0" collapsed="false">
      <c r="B2248" s="180" t="n">
        <v>9</v>
      </c>
    </row>
    <row r="2250" customFormat="false" ht="12.75" hidden="false" customHeight="false" outlineLevel="0" collapsed="false">
      <c r="B2250" s="180" t="n">
        <v>2</v>
      </c>
    </row>
    <row r="2252" customFormat="false" ht="12.75" hidden="false" customHeight="false" outlineLevel="0" collapsed="false">
      <c r="B2252" s="180" t="n">
        <v>33333</v>
      </c>
    </row>
    <row r="2255" customFormat="false" ht="12.75" hidden="false" customHeight="false" outlineLevel="0" collapsed="false">
      <c r="B2255" s="180" t="n">
        <v>4</v>
      </c>
      <c r="C2255" s="194"/>
    </row>
    <row r="2258" customFormat="false" ht="12.75" hidden="false" customHeight="false" outlineLevel="0" collapsed="false">
      <c r="B2258" s="180" t="n">
        <v>4</v>
      </c>
      <c r="C2258" s="194"/>
    </row>
    <row r="2261" customFormat="false" ht="12.75" hidden="false" customHeight="false" outlineLevel="0" collapsed="false">
      <c r="B2261" s="180" t="n">
        <v>2</v>
      </c>
      <c r="C2261" s="194"/>
    </row>
    <row r="2264" customFormat="false" ht="12.75" hidden="false" customHeight="false" outlineLevel="0" collapsed="false">
      <c r="B2264" s="180" t="n">
        <v>99</v>
      </c>
      <c r="C2264" s="194"/>
    </row>
    <row r="2266" customFormat="false" ht="12.75" hidden="false" customHeight="false" outlineLevel="0" collapsed="false">
      <c r="B2266" s="180" t="s">
        <v>155</v>
      </c>
      <c r="C2266" s="194" t="n">
        <v>6</v>
      </c>
    </row>
    <row r="2267" customFormat="false" ht="12.75" hidden="false" customHeight="false" outlineLevel="0" collapsed="false">
      <c r="B2267" s="180" t="n">
        <v>56</v>
      </c>
      <c r="C2267" s="194" t="n">
        <v>6</v>
      </c>
    </row>
    <row r="2268" customFormat="false" ht="12.75" hidden="false" customHeight="false" outlineLevel="0" collapsed="false">
      <c r="B2268" s="180" t="n">
        <v>3</v>
      </c>
      <c r="C2268" s="194"/>
    </row>
    <row r="2269" customFormat="false" ht="12.75" hidden="false" customHeight="false" outlineLevel="0" collapsed="false">
      <c r="B2269" s="180" t="s">
        <v>156</v>
      </c>
      <c r="C2269" s="194"/>
    </row>
    <row r="2270" customFormat="false" ht="12.75" hidden="false" customHeight="false" outlineLevel="0" collapsed="false">
      <c r="B2270" s="180" t="s">
        <v>157</v>
      </c>
      <c r="C2270" s="194"/>
    </row>
    <row r="2271" customFormat="false" ht="12.75" hidden="false" customHeight="false" outlineLevel="0" collapsed="false">
      <c r="B2271" s="180" t="n">
        <v>0.02</v>
      </c>
    </row>
    <row r="2282" customFormat="false" ht="12.75" hidden="false" customHeight="false" outlineLevel="0" collapsed="false">
      <c r="B2282" s="180" t="s">
        <v>158</v>
      </c>
    </row>
    <row r="2283" customFormat="false" ht="12.75" hidden="false" customHeight="false" outlineLevel="0" collapsed="false">
      <c r="B2283" s="180" t="n">
        <v>5</v>
      </c>
    </row>
    <row r="2286" customFormat="false" ht="12.75" hidden="false" customHeight="false" outlineLevel="0" collapsed="false">
      <c r="B2286" s="180" t="n">
        <v>86</v>
      </c>
    </row>
    <row r="2290" customFormat="false" ht="12.75" hidden="false" customHeight="false" outlineLevel="0" collapsed="false">
      <c r="B2290" s="180" t="s">
        <v>159</v>
      </c>
    </row>
    <row r="2292" customFormat="false" ht="12.75" hidden="false" customHeight="false" outlineLevel="0" collapsed="false">
      <c r="B2292" s="180" t="n">
        <v>1</v>
      </c>
    </row>
    <row r="2294" customFormat="false" ht="12.75" hidden="false" customHeight="false" outlineLevel="0" collapsed="false">
      <c r="B2294" s="180" t="n">
        <v>1</v>
      </c>
    </row>
    <row r="2296" customFormat="false" ht="12.75" hidden="false" customHeight="false" outlineLevel="0" collapsed="false">
      <c r="B2296" s="180" t="s">
        <v>160</v>
      </c>
    </row>
    <row r="2298" customFormat="false" ht="12.75" hidden="false" customHeight="false" outlineLevel="0" collapsed="false">
      <c r="B2298" s="180" t="s">
        <v>161</v>
      </c>
    </row>
    <row r="2299" customFormat="false" ht="12.75" hidden="false" customHeight="false" outlineLevel="0" collapsed="false">
      <c r="B2299" s="180" t="n">
        <v>5</v>
      </c>
    </row>
    <row r="2302" customFormat="false" ht="12.75" hidden="false" customHeight="false" outlineLevel="0" collapsed="false">
      <c r="B2302" s="180" t="s">
        <v>162</v>
      </c>
    </row>
    <row r="2303" customFormat="false" ht="12.75" hidden="false" customHeight="false" outlineLevel="0" collapsed="false">
      <c r="B2303" s="180" t="n">
        <v>0</v>
      </c>
      <c r="C2303" s="194"/>
    </row>
    <row r="2304" customFormat="false" ht="12.75" hidden="false" customHeight="false" outlineLevel="0" collapsed="false">
      <c r="B2304" s="180" t="s">
        <v>163</v>
      </c>
      <c r="C2304" s="194"/>
    </row>
    <row r="2305" customFormat="false" ht="12.75" hidden="false" customHeight="false" outlineLevel="0" collapsed="false">
      <c r="B2305" s="180" t="n">
        <v>0</v>
      </c>
      <c r="C2305" s="194"/>
    </row>
    <row r="2306" customFormat="false" ht="12.75" hidden="false" customHeight="false" outlineLevel="0" collapsed="false">
      <c r="B2306" s="180" t="n">
        <v>1</v>
      </c>
      <c r="C2306" s="194"/>
    </row>
    <row r="2307" customFormat="false" ht="12.75" hidden="false" customHeight="false" outlineLevel="0" collapsed="false">
      <c r="B2307" s="180" t="n">
        <v>3</v>
      </c>
      <c r="C2307" s="194"/>
    </row>
    <row r="2308" customFormat="false" ht="12.75" hidden="false" customHeight="false" outlineLevel="0" collapsed="false">
      <c r="B2308" s="180" t="n">
        <v>3</v>
      </c>
      <c r="C2308" s="194"/>
    </row>
    <row r="2309" customFormat="false" ht="12.75" hidden="false" customHeight="false" outlineLevel="0" collapsed="false">
      <c r="B2309" s="180" t="n">
        <v>3</v>
      </c>
      <c r="C2309" s="194"/>
    </row>
    <row r="2310" customFormat="false" ht="12.75" hidden="false" customHeight="false" outlineLevel="0" collapsed="false">
      <c r="B2310" s="180" t="n">
        <v>33</v>
      </c>
      <c r="C2310" s="194"/>
    </row>
    <row r="2311" customFormat="false" ht="12.75" hidden="false" customHeight="false" outlineLevel="0" collapsed="false">
      <c r="B2311" s="180" t="n">
        <v>354</v>
      </c>
      <c r="C2311" s="194" t="n">
        <v>4</v>
      </c>
    </row>
    <row r="2312" customFormat="false" ht="12.75" hidden="false" customHeight="false" outlineLevel="0" collapsed="false">
      <c r="B2312" s="180" t="n">
        <v>4</v>
      </c>
      <c r="C2312" s="194"/>
    </row>
    <row r="2313" customFormat="false" ht="12.75" hidden="false" customHeight="false" outlineLevel="0" collapsed="false">
      <c r="B2313" s="180" t="n">
        <v>5</v>
      </c>
      <c r="C2313" s="194"/>
    </row>
    <row r="2314" customFormat="false" ht="12.75" hidden="false" customHeight="false" outlineLevel="0" collapsed="false">
      <c r="B2314" s="180" t="n">
        <v>5</v>
      </c>
      <c r="C2314" s="194"/>
    </row>
    <row r="2315" customFormat="false" ht="12.75" hidden="false" customHeight="false" outlineLevel="0" collapsed="false">
      <c r="B2315" s="180" t="n">
        <v>5</v>
      </c>
      <c r="C2315" s="194"/>
    </row>
    <row r="2316" customFormat="false" ht="12.75" hidden="false" customHeight="false" outlineLevel="0" collapsed="false">
      <c r="B2316" s="180" t="n">
        <v>55</v>
      </c>
      <c r="C2316" s="194"/>
    </row>
    <row r="2317" customFormat="false" ht="12.75" hidden="false" customHeight="false" outlineLevel="0" collapsed="false">
      <c r="B2317" s="180" t="n">
        <v>5</v>
      </c>
      <c r="C2317" s="194"/>
    </row>
    <row r="2318" customFormat="false" ht="12.75" hidden="false" customHeight="false" outlineLevel="0" collapsed="false">
      <c r="B2318" s="180" t="n">
        <v>6</v>
      </c>
      <c r="C2318" s="194"/>
    </row>
    <row r="2319" customFormat="false" ht="12.75" hidden="false" customHeight="false" outlineLevel="0" collapsed="false">
      <c r="B2319" s="180" t="n">
        <v>6</v>
      </c>
      <c r="C2319" s="194"/>
    </row>
    <row r="2320" customFormat="false" ht="12.75" hidden="false" customHeight="false" outlineLevel="0" collapsed="false">
      <c r="B2320" s="180" t="n">
        <v>6</v>
      </c>
      <c r="C2320" s="194"/>
    </row>
    <row r="2321" customFormat="false" ht="12.75" hidden="false" customHeight="false" outlineLevel="0" collapsed="false">
      <c r="B2321" s="180" t="n">
        <v>66</v>
      </c>
      <c r="C2321" s="194"/>
    </row>
    <row r="2322" customFormat="false" ht="12.75" hidden="false" customHeight="false" outlineLevel="0" collapsed="false">
      <c r="B2322" s="180" t="n">
        <v>6</v>
      </c>
      <c r="C2322" s="194"/>
    </row>
    <row r="2323" customFormat="false" ht="12.75" hidden="false" customHeight="false" outlineLevel="0" collapsed="false">
      <c r="B2323" s="180" t="n">
        <v>7</v>
      </c>
      <c r="C2323" s="194"/>
    </row>
    <row r="2324" customFormat="false" ht="12.75" hidden="false" customHeight="false" outlineLevel="0" collapsed="false">
      <c r="B2324" s="180" t="n">
        <v>7</v>
      </c>
      <c r="C2324" s="194"/>
    </row>
    <row r="2325" customFormat="false" ht="12.75" hidden="false" customHeight="false" outlineLevel="0" collapsed="false">
      <c r="B2325" s="180" t="n">
        <v>7</v>
      </c>
      <c r="C2325" s="194"/>
    </row>
    <row r="2326" customFormat="false" ht="12.75" hidden="false" customHeight="false" outlineLevel="0" collapsed="false">
      <c r="B2326" s="180" t="n">
        <v>77</v>
      </c>
      <c r="C2326" s="194"/>
    </row>
    <row r="2327" customFormat="false" ht="12.75" hidden="false" customHeight="false" outlineLevel="0" collapsed="false">
      <c r="B2327" s="180" t="n">
        <v>8</v>
      </c>
      <c r="C2327" s="194"/>
    </row>
    <row r="2328" customFormat="false" ht="12.75" hidden="false" customHeight="false" outlineLevel="0" collapsed="false">
      <c r="B2328" s="180" t="n">
        <v>8</v>
      </c>
      <c r="C2328" s="194"/>
    </row>
    <row r="2329" customFormat="false" ht="12.75" hidden="false" customHeight="false" outlineLevel="0" collapsed="false">
      <c r="B2329" s="180" t="n">
        <v>8</v>
      </c>
      <c r="C2329" s="194"/>
    </row>
    <row r="2330" customFormat="false" ht="12.75" hidden="false" customHeight="false" outlineLevel="0" collapsed="false">
      <c r="B2330" s="180" t="n">
        <v>88</v>
      </c>
      <c r="C2330" s="194"/>
    </row>
    <row r="2331" customFormat="false" ht="12.75" hidden="false" customHeight="false" outlineLevel="0" collapsed="false">
      <c r="B2331" s="180" t="n">
        <v>9</v>
      </c>
      <c r="C2331" s="194"/>
    </row>
    <row r="2332" customFormat="false" ht="12.75" hidden="false" customHeight="false" outlineLevel="0" collapsed="false">
      <c r="B2332" s="180" t="n">
        <v>9</v>
      </c>
      <c r="C2332" s="194"/>
    </row>
    <row r="2333" customFormat="false" ht="12.75" hidden="false" customHeight="false" outlineLevel="0" collapsed="false">
      <c r="B2333" s="180" t="n">
        <v>9</v>
      </c>
      <c r="C2333" s="194"/>
    </row>
    <row r="2334" customFormat="false" ht="12.75" hidden="false" customHeight="false" outlineLevel="0" collapsed="false">
      <c r="B2334" s="180" t="n">
        <v>99</v>
      </c>
      <c r="C2334" s="194" t="n">
        <v>85</v>
      </c>
    </row>
    <row r="2337" customFormat="false" ht="12.75" hidden="false" customHeight="false" outlineLevel="0" collapsed="false">
      <c r="B2337" s="180" t="n">
        <v>4</v>
      </c>
    </row>
    <row r="2338" customFormat="false" ht="12.75" hidden="false" customHeight="false" outlineLevel="0" collapsed="false">
      <c r="B2338" s="180" t="n">
        <v>6</v>
      </c>
    </row>
    <row r="2342" customFormat="false" ht="12.75" hidden="false" customHeight="false" outlineLevel="0" collapsed="false">
      <c r="B2342" s="180" t="n">
        <v>1</v>
      </c>
    </row>
    <row r="2346" customFormat="false" ht="12.75" hidden="false" customHeight="false" outlineLevel="0" collapsed="false">
      <c r="B2346" s="180" t="n">
        <v>9</v>
      </c>
    </row>
    <row r="2347" customFormat="false" ht="12.75" hidden="false" customHeight="false" outlineLevel="0" collapsed="false">
      <c r="B2347" s="180" t="n">
        <v>59</v>
      </c>
    </row>
    <row r="2352" customFormat="false" ht="12.75" hidden="false" customHeight="false" outlineLevel="0" collapsed="false">
      <c r="B2352" s="180" t="n">
        <v>5</v>
      </c>
      <c r="C2352" s="194"/>
    </row>
    <row r="2356" customFormat="false" ht="12.75" hidden="false" customHeight="false" outlineLevel="0" collapsed="false">
      <c r="B2356" s="180" t="n">
        <v>5</v>
      </c>
      <c r="C2356" s="194" t="n">
        <v>6</v>
      </c>
    </row>
    <row r="2357" customFormat="false" ht="12.75" hidden="false" customHeight="false" outlineLevel="0" collapsed="false">
      <c r="B2357" s="180" t="n">
        <v>5</v>
      </c>
      <c r="C2357" s="194"/>
    </row>
    <row r="2361" customFormat="false" ht="12.75" hidden="false" customHeight="false" outlineLevel="0" collapsed="false">
      <c r="B2361" s="180" t="n">
        <v>8</v>
      </c>
      <c r="C2361" s="194"/>
    </row>
    <row r="2362" customFormat="false" ht="12.75" hidden="false" customHeight="false" outlineLevel="0" collapsed="false">
      <c r="B2362" s="180" t="n">
        <v>0</v>
      </c>
      <c r="C2362" s="194"/>
    </row>
    <row r="2371" customFormat="false" ht="12.75" hidden="false" customHeight="false" outlineLevel="0" collapsed="false">
      <c r="B2371" s="180" t="s">
        <v>164</v>
      </c>
    </row>
    <row r="2373" customFormat="false" ht="12.75" hidden="false" customHeight="false" outlineLevel="0" collapsed="false">
      <c r="B2373" s="180" t="n">
        <v>0</v>
      </c>
    </row>
    <row r="2375" customFormat="false" ht="12.75" hidden="false" customHeight="false" outlineLevel="0" collapsed="false">
      <c r="B2375" s="180" t="n">
        <v>4</v>
      </c>
    </row>
    <row r="2376" customFormat="false" ht="12.75" hidden="false" customHeight="false" outlineLevel="0" collapsed="false">
      <c r="B2376" s="180" t="n">
        <v>8</v>
      </c>
    </row>
    <row r="2377" customFormat="false" ht="12.75" hidden="false" customHeight="false" outlineLevel="0" collapsed="false">
      <c r="B2377" s="180" t="n">
        <v>2</v>
      </c>
    </row>
    <row r="2380" customFormat="false" ht="12.75" hidden="false" customHeight="false" outlineLevel="0" collapsed="false">
      <c r="B2380" s="180" t="n">
        <v>11</v>
      </c>
    </row>
    <row r="2381" customFormat="false" ht="12.75" hidden="false" customHeight="false" outlineLevel="0" collapsed="false">
      <c r="B2381" s="180" t="s">
        <v>165</v>
      </c>
    </row>
    <row r="2389" customFormat="false" ht="12.75" hidden="false" customHeight="false" outlineLevel="0" collapsed="false">
      <c r="B2389" s="180" t="s">
        <v>166</v>
      </c>
    </row>
    <row r="2399" customFormat="false" ht="12.75" hidden="false" customHeight="false" outlineLevel="0" collapsed="false">
      <c r="B2399" s="180" t="s">
        <v>167</v>
      </c>
    </row>
    <row r="2400" customFormat="false" ht="12.75" hidden="false" customHeight="false" outlineLevel="0" collapsed="false">
      <c r="B2400" s="180" t="n">
        <v>1</v>
      </c>
    </row>
    <row r="2401" customFormat="false" ht="12.75" hidden="false" customHeight="false" outlineLevel="0" collapsed="false">
      <c r="B2401" s="180" t="n">
        <v>19966</v>
      </c>
    </row>
    <row r="2403" customFormat="false" ht="12.75" hidden="false" customHeight="false" outlineLevel="0" collapsed="false">
      <c r="B2403" s="180" t="n">
        <v>3</v>
      </c>
    </row>
    <row r="2404" customFormat="false" ht="12.75" hidden="false" customHeight="false" outlineLevel="0" collapsed="false">
      <c r="B2404" s="180" t="n">
        <v>-1</v>
      </c>
    </row>
    <row r="2406" customFormat="false" ht="12.75" hidden="false" customHeight="false" outlineLevel="0" collapsed="false">
      <c r="B2406" s="180" t="n">
        <v>3</v>
      </c>
    </row>
    <row r="2407" customFormat="false" ht="12.75" hidden="false" customHeight="false" outlineLevel="0" collapsed="false">
      <c r="B2407" s="180" t="n">
        <v>-2</v>
      </c>
    </row>
    <row r="2409" customFormat="false" ht="12.75" hidden="false" customHeight="false" outlineLevel="0" collapsed="false">
      <c r="B2409" s="180" t="n">
        <v>3</v>
      </c>
    </row>
    <row r="2410" customFormat="false" ht="12.75" hidden="false" customHeight="false" outlineLevel="0" collapsed="false">
      <c r="B2410" s="180" t="n">
        <v>0</v>
      </c>
    </row>
    <row r="2411" customFormat="false" ht="12.75" hidden="false" customHeight="false" outlineLevel="0" collapsed="false">
      <c r="B2411" s="180" t="n">
        <v>-3</v>
      </c>
    </row>
    <row r="2413" customFormat="false" ht="12.75" hidden="false" customHeight="false" outlineLevel="0" collapsed="false">
      <c r="B2413" s="180" t="n">
        <v>34</v>
      </c>
    </row>
    <row r="2414" customFormat="false" ht="12.75" hidden="false" customHeight="false" outlineLevel="0" collapsed="false">
      <c r="B2414" s="180" t="n">
        <v>-4</v>
      </c>
    </row>
    <row r="2415" customFormat="false" ht="12.75" hidden="false" customHeight="false" outlineLevel="0" collapsed="false">
      <c r="B2415" s="180" t="n">
        <v>-5</v>
      </c>
    </row>
    <row r="2416" customFormat="false" ht="12.75" hidden="false" customHeight="false" outlineLevel="0" collapsed="false">
      <c r="B2416" s="180" t="n">
        <v>-6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6"/>
  <sheetViews>
    <sheetView showFormulas="false" showGridLines="true" showRowColHeaders="true" showZeros="true" rightToLeft="false" tabSelected="false" showOutlineSymbols="true" defaultGridColor="true" view="normal" topLeftCell="A3" colorId="64" zoomScale="90" zoomScaleNormal="90" zoomScalePageLayoutView="100" workbookViewId="0">
      <selection pane="topLeft" activeCell="D15" activeCellId="0" sqref="D1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" width="9.14"/>
    <col collapsed="false" customWidth="true" hidden="false" outlineLevel="0" max="2" min="2" style="90" width="10.28"/>
    <col collapsed="false" customWidth="true" hidden="false" outlineLevel="0" max="3" min="3" style="1" width="11.13"/>
    <col collapsed="false" customWidth="true" hidden="false" outlineLevel="0" max="4" min="4" style="1" width="11.56"/>
    <col collapsed="false" customWidth="false" hidden="false" outlineLevel="0" max="8" min="5" style="1" width="9.14"/>
    <col collapsed="false" customWidth="true" hidden="false" outlineLevel="0" max="9" min="9" style="1" width="12.99"/>
    <col collapsed="false" customWidth="true" hidden="false" outlineLevel="0" max="10" min="10" style="1" width="10.28"/>
    <col collapsed="false" customWidth="false" hidden="false" outlineLevel="0" max="257" min="11" style="1" width="9.14"/>
  </cols>
  <sheetData>
    <row r="1" customFormat="false" ht="13.5" hidden="false" customHeight="false" outlineLevel="0" collapsed="false"/>
    <row r="2" customFormat="false" ht="16.5" hidden="false" customHeight="false" outlineLevel="0" collapsed="false">
      <c r="A2" s="71" t="s">
        <v>175</v>
      </c>
      <c r="I2" s="10" t="s">
        <v>169</v>
      </c>
      <c r="J2" s="72" t="n">
        <v>37135</v>
      </c>
    </row>
    <row r="3" customFormat="false" ht="13.5" hidden="false" customHeight="false" outlineLevel="0" collapsed="false">
      <c r="A3" s="136"/>
    </row>
    <row r="4" customFormat="false" ht="13.5" hidden="false" customHeight="false" outlineLevel="0" collapsed="false">
      <c r="A4" s="200"/>
      <c r="B4" s="105" t="s">
        <v>176</v>
      </c>
      <c r="C4" s="10" t="s">
        <v>176</v>
      </c>
      <c r="D4" s="10" t="s">
        <v>177</v>
      </c>
    </row>
    <row r="5" customFormat="false" ht="13.5" hidden="false" customHeight="false" outlineLevel="0" collapsed="false">
      <c r="A5" s="48"/>
      <c r="B5" s="105" t="s">
        <v>178</v>
      </c>
      <c r="C5" s="10" t="s">
        <v>179</v>
      </c>
      <c r="D5" s="10" t="s">
        <v>178</v>
      </c>
    </row>
    <row r="6" customFormat="false" ht="13.5" hidden="false" customHeight="false" outlineLevel="0" collapsed="false">
      <c r="A6" s="43" t="n">
        <v>36342</v>
      </c>
      <c r="B6" s="201" t="n">
        <v>16.6533293281112</v>
      </c>
      <c r="C6" s="202" t="n">
        <v>12749.1223008289</v>
      </c>
      <c r="D6" s="201" t="n">
        <v>18.7291304347826</v>
      </c>
    </row>
    <row r="7" customFormat="false" ht="13.5" hidden="false" customHeight="false" outlineLevel="0" collapsed="false">
      <c r="A7" s="43" t="n">
        <f aca="false">DATE(YEAR(A6),MONTH(A6)+1,1)</f>
        <v>36373</v>
      </c>
      <c r="B7" s="201" t="n">
        <v>18.5014968966807</v>
      </c>
      <c r="C7" s="202" t="n">
        <v>13517.0665274313</v>
      </c>
      <c r="D7" s="201" t="n">
        <v>20.437619047619</v>
      </c>
    </row>
    <row r="8" customFormat="false" ht="13.5" hidden="false" customHeight="false" outlineLevel="0" collapsed="false">
      <c r="A8" s="43" t="n">
        <f aca="false">DATE(YEAR(A7),MONTH(A7)+1,1)</f>
        <v>36404</v>
      </c>
      <c r="B8" s="201" t="n">
        <v>20.2393934420003</v>
      </c>
      <c r="C8" s="202" t="n">
        <v>14033.4859466713</v>
      </c>
      <c r="D8" s="201" t="n">
        <v>22.8427272727273</v>
      </c>
    </row>
    <row r="9" customFormat="false" ht="13.5" hidden="false" customHeight="false" outlineLevel="0" collapsed="false">
      <c r="A9" s="43" t="n">
        <f aca="false">DATE(YEAR(A8),MONTH(A8)+1,1)</f>
        <v>36434</v>
      </c>
      <c r="B9" s="201" t="n">
        <v>22.5806474099794</v>
      </c>
      <c r="C9" s="202" t="n">
        <v>15102.0206490929</v>
      </c>
      <c r="D9" s="201" t="n">
        <v>22.2433333333333</v>
      </c>
    </row>
    <row r="10" customFormat="false" ht="13.5" hidden="false" customHeight="false" outlineLevel="0" collapsed="false">
      <c r="A10" s="43" t="n">
        <f aca="false">DATE(YEAR(A9),MONTH(A9)+1,1)</f>
        <v>36465</v>
      </c>
      <c r="B10" s="201" t="n">
        <v>23.1342994660672</v>
      </c>
      <c r="C10" s="202" t="n">
        <v>15303.5349286484</v>
      </c>
      <c r="D10" s="201" t="n">
        <v>24.2386363636364</v>
      </c>
    </row>
    <row r="11" customFormat="false" ht="13.5" hidden="false" customHeight="false" outlineLevel="0" collapsed="false">
      <c r="A11" s="43" t="n">
        <f aca="false">DATE(YEAR(A10),MONTH(A10)+1,1)</f>
        <v>36495</v>
      </c>
      <c r="B11" s="201" t="n">
        <v>24.6657344902564</v>
      </c>
      <c r="C11" s="202" t="n">
        <v>16097.093392791</v>
      </c>
      <c r="D11" s="201" t="n">
        <v>25.157</v>
      </c>
    </row>
    <row r="12" customFormat="false" ht="13.5" hidden="false" customHeight="false" outlineLevel="0" collapsed="false">
      <c r="A12" s="43" t="n">
        <f aca="false">DATE(YEAR(A11),MONTH(A11)+1,1)</f>
        <v>36526</v>
      </c>
      <c r="B12" s="201" t="n">
        <v>25.7239902239474</v>
      </c>
      <c r="C12" s="202" t="n">
        <v>16771.5433523231</v>
      </c>
      <c r="D12" s="201" t="n">
        <v>25.2215</v>
      </c>
    </row>
    <row r="13" customFormat="false" ht="13.5" hidden="false" customHeight="false" outlineLevel="0" collapsed="false">
      <c r="A13" s="43" t="n">
        <f aca="false">DATE(YEAR(A12),MONTH(A12)+1,1)</f>
        <v>36557</v>
      </c>
      <c r="B13" s="201" t="n">
        <v>26.0111316219329</v>
      </c>
      <c r="C13" s="202" t="n">
        <v>17458.0941625472</v>
      </c>
      <c r="D13" s="201" t="n">
        <v>27.0280952380952</v>
      </c>
    </row>
    <row r="14" customFormat="false" ht="13.5" hidden="false" customHeight="false" outlineLevel="0" collapsed="false">
      <c r="A14" s="43" t="n">
        <f aca="false">DATE(YEAR(A13),MONTH(A13)+1,1)</f>
        <v>36586</v>
      </c>
      <c r="B14" s="201" t="n">
        <v>26.8204428633378</v>
      </c>
      <c r="C14" s="202" t="n">
        <v>18281.8747114481</v>
      </c>
      <c r="D14" s="201" t="n">
        <v>27.2726086956522</v>
      </c>
    </row>
    <row r="15" customFormat="false" ht="13.5" hidden="false" customHeight="false" outlineLevel="0" collapsed="false">
      <c r="A15" s="43" t="n">
        <f aca="false">DATE(YEAR(A14),MONTH(A14)+1,1)</f>
        <v>36617</v>
      </c>
      <c r="B15" s="201" t="n">
        <v>27.2358663025382</v>
      </c>
      <c r="C15" s="202" t="n">
        <v>18169.6291898725</v>
      </c>
      <c r="D15" s="201" t="n">
        <v>23.1361111111111</v>
      </c>
    </row>
    <row r="16" customFormat="false" ht="13.5" hidden="false" customHeight="false" outlineLevel="0" collapsed="false">
      <c r="A16" s="43" t="n">
        <f aca="false">DATE(YEAR(A15),MONTH(A15)+1,1)</f>
        <v>36647</v>
      </c>
      <c r="B16" s="201" t="n">
        <v>25.1138063905032</v>
      </c>
      <c r="C16" s="202" t="n">
        <v>16959.3595330479</v>
      </c>
      <c r="D16" s="201" t="n">
        <v>27.4795238095238</v>
      </c>
    </row>
    <row r="17" customFormat="false" ht="13.5" hidden="false" customHeight="false" outlineLevel="0" collapsed="false">
      <c r="A17" s="43" t="n">
        <f aca="false">DATE(YEAR(A16),MONTH(A16)+1,1)</f>
        <v>36678</v>
      </c>
      <c r="B17" s="201" t="n">
        <v>27.4255682661921</v>
      </c>
      <c r="C17" s="202" t="n">
        <v>18457.0204683791</v>
      </c>
      <c r="D17" s="201" t="n">
        <v>29.7609090909091</v>
      </c>
    </row>
    <row r="18" customFormat="false" ht="13.5" hidden="false" customHeight="false" outlineLevel="0" collapsed="false">
      <c r="A18" s="43" t="n">
        <f aca="false">DATE(YEAR(A17),MONTH(A17)+1,1)</f>
        <v>36708</v>
      </c>
      <c r="B18" s="201" t="n">
        <v>29.3205388210882</v>
      </c>
      <c r="C18" s="202" t="n">
        <v>19582.0254658433</v>
      </c>
      <c r="D18" s="201" t="n">
        <v>28.6661904761905</v>
      </c>
    </row>
    <row r="19" customFormat="false" ht="13.5" hidden="false" customHeight="false" outlineLevel="0" collapsed="false">
      <c r="A19" s="43" t="n">
        <f aca="false">DATE(YEAR(A18),MONTH(A18)+1,1)</f>
        <v>36739</v>
      </c>
      <c r="B19" s="201" t="n">
        <v>29.0376267934819</v>
      </c>
      <c r="C19" s="202" t="n">
        <v>19851.9978551666</v>
      </c>
      <c r="D19" s="201" t="n">
        <v>30.2254545454546</v>
      </c>
    </row>
    <row r="20" customFormat="false" ht="13.5" hidden="false" customHeight="false" outlineLevel="0" collapsed="false">
      <c r="A20" s="43" t="n">
        <f aca="false">DATE(YEAR(A19),MONTH(A19)+1,1)</f>
        <v>36770</v>
      </c>
      <c r="B20" s="201" t="n">
        <v>29.3446227713385</v>
      </c>
      <c r="C20" s="202" t="n">
        <v>19675.1591102715</v>
      </c>
      <c r="D20" s="201" t="n">
        <v>32.3304761904762</v>
      </c>
    </row>
    <row r="21" customFormat="false" ht="13.5" hidden="false" customHeight="false" outlineLevel="0" collapsed="false">
      <c r="A21" s="43" t="n">
        <f aca="false">DATE(YEAR(A20),MONTH(A20)+1,1)</f>
        <v>36800</v>
      </c>
      <c r="B21" s="201" t="n">
        <v>31.5905538812988</v>
      </c>
      <c r="C21" s="202" t="n">
        <v>21424.3989214038</v>
      </c>
      <c r="D21" s="201" t="n">
        <v>31.3859090909091</v>
      </c>
    </row>
    <row r="22" customFormat="false" ht="13.5" hidden="false" customHeight="false" outlineLevel="0" collapsed="false">
      <c r="A22" s="43" t="n">
        <f aca="false">DATE(YEAR(A21),MONTH(A21)+1,1)</f>
        <v>36831</v>
      </c>
      <c r="B22" s="201" t="n">
        <v>32.356581264889</v>
      </c>
      <c r="C22" s="202" t="n">
        <v>22007.0948739449</v>
      </c>
      <c r="D22" s="201" t="n">
        <v>32.3822727272727</v>
      </c>
    </row>
    <row r="23" customFormat="false" ht="13.5" hidden="false" customHeight="false" outlineLevel="0" collapsed="false">
      <c r="A23" s="43" t="n">
        <f aca="false">DATE(YEAR(A22),MONTH(A22)+1,1)</f>
        <v>36861</v>
      </c>
      <c r="B23" s="201" t="n">
        <v>31.8936525214205</v>
      </c>
      <c r="C23" s="202" t="n">
        <v>22225.1761182628</v>
      </c>
      <c r="D23" s="201" t="n">
        <v>25.97</v>
      </c>
    </row>
    <row r="24" customFormat="false" ht="13.5" hidden="false" customHeight="false" outlineLevel="0" collapsed="false">
      <c r="A24" s="43" t="n">
        <f aca="false">DATE(YEAR(A23),MONTH(A23)+1,1)</f>
        <v>36892</v>
      </c>
      <c r="B24" s="201" t="n">
        <v>25.5972960354835</v>
      </c>
      <c r="C24" s="202" t="n">
        <v>18573.3894026554</v>
      </c>
      <c r="D24" s="201" t="n">
        <v>25.8390909090909</v>
      </c>
    </row>
    <row r="25" customFormat="false" ht="13.5" hidden="false" customHeight="false" outlineLevel="0" collapsed="false">
      <c r="A25" s="43" t="n">
        <f aca="false">DATE(YEAR(A24),MONTH(A24)+1,1)</f>
        <v>36923</v>
      </c>
      <c r="B25" s="201" t="n">
        <v>25.1701001274935</v>
      </c>
      <c r="C25" s="202" t="n">
        <v>18425.9057661895</v>
      </c>
      <c r="D25" s="201" t="n">
        <v>27.6345</v>
      </c>
    </row>
    <row r="26" customFormat="false" ht="13.5" hidden="false" customHeight="false" outlineLevel="0" collapsed="false">
      <c r="A26" s="43" t="n">
        <f aca="false">DATE(YEAR(A25),MONTH(A25)+1,1)</f>
        <v>36951</v>
      </c>
      <c r="B26" s="201" t="n">
        <v>26.0489854889313</v>
      </c>
      <c r="C26" s="202" t="n">
        <v>19364.5877536036</v>
      </c>
      <c r="D26" s="201" t="n">
        <v>25.4486363636364</v>
      </c>
    </row>
    <row r="27" customFormat="false" ht="13.5" hidden="false" customHeight="false" outlineLevel="0" collapsed="false">
      <c r="A27" s="43" t="n">
        <f aca="false">DATE(YEAR(A26),MONTH(A26)+1,1)</f>
        <v>36982</v>
      </c>
      <c r="B27" s="201" t="n">
        <v>25.9061980499927</v>
      </c>
      <c r="C27" s="202" t="n">
        <v>20211.5466868886</v>
      </c>
      <c r="D27" s="201" t="n">
        <v>26.3957894736842</v>
      </c>
    </row>
    <row r="28" customFormat="false" ht="13.5" hidden="false" customHeight="false" outlineLevel="0" collapsed="false">
      <c r="A28" s="43" t="n">
        <f aca="false">DATE(YEAR(A27),MONTH(A27)+1,1)</f>
        <v>37012</v>
      </c>
      <c r="B28" s="201" t="n">
        <v>26.1762667055742</v>
      </c>
      <c r="C28" s="202" t="n">
        <v>20187.0037508463</v>
      </c>
      <c r="D28" s="201" t="n">
        <v>28.5608695652174</v>
      </c>
    </row>
    <row r="29" customFormat="false" ht="13.5" hidden="false" customHeight="false" outlineLevel="0" collapsed="false">
      <c r="A29" s="43" t="n">
        <f aca="false">DATE(YEAR(A28),MONTH(A28)+1,1)</f>
        <v>37043</v>
      </c>
      <c r="B29" s="201" t="n">
        <v>27.6310550974807</v>
      </c>
      <c r="C29" s="202" t="n">
        <v>21002.4827569675</v>
      </c>
      <c r="D29" s="201" t="n">
        <v>27.8647619047619</v>
      </c>
    </row>
    <row r="30" customFormat="false" ht="13.5" hidden="false" customHeight="false" outlineLevel="0" collapsed="false">
      <c r="A30" s="43" t="n">
        <f aca="false">DATE(YEAR(A29),MONTH(A29)+1,1)</f>
        <v>37073</v>
      </c>
      <c r="B30" s="203" t="n">
        <v>27.6962039816054</v>
      </c>
      <c r="C30" s="202" t="n">
        <v>21663.3795096972</v>
      </c>
      <c r="D30" s="204" t="n">
        <v>25.2372727272727</v>
      </c>
    </row>
    <row r="31" customFormat="false" ht="13.5" hidden="false" customHeight="false" outlineLevel="0" collapsed="false">
      <c r="A31" s="43" t="n">
        <f aca="false">DATE(YEAR(A30),MONTH(A30)+1,1)</f>
        <v>37104</v>
      </c>
      <c r="B31" s="203" t="n">
        <v>25.9351991665067</v>
      </c>
      <c r="C31" s="202" t="n">
        <v>20161.9166677994</v>
      </c>
      <c r="D31" s="204" t="n">
        <v>25.7233333333333</v>
      </c>
    </row>
    <row r="32" customFormat="false" ht="13.5" hidden="false" customHeight="false" outlineLevel="0" collapsed="false">
      <c r="A32" s="43" t="n">
        <f aca="false">DATE(YEAR(A31),MONTH(A31)+1,1)</f>
        <v>37135</v>
      </c>
      <c r="B32" s="203"/>
      <c r="C32" s="205"/>
      <c r="D32" s="204" t="n">
        <v>26.1247368421053</v>
      </c>
    </row>
    <row r="33" customFormat="false" ht="13.5" hidden="false" customHeight="false" outlineLevel="0" collapsed="false">
      <c r="A33" s="43" t="n">
        <f aca="false">DATE(YEAR(A32),MONTH(A32)+1,1)</f>
        <v>37165</v>
      </c>
      <c r="B33" s="201"/>
      <c r="C33" s="205"/>
      <c r="D33" s="205"/>
    </row>
    <row r="34" customFormat="false" ht="13.5" hidden="false" customHeight="false" outlineLevel="0" collapsed="false">
      <c r="A34" s="43" t="n">
        <f aca="false">DATE(YEAR(A33),MONTH(A33)+1,1)</f>
        <v>37196</v>
      </c>
      <c r="B34" s="201"/>
      <c r="C34" s="205"/>
      <c r="D34" s="205"/>
    </row>
    <row r="35" customFormat="false" ht="13.5" hidden="false" customHeight="false" outlineLevel="0" collapsed="false">
      <c r="A35" s="43" t="n">
        <f aca="false">DATE(YEAR(A34),MONTH(A34)+1,1)</f>
        <v>37226</v>
      </c>
      <c r="B35" s="201"/>
      <c r="C35" s="205"/>
      <c r="D35" s="205"/>
    </row>
    <row r="36" customFormat="false" ht="13.5" hidden="false" customHeight="false" outlineLevel="0" collapsed="false">
      <c r="A36" s="43" t="n">
        <f aca="false">DATE(YEAR(A35),MONTH(A35)+1,1)</f>
        <v>37257</v>
      </c>
      <c r="B36" s="201"/>
      <c r="C36" s="205"/>
      <c r="D36" s="205"/>
    </row>
    <row r="37" customFormat="false" ht="13.5" hidden="false" customHeight="false" outlineLevel="0" collapsed="false">
      <c r="A37" s="43" t="n">
        <f aca="false">DATE(YEAR(A36),MONTH(A36)+1,1)</f>
        <v>37288</v>
      </c>
      <c r="B37" s="201"/>
      <c r="C37" s="205"/>
      <c r="D37" s="205"/>
    </row>
    <row r="38" customFormat="false" ht="13.5" hidden="false" customHeight="false" outlineLevel="0" collapsed="false">
      <c r="A38" s="43" t="n">
        <f aca="false">DATE(YEAR(A37),MONTH(A37)+1,1)</f>
        <v>37316</v>
      </c>
      <c r="B38" s="201"/>
      <c r="C38" s="205"/>
      <c r="D38" s="205"/>
    </row>
    <row r="39" customFormat="false" ht="13.5" hidden="false" customHeight="false" outlineLevel="0" collapsed="false">
      <c r="A39" s="43" t="n">
        <f aca="false">DATE(YEAR(A38),MONTH(A38)+1,1)</f>
        <v>37347</v>
      </c>
      <c r="B39" s="201"/>
      <c r="C39" s="205"/>
      <c r="D39" s="205"/>
    </row>
    <row r="40" customFormat="false" ht="13.5" hidden="false" customHeight="false" outlineLevel="0" collapsed="false">
      <c r="A40" s="43" t="n">
        <f aca="false">DATE(YEAR(A39),MONTH(A39)+1,1)</f>
        <v>37377</v>
      </c>
      <c r="B40" s="201"/>
      <c r="C40" s="205"/>
      <c r="D40" s="205"/>
    </row>
    <row r="41" customFormat="false" ht="13.5" hidden="false" customHeight="false" outlineLevel="0" collapsed="false">
      <c r="A41" s="43" t="n">
        <f aca="false">DATE(YEAR(A40),MONTH(A40)+1,1)</f>
        <v>37408</v>
      </c>
      <c r="B41" s="201"/>
      <c r="C41" s="205"/>
      <c r="D41" s="205"/>
    </row>
    <row r="42" customFormat="false" ht="13.5" hidden="false" customHeight="false" outlineLevel="0" collapsed="false">
      <c r="A42" s="43" t="n">
        <f aca="false">DATE(YEAR(A41),MONTH(A41)+1,1)</f>
        <v>37438</v>
      </c>
      <c r="B42" s="201"/>
      <c r="C42" s="205"/>
      <c r="D42" s="205"/>
    </row>
    <row r="43" customFormat="false" ht="13.5" hidden="false" customHeight="false" outlineLevel="0" collapsed="false">
      <c r="A43" s="43" t="n">
        <f aca="false">DATE(YEAR(A42),MONTH(A42)+1,1)</f>
        <v>37469</v>
      </c>
      <c r="B43" s="201"/>
      <c r="C43" s="205"/>
      <c r="D43" s="205"/>
    </row>
    <row r="44" customFormat="false" ht="13.5" hidden="false" customHeight="false" outlineLevel="0" collapsed="false">
      <c r="A44" s="43" t="n">
        <f aca="false">DATE(YEAR(A43),MONTH(A43)+1,1)</f>
        <v>37500</v>
      </c>
      <c r="B44" s="201"/>
      <c r="C44" s="205"/>
      <c r="D44" s="205"/>
    </row>
    <row r="45" customFormat="false" ht="13.5" hidden="false" customHeight="false" outlineLevel="0" collapsed="false">
      <c r="A45" s="43" t="n">
        <f aca="false">DATE(YEAR(A44),MONTH(A44)+1,1)</f>
        <v>37530</v>
      </c>
      <c r="B45" s="201"/>
      <c r="C45" s="205"/>
      <c r="D45" s="205"/>
    </row>
    <row r="46" customFormat="false" ht="13.5" hidden="false" customHeight="false" outlineLevel="0" collapsed="false">
      <c r="A46" s="43" t="n">
        <f aca="false">DATE(YEAR(A45),MONTH(A45)+1,1)</f>
        <v>37561</v>
      </c>
      <c r="B46" s="201"/>
      <c r="C46" s="205"/>
      <c r="D46" s="205"/>
    </row>
    <row r="47" customFormat="false" ht="13.5" hidden="false" customHeight="false" outlineLevel="0" collapsed="false">
      <c r="A47" s="43" t="n">
        <f aca="false">DATE(YEAR(A46),MONTH(A46)+1,1)</f>
        <v>37591</v>
      </c>
      <c r="B47" s="201"/>
      <c r="C47" s="205"/>
      <c r="D47" s="205"/>
    </row>
    <row r="48" customFormat="false" ht="13.5" hidden="false" customHeight="false" outlineLevel="0" collapsed="false">
      <c r="A48" s="43" t="n">
        <f aca="false">DATE(YEAR(A47),MONTH(A47)+1,1)</f>
        <v>37622</v>
      </c>
      <c r="B48" s="201"/>
      <c r="C48" s="205"/>
      <c r="D48" s="205"/>
    </row>
    <row r="49" customFormat="false" ht="13.5" hidden="false" customHeight="false" outlineLevel="0" collapsed="false">
      <c r="A49" s="43" t="n">
        <f aca="false">DATE(YEAR(A48),MONTH(A48)+1,1)</f>
        <v>37653</v>
      </c>
      <c r="B49" s="201"/>
      <c r="C49" s="205"/>
      <c r="D49" s="205"/>
    </row>
    <row r="50" customFormat="false" ht="13.5" hidden="false" customHeight="false" outlineLevel="0" collapsed="false">
      <c r="A50" s="43" t="n">
        <f aca="false">DATE(YEAR(A49),MONTH(A49)+1,1)</f>
        <v>37681</v>
      </c>
      <c r="B50" s="201"/>
      <c r="C50" s="205"/>
      <c r="D50" s="205"/>
    </row>
    <row r="51" customFormat="false" ht="13.5" hidden="false" customHeight="false" outlineLevel="0" collapsed="false">
      <c r="A51" s="43" t="n">
        <f aca="false">DATE(YEAR(A50),MONTH(A50)+1,1)</f>
        <v>37712</v>
      </c>
      <c r="B51" s="201"/>
      <c r="C51" s="205"/>
      <c r="D51" s="205"/>
    </row>
    <row r="52" customFormat="false" ht="13.5" hidden="false" customHeight="false" outlineLevel="0" collapsed="false">
      <c r="A52" s="43" t="n">
        <f aca="false">DATE(YEAR(A51),MONTH(A51)+1,1)</f>
        <v>37742</v>
      </c>
      <c r="B52" s="201"/>
      <c r="C52" s="205"/>
      <c r="D52" s="205"/>
    </row>
    <row r="53" customFormat="false" ht="13.5" hidden="false" customHeight="false" outlineLevel="0" collapsed="false">
      <c r="A53" s="43" t="n">
        <f aca="false">DATE(YEAR(A52),MONTH(A52)+1,1)</f>
        <v>37773</v>
      </c>
      <c r="B53" s="201"/>
      <c r="C53" s="205"/>
      <c r="D53" s="205"/>
    </row>
    <row r="54" customFormat="false" ht="13.5" hidden="false" customHeight="false" outlineLevel="0" collapsed="false">
      <c r="A54" s="43" t="n">
        <f aca="false">DATE(YEAR(A53),MONTH(A53)+1,1)</f>
        <v>37803</v>
      </c>
      <c r="B54" s="201"/>
      <c r="C54" s="205"/>
      <c r="D54" s="205"/>
    </row>
    <row r="55" customFormat="false" ht="13.5" hidden="false" customHeight="false" outlineLevel="0" collapsed="false">
      <c r="A55" s="43" t="n">
        <f aca="false">DATE(YEAR(A54),MONTH(A54)+1,1)</f>
        <v>37834</v>
      </c>
      <c r="B55" s="201"/>
      <c r="C55" s="205"/>
      <c r="D55" s="205"/>
    </row>
    <row r="56" customFormat="false" ht="13.5" hidden="false" customHeight="false" outlineLevel="0" collapsed="false">
      <c r="A56" s="43" t="n">
        <f aca="false">DATE(YEAR(A55),MONTH(A55)+1,1)</f>
        <v>37865</v>
      </c>
      <c r="B56" s="201"/>
      <c r="C56" s="205"/>
      <c r="D56" s="205"/>
    </row>
    <row r="57" customFormat="false" ht="13.5" hidden="false" customHeight="false" outlineLevel="0" collapsed="false">
      <c r="A57" s="43" t="n">
        <f aca="false">DATE(YEAR(A56),MONTH(A56)+1,1)</f>
        <v>37895</v>
      </c>
      <c r="B57" s="201"/>
      <c r="C57" s="205"/>
      <c r="D57" s="205"/>
    </row>
    <row r="58" customFormat="false" ht="13.5" hidden="false" customHeight="false" outlineLevel="0" collapsed="false">
      <c r="A58" s="43" t="n">
        <f aca="false">DATE(YEAR(A57),MONTH(A57)+1,1)</f>
        <v>37926</v>
      </c>
      <c r="B58" s="201"/>
      <c r="C58" s="205"/>
      <c r="D58" s="205"/>
    </row>
    <row r="59" customFormat="false" ht="13.5" hidden="false" customHeight="false" outlineLevel="0" collapsed="false">
      <c r="A59" s="43" t="n">
        <f aca="false">DATE(YEAR(A58),MONTH(A58)+1,1)</f>
        <v>37956</v>
      </c>
      <c r="B59" s="201"/>
      <c r="C59" s="205"/>
      <c r="D59" s="205"/>
    </row>
    <row r="60" customFormat="false" ht="12.75" hidden="false" customHeight="false" outlineLevel="0" collapsed="false">
      <c r="A60" s="206"/>
    </row>
    <row r="61" customFormat="false" ht="12.75" hidden="false" customHeight="false" outlineLevel="0" collapsed="false">
      <c r="A61" s="206"/>
    </row>
    <row r="62" customFormat="false" ht="12.75" hidden="false" customHeight="false" outlineLevel="0" collapsed="false">
      <c r="A62" s="206"/>
    </row>
    <row r="63" customFormat="false" ht="12.75" hidden="false" customHeight="false" outlineLevel="0" collapsed="false">
      <c r="A63" s="206"/>
    </row>
    <row r="64" customFormat="false" ht="12.75" hidden="false" customHeight="false" outlineLevel="0" collapsed="false">
      <c r="A64" s="206"/>
    </row>
    <row r="65" customFormat="false" ht="12.75" hidden="false" customHeight="false" outlineLevel="0" collapsed="false">
      <c r="A65" s="206"/>
    </row>
    <row r="66" customFormat="false" ht="12.75" hidden="false" customHeight="false" outlineLevel="0" collapsed="false">
      <c r="A66" s="206"/>
    </row>
    <row r="67" customFormat="false" ht="12.75" hidden="false" customHeight="false" outlineLevel="0" collapsed="false">
      <c r="A67" s="206"/>
    </row>
    <row r="68" customFormat="false" ht="12.75" hidden="false" customHeight="false" outlineLevel="0" collapsed="false">
      <c r="A68" s="206"/>
    </row>
    <row r="69" customFormat="false" ht="12.75" hidden="false" customHeight="false" outlineLevel="0" collapsed="false">
      <c r="A69" s="206"/>
    </row>
    <row r="70" customFormat="false" ht="12.75" hidden="false" customHeight="false" outlineLevel="0" collapsed="false">
      <c r="A70" s="206"/>
    </row>
    <row r="71" customFormat="false" ht="12.75" hidden="false" customHeight="false" outlineLevel="0" collapsed="false">
      <c r="A71" s="206"/>
    </row>
    <row r="72" customFormat="false" ht="12.75" hidden="false" customHeight="false" outlineLevel="0" collapsed="false">
      <c r="A72" s="206"/>
    </row>
    <row r="73" customFormat="false" ht="12.75" hidden="false" customHeight="false" outlineLevel="0" collapsed="false">
      <c r="A73" s="206"/>
    </row>
    <row r="74" customFormat="false" ht="12.75" hidden="false" customHeight="false" outlineLevel="0" collapsed="false">
      <c r="A74" s="206"/>
    </row>
    <row r="75" customFormat="false" ht="12.75" hidden="false" customHeight="false" outlineLevel="0" collapsed="false">
      <c r="A75" s="206"/>
    </row>
    <row r="76" customFormat="false" ht="12.75" hidden="false" customHeight="false" outlineLevel="0" collapsed="false">
      <c r="A76" s="2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2001-06-26T18:19:00Z</dcterms:created>
  <dc:creator>nneale/ranai</dc:creator>
  <dc:description/>
  <dc:language>en-US</dc:language>
  <cp:lastModifiedBy>ranai</cp:lastModifiedBy>
  <dcterms:modified xsi:type="dcterms:W3CDTF">2001-10-17T23:27:46Z</dcterms:modified>
  <cp:revision>0</cp:revision>
  <dc:subject/>
  <dc:title/>
</cp:coreProperties>
</file>