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<sst xmlns="http://schemas.openxmlformats.org/spreadsheetml/2006/main" count="71" uniqueCount="50">
  <si>
    <t xml:space="preserve">JB - WHP</t>
  </si>
  <si>
    <t xml:space="preserve">TABLE 1</t>
  </si>
  <si>
    <t xml:space="preserve">Exhibit 8</t>
  </si>
  <si>
    <t xml:space="preserve">Current vs. Settlement Storage/Balancing Costs</t>
  </si>
  <si>
    <t xml:space="preserve">I. 99-07-003</t>
  </si>
  <si>
    <t xml:space="preserve">Current BCAP</t>
  </si>
  <si>
    <t xml:space="preserve">Comprehensive Settlement</t>
  </si>
  <si>
    <t xml:space="preserve">Difference</t>
  </si>
  <si>
    <t xml:space="preserve">LRMC</t>
  </si>
  <si>
    <t xml:space="preserve">Emb Cost</t>
  </si>
  <si>
    <t xml:space="preserve">(Settle less BCAP)</t>
  </si>
  <si>
    <t xml:space="preserve">Quantity</t>
  </si>
  <si>
    <t xml:space="preserve">Unit Rate</t>
  </si>
  <si>
    <t xml:space="preserve">Total MM $'s</t>
  </si>
  <si>
    <t xml:space="preserve">MM $'s</t>
  </si>
  <si>
    <t xml:space="preserve"> TOTAL STORAGE CAPACITY</t>
  </si>
  <si>
    <t xml:space="preserve">Inventory</t>
  </si>
  <si>
    <t xml:space="preserve">Injection</t>
  </si>
  <si>
    <t xml:space="preserve">Withdrawal</t>
  </si>
  <si>
    <t xml:space="preserve">    Total</t>
  </si>
  <si>
    <t xml:space="preserve">Unscaled</t>
  </si>
  <si>
    <t xml:space="preserve"> CORE:</t>
  </si>
  <si>
    <t xml:space="preserve">(Reservation)</t>
  </si>
  <si>
    <t xml:space="preserve">   Sub-Total</t>
  </si>
  <si>
    <t xml:space="preserve">Scaling Factor</t>
  </si>
  <si>
    <t xml:space="preserve">No Scaling Required</t>
  </si>
  <si>
    <t xml:space="preserve">                        N/A</t>
  </si>
  <si>
    <t xml:space="preserve">   Total</t>
  </si>
  <si>
    <t xml:space="preserve">$/Dth Rate (Tot $'s/Thruput)</t>
  </si>
  <si>
    <t xml:space="preserve">$/Dth Rate</t>
  </si>
  <si>
    <t xml:space="preserve">Balancing</t>
  </si>
  <si>
    <t xml:space="preserve">Scaled LRMC</t>
  </si>
  <si>
    <t xml:space="preserve">Core no longer allocated bal</t>
  </si>
  <si>
    <t xml:space="preserve">                     N/A</t>
  </si>
  <si>
    <t xml:space="preserve">Total Core Benefit:</t>
  </si>
  <si>
    <t xml:space="preserve"> NONCORE:</t>
  </si>
  <si>
    <t xml:space="preserve">No Alloc</t>
  </si>
  <si>
    <t xml:space="preserve">Bid</t>
  </si>
  <si>
    <t xml:space="preserve">Open Seas Equiv</t>
  </si>
  <si>
    <t xml:space="preserve">Open Season</t>
  </si>
  <si>
    <t xml:space="preserve">Total NonCore Benefit:</t>
  </si>
  <si>
    <t xml:space="preserve">Table 9 BCAP</t>
  </si>
  <si>
    <t xml:space="preserve"> UNBUNDLED STORAGE:</t>
  </si>
  <si>
    <t xml:space="preserve">Scaling Factor:</t>
  </si>
  <si>
    <t xml:space="preserve">Unallocated Portion (99 BCAP)</t>
  </si>
  <si>
    <t xml:space="preserve">None starting 3rd year</t>
  </si>
  <si>
    <t xml:space="preserve">NOTES:</t>
  </si>
  <si>
    <t xml:space="preserve">1.  Storage costs exclude variable costs and oil revenue credits</t>
  </si>
  <si>
    <t xml:space="preserve">2.  Noncore Balancing under Settlement assumes 100% default service</t>
  </si>
  <si>
    <t xml:space="preserve">3.  Current BCAP figures from D. 00-04-060 (April 20, 2000) A. 98-10-012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</si>
</sst>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.0_);_(* \(#,##0.0\);_(* \-??_);_(@_)"/>
    <numFmt numFmtId="167" formatCode="_(\$* #,##0.00_);_(\$* \(#,##0.00\);_(\$* \-??_);_(@_)"/>
    <numFmt numFmtId="168" formatCode="_(\$* #,##0.00000_);_(\$* \(#,##0.00000\);_(\$* \-??_);_(@_)"/>
    <numFmt numFmtId="169" formatCode="_(\$* #,##0.0_);_(\$* \(#,##0.0\);_(\$* \-??_);_(@_)"/>
    <numFmt numFmtId="170" formatCode="_(* #,##0_);_(* \(#,##0\);_(* \-??_);_(@_)"/>
    <numFmt numFmtId="171" formatCode="_(\$* #,##0.000_);_(\$* \(#,##0.000\);_(\$* \-??_);_(@_)"/>
    <numFmt numFmtId="172" formatCode="_(\$* #,##0.0000_);_(\$* \(#,##0.0000\);_(\$* \-??_);_(@_)"/>
    <numFmt numFmtId="173" formatCode="_(\$* #,##0_);_(\$* \(#,##0\);_(\$* \-??_);_(@_)"/>
    <numFmt numFmtId="174" formatCode="0.0000"/>
    <numFmt numFmtId="175" formatCode="_(* #,##0.000000_);_(* \(#,##0.000000\);_(* \-??_);_(@_)"/>
    <numFmt numFmtId="176" formatCode="&quot; $                      &quot;#0.0"/>
    <numFmt numFmtId="177" formatCode="[$-409]#,##0_);\(#,##0\)"/>
    <numFmt numFmtId="178" formatCode="\$#,##0_);&quot;($&quot;#,##0\)"/>
    <numFmt numFmtId="179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3.28"/>
    <col collapsed="false" customWidth="true" hidden="false" outlineLevel="0" max="3" min="3" style="1" width="12.99"/>
    <col collapsed="false" customWidth="true" hidden="false" outlineLevel="0" max="4" min="4" style="0" width="12.14"/>
    <col collapsed="false" customWidth="true" hidden="false" outlineLevel="0" max="5" min="5" style="0" width="13.7"/>
    <col collapsed="false" customWidth="true" hidden="false" outlineLevel="0" max="6" min="6" style="0" width="4.14"/>
    <col collapsed="false" customWidth="true" hidden="false" outlineLevel="0" max="7" min="7" style="0" width="13.56"/>
    <col collapsed="false" customWidth="true" hidden="false" outlineLevel="0" max="8" min="8" style="0" width="10.56"/>
    <col collapsed="false" customWidth="true" hidden="false" outlineLevel="0" max="9" min="9" style="0" width="16.28"/>
    <col collapsed="false" customWidth="true" hidden="false" outlineLevel="0" max="10" min="10" style="0" width="3.85"/>
    <col collapsed="false" customWidth="true" hidden="false" outlineLevel="0" max="11" min="11" style="0" width="16.84"/>
  </cols>
  <sheetData>
    <row r="1" customFormat="false" ht="20.25" hidden="false" customHeight="false" outlineLevel="0" collapsed="false">
      <c r="A1" s="2" t="s">
        <v>0</v>
      </c>
      <c r="F1" s="3" t="s">
        <v>1</v>
      </c>
    </row>
    <row r="2" customFormat="false" ht="20.25" hidden="false" customHeight="false" outlineLevel="0" collapsed="false">
      <c r="A2" s="2" t="s">
        <v>2</v>
      </c>
      <c r="F2" s="3" t="s">
        <v>3</v>
      </c>
    </row>
    <row r="3" customFormat="false" ht="20.25" hidden="false" customHeight="false" outlineLevel="0" collapsed="false">
      <c r="A3" s="2" t="s">
        <v>4</v>
      </c>
      <c r="F3" s="3"/>
    </row>
    <row r="4" customFormat="false" ht="18" hidden="false" customHeight="false" outlineLevel="0" collapsed="false">
      <c r="D4" s="4" t="s">
        <v>5</v>
      </c>
      <c r="H4" s="4" t="s">
        <v>6</v>
      </c>
      <c r="K4" s="4" t="s">
        <v>7</v>
      </c>
    </row>
    <row r="5" customFormat="false" ht="12.75" hidden="false" customHeight="false" outlineLevel="0" collapsed="false">
      <c r="D5" s="5" t="s">
        <v>8</v>
      </c>
      <c r="H5" s="5" t="s">
        <v>9</v>
      </c>
      <c r="K5" s="5" t="s">
        <v>10</v>
      </c>
    </row>
    <row r="6" customFormat="false" ht="12.75" hidden="false" customHeight="false" outlineLevel="0" collapsed="false">
      <c r="C6" s="6" t="s">
        <v>11</v>
      </c>
      <c r="D6" s="7" t="s">
        <v>12</v>
      </c>
      <c r="E6" s="7" t="s">
        <v>13</v>
      </c>
      <c r="G6" s="6" t="s">
        <v>11</v>
      </c>
      <c r="H6" s="7" t="s">
        <v>12</v>
      </c>
      <c r="I6" s="7" t="s">
        <v>13</v>
      </c>
      <c r="J6" s="8"/>
      <c r="K6" s="7" t="s">
        <v>14</v>
      </c>
    </row>
    <row r="7" customFormat="false" ht="12.75" hidden="false" customHeight="false" outlineLevel="0" collapsed="false">
      <c r="C7" s="6"/>
      <c r="D7" s="7"/>
      <c r="E7" s="7"/>
      <c r="G7" s="7"/>
      <c r="H7" s="7"/>
      <c r="I7" s="7"/>
      <c r="J7" s="8"/>
    </row>
    <row r="8" customFormat="false" ht="12.75" hidden="false" customHeight="false" outlineLevel="0" collapsed="false">
      <c r="A8" s="9" t="s">
        <v>15</v>
      </c>
      <c r="C8" s="6"/>
      <c r="E8" s="7"/>
      <c r="G8" s="7"/>
      <c r="H8" s="7"/>
      <c r="I8" s="7"/>
      <c r="J8" s="8"/>
    </row>
    <row r="9" customFormat="false" ht="12.75" hidden="false" customHeight="false" outlineLevel="0" collapsed="false">
      <c r="A9" s="10"/>
      <c r="B9" s="10" t="s">
        <v>16</v>
      </c>
      <c r="C9" s="11" t="n">
        <v>105.6</v>
      </c>
      <c r="D9" s="12" t="n">
        <v>0.1972</v>
      </c>
      <c r="E9" s="13" t="n">
        <f aca="false">+C9*D9</f>
        <v>20.82432</v>
      </c>
      <c r="F9" s="10"/>
      <c r="G9" s="14" t="n">
        <v>105.6</v>
      </c>
      <c r="H9" s="12" t="n">
        <v>0.20876</v>
      </c>
      <c r="I9" s="13" t="n">
        <f aca="false">+G9*H9</f>
        <v>22.045056</v>
      </c>
      <c r="J9" s="15"/>
      <c r="K9" s="15"/>
    </row>
    <row r="10" customFormat="false" ht="12.75" hidden="false" customHeight="false" outlineLevel="0" collapsed="false">
      <c r="A10" s="10"/>
      <c r="B10" s="10" t="s">
        <v>17</v>
      </c>
      <c r="C10" s="16" t="n">
        <v>803</v>
      </c>
      <c r="D10" s="17" t="n">
        <v>18.611</v>
      </c>
      <c r="E10" s="13" t="n">
        <f aca="false">+C10*D10/1000</f>
        <v>14.944633</v>
      </c>
      <c r="F10" s="10"/>
      <c r="G10" s="14" t="n">
        <v>803</v>
      </c>
      <c r="H10" s="17" t="n">
        <v>39.624</v>
      </c>
      <c r="I10" s="13" t="n">
        <f aca="false">+G10*H10/1000</f>
        <v>31.818072</v>
      </c>
      <c r="J10" s="15"/>
      <c r="K10" s="15"/>
    </row>
    <row r="11" customFormat="false" ht="15" hidden="false" customHeight="false" outlineLevel="0" collapsed="false">
      <c r="A11" s="10"/>
      <c r="B11" s="10" t="s">
        <v>18</v>
      </c>
      <c r="C11" s="16" t="n">
        <v>3125</v>
      </c>
      <c r="D11" s="18" t="n">
        <v>10.689</v>
      </c>
      <c r="E11" s="19" t="n">
        <f aca="false">+C11*D11/1000</f>
        <v>33.403125</v>
      </c>
      <c r="F11" s="10"/>
      <c r="G11" s="16" t="n">
        <v>3125</v>
      </c>
      <c r="H11" s="18" t="n">
        <v>5.6741</v>
      </c>
      <c r="I11" s="19" t="n">
        <f aca="false">+G11*H11/1000</f>
        <v>17.7315625</v>
      </c>
      <c r="J11" s="15"/>
      <c r="K11" s="15"/>
    </row>
    <row r="12" customFormat="false" ht="12.75" hidden="false" customHeight="false" outlineLevel="0" collapsed="false">
      <c r="B12" s="10" t="s">
        <v>19</v>
      </c>
      <c r="C12" s="20"/>
      <c r="D12" s="14" t="s">
        <v>20</v>
      </c>
      <c r="E12" s="21" t="n">
        <f aca="false">SUM(E9:E11)</f>
        <v>69.172078</v>
      </c>
      <c r="G12" s="6"/>
      <c r="I12" s="21" t="n">
        <f aca="false">SUM(I9:I11)</f>
        <v>71.5946905</v>
      </c>
      <c r="J12" s="22"/>
      <c r="K12" s="23" t="n">
        <f aca="false">+I12-E12</f>
        <v>2.4226125</v>
      </c>
    </row>
    <row r="13" customFormat="false" ht="12.75" hidden="false" customHeight="false" outlineLevel="0" collapsed="false">
      <c r="C13" s="20"/>
      <c r="E13" s="24"/>
      <c r="G13" s="6"/>
      <c r="I13" s="24"/>
      <c r="J13" s="8"/>
      <c r="K13" s="25"/>
    </row>
    <row r="14" customFormat="false" ht="12.75" hidden="false" customHeight="false" outlineLevel="0" collapsed="false">
      <c r="C14" s="20"/>
      <c r="D14" s="26"/>
      <c r="G14" s="7"/>
      <c r="H14" s="7"/>
      <c r="I14" s="7"/>
      <c r="J14" s="8"/>
    </row>
    <row r="15" customFormat="false" ht="12.75" hidden="false" customHeight="false" outlineLevel="0" collapsed="false">
      <c r="A15" s="27" t="s">
        <v>21</v>
      </c>
      <c r="B15" s="9" t="s">
        <v>22</v>
      </c>
      <c r="C15" s="28"/>
      <c r="D15" s="29"/>
    </row>
    <row r="16" customFormat="false" ht="12.75" hidden="false" customHeight="false" outlineLevel="0" collapsed="false">
      <c r="B16" s="0" t="s">
        <v>16</v>
      </c>
      <c r="C16" s="28" t="n">
        <v>70</v>
      </c>
      <c r="D16" s="12" t="n">
        <f aca="false">+D9</f>
        <v>0.1972</v>
      </c>
      <c r="E16" s="13" t="n">
        <f aca="false">+C16*D16</f>
        <v>13.804</v>
      </c>
      <c r="G16" s="0" t="n">
        <v>55</v>
      </c>
      <c r="H16" s="12" t="n">
        <v>0.20876</v>
      </c>
      <c r="I16" s="13" t="n">
        <f aca="false">+G16*H16</f>
        <v>11.4818</v>
      </c>
      <c r="J16" s="30"/>
      <c r="K16" s="30"/>
    </row>
    <row r="17" customFormat="false" ht="12.75" hidden="false" customHeight="false" outlineLevel="0" collapsed="false">
      <c r="B17" s="0" t="s">
        <v>17</v>
      </c>
      <c r="C17" s="28" t="n">
        <v>327</v>
      </c>
      <c r="D17" s="17" t="n">
        <f aca="false">+D10</f>
        <v>18.611</v>
      </c>
      <c r="E17" s="13" t="n">
        <f aca="false">+C17*D17/1000</f>
        <v>6.085797</v>
      </c>
      <c r="G17" s="0" t="n">
        <f aca="false">234+93</f>
        <v>327</v>
      </c>
      <c r="H17" s="17" t="n">
        <v>39.624</v>
      </c>
      <c r="I17" s="13" t="n">
        <f aca="false">+G17*H17/1000</f>
        <v>12.957048</v>
      </c>
      <c r="J17" s="30"/>
      <c r="K17" s="30"/>
    </row>
    <row r="18" customFormat="false" ht="15" hidden="false" customHeight="false" outlineLevel="0" collapsed="false">
      <c r="B18" s="0" t="s">
        <v>18</v>
      </c>
      <c r="C18" s="28" t="n">
        <v>1935</v>
      </c>
      <c r="D18" s="18" t="n">
        <f aca="false">+D11</f>
        <v>10.689</v>
      </c>
      <c r="E18" s="19" t="n">
        <f aca="false">+C18*D18/1000</f>
        <v>20.683215</v>
      </c>
      <c r="G18" s="31" t="n">
        <v>1935</v>
      </c>
      <c r="H18" s="18" t="n">
        <v>5.6741</v>
      </c>
      <c r="I18" s="19" t="n">
        <f aca="false">+G18*H18/1000</f>
        <v>10.9793835</v>
      </c>
      <c r="J18" s="30"/>
      <c r="K18" s="30"/>
    </row>
    <row r="19" customFormat="false" ht="12.75" hidden="false" customHeight="false" outlineLevel="0" collapsed="false">
      <c r="B19" s="0" t="s">
        <v>23</v>
      </c>
      <c r="C19" s="28"/>
      <c r="D19" s="1" t="s">
        <v>20</v>
      </c>
      <c r="E19" s="21" t="n">
        <f aca="false">SUM(E16:E18)</f>
        <v>40.573012</v>
      </c>
      <c r="I19" s="32" t="n">
        <f aca="false">SUM(I16:I18)</f>
        <v>35.4182315</v>
      </c>
      <c r="J19" s="30"/>
      <c r="K19" s="23" t="n">
        <f aca="false">+I19-E19</f>
        <v>-5.1547805</v>
      </c>
    </row>
    <row r="20" customFormat="false" ht="12.75" hidden="false" customHeight="false" outlineLevel="0" collapsed="false">
      <c r="B20" s="33" t="s">
        <v>24</v>
      </c>
      <c r="D20" s="34" t="n">
        <v>1.674728</v>
      </c>
      <c r="E20" s="22" t="n">
        <f aca="false">(E19*D20)-E19</f>
        <v>27.375747240736</v>
      </c>
      <c r="H20" s="1" t="s">
        <v>25</v>
      </c>
      <c r="I20" s="35" t="s">
        <v>26</v>
      </c>
      <c r="J20" s="30"/>
      <c r="K20" s="36"/>
    </row>
    <row r="21" customFormat="false" ht="12.75" hidden="false" customHeight="false" outlineLevel="0" collapsed="false">
      <c r="B21" s="0" t="s">
        <v>27</v>
      </c>
      <c r="C21" s="28"/>
      <c r="E21" s="21" t="n">
        <f aca="false">+E19+E20</f>
        <v>67.948759240736</v>
      </c>
      <c r="I21" s="32" t="n">
        <f aca="false">+I19</f>
        <v>35.4182315</v>
      </c>
      <c r="J21" s="30"/>
      <c r="K21" s="36" t="n">
        <f aca="false">+I21-E21</f>
        <v>-32.530527740736</v>
      </c>
    </row>
    <row r="22" customFormat="false" ht="12.75" hidden="false" customHeight="false" outlineLevel="0" collapsed="false">
      <c r="C22" s="28"/>
      <c r="E22" s="21"/>
      <c r="I22" s="32"/>
      <c r="J22" s="30"/>
      <c r="K22" s="36"/>
    </row>
    <row r="23" customFormat="false" ht="12.75" hidden="false" customHeight="false" outlineLevel="0" collapsed="false">
      <c r="B23" s="37" t="s">
        <v>28</v>
      </c>
      <c r="C23" s="28"/>
      <c r="D23" s="38" t="n">
        <f aca="false">+(E21)/340</f>
        <v>0.199849291884518</v>
      </c>
      <c r="G23" s="39" t="s">
        <v>29</v>
      </c>
      <c r="H23" s="38" t="n">
        <f aca="false">+(I19)/340</f>
        <v>0.104171269117647</v>
      </c>
      <c r="K23" s="25"/>
    </row>
    <row r="24" customFormat="false" ht="12.75" hidden="false" customHeight="false" outlineLevel="0" collapsed="false">
      <c r="C24" s="28"/>
    </row>
    <row r="25" customFormat="false" ht="12.75" hidden="false" customHeight="false" outlineLevel="0" collapsed="false">
      <c r="B25" s="0" t="s">
        <v>30</v>
      </c>
      <c r="C25" s="28"/>
      <c r="D25" s="26" t="s">
        <v>31</v>
      </c>
      <c r="E25" s="32" t="n">
        <f aca="false">475*1.674728/1000</f>
        <v>0.7954958</v>
      </c>
      <c r="G25" s="0" t="s">
        <v>32</v>
      </c>
      <c r="I25" s="40" t="s">
        <v>33</v>
      </c>
      <c r="K25" s="41" t="n">
        <f aca="false">-E25</f>
        <v>-0.7954958</v>
      </c>
    </row>
    <row r="26" customFormat="false" ht="12.75" hidden="false" customHeight="false" outlineLevel="0" collapsed="false">
      <c r="C26" s="28"/>
      <c r="E26" s="38"/>
    </row>
    <row r="27" customFormat="false" ht="12.75" hidden="false" customHeight="false" outlineLevel="0" collapsed="false">
      <c r="C27" s="28"/>
      <c r="I27" s="42" t="s">
        <v>34</v>
      </c>
      <c r="K27" s="23" t="n">
        <f aca="false">+K21+K25</f>
        <v>-33.326023540736</v>
      </c>
    </row>
    <row r="28" customFormat="false" ht="12.75" hidden="false" customHeight="false" outlineLevel="0" collapsed="false">
      <c r="A28" s="27" t="s">
        <v>35</v>
      </c>
      <c r="B28" s="9"/>
      <c r="C28" s="43"/>
      <c r="D28" s="29"/>
    </row>
    <row r="29" customFormat="false" ht="12.75" hidden="false" customHeight="false" outlineLevel="0" collapsed="false">
      <c r="B29" s="0" t="s">
        <v>16</v>
      </c>
      <c r="C29" s="44" t="s">
        <v>36</v>
      </c>
      <c r="D29" s="12" t="n">
        <f aca="false">+D40</f>
        <v>0.21557904</v>
      </c>
      <c r="E29" s="45"/>
      <c r="G29" s="26" t="s">
        <v>37</v>
      </c>
      <c r="H29" s="46" t="n">
        <f aca="false">+H16</f>
        <v>0.20876</v>
      </c>
      <c r="I29" s="45"/>
    </row>
    <row r="30" customFormat="false" ht="12.75" hidden="false" customHeight="false" outlineLevel="0" collapsed="false">
      <c r="B30" s="0" t="s">
        <v>17</v>
      </c>
      <c r="C30" s="44" t="s">
        <v>36</v>
      </c>
      <c r="D30" s="17" t="n">
        <f aca="false">+D41</f>
        <v>20.3455452</v>
      </c>
      <c r="E30" s="45"/>
      <c r="G30" s="26" t="s">
        <v>37</v>
      </c>
      <c r="H30" s="47" t="n">
        <f aca="false">+H17</f>
        <v>39.624</v>
      </c>
      <c r="I30" s="45"/>
    </row>
    <row r="31" customFormat="false" ht="12.75" hidden="false" customHeight="false" outlineLevel="0" collapsed="false">
      <c r="B31" s="0" t="s">
        <v>18</v>
      </c>
      <c r="C31" s="44" t="s">
        <v>36</v>
      </c>
      <c r="D31" s="18" t="n">
        <f aca="false">+D42</f>
        <v>11.6852148</v>
      </c>
      <c r="E31" s="45"/>
      <c r="G31" s="26" t="s">
        <v>37</v>
      </c>
      <c r="H31" s="48" t="n">
        <f aca="false">+H18</f>
        <v>5.6741</v>
      </c>
      <c r="I31" s="45"/>
    </row>
    <row r="32" customFormat="false" ht="12.75" hidden="false" customHeight="false" outlineLevel="0" collapsed="false">
      <c r="C32" s="44"/>
      <c r="D32" s="18"/>
      <c r="E32" s="45"/>
      <c r="G32" s="26"/>
      <c r="H32" s="48"/>
      <c r="I32" s="45"/>
    </row>
    <row r="33" customFormat="false" ht="12.75" hidden="false" customHeight="false" outlineLevel="0" collapsed="false">
      <c r="C33" s="49" t="s">
        <v>38</v>
      </c>
      <c r="D33" s="17" t="n">
        <v>0.738</v>
      </c>
      <c r="E33" s="45"/>
      <c r="G33" s="26" t="s">
        <v>39</v>
      </c>
      <c r="H33" s="17" t="n">
        <v>0.678</v>
      </c>
    </row>
    <row r="34" customFormat="false" ht="12.75" hidden="false" customHeight="false" outlineLevel="0" collapsed="false">
      <c r="C34" s="28"/>
      <c r="D34" s="26"/>
    </row>
    <row r="35" customFormat="false" ht="12.75" hidden="false" customHeight="false" outlineLevel="0" collapsed="false">
      <c r="B35" s="0" t="s">
        <v>30</v>
      </c>
      <c r="C35" s="28"/>
      <c r="D35" s="26" t="s">
        <v>31</v>
      </c>
      <c r="E35" s="32" t="n">
        <f aca="false">10276*1.6742548/1000</f>
        <v>17.2046423248</v>
      </c>
      <c r="H35" s="26" t="s">
        <v>9</v>
      </c>
      <c r="I35" s="32" t="n">
        <v>12.87</v>
      </c>
      <c r="K35" s="21" t="n">
        <f aca="false">+I35-E35</f>
        <v>-4.3346423248</v>
      </c>
    </row>
    <row r="36" customFormat="false" ht="12.75" hidden="false" customHeight="false" outlineLevel="0" collapsed="false">
      <c r="C36" s="28"/>
      <c r="K36" s="30"/>
    </row>
    <row r="37" customFormat="false" ht="12.75" hidden="false" customHeight="false" outlineLevel="0" collapsed="false">
      <c r="C37" s="28"/>
      <c r="I37" s="42" t="s">
        <v>40</v>
      </c>
      <c r="K37" s="23" t="n">
        <f aca="false">+K35</f>
        <v>-4.3346423248</v>
      </c>
    </row>
    <row r="38" customFormat="false" ht="12.75" hidden="false" customHeight="false" outlineLevel="0" collapsed="false">
      <c r="C38" s="28"/>
      <c r="D38" s="26" t="s">
        <v>41</v>
      </c>
    </row>
    <row r="39" customFormat="false" ht="12.75" hidden="false" customHeight="false" outlineLevel="0" collapsed="false">
      <c r="A39" s="9" t="s">
        <v>42</v>
      </c>
      <c r="C39" s="43" t="s">
        <v>43</v>
      </c>
      <c r="D39" s="26" t="n">
        <v>1.0932</v>
      </c>
    </row>
    <row r="40" customFormat="false" ht="12.75" hidden="false" customHeight="false" outlineLevel="0" collapsed="false">
      <c r="B40" s="0" t="s">
        <v>16</v>
      </c>
      <c r="C40" s="28" t="n">
        <v>30.271</v>
      </c>
      <c r="D40" s="12" t="n">
        <f aca="false">+D9*D39</f>
        <v>0.21557904</v>
      </c>
      <c r="E40" s="13" t="n">
        <f aca="false">+C40*D40</f>
        <v>6.52579311984</v>
      </c>
      <c r="G40" s="50" t="n">
        <v>45</v>
      </c>
      <c r="H40" s="46" t="n">
        <f aca="false">+H29</f>
        <v>0.20876</v>
      </c>
      <c r="I40" s="13" t="n">
        <f aca="false">+G40*H40</f>
        <v>9.3942</v>
      </c>
    </row>
    <row r="41" customFormat="false" ht="12.75" hidden="false" customHeight="false" outlineLevel="0" collapsed="false">
      <c r="B41" s="0" t="s">
        <v>17</v>
      </c>
      <c r="C41" s="28" t="n">
        <v>121</v>
      </c>
      <c r="D41" s="17" t="n">
        <f aca="false">+D10*D39</f>
        <v>20.3455452</v>
      </c>
      <c r="E41" s="13" t="n">
        <f aca="false">+C41*D41/1000</f>
        <v>2.4618109692</v>
      </c>
      <c r="G41" s="0" t="n">
        <v>227</v>
      </c>
      <c r="H41" s="47" t="n">
        <f aca="false">+H30</f>
        <v>39.624</v>
      </c>
      <c r="I41" s="13" t="n">
        <f aca="false">+G41*H41/1000</f>
        <v>8.994648</v>
      </c>
    </row>
    <row r="42" customFormat="false" ht="12.75" hidden="false" customHeight="false" outlineLevel="0" collapsed="false">
      <c r="B42" s="0" t="s">
        <v>18</v>
      </c>
      <c r="C42" s="28" t="n">
        <v>935</v>
      </c>
      <c r="D42" s="18" t="n">
        <f aca="false">+D11*D39</f>
        <v>11.6852148</v>
      </c>
      <c r="E42" s="19" t="n">
        <f aca="false">+C42*D42/1000</f>
        <v>10.925675838</v>
      </c>
      <c r="G42" s="0" t="n">
        <v>940</v>
      </c>
      <c r="H42" s="48" t="n">
        <f aca="false">+H31</f>
        <v>5.6741</v>
      </c>
      <c r="I42" s="19" t="n">
        <f aca="false">+G42*H42/1000</f>
        <v>5.333654</v>
      </c>
    </row>
    <row r="43" customFormat="false" ht="12.75" hidden="false" customHeight="false" outlineLevel="0" collapsed="false">
      <c r="E43" s="21" t="n">
        <f aca="false">SUM(E40:E42)</f>
        <v>19.91327992704</v>
      </c>
      <c r="I43" s="21" t="n">
        <f aca="false">SUM(I40:I42)</f>
        <v>23.722502</v>
      </c>
      <c r="K43" s="25"/>
    </row>
    <row r="44" customFormat="false" ht="12.75" hidden="false" customHeight="false" outlineLevel="0" collapsed="false">
      <c r="D44" s="39"/>
      <c r="E44" s="38"/>
      <c r="H44" s="1"/>
      <c r="I44" s="13"/>
      <c r="K44" s="51"/>
    </row>
    <row r="45" customFormat="false" ht="12.75" hidden="false" customHeight="false" outlineLevel="0" collapsed="false">
      <c r="B45" s="33" t="s">
        <v>44</v>
      </c>
      <c r="E45" s="32" t="n">
        <f aca="false">11187/1000</f>
        <v>11.187</v>
      </c>
      <c r="H45" s="1" t="s">
        <v>45</v>
      </c>
      <c r="I45" s="40" t="s">
        <v>26</v>
      </c>
      <c r="K45" s="23" t="n">
        <f aca="false">-E45</f>
        <v>-11.187</v>
      </c>
    </row>
    <row r="47" customFormat="false" ht="12.75" hidden="false" customHeight="false" outlineLevel="0" collapsed="false">
      <c r="A47" s="9" t="s">
        <v>46</v>
      </c>
    </row>
    <row r="48" customFormat="false" ht="12.75" hidden="false" customHeight="false" outlineLevel="0" collapsed="false">
      <c r="A48" s="33" t="s">
        <v>47</v>
      </c>
    </row>
    <row r="49" customFormat="false" ht="12.75" hidden="false" customHeight="false" outlineLevel="0" collapsed="false">
      <c r="A49" s="33" t="s">
        <v>48</v>
      </c>
    </row>
    <row r="50" customFormat="false" ht="12.75" hidden="false" customHeight="false" outlineLevel="0" collapsed="false">
      <c r="A50" s="33" t="s">
        <v>49</v>
      </c>
    </row>
  </sheetData>
  <printOptions headings="false" gridLines="false" gridLinesSet="true" horizontalCentered="true" verticalCentered="false"/>
  <pageMargins left="0.5" right="0.359722222222222" top="0.25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2000-05-03T15:01:37Z</dcterms:created>
  <dc:creator>John Burkholder</dc:creator>
  <dc:description/>
  <dc:language>en-US</dc:language>
  <cp:lastModifiedBy>John Burkholder</cp:lastModifiedBy>
  <cp:lastPrinted>2000-05-05T17:09:33Z</cp:lastPrinted>
  <dcterms:modified xsi:type="dcterms:W3CDTF">2000-05-05T17:11:12Z</dcterms:modified>
  <cp:revision>0</cp:revision>
  <dc:subject/>
  <dc:title/>
</cp:coreProperties>
</file>