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 &amp; WC Value Adj" sheetId="1" state="visible" r:id="rId3"/>
    <sheet name="Sched I - Cannon &amp; TC GLO" sheetId="2" state="visible" r:id="rId4"/>
    <sheet name="Sched II Lyondell" sheetId="3" state="visible" r:id="rId5"/>
    <sheet name="Sched III Centana" sheetId="4" state="visible" r:id="rId6"/>
    <sheet name="Prime Rate Calc- GROSS" sheetId="5" state="visible" r:id="rId7"/>
    <sheet name="Prime Rate Calc- NET (3)" sheetId="6" state="visible" r:id="rId8"/>
  </sheets>
  <definedNames>
    <definedName function="false" hidden="false" localSheetId="0" name="_xlnm.Print_Area" vbProcedure="false">'Inv &amp; WC Value Adj'!$A$1:$P$50</definedName>
    <definedName function="false" hidden="false" localSheetId="4" name="_xlnm.Print_Area" vbProcedure="false">'Prime Rate Calc- GROSS'!$A$1:$N$157</definedName>
    <definedName function="false" hidden="false" localSheetId="4" name="_xlnm.Print_Titles" vbProcedure="false">'Prime Rate Calc- GROSS'!$1:$2</definedName>
    <definedName function="false" hidden="false" localSheetId="5" name="_xlnm.Print_Area" vbProcedure="false">'Prime Rate Calc- NET (3)'!$A$1:$N$157</definedName>
    <definedName function="false" hidden="false" localSheetId="5" name="_xlnm.Print_Titles" vbProcedure="false">'Prime Rate Calc- NET (3)'!$1:$2</definedName>
    <definedName function="false" hidden="false" localSheetId="1" name="_xlnm.Print_Area" vbProcedure="false">'Sched I - Cannon &amp; TC GLO'!$A$1:$G$15</definedName>
    <definedName function="false" hidden="false" localSheetId="2" name="_xlnm.Print_Area" vbProcedure="false">'Sched II Lyondell'!$A$1:$H$18</definedName>
    <definedName function="false" hidden="false" localSheetId="3" name="_xlnm.Print_Area" vbProcedure="false">'Sched III Centana'!$A$1:$M$15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20</xdr:row>
                <xdr:rowOff>11</xdr:rowOff>
              </xdr:from>
              <xdr:to>
                <xdr:col>6</xdr:col>
                <xdr:colOff>33</xdr:colOff>
                <xdr:row>23</xdr:row>
                <xdr:rowOff>6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21</xdr:row>
                <xdr:rowOff>11</xdr:rowOff>
              </xdr:from>
              <xdr:to>
                <xdr:col>6</xdr:col>
                <xdr:colOff>33</xdr:colOff>
                <xdr:row>24</xdr:row>
                <xdr:rowOff>6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22</xdr:row>
                <xdr:rowOff>11</xdr:rowOff>
              </xdr:from>
              <xdr:to>
                <xdr:col>6</xdr:col>
                <xdr:colOff>33</xdr:colOff>
                <xdr:row>25</xdr:row>
                <xdr:rowOff>6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11</xdr:rowOff>
              </xdr:from>
              <xdr:to>
                <xdr:col>6</xdr:col>
                <xdr:colOff>33</xdr:colOff>
                <xdr:row>25</xdr:row>
                <xdr:rowOff>26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11</xdr:rowOff>
              </xdr:from>
              <xdr:to>
                <xdr:col>6</xdr:col>
                <xdr:colOff>33</xdr:colOff>
                <xdr:row>26</xdr:row>
                <xdr:rowOff>6</xdr:rowOff>
              </xdr:to>
            </anchor>
          </commentPr>
        </mc:Choice>
        <mc:Fallback/>
      </mc:AlternateContent>
    </comment>
    <comment ref="D27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</xdr:row>
                <xdr:rowOff>10</xdr:rowOff>
              </xdr:from>
              <xdr:to>
                <xdr:col>6</xdr:col>
                <xdr:colOff>33</xdr:colOff>
                <xdr:row>26</xdr:row>
                <xdr:rowOff>25</xdr:rowOff>
              </xdr:to>
            </anchor>
          </commentPr>
        </mc:Choice>
        <mc:Fallback/>
      </mc:AlternateContent>
    </comment>
    <comment ref="I24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Currently valued at $1.7MM per Jim Schwieger @ 09.19.01 TX Desk Meeting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</xdr:col>
                <xdr:colOff>121</xdr:colOff>
                <xdr:row>22</xdr:row>
                <xdr:rowOff>11</xdr:rowOff>
              </xdr:from>
              <xdr:to>
                <xdr:col>12</xdr:col>
                <xdr:colOff>112</xdr:colOff>
                <xdr:row>25</xdr:row>
                <xdr:rowOff>25</xdr:rowOff>
              </xdr:to>
            </anchor>
          </commentPr>
        </mc:Choice>
        <mc:Fallback/>
      </mc:AlternateContent>
    </comment>
    <comment ref="I25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Jschwieger mentioned that we may use Sept Index pricing since we didn't discover the facts until August, thereby making the June price irrelevant (Just a thought)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</xdr:col>
                <xdr:colOff>121</xdr:colOff>
                <xdr:row>23</xdr:row>
                <xdr:rowOff>11</xdr:rowOff>
              </xdr:from>
              <xdr:to>
                <xdr:col>14</xdr:col>
                <xdr:colOff>39</xdr:colOff>
                <xdr:row>26</xdr:row>
                <xdr:rowOff>26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This cell refers to a field in "Inv Value Adj" worksheet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10</xdr:rowOff>
              </xdr:from>
              <xdr:to>
                <xdr:col>5</xdr:col>
                <xdr:colOff>17</xdr:colOff>
                <xdr:row>6</xdr:row>
                <xdr:rowOff>18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This cell refers to a field in "Inv Value Adj" worksheet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10</xdr:rowOff>
              </xdr:from>
              <xdr:to>
                <xdr:col>5</xdr:col>
                <xdr:colOff>17</xdr:colOff>
                <xdr:row>6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<sst xmlns="http://schemas.openxmlformats.org/spreadsheetml/2006/main" count="113" uniqueCount="87">
  <si>
    <t xml:space="preserve">Inventory and Working Capital Calculation Statement Reconciliation</t>
  </si>
  <si>
    <t xml:space="preserve">as provided in</t>
  </si>
  <si>
    <t xml:space="preserve">Purchase and Sale Agreement</t>
  </si>
  <si>
    <t xml:space="preserve">between</t>
  </si>
  <si>
    <t xml:space="preserve">Enron Corp. "Seller"</t>
  </si>
  <si>
    <t xml:space="preserve">and</t>
  </si>
  <si>
    <t xml:space="preserve">AEP Energy Services Gas Holding Company "Buyer"</t>
  </si>
  <si>
    <t xml:space="preserve">dated as of December 27, 2000</t>
  </si>
  <si>
    <t xml:space="preserve">Articles 2.4 (b) (e) and 2.5 (b), (e)</t>
  </si>
  <si>
    <t xml:space="preserve">Adjusted</t>
  </si>
  <si>
    <t xml:space="preserve">Enron Amounts</t>
  </si>
  <si>
    <t xml:space="preserve">AEP Amounts</t>
  </si>
  <si>
    <t xml:space="preserve">Difference</t>
  </si>
  <si>
    <t xml:space="preserve">MMBtu</t>
  </si>
  <si>
    <t xml:space="preserve">Rate</t>
  </si>
  <si>
    <t xml:space="preserve">Value</t>
  </si>
  <si>
    <t xml:space="preserve">Working Gas</t>
  </si>
  <si>
    <t xml:space="preserve">Invoiced by Enron</t>
  </si>
  <si>
    <t xml:space="preserve">(1)</t>
  </si>
  <si>
    <t xml:space="preserve">Actual</t>
  </si>
  <si>
    <t xml:space="preserve">(2)</t>
  </si>
  <si>
    <t xml:space="preserve">(3)</t>
  </si>
  <si>
    <t xml:space="preserve">Working Gas Adjustment Due Buyer</t>
  </si>
  <si>
    <t xml:space="preserve">Add(Deduct):</t>
  </si>
  <si>
    <t xml:space="preserve">Texas General Land Office</t>
  </si>
  <si>
    <t xml:space="preserve">See attached Schedule I</t>
  </si>
  <si>
    <t xml:space="preserve">Cannon</t>
  </si>
  <si>
    <t xml:space="preserve">Lyondell Citgo Adjustment</t>
  </si>
  <si>
    <t xml:space="preserve">See attached Schedule II</t>
  </si>
  <si>
    <t xml:space="preserve"> </t>
  </si>
  <si>
    <t xml:space="preserve">Centana Gas Payment</t>
  </si>
  <si>
    <t xml:space="preserve">See attached Schedule III</t>
  </si>
  <si>
    <t xml:space="preserve">See Note</t>
  </si>
  <si>
    <t xml:space="preserve">Centana Ad Valorem Tax Proration</t>
  </si>
  <si>
    <t xml:space="preserve">ENE agreed to pay thru 7/31</t>
  </si>
  <si>
    <t xml:space="preserve">Centana July Reimbursement</t>
  </si>
  <si>
    <t xml:space="preserve">ENE paid July invoice</t>
  </si>
  <si>
    <t xml:space="preserve">Gas Lift Deposits</t>
  </si>
  <si>
    <t xml:space="preserve">Specialty Sands</t>
  </si>
  <si>
    <t xml:space="preserve">SAP to PeopleSoft Conversion</t>
  </si>
  <si>
    <t xml:space="preserve">Adjusted Working Gas Payment</t>
  </si>
  <si>
    <t xml:space="preserve">Interest Payment (4)</t>
  </si>
  <si>
    <t xml:space="preserve">Adjusted Payment</t>
  </si>
  <si>
    <t xml:space="preserve">Additional Invoices</t>
  </si>
  <si>
    <t xml:space="preserve">D.L. Peterson Trust</t>
  </si>
  <si>
    <t xml:space="preserve">Gregg Engineering Services Ltd.</t>
  </si>
  <si>
    <t xml:space="preserve">Total</t>
  </si>
  <si>
    <t xml:space="preserve">(1) Estimated Bammel Storage volume as of 05/31/01</t>
  </si>
  <si>
    <t xml:space="preserve">(2) Actual Bammel Storage volume as of 05/31/01</t>
  </si>
  <si>
    <t xml:space="preserve">(3) Published Price in Inside FERC (HSC) for the month of July 2001</t>
  </si>
  <si>
    <t xml:space="preserve">(4) Interest Payment calculated based on an assumed pay date of 10/31/01 for Daily Prime for 153 days (Enron calulcate on "Additional</t>
  </si>
  <si>
    <t xml:space="preserve">       Payment" and AEP calculated on "Workking Gas Adjustment"</t>
  </si>
  <si>
    <t xml:space="preserve">SCHEDULE I</t>
  </si>
  <si>
    <t xml:space="preserve">108,136 Mmbtu @ 3.26 (July 1 IF/HSC)</t>
  </si>
  <si>
    <t xml:space="preserve">Less Enron Pro Rata Share 03/01/01 - 5/31/01</t>
  </si>
  <si>
    <t xml:space="preserve">          Total Texas General Land Office</t>
  </si>
  <si>
    <t xml:space="preserve">Cannon @ 03/01/01</t>
  </si>
  <si>
    <t xml:space="preserve">Less ENA Pro Rata Share 03/01/01 - 05/31/01</t>
  </si>
  <si>
    <t xml:space="preserve">         Total Cannon</t>
  </si>
  <si>
    <t xml:space="preserve">9/12 TX GLO and Cannon Pro Rata Portion Due HPL</t>
  </si>
  <si>
    <t xml:space="preserve">SCHEDULE II</t>
  </si>
  <si>
    <t xml:space="preserve">Lyondell / Citgo</t>
  </si>
  <si>
    <t xml:space="preserve">As of 9/27/01</t>
  </si>
  <si>
    <t xml:space="preserve">Volume</t>
  </si>
  <si>
    <t xml:space="preserve">Fixed Price</t>
  </si>
  <si>
    <t xml:space="preserve">Index</t>
  </si>
  <si>
    <t xml:space="preserve">NYMEX</t>
  </si>
  <si>
    <t xml:space="preserve">HSC Basis</t>
  </si>
  <si>
    <t xml:space="preserve">Total Lyondell / Citgo due Enron</t>
  </si>
  <si>
    <t xml:space="preserve">SCHEDULE III</t>
  </si>
  <si>
    <t xml:space="preserve">Enron</t>
  </si>
  <si>
    <t xml:space="preserve">AEP</t>
  </si>
  <si>
    <t xml:space="preserve">1,236,286 MMbtu at $2.375</t>
  </si>
  <si>
    <t xml:space="preserve">- Gas Daily's Daily Price Survey Midpoint for Houston Ship Channel for Sept 7th, 2001</t>
  </si>
  <si>
    <t xml:space="preserve">Centana Ad Valorem Tax Proration ($96,141.86 * 5/12 vs: 8/12)</t>
  </si>
  <si>
    <t xml:space="preserve">Centana Reimbursement for July 2001 Storage Fee</t>
  </si>
  <si>
    <t xml:space="preserve">Total Centana Gas Payment due Enron</t>
  </si>
  <si>
    <t xml:space="preserve">Date</t>
  </si>
  <si>
    <t xml:space="preserve">Prime
Rate</t>
  </si>
  <si>
    <t xml:space="preserve">Principal</t>
  </si>
  <si>
    <t xml:space="preserve">Principle * Daily
Prime Rate</t>
  </si>
  <si>
    <t xml:space="preserve">Prime Rate</t>
  </si>
  <si>
    <t xml:space="preserve">Date Change</t>
  </si>
  <si>
    <t xml:space="preserve">Jun</t>
  </si>
  <si>
    <t xml:space="preserve">Jul</t>
  </si>
  <si>
    <t xml:space="preserve">Aug</t>
  </si>
  <si>
    <t xml:space="preserve">Sep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</si>
</sst>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_);[RED]\(#,##0\)"/>
    <numFmt numFmtId="166" formatCode="\$#,##0.00_);[RED]&quot;($&quot;#,##0.00\)"/>
    <numFmt numFmtId="167" formatCode="_(\$* #,##0.00_);_(\$* \(#,##0.00\);_(\$* \-??_);_(@_)"/>
    <numFmt numFmtId="168" formatCode="\$#,##0.000_);[RED]&quot;($&quot;#,##0.000\)"/>
    <numFmt numFmtId="169" formatCode="_(\$* #,##0_);_(\$* \(#,##0\);_(\$* \-??_);_(@_)"/>
    <numFmt numFmtId="170" formatCode="_(* #,##0.00_);_(* \(#,##0.00\);_(* \-??_);_(@_)"/>
    <numFmt numFmtId="171" formatCode="_(* #,##0_);_(* \(#,##0\);_(* \-??_);_(@_)"/>
    <numFmt numFmtId="172" formatCode="_(\$* #,##0.000_);_(\$* \(#,##0.000\);_(\$* \-??_);_(@_)"/>
    <numFmt numFmtId="173" formatCode="[$-409]h:mm\ AM/PM"/>
    <numFmt numFmtId="174" formatCode="[$-409]mmm\-yy"/>
    <numFmt numFmtId="175" formatCode="mm/dd/yy"/>
    <numFmt numFmtId="176" formatCode="0.00%"/>
    <numFmt numFmtId="177" formatCode="\$#,##0.00"/>
    <numFmt numFmtId="178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b val="true"/>
      <sz val="11"/>
      <name val="Times New Roman"/>
      <family val="1"/>
    </font>
    <font>
      <b val="true"/>
      <u val="single"/>
      <sz val="11"/>
      <name val="Times New Roman"/>
      <family val="1"/>
    </font>
    <font>
      <u val="single"/>
      <sz val="11"/>
      <name val="Times New Roman"/>
      <family val="1"/>
    </font>
    <font>
      <b val="true"/>
      <i val="true"/>
      <sz val="11"/>
      <name val="Times New Roman"/>
      <family val="1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0.5"/>
      <name val="Times New Roman"/>
      <family val="1"/>
    </font>
    <font>
      <sz val="10"/>
      <name val="Arial Unicode MS"/>
      <family val="2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30.56"/>
    <col collapsed="false" customWidth="true" hidden="false" outlineLevel="0" max="3" min="3" style="1" width="20.56"/>
    <col collapsed="false" customWidth="true" hidden="false" outlineLevel="0" max="4" min="4" style="2" width="12.28"/>
    <col collapsed="false" customWidth="true" hidden="false" outlineLevel="0" max="5" min="5" style="3" width="5.71"/>
    <col collapsed="false" customWidth="true" hidden="false" outlineLevel="0" max="6" min="6" style="4" width="9.28"/>
    <col collapsed="false" customWidth="true" hidden="false" outlineLevel="0" max="7" min="7" style="1" width="7.56"/>
    <col collapsed="false" customWidth="true" hidden="false" outlineLevel="0" max="8" min="8" style="5" width="21.99"/>
    <col collapsed="false" customWidth="true" hidden="true" outlineLevel="0" max="9" min="9" style="5" width="15.7"/>
    <col collapsed="false" customWidth="true" hidden="false" outlineLevel="0" max="10" min="10" style="1" width="1.41"/>
    <col collapsed="false" customWidth="true" hidden="false" outlineLevel="0" max="11" min="11" style="6" width="18.14"/>
    <col collapsed="false" customWidth="true" hidden="false" outlineLevel="0" max="12" min="12" style="6" width="1.41"/>
    <col collapsed="false" customWidth="true" hidden="false" outlineLevel="0" max="13" min="13" style="6" width="15.28"/>
    <col collapsed="false" customWidth="true" hidden="false" outlineLevel="0" max="14" min="14" style="1" width="1.85"/>
    <col collapsed="false" customWidth="true" hidden="false" outlineLevel="0" max="15" min="15" style="6" width="14.7"/>
    <col collapsed="false" customWidth="true" hidden="false" outlineLevel="0" max="16" min="16" style="1" width="15.41"/>
    <col collapsed="false" customWidth="false" hidden="false" outlineLevel="0" max="257" min="17" style="1" width="9.14"/>
  </cols>
  <sheetData>
    <row r="1" customFormat="false" ht="15" hidden="false" customHeight="fals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customFormat="false" ht="1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5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5" hidden="false" customHeight="false" outlineLevel="0" collapsed="false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5" hidden="false" customHeight="false" outlineLevel="0" collapsed="false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5" hidden="false" customHeight="false" outlineLevel="0" collapsed="false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5" hidden="false" customHeight="false" outlineLevel="0" collapsed="false">
      <c r="A7" s="7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15" hidden="false" customHeight="false" outlineLevel="0" collapsed="false">
      <c r="A8" s="7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5" hidden="false" customHeight="false" outlineLevel="0" collapsed="false">
      <c r="A9" s="7" t="s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O9" s="8" t="s">
        <v>9</v>
      </c>
    </row>
    <row r="10" customFormat="false" ht="14.25" hidden="false" customHeight="false" outlineLevel="0" collapsed="false">
      <c r="A10" s="9"/>
      <c r="B10" s="9"/>
      <c r="C10" s="9"/>
      <c r="D10" s="10"/>
      <c r="E10" s="10"/>
      <c r="F10" s="11"/>
      <c r="G10" s="9"/>
      <c r="H10" s="12" t="s">
        <v>10</v>
      </c>
      <c r="I10" s="13"/>
      <c r="J10" s="9"/>
      <c r="K10" s="14" t="s">
        <v>11</v>
      </c>
      <c r="L10" s="15"/>
      <c r="M10" s="14" t="s">
        <v>12</v>
      </c>
      <c r="N10" s="9"/>
      <c r="O10" s="16" t="s">
        <v>12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5" hidden="false" customHeight="false" outlineLevel="0" collapsed="false">
      <c r="B11" s="17"/>
      <c r="C11" s="17"/>
      <c r="E11" s="2"/>
      <c r="G11" s="17"/>
      <c r="H11" s="17"/>
      <c r="I11" s="18"/>
      <c r="J11" s="17"/>
      <c r="O11" s="19"/>
    </row>
    <row r="12" customFormat="false" ht="15" hidden="false" customHeight="false" outlineLevel="0" collapsed="false">
      <c r="B12" s="17"/>
      <c r="C12" s="17"/>
      <c r="D12" s="20" t="s">
        <v>13</v>
      </c>
      <c r="E12" s="20"/>
      <c r="F12" s="21" t="s">
        <v>14</v>
      </c>
      <c r="G12" s="22"/>
      <c r="H12" s="22" t="s">
        <v>15</v>
      </c>
      <c r="I12" s="18"/>
      <c r="J12" s="17"/>
      <c r="O12" s="19"/>
    </row>
    <row r="13" customFormat="false" ht="15" hidden="false" customHeight="false" outlineLevel="0" collapsed="false">
      <c r="B13" s="17"/>
      <c r="C13" s="17"/>
      <c r="D13" s="20"/>
      <c r="E13" s="20"/>
      <c r="F13" s="21"/>
      <c r="G13" s="22"/>
      <c r="H13" s="22"/>
      <c r="I13" s="18"/>
      <c r="J13" s="17"/>
      <c r="O13" s="19"/>
    </row>
    <row r="14" customFormat="false" ht="15" hidden="false" customHeight="false" outlineLevel="0" collapsed="false">
      <c r="A14" s="23" t="s">
        <v>16</v>
      </c>
      <c r="B14" s="17"/>
      <c r="C14" s="17"/>
      <c r="E14" s="2"/>
      <c r="G14" s="17"/>
      <c r="H14" s="17"/>
      <c r="I14" s="18"/>
      <c r="J14" s="17"/>
      <c r="O14" s="19"/>
    </row>
    <row r="15" customFormat="false" ht="15" hidden="false" customHeight="false" outlineLevel="0" collapsed="false">
      <c r="B15" s="24" t="s">
        <v>17</v>
      </c>
      <c r="C15" s="17"/>
      <c r="D15" s="2" t="n">
        <v>25924188</v>
      </c>
      <c r="E15" s="25" t="s">
        <v>18</v>
      </c>
      <c r="F15" s="26" t="n">
        <v>3.86</v>
      </c>
      <c r="G15" s="17"/>
      <c r="H15" s="5" t="n">
        <f aca="false">D15*F15</f>
        <v>100067365.68</v>
      </c>
      <c r="I15" s="18"/>
      <c r="J15" s="17"/>
      <c r="O15" s="19"/>
    </row>
    <row r="16" customFormat="false" ht="15" hidden="false" customHeight="false" outlineLevel="0" collapsed="false">
      <c r="B16" s="22"/>
      <c r="C16" s="22"/>
      <c r="D16" s="20"/>
      <c r="E16" s="20"/>
      <c r="F16" s="27"/>
      <c r="G16" s="22"/>
      <c r="H16" s="22"/>
      <c r="I16" s="28"/>
      <c r="J16" s="22"/>
      <c r="O16" s="19"/>
    </row>
    <row r="17" customFormat="false" ht="15" hidden="false" customHeight="false" outlineLevel="0" collapsed="false">
      <c r="B17" s="1" t="s">
        <v>19</v>
      </c>
      <c r="D17" s="2" t="n">
        <v>25243641</v>
      </c>
      <c r="E17" s="25" t="s">
        <v>20</v>
      </c>
      <c r="F17" s="26" t="n">
        <v>3.26</v>
      </c>
      <c r="G17" s="25" t="s">
        <v>21</v>
      </c>
      <c r="H17" s="29" t="n">
        <f aca="false">D17*F17</f>
        <v>82294269.66</v>
      </c>
      <c r="O17" s="19"/>
    </row>
    <row r="18" customFormat="false" ht="15" hidden="false" customHeight="false" outlineLevel="0" collapsed="false">
      <c r="F18" s="26"/>
      <c r="H18" s="30"/>
      <c r="O18" s="19"/>
    </row>
    <row r="19" customFormat="false" ht="15" hidden="false" customHeight="false" outlineLevel="0" collapsed="false">
      <c r="A19" s="23" t="s">
        <v>22</v>
      </c>
      <c r="F19" s="26"/>
      <c r="H19" s="31" t="n">
        <f aca="false">H15-H17</f>
        <v>17773096.02</v>
      </c>
      <c r="K19" s="6" t="n">
        <v>17773096.02</v>
      </c>
      <c r="M19" s="6" t="n">
        <f aca="false">+H19-K19</f>
        <v>0</v>
      </c>
      <c r="O19" s="19"/>
    </row>
    <row r="20" customFormat="false" ht="15" hidden="false" customHeight="false" outlineLevel="0" collapsed="false">
      <c r="F20" s="26"/>
      <c r="O20" s="19"/>
    </row>
    <row r="21" customFormat="false" ht="15" hidden="false" customHeight="false" outlineLevel="0" collapsed="false">
      <c r="A21" s="23" t="s">
        <v>23</v>
      </c>
      <c r="F21" s="26"/>
      <c r="O21" s="19"/>
    </row>
    <row r="22" customFormat="false" ht="15" hidden="false" customHeight="false" outlineLevel="0" collapsed="false">
      <c r="B22" s="1" t="s">
        <v>24</v>
      </c>
      <c r="D22" s="32" t="s">
        <v>25</v>
      </c>
      <c r="G22" s="25"/>
      <c r="H22" s="5" t="n">
        <f aca="false">+'Sched I - Cannon &amp; TC GLO'!G8</f>
        <v>264392.52</v>
      </c>
      <c r="K22" s="6" t="n">
        <f aca="false">+H22</f>
        <v>264392.52</v>
      </c>
      <c r="M22" s="6" t="n">
        <f aca="false">+H22-K22</f>
        <v>0</v>
      </c>
      <c r="O22" s="19"/>
    </row>
    <row r="23" customFormat="false" ht="15" hidden="false" customHeight="false" outlineLevel="0" collapsed="false">
      <c r="B23" s="1" t="s">
        <v>26</v>
      </c>
      <c r="D23" s="32" t="s">
        <v>25</v>
      </c>
      <c r="G23" s="25"/>
      <c r="H23" s="5" t="n">
        <f aca="false">+'Sched I - Cannon &amp; TC GLO'!G13</f>
        <v>393750</v>
      </c>
      <c r="K23" s="6" t="n">
        <f aca="false">+H23</f>
        <v>393750</v>
      </c>
      <c r="M23" s="6" t="n">
        <f aca="false">+H23-K23</f>
        <v>0</v>
      </c>
      <c r="O23" s="19"/>
    </row>
    <row r="24" customFormat="false" ht="15" hidden="false" customHeight="false" outlineLevel="0" collapsed="false">
      <c r="B24" s="1" t="s">
        <v>27</v>
      </c>
      <c r="D24" s="32" t="s">
        <v>28</v>
      </c>
      <c r="G24" s="25" t="s">
        <v>29</v>
      </c>
      <c r="H24" s="5" t="n">
        <f aca="false">+'Sched II Lyondell'!H15</f>
        <v>-1762925</v>
      </c>
      <c r="I24" s="5" t="n">
        <v>-17000000</v>
      </c>
      <c r="K24" s="6" t="n">
        <f aca="false">+H24</f>
        <v>-1762925</v>
      </c>
      <c r="M24" s="6" t="n">
        <f aca="false">+H24-K24</f>
        <v>0</v>
      </c>
      <c r="O24" s="19"/>
    </row>
    <row r="25" customFormat="false" ht="15" hidden="false" customHeight="false" outlineLevel="0" collapsed="false">
      <c r="B25" s="1" t="s">
        <v>30</v>
      </c>
      <c r="D25" s="32" t="s">
        <v>31</v>
      </c>
      <c r="F25" s="26"/>
      <c r="G25" s="25" t="s">
        <v>29</v>
      </c>
      <c r="H25" s="5" t="n">
        <f aca="false">+'Sched III Centana'!K7</f>
        <v>-2936179.25</v>
      </c>
      <c r="I25" s="33" t="s">
        <v>32</v>
      </c>
      <c r="K25" s="6" t="n">
        <f aca="false">+'Sched III Centana'!M7</f>
        <v>-2936179.25</v>
      </c>
      <c r="M25" s="6" t="n">
        <f aca="false">+H25-K25</f>
        <v>0</v>
      </c>
      <c r="O25" s="19"/>
    </row>
    <row r="26" customFormat="false" ht="30" hidden="false" customHeight="false" outlineLevel="0" collapsed="false">
      <c r="B26" s="1" t="s">
        <v>33</v>
      </c>
      <c r="D26" s="32" t="s">
        <v>31</v>
      </c>
      <c r="F26" s="26"/>
      <c r="G26" s="25"/>
      <c r="H26" s="5" t="n">
        <f aca="false">+'Sched III Centana'!K10</f>
        <v>40059.1083333333</v>
      </c>
      <c r="K26" s="6" t="n">
        <f aca="false">+'Sched III Centana'!M10</f>
        <v>64094.5733333333</v>
      </c>
      <c r="M26" s="6" t="n">
        <f aca="false">+H26-K26</f>
        <v>-24035.465</v>
      </c>
      <c r="O26" s="19" t="n">
        <f aca="false">+M26/3</f>
        <v>-8011.82166666667</v>
      </c>
      <c r="P26" s="34" t="s">
        <v>34</v>
      </c>
    </row>
    <row r="27" customFormat="false" ht="30" hidden="false" customHeight="false" outlineLevel="0" collapsed="false">
      <c r="B27" s="1" t="s">
        <v>35</v>
      </c>
      <c r="D27" s="32" t="s">
        <v>31</v>
      </c>
      <c r="F27" s="26"/>
      <c r="G27" s="25"/>
      <c r="H27" s="5" t="n">
        <v>0</v>
      </c>
      <c r="K27" s="6" t="n">
        <v>95130</v>
      </c>
      <c r="M27" s="6" t="n">
        <f aca="false">+H27-K27</f>
        <v>-95130</v>
      </c>
      <c r="O27" s="19" t="n">
        <v>0</v>
      </c>
      <c r="P27" s="34" t="s">
        <v>36</v>
      </c>
    </row>
    <row r="28" customFormat="false" ht="15" hidden="false" customHeight="false" outlineLevel="0" collapsed="false">
      <c r="B28" s="1" t="s">
        <v>37</v>
      </c>
      <c r="D28" s="32"/>
      <c r="F28" s="26"/>
      <c r="G28" s="25"/>
      <c r="H28" s="5" t="n">
        <v>25000</v>
      </c>
      <c r="K28" s="6" t="n">
        <v>25225</v>
      </c>
      <c r="M28" s="6" t="n">
        <f aca="false">+H28-K28</f>
        <v>-225</v>
      </c>
      <c r="O28" s="19" t="n">
        <v>-22</v>
      </c>
      <c r="P28" s="34" t="s">
        <v>29</v>
      </c>
    </row>
    <row r="29" customFormat="false" ht="15" hidden="false" customHeight="false" outlineLevel="0" collapsed="false">
      <c r="B29" s="1" t="s">
        <v>38</v>
      </c>
      <c r="D29" s="32"/>
      <c r="F29" s="26"/>
      <c r="G29" s="25"/>
      <c r="H29" s="5" t="n">
        <v>91000</v>
      </c>
      <c r="K29" s="6" t="n">
        <v>91000</v>
      </c>
      <c r="M29" s="6" t="n">
        <f aca="false">+H29-K29</f>
        <v>0</v>
      </c>
      <c r="O29" s="19"/>
    </row>
    <row r="30" customFormat="false" ht="15" hidden="false" customHeight="false" outlineLevel="0" collapsed="false">
      <c r="B30" s="1" t="s">
        <v>39</v>
      </c>
      <c r="G30" s="25" t="s">
        <v>29</v>
      </c>
      <c r="H30" s="29" t="n">
        <f aca="false">-86002.5/2</f>
        <v>-43001.25</v>
      </c>
      <c r="K30" s="35" t="n">
        <v>-43001.25</v>
      </c>
      <c r="M30" s="35" t="n">
        <f aca="false">+H30-K30</f>
        <v>0</v>
      </c>
      <c r="O30" s="36"/>
    </row>
    <row r="31" customFormat="false" ht="15" hidden="false" customHeight="false" outlineLevel="0" collapsed="false">
      <c r="G31" s="25"/>
      <c r="H31" s="30"/>
      <c r="O31" s="19"/>
    </row>
    <row r="32" customFormat="false" ht="15" hidden="false" customHeight="false" outlineLevel="0" collapsed="false">
      <c r="H32" s="30"/>
      <c r="O32" s="19"/>
    </row>
    <row r="33" customFormat="false" ht="15" hidden="false" customHeight="false" outlineLevel="0" collapsed="false">
      <c r="A33" s="23" t="s">
        <v>40</v>
      </c>
      <c r="H33" s="31" t="n">
        <f aca="false">SUM(H19:H30)</f>
        <v>13845192.1483333</v>
      </c>
      <c r="K33" s="31" t="n">
        <f aca="false">SUM(K19:K30)</f>
        <v>13964582.6133333</v>
      </c>
      <c r="M33" s="31" t="n">
        <f aca="false">SUM(M19:M30)</f>
        <v>-119390.465</v>
      </c>
      <c r="O33" s="37" t="n">
        <f aca="false">SUM(O19:O30)</f>
        <v>-8033.82166666667</v>
      </c>
    </row>
    <row r="34" customFormat="false" ht="15" hidden="false" customHeight="false" outlineLevel="0" collapsed="false">
      <c r="O34" s="19"/>
    </row>
    <row r="35" customFormat="false" ht="15" hidden="false" customHeight="false" outlineLevel="0" collapsed="false">
      <c r="B35" s="1" t="s">
        <v>41</v>
      </c>
      <c r="H35" s="5" t="n">
        <f aca="false">+'Prime Rate Calc- NET (3)'!D157</f>
        <v>373725.357921792</v>
      </c>
      <c r="K35" s="6" t="n">
        <v>486415.08</v>
      </c>
      <c r="M35" s="6" t="n">
        <f aca="false">+H35-K35</f>
        <v>-112689.722078208</v>
      </c>
      <c r="O35" s="19" t="n">
        <f aca="false">+M35</f>
        <v>-112689.722078208</v>
      </c>
    </row>
    <row r="36" customFormat="false" ht="15" hidden="false" customHeight="false" outlineLevel="0" collapsed="false">
      <c r="B36" s="1" t="s">
        <v>29</v>
      </c>
      <c r="D36" s="25" t="s">
        <v>29</v>
      </c>
      <c r="H36" s="29"/>
      <c r="K36" s="35"/>
      <c r="M36" s="35"/>
      <c r="O36" s="36"/>
    </row>
    <row r="37" customFormat="false" ht="15" hidden="false" customHeight="false" outlineLevel="0" collapsed="false">
      <c r="D37" s="25"/>
      <c r="H37" s="30"/>
      <c r="O37" s="19"/>
    </row>
    <row r="38" customFormat="false" ht="15.75" hidden="false" customHeight="false" outlineLevel="0" collapsed="false">
      <c r="A38" s="23" t="s">
        <v>42</v>
      </c>
      <c r="H38" s="38" t="n">
        <f aca="false">H35+H33</f>
        <v>14218917.5062551</v>
      </c>
      <c r="K38" s="38" t="n">
        <f aca="false">K35+K33</f>
        <v>14450997.6933333</v>
      </c>
      <c r="M38" s="38" t="n">
        <f aca="false">M35+M33</f>
        <v>-232080.187078208</v>
      </c>
      <c r="O38" s="39" t="n">
        <f aca="false">O35+O33</f>
        <v>-120723.543744875</v>
      </c>
    </row>
    <row r="39" customFormat="false" ht="15.75" hidden="false" customHeight="false" outlineLevel="0" collapsed="false">
      <c r="O39" s="19"/>
    </row>
    <row r="40" customFormat="false" ht="15" hidden="false" customHeight="false" outlineLevel="0" collapsed="false">
      <c r="A40" s="40" t="s">
        <v>43</v>
      </c>
      <c r="O40" s="19"/>
    </row>
    <row r="41" customFormat="false" ht="15" hidden="false" customHeight="false" outlineLevel="0" collapsed="false">
      <c r="B41" s="1" t="s">
        <v>44</v>
      </c>
      <c r="H41" s="5" t="n">
        <v>0</v>
      </c>
      <c r="K41" s="6" t="n">
        <v>22152</v>
      </c>
      <c r="M41" s="6" t="n">
        <f aca="false">+H41-K41</f>
        <v>-22152</v>
      </c>
      <c r="O41" s="19" t="n">
        <f aca="false">+M41</f>
        <v>-22152</v>
      </c>
    </row>
    <row r="42" customFormat="false" ht="15" hidden="false" customHeight="false" outlineLevel="0" collapsed="false">
      <c r="B42" s="1" t="s">
        <v>45</v>
      </c>
      <c r="H42" s="5" t="n">
        <v>-107635</v>
      </c>
      <c r="K42" s="6" t="n">
        <v>-60000</v>
      </c>
      <c r="M42" s="6" t="n">
        <f aca="false">+H42-K42</f>
        <v>-47635</v>
      </c>
      <c r="O42" s="19" t="n">
        <f aca="false">+M42</f>
        <v>-47635</v>
      </c>
    </row>
    <row r="43" customFormat="false" ht="15" hidden="false" customHeight="false" outlineLevel="0" collapsed="false">
      <c r="O43" s="19"/>
    </row>
    <row r="44" customFormat="false" ht="15" hidden="false" customHeight="false" outlineLevel="0" collapsed="false">
      <c r="A44" s="40" t="s">
        <v>46</v>
      </c>
      <c r="B44" s="40"/>
      <c r="C44" s="40"/>
      <c r="D44" s="41"/>
      <c r="E44" s="42"/>
      <c r="F44" s="43"/>
      <c r="G44" s="40"/>
      <c r="H44" s="44" t="n">
        <f aca="false">SUM(H38:H43)</f>
        <v>14111282.5062551</v>
      </c>
      <c r="I44" s="31"/>
      <c r="J44" s="40"/>
      <c r="K44" s="44" t="n">
        <f aca="false">SUM(K38:K43)</f>
        <v>14413149.6933333</v>
      </c>
      <c r="L44" s="45"/>
      <c r="M44" s="44" t="n">
        <f aca="false">SUM(M38:M43)</f>
        <v>-301867.187078208</v>
      </c>
      <c r="N44" s="40"/>
      <c r="O44" s="46" t="n">
        <f aca="false">SUM(O38:O43)</f>
        <v>-190510.543744875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  <c r="IL44" s="40"/>
      <c r="IM44" s="40"/>
      <c r="IN44" s="40"/>
      <c r="IO44" s="40"/>
      <c r="IP44" s="40"/>
      <c r="IQ44" s="40"/>
      <c r="IR44" s="40"/>
      <c r="IS44" s="40"/>
      <c r="IT44" s="40"/>
      <c r="IU44" s="40"/>
      <c r="IV44" s="40"/>
      <c r="IW44" s="40"/>
    </row>
    <row r="45" customFormat="false" ht="15.75" hidden="false" customHeight="false" outlineLevel="0" collapsed="false">
      <c r="O45" s="36"/>
    </row>
    <row r="46" customFormat="false" ht="15" hidden="false" customHeight="false" outlineLevel="0" collapsed="false">
      <c r="B46" s="47" t="s">
        <v>47</v>
      </c>
    </row>
    <row r="47" customFormat="false" ht="15" hidden="false" customHeight="false" outlineLevel="0" collapsed="false">
      <c r="B47" s="47" t="s">
        <v>48</v>
      </c>
    </row>
    <row r="48" customFormat="false" ht="15" hidden="false" customHeight="false" outlineLevel="0" collapsed="false">
      <c r="B48" s="47" t="s">
        <v>49</v>
      </c>
    </row>
    <row r="49" customFormat="false" ht="15" hidden="false" customHeight="false" outlineLevel="0" collapsed="false">
      <c r="B49" s="47" t="s">
        <v>50</v>
      </c>
    </row>
    <row r="50" customFormat="false" ht="15" hidden="false" customHeight="false" outlineLevel="0" collapsed="false">
      <c r="B50" s="47" t="s">
        <v>51</v>
      </c>
    </row>
  </sheetData>
  <mergeCells count="9">
    <mergeCell ref="A1:M1"/>
    <mergeCell ref="A2:M2"/>
    <mergeCell ref="A3:M3"/>
    <mergeCell ref="A4:M4"/>
    <mergeCell ref="A5:M5"/>
    <mergeCell ref="A6:M6"/>
    <mergeCell ref="A7:M7"/>
    <mergeCell ref="A8:M8"/>
    <mergeCell ref="A9:M9"/>
  </mergeCells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B34" activeCellId="0" sqref="B3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47" width="9.14"/>
    <col collapsed="false" customWidth="true" hidden="false" outlineLevel="0" max="6" min="6" style="47" width="16.42"/>
    <col collapsed="false" customWidth="true" hidden="false" outlineLevel="0" max="7" min="7" style="48" width="13.7"/>
    <col collapsed="false" customWidth="false" hidden="false" outlineLevel="0" max="257" min="8" style="47" width="9.14"/>
  </cols>
  <sheetData>
    <row r="1" customFormat="false" ht="12.75" hidden="false" customHeight="false" outlineLevel="0" collapsed="false">
      <c r="A1" s="49" t="s">
        <v>52</v>
      </c>
      <c r="B1" s="49"/>
      <c r="C1" s="49"/>
      <c r="D1" s="49"/>
      <c r="E1" s="49"/>
      <c r="F1" s="49"/>
      <c r="G1" s="49"/>
    </row>
    <row r="5" customFormat="false" ht="12.75" hidden="false" customHeight="false" outlineLevel="0" collapsed="false">
      <c r="A5" s="50" t="s">
        <v>24</v>
      </c>
    </row>
    <row r="6" customFormat="false" ht="12.75" hidden="false" customHeight="false" outlineLevel="0" collapsed="false">
      <c r="B6" s="47" t="s">
        <v>53</v>
      </c>
      <c r="G6" s="48" t="n">
        <f aca="false">108136*3.26</f>
        <v>352523.36</v>
      </c>
    </row>
    <row r="7" customFormat="false" ht="12.75" hidden="false" customHeight="false" outlineLevel="0" collapsed="false">
      <c r="B7" s="47" t="s">
        <v>54</v>
      </c>
      <c r="G7" s="48" t="n">
        <f aca="false">+G6*-0.25</f>
        <v>-88130.84</v>
      </c>
    </row>
    <row r="8" customFormat="false" ht="12.75" hidden="false" customHeight="false" outlineLevel="0" collapsed="false">
      <c r="A8" s="47" t="s">
        <v>55</v>
      </c>
      <c r="G8" s="51" t="n">
        <f aca="false">+G7+G6</f>
        <v>264392.52</v>
      </c>
    </row>
    <row r="10" customFormat="false" ht="12.75" hidden="false" customHeight="false" outlineLevel="0" collapsed="false">
      <c r="A10" s="50" t="s">
        <v>26</v>
      </c>
    </row>
    <row r="11" customFormat="false" ht="12.75" hidden="false" customHeight="false" outlineLevel="0" collapsed="false">
      <c r="B11" s="47" t="s">
        <v>56</v>
      </c>
      <c r="G11" s="48" t="n">
        <v>525000</v>
      </c>
    </row>
    <row r="12" customFormat="false" ht="12.75" hidden="false" customHeight="false" outlineLevel="0" collapsed="false">
      <c r="B12" s="47" t="s">
        <v>57</v>
      </c>
      <c r="G12" s="52" t="n">
        <f aca="false">+G11*-0.25</f>
        <v>-131250</v>
      </c>
    </row>
    <row r="13" customFormat="false" ht="12.75" hidden="false" customHeight="false" outlineLevel="0" collapsed="false">
      <c r="A13" s="47" t="s">
        <v>58</v>
      </c>
      <c r="G13" s="51" t="n">
        <f aca="false">+G12+G11</f>
        <v>393750</v>
      </c>
    </row>
    <row r="15" customFormat="false" ht="13.5" hidden="false" customHeight="false" outlineLevel="0" collapsed="false">
      <c r="A15" s="53"/>
      <c r="B15" s="53" t="s">
        <v>59</v>
      </c>
      <c r="C15" s="53"/>
      <c r="D15" s="53"/>
      <c r="E15" s="53"/>
      <c r="F15" s="53"/>
      <c r="G15" s="54" t="n">
        <f aca="false">+G13+G8</f>
        <v>658142.52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  <c r="IU15" s="53"/>
      <c r="IV15" s="53"/>
      <c r="IW15" s="53"/>
    </row>
    <row r="16" customFormat="false" ht="13.5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F20" activeCellId="0" sqref="F19:F2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7" width="9.14"/>
    <col collapsed="false" customWidth="true" hidden="false" outlineLevel="0" max="2" min="2" style="47" width="9.41"/>
    <col collapsed="false" customWidth="true" hidden="false" outlineLevel="0" max="3" min="3" style="55" width="11.56"/>
    <col collapsed="false" customWidth="true" hidden="false" outlineLevel="0" max="4" min="4" style="56" width="11.7"/>
    <col collapsed="false" customWidth="true" hidden="false" outlineLevel="0" max="5" min="5" style="56" width="16.42"/>
    <col collapsed="false" customWidth="true" hidden="false" outlineLevel="0" max="7" min="6" style="56" width="16.28"/>
    <col collapsed="false" customWidth="true" hidden="false" outlineLevel="0" max="8" min="8" style="48" width="16.56"/>
    <col collapsed="false" customWidth="true" hidden="false" outlineLevel="0" max="9" min="9" style="47" width="3.42"/>
    <col collapsed="false" customWidth="false" hidden="false" outlineLevel="0" max="257" min="10" style="47" width="9.14"/>
  </cols>
  <sheetData>
    <row r="1" customFormat="false" ht="12.75" hidden="false" customHeight="false" outlineLevel="0" collapsed="false">
      <c r="A1" s="49" t="s">
        <v>60</v>
      </c>
      <c r="B1" s="49"/>
      <c r="C1" s="49"/>
      <c r="D1" s="49"/>
      <c r="E1" s="49"/>
      <c r="F1" s="49"/>
      <c r="G1" s="49"/>
      <c r="H1" s="49"/>
    </row>
    <row r="4" customFormat="false" ht="12.75" hidden="false" customHeight="false" outlineLevel="0" collapsed="false">
      <c r="A4" s="50" t="s">
        <v>61</v>
      </c>
    </row>
    <row r="5" customFormat="false" ht="12.75" hidden="false" customHeight="false" outlineLevel="0" collapsed="false">
      <c r="A5" s="47" t="s">
        <v>62</v>
      </c>
    </row>
    <row r="6" customFormat="false" ht="12.75" hidden="false" customHeight="false" outlineLevel="0" collapsed="false">
      <c r="A6" s="57"/>
    </row>
    <row r="7" customFormat="false" ht="15" hidden="false" customHeight="false" outlineLevel="0" collapsed="false">
      <c r="C7" s="58" t="s">
        <v>63</v>
      </c>
      <c r="D7" s="59" t="s">
        <v>64</v>
      </c>
      <c r="E7" s="59" t="s">
        <v>65</v>
      </c>
      <c r="F7" s="59" t="s">
        <v>66</v>
      </c>
      <c r="G7" s="59" t="s">
        <v>67</v>
      </c>
      <c r="H7" s="60" t="s">
        <v>15</v>
      </c>
    </row>
    <row r="8" customFormat="false" ht="12.75" hidden="false" customHeight="false" outlineLevel="0" collapsed="false">
      <c r="B8" s="61" t="n">
        <v>37043</v>
      </c>
      <c r="C8" s="55" t="n">
        <f aca="false">-5000*30</f>
        <v>-150000</v>
      </c>
      <c r="D8" s="56" t="n">
        <v>4.72</v>
      </c>
      <c r="E8" s="56" t="n">
        <f aca="false">+F8+G8</f>
        <v>3.78</v>
      </c>
      <c r="F8" s="56" t="n">
        <v>3.738</v>
      </c>
      <c r="G8" s="56" t="n">
        <v>0.042</v>
      </c>
      <c r="H8" s="48" t="n">
        <f aca="false">+(D8-E8)*C8</f>
        <v>-141000</v>
      </c>
    </row>
    <row r="9" customFormat="false" ht="12.75" hidden="false" customHeight="false" outlineLevel="0" collapsed="false">
      <c r="B9" s="61" t="n">
        <v>37073</v>
      </c>
      <c r="C9" s="55" t="n">
        <f aca="false">-5000*31</f>
        <v>-155000</v>
      </c>
      <c r="D9" s="56" t="n">
        <v>4.72</v>
      </c>
      <c r="E9" s="56" t="n">
        <f aca="false">+F9+G9</f>
        <v>3.26</v>
      </c>
      <c r="F9" s="56" t="n">
        <v>3.182</v>
      </c>
      <c r="G9" s="56" t="n">
        <v>0.078</v>
      </c>
      <c r="H9" s="48" t="n">
        <f aca="false">+(D9-E9)*C9</f>
        <v>-226300</v>
      </c>
    </row>
    <row r="10" customFormat="false" ht="12.75" hidden="false" customHeight="false" outlineLevel="0" collapsed="false">
      <c r="B10" s="61" t="n">
        <v>37104</v>
      </c>
      <c r="C10" s="55" t="n">
        <f aca="false">-5000*31</f>
        <v>-155000</v>
      </c>
      <c r="D10" s="56" t="n">
        <v>4.72</v>
      </c>
      <c r="E10" s="56" t="n">
        <f aca="false">+F10+G10</f>
        <v>3.24</v>
      </c>
      <c r="F10" s="56" t="n">
        <v>3.167</v>
      </c>
      <c r="G10" s="56" t="n">
        <v>0.073</v>
      </c>
      <c r="H10" s="48" t="n">
        <f aca="false">+(D10-E10)*C10</f>
        <v>-229400</v>
      </c>
    </row>
    <row r="11" customFormat="false" ht="12.75" hidden="false" customHeight="false" outlineLevel="0" collapsed="false">
      <c r="B11" s="62" t="n">
        <v>37135</v>
      </c>
      <c r="C11" s="55" t="n">
        <f aca="false">-5000*30</f>
        <v>-150000</v>
      </c>
      <c r="D11" s="56" t="n">
        <v>4.72</v>
      </c>
      <c r="E11" s="56" t="n">
        <f aca="false">+F11+G11</f>
        <v>2.39</v>
      </c>
      <c r="F11" s="56" t="n">
        <v>2.295</v>
      </c>
      <c r="G11" s="56" t="n">
        <v>0.095</v>
      </c>
      <c r="H11" s="48" t="n">
        <f aca="false">+(D11-E11)*C11</f>
        <v>-349500</v>
      </c>
      <c r="I11" s="63"/>
      <c r="J11" s="63"/>
      <c r="K11" s="63"/>
    </row>
    <row r="12" customFormat="false" ht="12.75" hidden="false" customHeight="false" outlineLevel="0" collapsed="false">
      <c r="B12" s="62" t="n">
        <v>37165</v>
      </c>
      <c r="C12" s="55" t="n">
        <f aca="false">-5000*31</f>
        <v>-155000</v>
      </c>
      <c r="D12" s="56" t="n">
        <v>4.72</v>
      </c>
      <c r="E12" s="56" t="n">
        <f aca="false">+F12+G12</f>
        <v>1.86</v>
      </c>
      <c r="F12" s="56" t="n">
        <v>1.83</v>
      </c>
      <c r="G12" s="56" t="n">
        <v>0.03</v>
      </c>
      <c r="H12" s="48" t="n">
        <f aca="false">+(D12-E12)*C12</f>
        <v>-443300</v>
      </c>
      <c r="I12" s="63"/>
      <c r="J12" s="63"/>
      <c r="K12" s="63"/>
    </row>
    <row r="13" customFormat="false" ht="12.75" hidden="false" customHeight="false" outlineLevel="0" collapsed="false">
      <c r="B13" s="62" t="n">
        <v>37196</v>
      </c>
      <c r="C13" s="55" t="n">
        <f aca="false">-5000*30</f>
        <v>-150000</v>
      </c>
      <c r="D13" s="56" t="n">
        <v>4.72</v>
      </c>
      <c r="E13" s="56" t="n">
        <f aca="false">+F13+G13</f>
        <v>2.2305</v>
      </c>
      <c r="F13" s="56" t="n">
        <v>2.253</v>
      </c>
      <c r="G13" s="56" t="n">
        <v>-0.0225</v>
      </c>
      <c r="H13" s="52" t="n">
        <f aca="false">+(D13-E13)*C13</f>
        <v>-373425</v>
      </c>
      <c r="I13" s="63"/>
      <c r="J13" s="63"/>
      <c r="K13" s="63"/>
      <c r="L13" s="63"/>
      <c r="M13" s="63"/>
    </row>
    <row r="15" customFormat="false" ht="13.5" hidden="false" customHeight="false" outlineLevel="0" collapsed="false">
      <c r="B15" s="53" t="s">
        <v>68</v>
      </c>
      <c r="H15" s="54" t="n">
        <f aca="false">SUM(H8:H13)</f>
        <v>-1762925</v>
      </c>
    </row>
    <row r="16" customFormat="false" ht="13.5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5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K3" activeCellId="0" sqref="K3:M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4.56"/>
    <col collapsed="false" customWidth="false" hidden="false" outlineLevel="0" max="9" min="2" style="47" width="9.14"/>
    <col collapsed="false" customWidth="true" hidden="false" outlineLevel="0" max="10" min="10" style="47" width="2.42"/>
    <col collapsed="false" customWidth="true" hidden="false" outlineLevel="0" max="11" min="11" style="47" width="19.85"/>
    <col collapsed="false" customWidth="true" hidden="false" outlineLevel="0" max="12" min="12" style="47" width="2.7"/>
    <col collapsed="false" customWidth="true" hidden="false" outlineLevel="0" max="13" min="13" style="64" width="14.14"/>
    <col collapsed="false" customWidth="false" hidden="false" outlineLevel="0" max="257" min="14" style="47" width="9.14"/>
  </cols>
  <sheetData>
    <row r="1" customFormat="false" ht="12.75" hidden="false" customHeight="false" outlineLevel="0" collapsed="false">
      <c r="A1" s="49" t="s">
        <v>69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customFormat="false" ht="12.75" hidden="false" customHeight="false" outlineLevel="0" collapsed="false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customFormat="false" ht="12.75" hidden="false" customHeight="false" outlineLevel="0" collapsed="false">
      <c r="A3" s="65"/>
      <c r="B3" s="65"/>
      <c r="C3" s="65"/>
      <c r="D3" s="65"/>
      <c r="E3" s="65"/>
      <c r="F3" s="65"/>
      <c r="G3" s="65"/>
      <c r="H3" s="65"/>
      <c r="I3" s="65"/>
      <c r="J3" s="65"/>
      <c r="K3" s="66" t="s">
        <v>70</v>
      </c>
      <c r="L3" s="50"/>
      <c r="M3" s="67" t="s">
        <v>71</v>
      </c>
    </row>
    <row r="5" customFormat="false" ht="12.75" hidden="false" customHeight="false" outlineLevel="0" collapsed="false">
      <c r="A5" s="50" t="s">
        <v>30</v>
      </c>
    </row>
    <row r="7" customFormat="false" ht="12.75" hidden="false" customHeight="false" outlineLevel="0" collapsed="false">
      <c r="B7" s="47" t="s">
        <v>72</v>
      </c>
      <c r="K7" s="68" t="n">
        <f aca="false">-(1236286*2.375)</f>
        <v>-2936179.25</v>
      </c>
      <c r="M7" s="64" t="n">
        <f aca="false">+K7</f>
        <v>-2936179.25</v>
      </c>
    </row>
    <row r="8" customFormat="false" ht="12.75" hidden="false" customHeight="false" outlineLevel="0" collapsed="false">
      <c r="C8" s="47" t="s">
        <v>73</v>
      </c>
    </row>
    <row r="10" customFormat="false" ht="12.75" hidden="false" customHeight="false" outlineLevel="0" collapsed="false">
      <c r="B10" s="47" t="s">
        <v>74</v>
      </c>
      <c r="K10" s="68" t="n">
        <f aca="false">96141.86*0.416666666666667</f>
        <v>40059.1083333333</v>
      </c>
      <c r="M10" s="64" t="n">
        <f aca="false">96141.86*8/12</f>
        <v>64094.5733333333</v>
      </c>
    </row>
    <row r="11" customFormat="false" ht="12.75" hidden="false" customHeight="false" outlineLevel="0" collapsed="false">
      <c r="K11" s="68"/>
    </row>
    <row r="12" customFormat="false" ht="12.75" hidden="false" customHeight="false" outlineLevel="0" collapsed="false">
      <c r="B12" s="47" t="s">
        <v>75</v>
      </c>
      <c r="K12" s="68" t="n">
        <v>0</v>
      </c>
      <c r="M12" s="64" t="n">
        <v>95130</v>
      </c>
    </row>
    <row r="14" customFormat="false" ht="13.5" hidden="false" customHeight="false" outlineLevel="0" collapsed="false">
      <c r="B14" s="53" t="s">
        <v>76</v>
      </c>
      <c r="I14" s="47" t="s">
        <v>29</v>
      </c>
      <c r="K14" s="69" t="n">
        <f aca="false">SUM(K7:K10)</f>
        <v>-2896120.14166667</v>
      </c>
      <c r="M14" s="69" t="n">
        <f aca="false">SUM(M7:M10)</f>
        <v>-2872084.67666667</v>
      </c>
    </row>
    <row r="15" customFormat="false" ht="13.5" hidden="false" customHeight="false" outlineLevel="0" collapsed="false"/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8"/>
  <sheetViews>
    <sheetView showFormulas="false" showGridLines="true" showRowColHeaders="true" showZeros="true" rightToLeft="false" tabSelected="false" showOutlineSymbols="true" defaultGridColor="true" view="pageBreakPreview" topLeftCell="A125" colorId="64" zoomScale="100" zoomScaleNormal="100" zoomScalePageLayoutView="100" workbookViewId="0">
      <selection pane="topLeft" activeCell="B127" activeCellId="0" sqref="B12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70" width="9.7"/>
    <col collapsed="false" customWidth="true" hidden="false" outlineLevel="0" max="2" min="2" style="71" width="10.41"/>
    <col collapsed="false" customWidth="true" hidden="false" outlineLevel="0" max="3" min="3" style="72" width="15.28"/>
    <col collapsed="false" customWidth="true" hidden="false" outlineLevel="0" max="4" min="4" style="1" width="14.41"/>
    <col collapsed="false" customWidth="true" hidden="false" outlineLevel="0" max="5" min="5" style="1" width="3.7"/>
    <col collapsed="false" customWidth="true" hidden="false" outlineLevel="0" max="10" min="6" style="1" width="4.7"/>
    <col collapsed="false" customWidth="true" hidden="false" outlineLevel="0" max="11" min="11" style="1" width="2.84"/>
    <col collapsed="false" customWidth="true" hidden="false" outlineLevel="0" max="12" min="12" style="1" width="10.71"/>
    <col collapsed="false" customWidth="true" hidden="false" outlineLevel="0" max="13" min="13" style="1" width="1.7"/>
    <col collapsed="false" customWidth="true" hidden="false" outlineLevel="0" max="14" min="14" style="1" width="10.71"/>
    <col collapsed="false" customWidth="false" hidden="false" outlineLevel="0" max="257" min="15" style="1" width="9.14"/>
  </cols>
  <sheetData>
    <row r="1" customFormat="false" ht="40.5" hidden="false" customHeight="false" outlineLevel="0" collapsed="false">
      <c r="A1" s="73" t="s">
        <v>77</v>
      </c>
      <c r="B1" s="74" t="s">
        <v>78</v>
      </c>
      <c r="C1" s="75" t="s">
        <v>79</v>
      </c>
      <c r="D1" s="76" t="s">
        <v>80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  <c r="IR1" s="77"/>
      <c r="IS1" s="77"/>
      <c r="IT1" s="77"/>
      <c r="IU1" s="77"/>
      <c r="IV1" s="77"/>
      <c r="IW1" s="77"/>
    </row>
    <row r="2" customFormat="false" ht="15" hidden="false" customHeight="false" outlineLevel="0" collapsed="false">
      <c r="L2" s="78" t="s">
        <v>81</v>
      </c>
      <c r="M2" s="78"/>
      <c r="N2" s="78"/>
    </row>
    <row r="3" customFormat="false" ht="15" hidden="false" customHeight="false" outlineLevel="0" collapsed="false">
      <c r="A3" s="70" t="n">
        <v>37043</v>
      </c>
      <c r="B3" s="71" t="n">
        <f aca="false">IF(AND(A3&gt;=$L$8,A3&lt;$L$9),$N$8,(IF(AND(A3&gt;=$L$9,A3&lt;$L$10),$N$9,(IF(AND(A3&gt;=$L$10,A3&lt;$L$11),$N$10,(IF(AND(A3&gt;=$L$11,A3&lt;$L$12),$N$11,(IF(A3&gt;=$L$12,$N$12,0)))))))))</f>
        <v>0.07</v>
      </c>
      <c r="C3" s="72" t="n">
        <f aca="false">+'Inv &amp; WC Value Adj'!H19</f>
        <v>17773096.02</v>
      </c>
      <c r="D3" s="72" t="n">
        <f aca="false">(B3/365)*C3</f>
        <v>3408.53896273973</v>
      </c>
      <c r="F3" s="1" t="n">
        <v>1</v>
      </c>
      <c r="L3" s="79" t="s">
        <v>82</v>
      </c>
      <c r="M3" s="80"/>
      <c r="N3" s="81" t="s">
        <v>14</v>
      </c>
    </row>
    <row r="4" customFormat="false" ht="15" hidden="false" customHeight="false" outlineLevel="0" collapsed="false">
      <c r="A4" s="70" t="n">
        <f aca="false">A3+1</f>
        <v>37044</v>
      </c>
      <c r="B4" s="71" t="n">
        <f aca="false">IF(AND(A4&gt;=$L$8,A4&lt;$L$9),$N$8,(IF(AND(A4&gt;=$L$9,A4&lt;$L$10),$N$9,(IF(AND(A4&gt;=$L$10,A4&lt;$L$11),$N$10,(IF(AND(A4&gt;=$L$11,A4&lt;$L$12),$N$11,(IF(A4&gt;=$L$12,$N$12,0)))))))))</f>
        <v>0.07</v>
      </c>
      <c r="C4" s="72" t="n">
        <f aca="false">$C$3</f>
        <v>17773096.02</v>
      </c>
      <c r="D4" s="72" t="n">
        <f aca="false">(B4/365)*C4</f>
        <v>3408.53896273973</v>
      </c>
      <c r="F4" s="1" t="n">
        <f aca="false">F3+1</f>
        <v>2</v>
      </c>
      <c r="L4" s="82" t="n">
        <v>36895</v>
      </c>
      <c r="M4" s="83"/>
      <c r="N4" s="84" t="n">
        <v>0.09</v>
      </c>
    </row>
    <row r="5" customFormat="false" ht="15" hidden="false" customHeight="false" outlineLevel="0" collapsed="false">
      <c r="A5" s="70" t="n">
        <f aca="false">A4+1</f>
        <v>37045</v>
      </c>
      <c r="B5" s="71" t="n">
        <f aca="false">IF(AND(A5&gt;=$L$8,A5&lt;$L$9),$N$8,(IF(AND(A5&gt;=$L$9,A5&lt;$L$10),$N$9,(IF(AND(A5&gt;=$L$10,A5&lt;$L$11),$N$10,(IF(AND(A5&gt;=$L$11,A5&lt;$L$12),$N$11,(IF(A5&gt;=$L$12,$N$12,0)))))))))</f>
        <v>0.07</v>
      </c>
      <c r="C5" s="72" t="n">
        <f aca="false">$C$3</f>
        <v>17773096.02</v>
      </c>
      <c r="D5" s="72" t="n">
        <f aca="false">(B5/365)*C5</f>
        <v>3408.53896273973</v>
      </c>
      <c r="F5" s="1" t="n">
        <f aca="false">F4+1</f>
        <v>3</v>
      </c>
      <c r="L5" s="82" t="n">
        <v>36923</v>
      </c>
      <c r="M5" s="83"/>
      <c r="N5" s="84" t="n">
        <v>0.085</v>
      </c>
    </row>
    <row r="6" customFormat="false" ht="15" hidden="false" customHeight="false" outlineLevel="0" collapsed="false">
      <c r="A6" s="70" t="n">
        <f aca="false">A5+1</f>
        <v>37046</v>
      </c>
      <c r="B6" s="71" t="n">
        <f aca="false">IF(AND(A6&gt;=$L$8,A6&lt;$L$9),$N$8,(IF(AND(A6&gt;=$L$9,A6&lt;$L$10),$N$9,(IF(AND(A6&gt;=$L$10,A6&lt;$L$11),$N$10,(IF(AND(A6&gt;=$L$11,A6&lt;$L$12),$N$11,(IF(A6&gt;=$L$12,$N$12,0)))))))))</f>
        <v>0.07</v>
      </c>
      <c r="C6" s="72" t="n">
        <f aca="false">$C$3</f>
        <v>17773096.02</v>
      </c>
      <c r="D6" s="72" t="n">
        <f aca="false">(B6/365)*C6</f>
        <v>3408.53896273973</v>
      </c>
      <c r="F6" s="1" t="n">
        <f aca="false">F5+1</f>
        <v>4</v>
      </c>
      <c r="L6" s="82" t="n">
        <v>36971</v>
      </c>
      <c r="M6" s="83"/>
      <c r="N6" s="84" t="n">
        <v>0.08</v>
      </c>
    </row>
    <row r="7" customFormat="false" ht="15" hidden="false" customHeight="false" outlineLevel="0" collapsed="false">
      <c r="A7" s="70" t="n">
        <f aca="false">A6+1</f>
        <v>37047</v>
      </c>
      <c r="B7" s="71" t="n">
        <f aca="false">IF(AND(A7&gt;=$L$8,A7&lt;$L$9),$N$8,(IF(AND(A7&gt;=$L$9,A7&lt;$L$10),$N$9,(IF(AND(A7&gt;=$L$10,A7&lt;$L$11),$N$10,(IF(AND(A7&gt;=$L$11,A7&lt;$L$12),$N$11,(IF(A7&gt;=$L$12,$N$12,0)))))))))</f>
        <v>0.07</v>
      </c>
      <c r="C7" s="72" t="n">
        <f aca="false">$C$3</f>
        <v>17773096.02</v>
      </c>
      <c r="D7" s="72" t="n">
        <f aca="false">(B7/365)*C7</f>
        <v>3408.53896273973</v>
      </c>
      <c r="F7" s="1" t="n">
        <f aca="false">F6+1</f>
        <v>5</v>
      </c>
      <c r="L7" s="82" t="n">
        <v>37000</v>
      </c>
      <c r="M7" s="83"/>
      <c r="N7" s="84" t="n">
        <v>0.075</v>
      </c>
    </row>
    <row r="8" customFormat="false" ht="15" hidden="false" customHeight="false" outlineLevel="0" collapsed="false">
      <c r="A8" s="70" t="n">
        <f aca="false">A7+1</f>
        <v>37048</v>
      </c>
      <c r="B8" s="71" t="n">
        <f aca="false">IF(AND(A8&gt;=$L$8,A8&lt;$L$9),$N$8,(IF(AND(A8&gt;=$L$9,A8&lt;$L$10),$N$9,(IF(AND(A8&gt;=$L$10,A8&lt;$L$11),$N$10,(IF(AND(A8&gt;=$L$11,A8&lt;$L$12),$N$11,(IF(A8&gt;=$L$12,$N$12,0)))))))))</f>
        <v>0.07</v>
      </c>
      <c r="C8" s="72" t="n">
        <f aca="false">$C$3</f>
        <v>17773096.02</v>
      </c>
      <c r="D8" s="72" t="n">
        <f aca="false">(B8/365)*C8</f>
        <v>3408.53896273973</v>
      </c>
      <c r="F8" s="1" t="n">
        <f aca="false">F7+1</f>
        <v>6</v>
      </c>
      <c r="L8" s="82" t="n">
        <v>37027</v>
      </c>
      <c r="M8" s="85"/>
      <c r="N8" s="84" t="n">
        <v>0.07</v>
      </c>
    </row>
    <row r="9" customFormat="false" ht="15" hidden="false" customHeight="false" outlineLevel="0" collapsed="false">
      <c r="A9" s="70" t="n">
        <f aca="false">A8+1</f>
        <v>37049</v>
      </c>
      <c r="B9" s="71" t="n">
        <f aca="false">IF(AND(A9&gt;=$L$8,A9&lt;$L$9),$N$8,(IF(AND(A9&gt;=$L$9,A9&lt;$L$10),$N$9,(IF(AND(A9&gt;=$L$10,A9&lt;$L$11),$N$10,(IF(AND(A9&gt;=$L$11,A9&lt;$L$12),$N$11,(IF(A9&gt;=$L$12,$N$12,0)))))))))</f>
        <v>0.07</v>
      </c>
      <c r="C9" s="72" t="n">
        <f aca="false">$C$3</f>
        <v>17773096.02</v>
      </c>
      <c r="D9" s="72" t="n">
        <f aca="false">(B9/365)*C9</f>
        <v>3408.53896273973</v>
      </c>
      <c r="F9" s="1" t="n">
        <f aca="false">F8+1</f>
        <v>7</v>
      </c>
      <c r="L9" s="82" t="n">
        <v>37070</v>
      </c>
      <c r="M9" s="85"/>
      <c r="N9" s="84" t="n">
        <v>0.0675</v>
      </c>
    </row>
    <row r="10" customFormat="false" ht="15" hidden="false" customHeight="false" outlineLevel="0" collapsed="false">
      <c r="A10" s="70" t="n">
        <f aca="false">A9+1</f>
        <v>37050</v>
      </c>
      <c r="B10" s="71" t="n">
        <f aca="false">IF(AND(A10&gt;=$L$8,A10&lt;$L$9),$N$8,(IF(AND(A10&gt;=$L$9,A10&lt;$L$10),$N$9,(IF(AND(A10&gt;=$L$10,A10&lt;$L$11),$N$10,(IF(AND(A10&gt;=$L$11,A10&lt;$L$12),$N$11,(IF(A10&gt;=$L$12,$N$12,0)))))))))</f>
        <v>0.07</v>
      </c>
      <c r="C10" s="72" t="n">
        <f aca="false">$C$3</f>
        <v>17773096.02</v>
      </c>
      <c r="D10" s="72" t="n">
        <f aca="false">(B10/365)*C10</f>
        <v>3408.53896273973</v>
      </c>
      <c r="F10" s="1" t="n">
        <f aca="false">F9+1</f>
        <v>8</v>
      </c>
      <c r="L10" s="82" t="n">
        <v>37125</v>
      </c>
      <c r="M10" s="85"/>
      <c r="N10" s="84" t="n">
        <v>0.065</v>
      </c>
    </row>
    <row r="11" customFormat="false" ht="15" hidden="false" customHeight="false" outlineLevel="0" collapsed="false">
      <c r="A11" s="70" t="n">
        <f aca="false">A10+1</f>
        <v>37051</v>
      </c>
      <c r="B11" s="71" t="n">
        <f aca="false">IF(AND(A11&gt;=$L$8,A11&lt;$L$9),$N$8,(IF(AND(A11&gt;=$L$9,A11&lt;$L$10),$N$9,(IF(AND(A11&gt;=$L$10,A11&lt;$L$11),$N$10,(IF(AND(A11&gt;=$L$11,A11&lt;$L$12),$N$11,(IF(A11&gt;=$L$12,$N$12,0)))))))))</f>
        <v>0.07</v>
      </c>
      <c r="C11" s="72" t="n">
        <f aca="false">$C$3</f>
        <v>17773096.02</v>
      </c>
      <c r="D11" s="72" t="n">
        <f aca="false">(B11/365)*C11</f>
        <v>3408.53896273973</v>
      </c>
      <c r="F11" s="1" t="n">
        <f aca="false">F10+1</f>
        <v>9</v>
      </c>
      <c r="L11" s="82" t="n">
        <v>37152</v>
      </c>
      <c r="M11" s="85"/>
      <c r="N11" s="84" t="n">
        <v>0.06</v>
      </c>
    </row>
    <row r="12" customFormat="false" ht="15" hidden="false" customHeight="false" outlineLevel="0" collapsed="false">
      <c r="A12" s="70" t="n">
        <f aca="false">A11+1</f>
        <v>37052</v>
      </c>
      <c r="B12" s="71" t="n">
        <f aca="false">IF(AND(A12&gt;=$L$8,A12&lt;$L$9),$N$8,(IF(AND(A12&gt;=$L$9,A12&lt;$L$10),$N$9,(IF(AND(A12&gt;=$L$10,A12&lt;$L$11),$N$10,(IF(AND(A12&gt;=$L$11,A12&lt;$L$12),$N$11,(IF(A12&gt;=$L$12,$N$12,0)))))))))</f>
        <v>0.07</v>
      </c>
      <c r="C12" s="72" t="n">
        <f aca="false">$C$3</f>
        <v>17773096.02</v>
      </c>
      <c r="D12" s="72" t="n">
        <f aca="false">(B12/365)*C12</f>
        <v>3408.53896273973</v>
      </c>
      <c r="F12" s="1" t="n">
        <f aca="false">F11+1</f>
        <v>10</v>
      </c>
      <c r="L12" s="86" t="n">
        <v>37167</v>
      </c>
      <c r="M12" s="87"/>
      <c r="N12" s="88" t="n">
        <v>0.055</v>
      </c>
    </row>
    <row r="13" customFormat="false" ht="15" hidden="false" customHeight="false" outlineLevel="0" collapsed="false">
      <c r="A13" s="70" t="n">
        <f aca="false">A12+1</f>
        <v>37053</v>
      </c>
      <c r="B13" s="71" t="n">
        <f aca="false">IF(AND(A13&gt;=$L$8,A13&lt;$L$9),$N$8,(IF(AND(A13&gt;=$L$9,A13&lt;$L$10),$N$9,(IF(AND(A13&gt;=$L$10,A13&lt;$L$11),$N$10,(IF(AND(A13&gt;=$L$11,A13&lt;$L$12),$N$11,(IF(A13&gt;=$L$12,$N$12,0)))))))))</f>
        <v>0.07</v>
      </c>
      <c r="C13" s="72" t="n">
        <f aca="false">$C$3</f>
        <v>17773096.02</v>
      </c>
      <c r="D13" s="72" t="n">
        <f aca="false">(B13/365)*C13</f>
        <v>3408.53896273973</v>
      </c>
      <c r="F13" s="1" t="n">
        <f aca="false">F12+1</f>
        <v>11</v>
      </c>
    </row>
    <row r="14" customFormat="false" ht="15" hidden="false" customHeight="false" outlineLevel="0" collapsed="false">
      <c r="A14" s="70" t="n">
        <f aca="false">A13+1</f>
        <v>37054</v>
      </c>
      <c r="B14" s="71" t="n">
        <f aca="false">IF(AND(A14&gt;=$L$8,A14&lt;$L$9),$N$8,(IF(AND(A14&gt;=$L$9,A14&lt;$L$10),$N$9,(IF(AND(A14&gt;=$L$10,A14&lt;$L$11),$N$10,(IF(AND(A14&gt;=$L$11,A14&lt;$L$12),$N$11,(IF(A14&gt;=$L$12,$N$12,0)))))))))</f>
        <v>0.07</v>
      </c>
      <c r="C14" s="72" t="n">
        <f aca="false">$C$3</f>
        <v>17773096.02</v>
      </c>
      <c r="D14" s="72" t="n">
        <f aca="false">(B14/365)*C14</f>
        <v>3408.53896273973</v>
      </c>
      <c r="F14" s="1" t="n">
        <f aca="false">F13+1</f>
        <v>12</v>
      </c>
    </row>
    <row r="15" customFormat="false" ht="15" hidden="false" customHeight="false" outlineLevel="0" collapsed="false">
      <c r="A15" s="70" t="n">
        <f aca="false">A14+1</f>
        <v>37055</v>
      </c>
      <c r="B15" s="71" t="n">
        <f aca="false">IF(AND(A15&gt;=$L$8,A15&lt;$L$9),$N$8,(IF(AND(A15&gt;=$L$9,A15&lt;$L$10),$N$9,(IF(AND(A15&gt;=$L$10,A15&lt;$L$11),$N$10,(IF(AND(A15&gt;=$L$11,A15&lt;$L$12),$N$11,(IF(A15&gt;=$L$12,$N$12,0)))))))))</f>
        <v>0.07</v>
      </c>
      <c r="C15" s="72" t="n">
        <f aca="false">$C$3</f>
        <v>17773096.02</v>
      </c>
      <c r="D15" s="72" t="n">
        <f aca="false">(B15/365)*C15</f>
        <v>3408.53896273973</v>
      </c>
      <c r="F15" s="1" t="n">
        <f aca="false">F14+1</f>
        <v>13</v>
      </c>
    </row>
    <row r="16" customFormat="false" ht="15" hidden="false" customHeight="false" outlineLevel="0" collapsed="false">
      <c r="A16" s="70" t="n">
        <f aca="false">A15+1</f>
        <v>37056</v>
      </c>
      <c r="B16" s="71" t="n">
        <f aca="false">IF(AND(A16&gt;=$L$8,A16&lt;$L$9),$N$8,(IF(AND(A16&gt;=$L$9,A16&lt;$L$10),$N$9,(IF(AND(A16&gt;=$L$10,A16&lt;$L$11),$N$10,(IF(AND(A16&gt;=$L$11,A16&lt;$L$12),$N$11,(IF(A16&gt;=$L$12,$N$12,0)))))))))</f>
        <v>0.07</v>
      </c>
      <c r="C16" s="72" t="n">
        <f aca="false">$C$3</f>
        <v>17773096.02</v>
      </c>
      <c r="D16" s="72" t="n">
        <f aca="false">(B16/365)*C16</f>
        <v>3408.53896273973</v>
      </c>
      <c r="F16" s="1" t="n">
        <f aca="false">F15+1</f>
        <v>14</v>
      </c>
    </row>
    <row r="17" customFormat="false" ht="15.75" hidden="false" customHeight="false" outlineLevel="0" collapsed="false">
      <c r="A17" s="70" t="n">
        <f aca="false">A16+1</f>
        <v>37057</v>
      </c>
      <c r="B17" s="71" t="n">
        <f aca="false">IF(AND(A17&gt;=$L$8,A17&lt;$L$9),$N$8,(IF(AND(A17&gt;=$L$9,A17&lt;$L$10),$N$9,(IF(AND(A17&gt;=$L$10,A17&lt;$L$11),$N$10,(IF(AND(A17&gt;=$L$11,A17&lt;$L$12),$N$11,(IF(A17&gt;=$L$12,$N$12,0)))))))))</f>
        <v>0.07</v>
      </c>
      <c r="C17" s="72" t="n">
        <f aca="false">$C$3</f>
        <v>17773096.02</v>
      </c>
      <c r="D17" s="72" t="n">
        <f aca="false">(B17/365)*C17</f>
        <v>3408.53896273973</v>
      </c>
      <c r="F17" s="1" t="n">
        <f aca="false">F16+1</f>
        <v>15</v>
      </c>
      <c r="L17" s="89"/>
    </row>
    <row r="18" customFormat="false" ht="15.75" hidden="false" customHeight="false" outlineLevel="0" collapsed="false">
      <c r="A18" s="70" t="n">
        <f aca="false">A17+1</f>
        <v>37058</v>
      </c>
      <c r="B18" s="71" t="n">
        <f aca="false">IF(AND(A18&gt;=$L$8,A18&lt;$L$9),$N$8,(IF(AND(A18&gt;=$L$9,A18&lt;$L$10),$N$9,(IF(AND(A18&gt;=$L$10,A18&lt;$L$11),$N$10,(IF(AND(A18&gt;=$L$11,A18&lt;$L$12),$N$11,(IF(A18&gt;=$L$12,$N$12,0)))))))))</f>
        <v>0.07</v>
      </c>
      <c r="C18" s="72" t="n">
        <f aca="false">$C$3</f>
        <v>17773096.02</v>
      </c>
      <c r="D18" s="72" t="n">
        <f aca="false">(B18/365)*C18</f>
        <v>3408.53896273973</v>
      </c>
      <c r="F18" s="1" t="n">
        <f aca="false">F17+1</f>
        <v>16</v>
      </c>
      <c r="L18" s="89"/>
    </row>
    <row r="19" customFormat="false" ht="15.75" hidden="false" customHeight="false" outlineLevel="0" collapsed="false">
      <c r="A19" s="70" t="n">
        <f aca="false">A18+1</f>
        <v>37059</v>
      </c>
      <c r="B19" s="71" t="n">
        <f aca="false">IF(AND(A19&gt;=$L$8,A19&lt;$L$9),$N$8,(IF(AND(A19&gt;=$L$9,A19&lt;$L$10),$N$9,(IF(AND(A19&gt;=$L$10,A19&lt;$L$11),$N$10,(IF(AND(A19&gt;=$L$11,A19&lt;$L$12),$N$11,(IF(A19&gt;=$L$12,$N$12,0)))))))))</f>
        <v>0.07</v>
      </c>
      <c r="C19" s="72" t="n">
        <f aca="false">$C$3</f>
        <v>17773096.02</v>
      </c>
      <c r="D19" s="72" t="n">
        <f aca="false">(B19/365)*C19</f>
        <v>3408.53896273973</v>
      </c>
      <c r="F19" s="1" t="n">
        <f aca="false">F18+1</f>
        <v>17</v>
      </c>
      <c r="L19" s="89"/>
    </row>
    <row r="20" customFormat="false" ht="15.75" hidden="false" customHeight="false" outlineLevel="0" collapsed="false">
      <c r="A20" s="70" t="n">
        <f aca="false">A19+1</f>
        <v>37060</v>
      </c>
      <c r="B20" s="71" t="n">
        <f aca="false">IF(AND(A20&gt;=$L$8,A20&lt;$L$9),$N$8,(IF(AND(A20&gt;=$L$9,A20&lt;$L$10),$N$9,(IF(AND(A20&gt;=$L$10,A20&lt;$L$11),$N$10,(IF(AND(A20&gt;=$L$11,A20&lt;$L$12),$N$11,(IF(A20&gt;=$L$12,$N$12,0)))))))))</f>
        <v>0.07</v>
      </c>
      <c r="C20" s="72" t="n">
        <f aca="false">$C$3</f>
        <v>17773096.02</v>
      </c>
      <c r="D20" s="72" t="n">
        <f aca="false">(B20/365)*C20</f>
        <v>3408.53896273973</v>
      </c>
      <c r="F20" s="1" t="n">
        <f aca="false">F19+1</f>
        <v>18</v>
      </c>
      <c r="L20" s="89"/>
    </row>
    <row r="21" customFormat="false" ht="15.75" hidden="false" customHeight="false" outlineLevel="0" collapsed="false">
      <c r="A21" s="70" t="n">
        <f aca="false">A20+1</f>
        <v>37061</v>
      </c>
      <c r="B21" s="71" t="n">
        <f aca="false">IF(AND(A21&gt;=$L$8,A21&lt;$L$9),$N$8,(IF(AND(A21&gt;=$L$9,A21&lt;$L$10),$N$9,(IF(AND(A21&gt;=$L$10,A21&lt;$L$11),$N$10,(IF(AND(A21&gt;=$L$11,A21&lt;$L$12),$N$11,(IF(A21&gt;=$L$12,$N$12,0)))))))))</f>
        <v>0.07</v>
      </c>
      <c r="C21" s="72" t="n">
        <f aca="false">$C$3</f>
        <v>17773096.02</v>
      </c>
      <c r="D21" s="72" t="n">
        <f aca="false">(B21/365)*C21</f>
        <v>3408.53896273973</v>
      </c>
      <c r="F21" s="1" t="n">
        <f aca="false">F20+1</f>
        <v>19</v>
      </c>
      <c r="L21" s="89"/>
    </row>
    <row r="22" customFormat="false" ht="15.75" hidden="false" customHeight="false" outlineLevel="0" collapsed="false">
      <c r="A22" s="70" t="n">
        <f aca="false">A21+1</f>
        <v>37062</v>
      </c>
      <c r="B22" s="71" t="n">
        <f aca="false">IF(AND(A22&gt;=$L$8,A22&lt;$L$9),$N$8,(IF(AND(A22&gt;=$L$9,A22&lt;$L$10),$N$9,(IF(AND(A22&gt;=$L$10,A22&lt;$L$11),$N$10,(IF(AND(A22&gt;=$L$11,A22&lt;$L$12),$N$11,(IF(A22&gt;=$L$12,$N$12,0)))))))))</f>
        <v>0.07</v>
      </c>
      <c r="C22" s="72" t="n">
        <f aca="false">$C$3</f>
        <v>17773096.02</v>
      </c>
      <c r="D22" s="72" t="n">
        <f aca="false">(B22/365)*C22</f>
        <v>3408.53896273973</v>
      </c>
      <c r="F22" s="1" t="n">
        <f aca="false">F21+1</f>
        <v>20</v>
      </c>
      <c r="L22" s="89"/>
    </row>
    <row r="23" customFormat="false" ht="15.75" hidden="false" customHeight="false" outlineLevel="0" collapsed="false">
      <c r="A23" s="70" t="n">
        <f aca="false">A22+1</f>
        <v>37063</v>
      </c>
      <c r="B23" s="71" t="n">
        <f aca="false">IF(AND(A23&gt;=$L$8,A23&lt;$L$9),$N$8,(IF(AND(A23&gt;=$L$9,A23&lt;$L$10),$N$9,(IF(AND(A23&gt;=$L$10,A23&lt;$L$11),$N$10,(IF(AND(A23&gt;=$L$11,A23&lt;$L$12),$N$11,(IF(A23&gt;=$L$12,$N$12,0)))))))))</f>
        <v>0.07</v>
      </c>
      <c r="C23" s="72" t="n">
        <f aca="false">$C$3</f>
        <v>17773096.02</v>
      </c>
      <c r="D23" s="72" t="n">
        <f aca="false">(B23/365)*C23</f>
        <v>3408.53896273973</v>
      </c>
      <c r="F23" s="1" t="n">
        <f aca="false">F22+1</f>
        <v>21</v>
      </c>
      <c r="L23" s="89"/>
    </row>
    <row r="24" customFormat="false" ht="15" hidden="false" customHeight="false" outlineLevel="0" collapsed="false">
      <c r="A24" s="70" t="n">
        <f aca="false">A23+1</f>
        <v>37064</v>
      </c>
      <c r="B24" s="71" t="n">
        <f aca="false">IF(AND(A24&gt;=$L$8,A24&lt;$L$9),$N$8,(IF(AND(A24&gt;=$L$9,A24&lt;$L$10),$N$9,(IF(AND(A24&gt;=$L$10,A24&lt;$L$11),$N$10,(IF(AND(A24&gt;=$L$11,A24&lt;$L$12),$N$11,(IF(A24&gt;=$L$12,$N$12,0)))))))))</f>
        <v>0.07</v>
      </c>
      <c r="C24" s="72" t="n">
        <f aca="false">$C$3</f>
        <v>17773096.02</v>
      </c>
      <c r="D24" s="72" t="n">
        <f aca="false">(B24/365)*C24</f>
        <v>3408.53896273973</v>
      </c>
      <c r="F24" s="1" t="n">
        <f aca="false">F23+1</f>
        <v>22</v>
      </c>
    </row>
    <row r="25" customFormat="false" ht="15" hidden="false" customHeight="false" outlineLevel="0" collapsed="false">
      <c r="A25" s="70" t="n">
        <f aca="false">A24+1</f>
        <v>37065</v>
      </c>
      <c r="B25" s="71" t="n">
        <f aca="false">IF(AND(A25&gt;=$L$8,A25&lt;$L$9),$N$8,(IF(AND(A25&gt;=$L$9,A25&lt;$L$10),$N$9,(IF(AND(A25&gt;=$L$10,A25&lt;$L$11),$N$10,(IF(AND(A25&gt;=$L$11,A25&lt;$L$12),$N$11,(IF(A25&gt;=$L$12,$N$12,0)))))))))</f>
        <v>0.07</v>
      </c>
      <c r="C25" s="72" t="n">
        <f aca="false">$C$3</f>
        <v>17773096.02</v>
      </c>
      <c r="D25" s="72" t="n">
        <f aca="false">(B25/365)*C25</f>
        <v>3408.53896273973</v>
      </c>
      <c r="F25" s="1" t="n">
        <f aca="false">F24+1</f>
        <v>23</v>
      </c>
    </row>
    <row r="26" customFormat="false" ht="15" hidden="false" customHeight="false" outlineLevel="0" collapsed="false">
      <c r="A26" s="70" t="n">
        <f aca="false">A25+1</f>
        <v>37066</v>
      </c>
      <c r="B26" s="71" t="n">
        <f aca="false">IF(AND(A26&gt;=$L$8,A26&lt;$L$9),$N$8,(IF(AND(A26&gt;=$L$9,A26&lt;$L$10),$N$9,(IF(AND(A26&gt;=$L$10,A26&lt;$L$11),$N$10,(IF(AND(A26&gt;=$L$11,A26&lt;$L$12),$N$11,(IF(A26&gt;=$L$12,$N$12,0)))))))))</f>
        <v>0.07</v>
      </c>
      <c r="C26" s="72" t="n">
        <f aca="false">$C$3</f>
        <v>17773096.02</v>
      </c>
      <c r="D26" s="72" t="n">
        <f aca="false">(B26/365)*C26</f>
        <v>3408.53896273973</v>
      </c>
      <c r="F26" s="1" t="n">
        <f aca="false">F25+1</f>
        <v>24</v>
      </c>
    </row>
    <row r="27" customFormat="false" ht="15" hidden="false" customHeight="false" outlineLevel="0" collapsed="false">
      <c r="A27" s="70" t="n">
        <f aca="false">A26+1</f>
        <v>37067</v>
      </c>
      <c r="B27" s="71" t="n">
        <f aca="false">IF(AND(A27&gt;=$L$8,A27&lt;$L$9),$N$8,(IF(AND(A27&gt;=$L$9,A27&lt;$L$10),$N$9,(IF(AND(A27&gt;=$L$10,A27&lt;$L$11),$N$10,(IF(AND(A27&gt;=$L$11,A27&lt;$L$12),$N$11,(IF(A27&gt;=$L$12,$N$12,0)))))))))</f>
        <v>0.07</v>
      </c>
      <c r="C27" s="72" t="n">
        <f aca="false">$C$3</f>
        <v>17773096.02</v>
      </c>
      <c r="D27" s="72" t="n">
        <f aca="false">(B27/365)*C27</f>
        <v>3408.53896273973</v>
      </c>
      <c r="F27" s="1" t="n">
        <f aca="false">F26+1</f>
        <v>25</v>
      </c>
    </row>
    <row r="28" customFormat="false" ht="15" hidden="false" customHeight="false" outlineLevel="0" collapsed="false">
      <c r="A28" s="70" t="n">
        <f aca="false">A27+1</f>
        <v>37068</v>
      </c>
      <c r="B28" s="71" t="n">
        <f aca="false">IF(AND(A28&gt;=$L$8,A28&lt;$L$9),$N$8,(IF(AND(A28&gt;=$L$9,A28&lt;$L$10),$N$9,(IF(AND(A28&gt;=$L$10,A28&lt;$L$11),$N$10,(IF(AND(A28&gt;=$L$11,A28&lt;$L$12),$N$11,(IF(A28&gt;=$L$12,$N$12,0)))))))))</f>
        <v>0.07</v>
      </c>
      <c r="C28" s="72" t="n">
        <f aca="false">$C$3</f>
        <v>17773096.02</v>
      </c>
      <c r="D28" s="72" t="n">
        <f aca="false">(B28/365)*C28</f>
        <v>3408.53896273973</v>
      </c>
      <c r="F28" s="1" t="n">
        <f aca="false">F27+1</f>
        <v>26</v>
      </c>
    </row>
    <row r="29" customFormat="false" ht="15" hidden="false" customHeight="false" outlineLevel="0" collapsed="false">
      <c r="A29" s="70" t="n">
        <f aca="false">A28+1</f>
        <v>37069</v>
      </c>
      <c r="B29" s="71" t="n">
        <f aca="false">IF(AND(A29&gt;=$L$8,A29&lt;$L$9),$N$8,(IF(AND(A29&gt;=$L$9,A29&lt;$L$10),$N$9,(IF(AND(A29&gt;=$L$10,A29&lt;$L$11),$N$10,(IF(AND(A29&gt;=$L$11,A29&lt;$L$12),$N$11,(IF(A29&gt;=$L$12,$N$12,0)))))))))</f>
        <v>0.07</v>
      </c>
      <c r="C29" s="72" t="n">
        <f aca="false">$C$3</f>
        <v>17773096.02</v>
      </c>
      <c r="D29" s="72" t="n">
        <f aca="false">(B29/365)*C29</f>
        <v>3408.53896273973</v>
      </c>
      <c r="F29" s="1" t="n">
        <f aca="false">F28+1</f>
        <v>27</v>
      </c>
    </row>
    <row r="30" customFormat="false" ht="15" hidden="false" customHeight="false" outlineLevel="0" collapsed="false">
      <c r="A30" s="90" t="n">
        <f aca="false">A29+1</f>
        <v>37070</v>
      </c>
      <c r="B30" s="71" t="n">
        <f aca="false">IF(AND(A30&gt;=$L$8,A30&lt;$L$9),$N$8,(IF(AND(A30&gt;=$L$9,A30&lt;$L$10),$N$9,(IF(AND(A30&gt;=$L$10,A30&lt;$L$11),$N$10,(IF(AND(A30&gt;=$L$11,A30&lt;$L$12),$N$11,(IF(A30&gt;=$L$12,$N$12,0)))))))))</f>
        <v>0.0675</v>
      </c>
      <c r="C30" s="72" t="n">
        <f aca="false">$C$3</f>
        <v>17773096.02</v>
      </c>
      <c r="D30" s="72" t="n">
        <f aca="false">(B30/365)*C30</f>
        <v>3286.80542835616</v>
      </c>
      <c r="F30" s="1" t="n">
        <f aca="false">F29+1</f>
        <v>28</v>
      </c>
    </row>
    <row r="31" customFormat="false" ht="15" hidden="false" customHeight="false" outlineLevel="0" collapsed="false">
      <c r="A31" s="70" t="n">
        <f aca="false">A30+1</f>
        <v>37071</v>
      </c>
      <c r="B31" s="71" t="n">
        <f aca="false">IF(AND(A31&gt;=$L$8,A31&lt;$L$9),$N$8,(IF(AND(A31&gt;=$L$9,A31&lt;$L$10),$N$9,(IF(AND(A31&gt;=$L$10,A31&lt;$L$11),$N$10,(IF(AND(A31&gt;=$L$11,A31&lt;$L$12),$N$11,(IF(A31&gt;=$L$12,$N$12,0)))))))))</f>
        <v>0.0675</v>
      </c>
      <c r="C31" s="72" t="n">
        <f aca="false">$C$3</f>
        <v>17773096.02</v>
      </c>
      <c r="D31" s="72" t="n">
        <f aca="false">(B31/365)*C31</f>
        <v>3286.80542835616</v>
      </c>
      <c r="F31" s="1" t="n">
        <f aca="false">F30+1</f>
        <v>29</v>
      </c>
    </row>
    <row r="32" customFormat="false" ht="15" hidden="false" customHeight="false" outlineLevel="0" collapsed="false">
      <c r="A32" s="70" t="n">
        <f aca="false">A31+1</f>
        <v>37072</v>
      </c>
      <c r="B32" s="71" t="n">
        <f aca="false">IF(AND(A32&gt;=$L$8,A32&lt;$L$9),$N$8,(IF(AND(A32&gt;=$L$9,A32&lt;$L$10),$N$9,(IF(AND(A32&gt;=$L$10,A32&lt;$L$11),$N$10,(IF(AND(A32&gt;=$L$11,A32&lt;$L$12),$N$11,(IF(A32&gt;=$L$12,$N$12,0)))))))))</f>
        <v>0.0675</v>
      </c>
      <c r="C32" s="72" t="n">
        <f aca="false">$C$3</f>
        <v>17773096.02</v>
      </c>
      <c r="D32" s="72" t="n">
        <f aca="false">(B32/365)*C32</f>
        <v>3286.80542835616</v>
      </c>
      <c r="F32" s="91" t="n">
        <f aca="false">F31+1</f>
        <v>30</v>
      </c>
      <c r="G32" s="92" t="s">
        <v>83</v>
      </c>
    </row>
    <row r="33" customFormat="false" ht="15" hidden="false" customHeight="false" outlineLevel="0" collapsed="false">
      <c r="A33" s="70" t="n">
        <f aca="false">A32+1</f>
        <v>37073</v>
      </c>
      <c r="B33" s="71" t="n">
        <f aca="false">IF(AND(A33&gt;=$L$8,A33&lt;$L$9),$N$8,(IF(AND(A33&gt;=$L$9,A33&lt;$L$10),$N$9,(IF(AND(A33&gt;=$L$10,A33&lt;$L$11),$N$10,(IF(AND(A33&gt;=$L$11,A33&lt;$L$12),$N$11,(IF(A33&gt;=$L$12,$N$12,0)))))))))</f>
        <v>0.0675</v>
      </c>
      <c r="C33" s="72" t="n">
        <f aca="false">$C$3</f>
        <v>17773096.02</v>
      </c>
      <c r="D33" s="72" t="n">
        <f aca="false">(B33/365)*C33</f>
        <v>3286.80542835616</v>
      </c>
      <c r="F33" s="1" t="n">
        <f aca="false">F32+1</f>
        <v>31</v>
      </c>
      <c r="G33" s="1" t="n">
        <f aca="false">F33-$F$32</f>
        <v>1</v>
      </c>
    </row>
    <row r="34" customFormat="false" ht="15" hidden="false" customHeight="false" outlineLevel="0" collapsed="false">
      <c r="A34" s="70" t="n">
        <f aca="false">A33+1</f>
        <v>37074</v>
      </c>
      <c r="B34" s="71" t="n">
        <f aca="false">IF(AND(A34&gt;=$L$8,A34&lt;$L$9),$N$8,(IF(AND(A34&gt;=$L$9,A34&lt;$L$10),$N$9,(IF(AND(A34&gt;=$L$10,A34&lt;$L$11),$N$10,(IF(AND(A34&gt;=$L$11,A34&lt;$L$12),$N$11,(IF(A34&gt;=$L$12,$N$12,0)))))))))</f>
        <v>0.0675</v>
      </c>
      <c r="C34" s="72" t="n">
        <f aca="false">$C$3</f>
        <v>17773096.02</v>
      </c>
      <c r="D34" s="72" t="n">
        <f aca="false">(B34/365)*C34</f>
        <v>3286.80542835616</v>
      </c>
      <c r="F34" s="1" t="n">
        <f aca="false">F33+1</f>
        <v>32</v>
      </c>
      <c r="G34" s="1" t="n">
        <f aca="false">F34-$F$32</f>
        <v>2</v>
      </c>
    </row>
    <row r="35" customFormat="false" ht="15" hidden="false" customHeight="false" outlineLevel="0" collapsed="false">
      <c r="A35" s="70" t="n">
        <f aca="false">A34+1</f>
        <v>37075</v>
      </c>
      <c r="B35" s="71" t="n">
        <f aca="false">IF(AND(A35&gt;=$L$8,A35&lt;$L$9),$N$8,(IF(AND(A35&gt;=$L$9,A35&lt;$L$10),$N$9,(IF(AND(A35&gt;=$L$10,A35&lt;$L$11),$N$10,(IF(AND(A35&gt;=$L$11,A35&lt;$L$12),$N$11,(IF(A35&gt;=$L$12,$N$12,0)))))))))</f>
        <v>0.0675</v>
      </c>
      <c r="C35" s="72" t="n">
        <f aca="false">$C$3</f>
        <v>17773096.02</v>
      </c>
      <c r="D35" s="72" t="n">
        <f aca="false">(B35/365)*C35</f>
        <v>3286.80542835616</v>
      </c>
      <c r="F35" s="1" t="n">
        <f aca="false">F34+1</f>
        <v>33</v>
      </c>
      <c r="G35" s="1" t="n">
        <f aca="false">F35-$F$32</f>
        <v>3</v>
      </c>
    </row>
    <row r="36" customFormat="false" ht="15" hidden="false" customHeight="false" outlineLevel="0" collapsed="false">
      <c r="A36" s="70" t="n">
        <f aca="false">A35+1</f>
        <v>37076</v>
      </c>
      <c r="B36" s="71" t="n">
        <f aca="false">IF(AND(A36&gt;=$L$8,A36&lt;$L$9),$N$8,(IF(AND(A36&gt;=$L$9,A36&lt;$L$10),$N$9,(IF(AND(A36&gt;=$L$10,A36&lt;$L$11),$N$10,(IF(AND(A36&gt;=$L$11,A36&lt;$L$12),$N$11,(IF(A36&gt;=$L$12,$N$12,0)))))))))</f>
        <v>0.0675</v>
      </c>
      <c r="C36" s="72" t="n">
        <f aca="false">$C$3</f>
        <v>17773096.02</v>
      </c>
      <c r="D36" s="72" t="n">
        <f aca="false">(B36/365)*C36</f>
        <v>3286.80542835616</v>
      </c>
      <c r="F36" s="1" t="n">
        <f aca="false">F35+1</f>
        <v>34</v>
      </c>
      <c r="G36" s="1" t="n">
        <f aca="false">F36-$F$32</f>
        <v>4</v>
      </c>
    </row>
    <row r="37" customFormat="false" ht="15" hidden="false" customHeight="false" outlineLevel="0" collapsed="false">
      <c r="A37" s="70" t="n">
        <f aca="false">A36+1</f>
        <v>37077</v>
      </c>
      <c r="B37" s="71" t="n">
        <f aca="false">IF(AND(A37&gt;=$L$8,A37&lt;$L$9),$N$8,(IF(AND(A37&gt;=$L$9,A37&lt;$L$10),$N$9,(IF(AND(A37&gt;=$L$10,A37&lt;$L$11),$N$10,(IF(AND(A37&gt;=$L$11,A37&lt;$L$12),$N$11,(IF(A37&gt;=$L$12,$N$12,0)))))))))</f>
        <v>0.0675</v>
      </c>
      <c r="C37" s="72" t="n">
        <f aca="false">$C$3</f>
        <v>17773096.02</v>
      </c>
      <c r="D37" s="72" t="n">
        <f aca="false">(B37/365)*C37</f>
        <v>3286.80542835616</v>
      </c>
      <c r="F37" s="1" t="n">
        <f aca="false">F36+1</f>
        <v>35</v>
      </c>
      <c r="G37" s="1" t="n">
        <f aca="false">F37-$F$32</f>
        <v>5</v>
      </c>
    </row>
    <row r="38" customFormat="false" ht="15" hidden="false" customHeight="false" outlineLevel="0" collapsed="false">
      <c r="A38" s="70" t="n">
        <f aca="false">A37+1</f>
        <v>37078</v>
      </c>
      <c r="B38" s="71" t="n">
        <f aca="false">IF(AND(A38&gt;=$L$8,A38&lt;$L$9),$N$8,(IF(AND(A38&gt;=$L$9,A38&lt;$L$10),$N$9,(IF(AND(A38&gt;=$L$10,A38&lt;$L$11),$N$10,(IF(AND(A38&gt;=$L$11,A38&lt;$L$12),$N$11,(IF(A38&gt;=$L$12,$N$12,0)))))))))</f>
        <v>0.0675</v>
      </c>
      <c r="C38" s="72" t="n">
        <f aca="false">$C$3</f>
        <v>17773096.02</v>
      </c>
      <c r="D38" s="72" t="n">
        <f aca="false">(B38/365)*C38</f>
        <v>3286.80542835616</v>
      </c>
      <c r="F38" s="1" t="n">
        <f aca="false">F37+1</f>
        <v>36</v>
      </c>
      <c r="G38" s="1" t="n">
        <f aca="false">F38-$F$32</f>
        <v>6</v>
      </c>
    </row>
    <row r="39" customFormat="false" ht="15" hidden="false" customHeight="false" outlineLevel="0" collapsed="false">
      <c r="A39" s="70" t="n">
        <f aca="false">A38+1</f>
        <v>37079</v>
      </c>
      <c r="B39" s="71" t="n">
        <f aca="false">IF(AND(A39&gt;=$L$8,A39&lt;$L$9),$N$8,(IF(AND(A39&gt;=$L$9,A39&lt;$L$10),$N$9,(IF(AND(A39&gt;=$L$10,A39&lt;$L$11),$N$10,(IF(AND(A39&gt;=$L$11,A39&lt;$L$12),$N$11,(IF(A39&gt;=$L$12,$N$12,0)))))))))</f>
        <v>0.0675</v>
      </c>
      <c r="C39" s="72" t="n">
        <f aca="false">$C$3</f>
        <v>17773096.02</v>
      </c>
      <c r="D39" s="72" t="n">
        <f aca="false">(B39/365)*C39</f>
        <v>3286.80542835616</v>
      </c>
      <c r="F39" s="1" t="n">
        <f aca="false">F38+1</f>
        <v>37</v>
      </c>
      <c r="G39" s="1" t="n">
        <f aca="false">F39-$F$32</f>
        <v>7</v>
      </c>
    </row>
    <row r="40" customFormat="false" ht="15" hidden="false" customHeight="false" outlineLevel="0" collapsed="false">
      <c r="A40" s="70" t="n">
        <f aca="false">A39+1</f>
        <v>37080</v>
      </c>
      <c r="B40" s="71" t="n">
        <f aca="false">IF(AND(A40&gt;=$L$8,A40&lt;$L$9),$N$8,(IF(AND(A40&gt;=$L$9,A40&lt;$L$10),$N$9,(IF(AND(A40&gt;=$L$10,A40&lt;$L$11),$N$10,(IF(AND(A40&gt;=$L$11,A40&lt;$L$12),$N$11,(IF(A40&gt;=$L$12,$N$12,0)))))))))</f>
        <v>0.0675</v>
      </c>
      <c r="C40" s="72" t="n">
        <f aca="false">$C$3</f>
        <v>17773096.02</v>
      </c>
      <c r="D40" s="72" t="n">
        <f aca="false">(B40/365)*C40</f>
        <v>3286.80542835616</v>
      </c>
      <c r="F40" s="1" t="n">
        <f aca="false">F39+1</f>
        <v>38</v>
      </c>
      <c r="G40" s="1" t="n">
        <f aca="false">F40-$F$32</f>
        <v>8</v>
      </c>
    </row>
    <row r="41" customFormat="false" ht="15" hidden="false" customHeight="false" outlineLevel="0" collapsed="false">
      <c r="A41" s="70" t="n">
        <f aca="false">A40+1</f>
        <v>37081</v>
      </c>
      <c r="B41" s="71" t="n">
        <f aca="false">IF(AND(A41&gt;=$L$8,A41&lt;$L$9),$N$8,(IF(AND(A41&gt;=$L$9,A41&lt;$L$10),$N$9,(IF(AND(A41&gt;=$L$10,A41&lt;$L$11),$N$10,(IF(AND(A41&gt;=$L$11,A41&lt;$L$12),$N$11,(IF(A41&gt;=$L$12,$N$12,0)))))))))</f>
        <v>0.0675</v>
      </c>
      <c r="C41" s="72" t="n">
        <f aca="false">$C$3</f>
        <v>17773096.02</v>
      </c>
      <c r="D41" s="72" t="n">
        <f aca="false">(B41/365)*C41</f>
        <v>3286.80542835616</v>
      </c>
      <c r="F41" s="1" t="n">
        <f aca="false">F40+1</f>
        <v>39</v>
      </c>
      <c r="G41" s="1" t="n">
        <f aca="false">F41-$F$32</f>
        <v>9</v>
      </c>
    </row>
    <row r="42" customFormat="false" ht="15" hidden="false" customHeight="false" outlineLevel="0" collapsed="false">
      <c r="A42" s="70" t="n">
        <f aca="false">A41+1</f>
        <v>37082</v>
      </c>
      <c r="B42" s="71" t="n">
        <f aca="false">IF(AND(A42&gt;=$L$8,A42&lt;$L$9),$N$8,(IF(AND(A42&gt;=$L$9,A42&lt;$L$10),$N$9,(IF(AND(A42&gt;=$L$10,A42&lt;$L$11),$N$10,(IF(AND(A42&gt;=$L$11,A42&lt;$L$12),$N$11,(IF(A42&gt;=$L$12,$N$12,0)))))))))</f>
        <v>0.0675</v>
      </c>
      <c r="C42" s="72" t="n">
        <f aca="false">$C$3</f>
        <v>17773096.02</v>
      </c>
      <c r="D42" s="72" t="n">
        <f aca="false">(B42/365)*C42</f>
        <v>3286.80542835616</v>
      </c>
      <c r="F42" s="1" t="n">
        <f aca="false">F41+1</f>
        <v>40</v>
      </c>
      <c r="G42" s="1" t="n">
        <f aca="false">F42-$F$32</f>
        <v>10</v>
      </c>
    </row>
    <row r="43" customFormat="false" ht="15" hidden="false" customHeight="false" outlineLevel="0" collapsed="false">
      <c r="A43" s="70" t="n">
        <f aca="false">A42+1</f>
        <v>37083</v>
      </c>
      <c r="B43" s="71" t="n">
        <f aca="false">IF(AND(A43&gt;=$L$8,A43&lt;$L$9),$N$8,(IF(AND(A43&gt;=$L$9,A43&lt;$L$10),$N$9,(IF(AND(A43&gt;=$L$10,A43&lt;$L$11),$N$10,(IF(AND(A43&gt;=$L$11,A43&lt;$L$12),$N$11,(IF(A43&gt;=$L$12,$N$12,0)))))))))</f>
        <v>0.0675</v>
      </c>
      <c r="C43" s="72" t="n">
        <f aca="false">$C$3</f>
        <v>17773096.02</v>
      </c>
      <c r="D43" s="72" t="n">
        <f aca="false">(B43/365)*C43</f>
        <v>3286.80542835616</v>
      </c>
      <c r="F43" s="1" t="n">
        <f aca="false">F42+1</f>
        <v>41</v>
      </c>
      <c r="G43" s="1" t="n">
        <f aca="false">F43-$F$32</f>
        <v>11</v>
      </c>
    </row>
    <row r="44" customFormat="false" ht="15" hidden="false" customHeight="false" outlineLevel="0" collapsed="false">
      <c r="A44" s="70" t="n">
        <f aca="false">A43+1</f>
        <v>37084</v>
      </c>
      <c r="B44" s="71" t="n">
        <f aca="false">IF(AND(A44&gt;=$L$8,A44&lt;$L$9),$N$8,(IF(AND(A44&gt;=$L$9,A44&lt;$L$10),$N$9,(IF(AND(A44&gt;=$L$10,A44&lt;$L$11),$N$10,(IF(AND(A44&gt;=$L$11,A44&lt;$L$12),$N$11,(IF(A44&gt;=$L$12,$N$12,0)))))))))</f>
        <v>0.0675</v>
      </c>
      <c r="C44" s="72" t="n">
        <f aca="false">$C$3</f>
        <v>17773096.02</v>
      </c>
      <c r="D44" s="72" t="n">
        <f aca="false">(B44/365)*C44</f>
        <v>3286.80542835616</v>
      </c>
      <c r="F44" s="1" t="n">
        <f aca="false">F43+1</f>
        <v>42</v>
      </c>
      <c r="G44" s="1" t="n">
        <f aca="false">F44-$F$32</f>
        <v>12</v>
      </c>
    </row>
    <row r="45" customFormat="false" ht="15" hidden="false" customHeight="false" outlineLevel="0" collapsed="false">
      <c r="A45" s="70" t="n">
        <f aca="false">A44+1</f>
        <v>37085</v>
      </c>
      <c r="B45" s="71" t="n">
        <f aca="false">IF(AND(A45&gt;=$L$8,A45&lt;$L$9),$N$8,(IF(AND(A45&gt;=$L$9,A45&lt;$L$10),$N$9,(IF(AND(A45&gt;=$L$10,A45&lt;$L$11),$N$10,(IF(AND(A45&gt;=$L$11,A45&lt;$L$12),$N$11,(IF(A45&gt;=$L$12,$N$12,0)))))))))</f>
        <v>0.0675</v>
      </c>
      <c r="C45" s="72" t="n">
        <f aca="false">$C$3</f>
        <v>17773096.02</v>
      </c>
      <c r="D45" s="72" t="n">
        <f aca="false">(B45/365)*C45</f>
        <v>3286.80542835616</v>
      </c>
      <c r="F45" s="1" t="n">
        <f aca="false">F44+1</f>
        <v>43</v>
      </c>
      <c r="G45" s="1" t="n">
        <f aca="false">F45-$F$32</f>
        <v>13</v>
      </c>
    </row>
    <row r="46" customFormat="false" ht="15" hidden="false" customHeight="false" outlineLevel="0" collapsed="false">
      <c r="A46" s="70" t="n">
        <f aca="false">A45+1</f>
        <v>37086</v>
      </c>
      <c r="B46" s="71" t="n">
        <f aca="false">IF(AND(A46&gt;=$L$8,A46&lt;$L$9),$N$8,(IF(AND(A46&gt;=$L$9,A46&lt;$L$10),$N$9,(IF(AND(A46&gt;=$L$10,A46&lt;$L$11),$N$10,(IF(AND(A46&gt;=$L$11,A46&lt;$L$12),$N$11,(IF(A46&gt;=$L$12,$N$12,0)))))))))</f>
        <v>0.0675</v>
      </c>
      <c r="C46" s="72" t="n">
        <f aca="false">$C$3</f>
        <v>17773096.02</v>
      </c>
      <c r="D46" s="72" t="n">
        <f aca="false">(B46/365)*C46</f>
        <v>3286.80542835616</v>
      </c>
      <c r="F46" s="1" t="n">
        <f aca="false">F45+1</f>
        <v>44</v>
      </c>
      <c r="G46" s="1" t="n">
        <f aca="false">F46-$F$32</f>
        <v>14</v>
      </c>
    </row>
    <row r="47" customFormat="false" ht="15" hidden="false" customHeight="false" outlineLevel="0" collapsed="false">
      <c r="A47" s="70" t="n">
        <f aca="false">A46+1</f>
        <v>37087</v>
      </c>
      <c r="B47" s="71" t="n">
        <f aca="false">IF(AND(A47&gt;=$L$8,A47&lt;$L$9),$N$8,(IF(AND(A47&gt;=$L$9,A47&lt;$L$10),$N$9,(IF(AND(A47&gt;=$L$10,A47&lt;$L$11),$N$10,(IF(AND(A47&gt;=$L$11,A47&lt;$L$12),$N$11,(IF(A47&gt;=$L$12,$N$12,0)))))))))</f>
        <v>0.0675</v>
      </c>
      <c r="C47" s="72" t="n">
        <f aca="false">$C$3</f>
        <v>17773096.02</v>
      </c>
      <c r="D47" s="72" t="n">
        <f aca="false">(B47/365)*C47</f>
        <v>3286.80542835616</v>
      </c>
      <c r="F47" s="1" t="n">
        <f aca="false">F46+1</f>
        <v>45</v>
      </c>
      <c r="G47" s="1" t="n">
        <f aca="false">F47-$F$32</f>
        <v>15</v>
      </c>
    </row>
    <row r="48" customFormat="false" ht="15" hidden="false" customHeight="false" outlineLevel="0" collapsed="false">
      <c r="A48" s="70" t="n">
        <f aca="false">A47+1</f>
        <v>37088</v>
      </c>
      <c r="B48" s="71" t="n">
        <f aca="false">IF(AND(A48&gt;=$L$8,A48&lt;$L$9),$N$8,(IF(AND(A48&gt;=$L$9,A48&lt;$L$10),$N$9,(IF(AND(A48&gt;=$L$10,A48&lt;$L$11),$N$10,(IF(AND(A48&gt;=$L$11,A48&lt;$L$12),$N$11,(IF(A48&gt;=$L$12,$N$12,0)))))))))</f>
        <v>0.0675</v>
      </c>
      <c r="C48" s="72" t="n">
        <f aca="false">$C$3</f>
        <v>17773096.02</v>
      </c>
      <c r="D48" s="72" t="n">
        <f aca="false">(B48/365)*C48</f>
        <v>3286.80542835616</v>
      </c>
      <c r="F48" s="1" t="n">
        <f aca="false">F47+1</f>
        <v>46</v>
      </c>
      <c r="G48" s="1" t="n">
        <f aca="false">F48-$F$32</f>
        <v>16</v>
      </c>
    </row>
    <row r="49" customFormat="false" ht="15" hidden="false" customHeight="false" outlineLevel="0" collapsed="false">
      <c r="A49" s="70" t="n">
        <f aca="false">A48+1</f>
        <v>37089</v>
      </c>
      <c r="B49" s="71" t="n">
        <f aca="false">IF(AND(A49&gt;=$L$8,A49&lt;$L$9),$N$8,(IF(AND(A49&gt;=$L$9,A49&lt;$L$10),$N$9,(IF(AND(A49&gt;=$L$10,A49&lt;$L$11),$N$10,(IF(AND(A49&gt;=$L$11,A49&lt;$L$12),$N$11,(IF(A49&gt;=$L$12,$N$12,0)))))))))</f>
        <v>0.0675</v>
      </c>
      <c r="C49" s="72" t="n">
        <f aca="false">$C$3</f>
        <v>17773096.02</v>
      </c>
      <c r="D49" s="72" t="n">
        <f aca="false">(B49/365)*C49</f>
        <v>3286.80542835616</v>
      </c>
      <c r="F49" s="1" t="n">
        <f aca="false">F48+1</f>
        <v>47</v>
      </c>
      <c r="G49" s="1" t="n">
        <f aca="false">F49-$F$32</f>
        <v>17</v>
      </c>
    </row>
    <row r="50" customFormat="false" ht="15" hidden="false" customHeight="false" outlineLevel="0" collapsed="false">
      <c r="A50" s="70" t="n">
        <f aca="false">A49+1</f>
        <v>37090</v>
      </c>
      <c r="B50" s="71" t="n">
        <f aca="false">IF(AND(A50&gt;=$L$8,A50&lt;$L$9),$N$8,(IF(AND(A50&gt;=$L$9,A50&lt;$L$10),$N$9,(IF(AND(A50&gt;=$L$10,A50&lt;$L$11),$N$10,(IF(AND(A50&gt;=$L$11,A50&lt;$L$12),$N$11,(IF(A50&gt;=$L$12,$N$12,0)))))))))</f>
        <v>0.0675</v>
      </c>
      <c r="C50" s="72" t="n">
        <f aca="false">$C$3</f>
        <v>17773096.02</v>
      </c>
      <c r="D50" s="72" t="n">
        <f aca="false">(B50/365)*C50</f>
        <v>3286.80542835616</v>
      </c>
      <c r="F50" s="1" t="n">
        <f aca="false">F49+1</f>
        <v>48</v>
      </c>
      <c r="G50" s="1" t="n">
        <f aca="false">F50-$F$32</f>
        <v>18</v>
      </c>
    </row>
    <row r="51" customFormat="false" ht="15" hidden="false" customHeight="false" outlineLevel="0" collapsed="false">
      <c r="A51" s="70" t="n">
        <f aca="false">A50+1</f>
        <v>37091</v>
      </c>
      <c r="B51" s="71" t="n">
        <f aca="false">IF(AND(A51&gt;=$L$8,A51&lt;$L$9),$N$8,(IF(AND(A51&gt;=$L$9,A51&lt;$L$10),$N$9,(IF(AND(A51&gt;=$L$10,A51&lt;$L$11),$N$10,(IF(AND(A51&gt;=$L$11,A51&lt;$L$12),$N$11,(IF(A51&gt;=$L$12,$N$12,0)))))))))</f>
        <v>0.0675</v>
      </c>
      <c r="C51" s="72" t="n">
        <f aca="false">$C$3</f>
        <v>17773096.02</v>
      </c>
      <c r="D51" s="72" t="n">
        <f aca="false">(B51/365)*C51</f>
        <v>3286.80542835616</v>
      </c>
      <c r="F51" s="1" t="n">
        <f aca="false">F50+1</f>
        <v>49</v>
      </c>
      <c r="G51" s="1" t="n">
        <f aca="false">F51-$F$32</f>
        <v>19</v>
      </c>
    </row>
    <row r="52" customFormat="false" ht="15" hidden="false" customHeight="false" outlineLevel="0" collapsed="false">
      <c r="A52" s="70" t="n">
        <f aca="false">A51+1</f>
        <v>37092</v>
      </c>
      <c r="B52" s="71" t="n">
        <f aca="false">IF(AND(A52&gt;=$L$8,A52&lt;$L$9),$N$8,(IF(AND(A52&gt;=$L$9,A52&lt;$L$10),$N$9,(IF(AND(A52&gt;=$L$10,A52&lt;$L$11),$N$10,(IF(AND(A52&gt;=$L$11,A52&lt;$L$12),$N$11,(IF(A52&gt;=$L$12,$N$12,0)))))))))</f>
        <v>0.0675</v>
      </c>
      <c r="C52" s="72" t="n">
        <f aca="false">$C$3</f>
        <v>17773096.02</v>
      </c>
      <c r="D52" s="72" t="n">
        <f aca="false">(B52/365)*C52</f>
        <v>3286.80542835616</v>
      </c>
      <c r="F52" s="1" t="n">
        <f aca="false">F51+1</f>
        <v>50</v>
      </c>
      <c r="G52" s="1" t="n">
        <f aca="false">F52-$F$32</f>
        <v>20</v>
      </c>
    </row>
    <row r="53" customFormat="false" ht="15" hidden="false" customHeight="false" outlineLevel="0" collapsed="false">
      <c r="A53" s="70" t="n">
        <f aca="false">A52+1</f>
        <v>37093</v>
      </c>
      <c r="B53" s="71" t="n">
        <f aca="false">IF(AND(A53&gt;=$L$8,A53&lt;$L$9),$N$8,(IF(AND(A53&gt;=$L$9,A53&lt;$L$10),$N$9,(IF(AND(A53&gt;=$L$10,A53&lt;$L$11),$N$10,(IF(AND(A53&gt;=$L$11,A53&lt;$L$12),$N$11,(IF(A53&gt;=$L$12,$N$12,0)))))))))</f>
        <v>0.0675</v>
      </c>
      <c r="C53" s="72" t="n">
        <f aca="false">$C$3</f>
        <v>17773096.02</v>
      </c>
      <c r="D53" s="72" t="n">
        <f aca="false">(B53/365)*C53</f>
        <v>3286.80542835616</v>
      </c>
      <c r="F53" s="1" t="n">
        <f aca="false">F52+1</f>
        <v>51</v>
      </c>
      <c r="G53" s="1" t="n">
        <f aca="false">F53-$F$32</f>
        <v>21</v>
      </c>
    </row>
    <row r="54" customFormat="false" ht="15" hidden="false" customHeight="false" outlineLevel="0" collapsed="false">
      <c r="A54" s="70" t="n">
        <f aca="false">A53+1</f>
        <v>37094</v>
      </c>
      <c r="B54" s="71" t="n">
        <f aca="false">IF(AND(A54&gt;=$L$8,A54&lt;$L$9),$N$8,(IF(AND(A54&gt;=$L$9,A54&lt;$L$10),$N$9,(IF(AND(A54&gt;=$L$10,A54&lt;$L$11),$N$10,(IF(AND(A54&gt;=$L$11,A54&lt;$L$12),$N$11,(IF(A54&gt;=$L$12,$N$12,0)))))))))</f>
        <v>0.0675</v>
      </c>
      <c r="C54" s="72" t="n">
        <f aca="false">$C$3</f>
        <v>17773096.02</v>
      </c>
      <c r="D54" s="72" t="n">
        <f aca="false">(B54/365)*C54</f>
        <v>3286.80542835616</v>
      </c>
      <c r="F54" s="1" t="n">
        <f aca="false">F53+1</f>
        <v>52</v>
      </c>
      <c r="G54" s="1" t="n">
        <f aca="false">F54-$F$32</f>
        <v>22</v>
      </c>
    </row>
    <row r="55" customFormat="false" ht="15" hidden="false" customHeight="false" outlineLevel="0" collapsed="false">
      <c r="A55" s="70" t="n">
        <f aca="false">A54+1</f>
        <v>37095</v>
      </c>
      <c r="B55" s="71" t="n">
        <f aca="false">IF(AND(A55&gt;=$L$8,A55&lt;$L$9),$N$8,(IF(AND(A55&gt;=$L$9,A55&lt;$L$10),$N$9,(IF(AND(A55&gt;=$L$10,A55&lt;$L$11),$N$10,(IF(AND(A55&gt;=$L$11,A55&lt;$L$12),$N$11,(IF(A55&gt;=$L$12,$N$12,0)))))))))</f>
        <v>0.0675</v>
      </c>
      <c r="C55" s="72" t="n">
        <f aca="false">$C$3</f>
        <v>17773096.02</v>
      </c>
      <c r="D55" s="72" t="n">
        <f aca="false">(B55/365)*C55</f>
        <v>3286.80542835616</v>
      </c>
      <c r="F55" s="1" t="n">
        <f aca="false">F54+1</f>
        <v>53</v>
      </c>
      <c r="G55" s="1" t="n">
        <f aca="false">F55-$F$32</f>
        <v>23</v>
      </c>
    </row>
    <row r="56" customFormat="false" ht="15" hidden="false" customHeight="false" outlineLevel="0" collapsed="false">
      <c r="A56" s="70" t="n">
        <f aca="false">A55+1</f>
        <v>37096</v>
      </c>
      <c r="B56" s="71" t="n">
        <f aca="false">IF(AND(A56&gt;=$L$8,A56&lt;$L$9),$N$8,(IF(AND(A56&gt;=$L$9,A56&lt;$L$10),$N$9,(IF(AND(A56&gt;=$L$10,A56&lt;$L$11),$N$10,(IF(AND(A56&gt;=$L$11,A56&lt;$L$12),$N$11,(IF(A56&gt;=$L$12,$N$12,0)))))))))</f>
        <v>0.0675</v>
      </c>
      <c r="C56" s="72" t="n">
        <f aca="false">$C$3</f>
        <v>17773096.02</v>
      </c>
      <c r="D56" s="72" t="n">
        <f aca="false">(B56/365)*C56</f>
        <v>3286.80542835616</v>
      </c>
      <c r="F56" s="1" t="n">
        <f aca="false">F55+1</f>
        <v>54</v>
      </c>
      <c r="G56" s="1" t="n">
        <f aca="false">F56-$F$32</f>
        <v>24</v>
      </c>
    </row>
    <row r="57" customFormat="false" ht="15" hidden="false" customHeight="false" outlineLevel="0" collapsed="false">
      <c r="A57" s="70" t="n">
        <f aca="false">A56+1</f>
        <v>37097</v>
      </c>
      <c r="B57" s="71" t="n">
        <f aca="false">IF(AND(A57&gt;=$L$8,A57&lt;$L$9),$N$8,(IF(AND(A57&gt;=$L$9,A57&lt;$L$10),$N$9,(IF(AND(A57&gt;=$L$10,A57&lt;$L$11),$N$10,(IF(AND(A57&gt;=$L$11,A57&lt;$L$12),$N$11,(IF(A57&gt;=$L$12,$N$12,0)))))))))</f>
        <v>0.0675</v>
      </c>
      <c r="C57" s="72" t="n">
        <f aca="false">$C$3</f>
        <v>17773096.02</v>
      </c>
      <c r="D57" s="72" t="n">
        <f aca="false">(B57/365)*C57</f>
        <v>3286.80542835616</v>
      </c>
      <c r="F57" s="1" t="n">
        <f aca="false">F56+1</f>
        <v>55</v>
      </c>
      <c r="G57" s="1" t="n">
        <f aca="false">F57-$F$32</f>
        <v>25</v>
      </c>
    </row>
    <row r="58" customFormat="false" ht="15" hidden="false" customHeight="false" outlineLevel="0" collapsed="false">
      <c r="A58" s="70" t="n">
        <f aca="false">A57+1</f>
        <v>37098</v>
      </c>
      <c r="B58" s="71" t="n">
        <f aca="false">IF(AND(A58&gt;=$L$8,A58&lt;$L$9),$N$8,(IF(AND(A58&gt;=$L$9,A58&lt;$L$10),$N$9,(IF(AND(A58&gt;=$L$10,A58&lt;$L$11),$N$10,(IF(AND(A58&gt;=$L$11,A58&lt;$L$12),$N$11,(IF(A58&gt;=$L$12,$N$12,0)))))))))</f>
        <v>0.0675</v>
      </c>
      <c r="C58" s="72" t="n">
        <f aca="false">$C$3</f>
        <v>17773096.02</v>
      </c>
      <c r="D58" s="72" t="n">
        <f aca="false">(B58/365)*C58</f>
        <v>3286.80542835616</v>
      </c>
      <c r="F58" s="1" t="n">
        <f aca="false">F57+1</f>
        <v>56</v>
      </c>
      <c r="G58" s="1" t="n">
        <f aca="false">F58-$F$32</f>
        <v>26</v>
      </c>
    </row>
    <row r="59" customFormat="false" ht="15" hidden="false" customHeight="false" outlineLevel="0" collapsed="false">
      <c r="A59" s="70" t="n">
        <f aca="false">A58+1</f>
        <v>37099</v>
      </c>
      <c r="B59" s="71" t="n">
        <f aca="false">IF(AND(A59&gt;=$L$8,A59&lt;$L$9),$N$8,(IF(AND(A59&gt;=$L$9,A59&lt;$L$10),$N$9,(IF(AND(A59&gt;=$L$10,A59&lt;$L$11),$N$10,(IF(AND(A59&gt;=$L$11,A59&lt;$L$12),$N$11,(IF(A59&gt;=$L$12,$N$12,0)))))))))</f>
        <v>0.0675</v>
      </c>
      <c r="C59" s="72" t="n">
        <f aca="false">$C$3</f>
        <v>17773096.02</v>
      </c>
      <c r="D59" s="72" t="n">
        <f aca="false">(B59/365)*C59</f>
        <v>3286.80542835616</v>
      </c>
      <c r="F59" s="1" t="n">
        <f aca="false">F58+1</f>
        <v>57</v>
      </c>
      <c r="G59" s="1" t="n">
        <f aca="false">F59-$F$32</f>
        <v>27</v>
      </c>
    </row>
    <row r="60" customFormat="false" ht="15" hidden="false" customHeight="false" outlineLevel="0" collapsed="false">
      <c r="A60" s="70" t="n">
        <f aca="false">A59+1</f>
        <v>37100</v>
      </c>
      <c r="B60" s="71" t="n">
        <f aca="false">IF(AND(A60&gt;=$L$8,A60&lt;$L$9),$N$8,(IF(AND(A60&gt;=$L$9,A60&lt;$L$10),$N$9,(IF(AND(A60&gt;=$L$10,A60&lt;$L$11),$N$10,(IF(AND(A60&gt;=$L$11,A60&lt;$L$12),$N$11,(IF(A60&gt;=$L$12,$N$12,0)))))))))</f>
        <v>0.0675</v>
      </c>
      <c r="C60" s="72" t="n">
        <f aca="false">$C$3</f>
        <v>17773096.02</v>
      </c>
      <c r="D60" s="72" t="n">
        <f aca="false">(B60/365)*C60</f>
        <v>3286.80542835616</v>
      </c>
      <c r="F60" s="1" t="n">
        <f aca="false">F59+1</f>
        <v>58</v>
      </c>
      <c r="G60" s="1" t="n">
        <f aca="false">F60-$F$32</f>
        <v>28</v>
      </c>
    </row>
    <row r="61" customFormat="false" ht="15" hidden="false" customHeight="false" outlineLevel="0" collapsed="false">
      <c r="A61" s="70" t="n">
        <f aca="false">A60+1</f>
        <v>37101</v>
      </c>
      <c r="B61" s="71" t="n">
        <f aca="false">IF(AND(A61&gt;=$L$8,A61&lt;$L$9),$N$8,(IF(AND(A61&gt;=$L$9,A61&lt;$L$10),$N$9,(IF(AND(A61&gt;=$L$10,A61&lt;$L$11),$N$10,(IF(AND(A61&gt;=$L$11,A61&lt;$L$12),$N$11,(IF(A61&gt;=$L$12,$N$12,0)))))))))</f>
        <v>0.0675</v>
      </c>
      <c r="C61" s="72" t="n">
        <f aca="false">$C$3</f>
        <v>17773096.02</v>
      </c>
      <c r="D61" s="72" t="n">
        <f aca="false">(B61/365)*C61</f>
        <v>3286.80542835616</v>
      </c>
      <c r="F61" s="1" t="n">
        <f aca="false">F60+1</f>
        <v>59</v>
      </c>
      <c r="G61" s="1" t="n">
        <f aca="false">F61-$F$32</f>
        <v>29</v>
      </c>
    </row>
    <row r="62" customFormat="false" ht="15" hidden="false" customHeight="false" outlineLevel="0" collapsed="false">
      <c r="A62" s="70" t="n">
        <f aca="false">A61+1</f>
        <v>37102</v>
      </c>
      <c r="B62" s="71" t="n">
        <f aca="false">IF(AND(A62&gt;=$L$8,A62&lt;$L$9),$N$8,(IF(AND(A62&gt;=$L$9,A62&lt;$L$10),$N$9,(IF(AND(A62&gt;=$L$10,A62&lt;$L$11),$N$10,(IF(AND(A62&gt;=$L$11,A62&lt;$L$12),$N$11,(IF(A62&gt;=$L$12,$N$12,0)))))))))</f>
        <v>0.0675</v>
      </c>
      <c r="C62" s="72" t="n">
        <f aca="false">$C$3</f>
        <v>17773096.02</v>
      </c>
      <c r="D62" s="72" t="n">
        <f aca="false">(B62/365)*C62</f>
        <v>3286.80542835616</v>
      </c>
      <c r="F62" s="1" t="n">
        <f aca="false">F61+1</f>
        <v>60</v>
      </c>
      <c r="G62" s="1" t="n">
        <f aca="false">F62-$F$32</f>
        <v>30</v>
      </c>
    </row>
    <row r="63" customFormat="false" ht="15" hidden="false" customHeight="false" outlineLevel="0" collapsed="false">
      <c r="A63" s="70" t="n">
        <f aca="false">A62+1</f>
        <v>37103</v>
      </c>
      <c r="B63" s="71" t="n">
        <f aca="false">IF(AND(A63&gt;=$L$8,A63&lt;$L$9),$N$8,(IF(AND(A63&gt;=$L$9,A63&lt;$L$10),$N$9,(IF(AND(A63&gt;=$L$10,A63&lt;$L$11),$N$10,(IF(AND(A63&gt;=$L$11,A63&lt;$L$12),$N$11,(IF(A63&gt;=$L$12,$N$12,0)))))))))</f>
        <v>0.0675</v>
      </c>
      <c r="C63" s="72" t="n">
        <f aca="false">$C$3</f>
        <v>17773096.02</v>
      </c>
      <c r="D63" s="72" t="n">
        <f aca="false">(B63/365)*C63</f>
        <v>3286.80542835616</v>
      </c>
      <c r="F63" s="1" t="n">
        <f aca="false">F62+1</f>
        <v>61</v>
      </c>
      <c r="G63" s="91" t="n">
        <f aca="false">F63-$F$32</f>
        <v>31</v>
      </c>
      <c r="H63" s="92" t="s">
        <v>84</v>
      </c>
    </row>
    <row r="64" customFormat="false" ht="15" hidden="false" customHeight="false" outlineLevel="0" collapsed="false">
      <c r="A64" s="70" t="n">
        <f aca="false">A63+1</f>
        <v>37104</v>
      </c>
      <c r="B64" s="71" t="n">
        <f aca="false">IF(AND(A64&gt;=$L$8,A64&lt;$L$9),$N$8,(IF(AND(A64&gt;=$L$9,A64&lt;$L$10),$N$9,(IF(AND(A64&gt;=$L$10,A64&lt;$L$11),$N$10,(IF(AND(A64&gt;=$L$11,A64&lt;$L$12),$N$11,(IF(A64&gt;=$L$12,$N$12,0)))))))))</f>
        <v>0.0675</v>
      </c>
      <c r="C64" s="72" t="n">
        <f aca="false">$C$3</f>
        <v>17773096.02</v>
      </c>
      <c r="D64" s="72" t="n">
        <f aca="false">(B64/365)*C64</f>
        <v>3286.80542835616</v>
      </c>
      <c r="F64" s="1" t="n">
        <f aca="false">F63+1</f>
        <v>62</v>
      </c>
      <c r="H64" s="1" t="n">
        <f aca="false">F64-$F$63</f>
        <v>1</v>
      </c>
    </row>
    <row r="65" customFormat="false" ht="15" hidden="false" customHeight="false" outlineLevel="0" collapsed="false">
      <c r="A65" s="70" t="n">
        <f aca="false">A64+1</f>
        <v>37105</v>
      </c>
      <c r="B65" s="71" t="n">
        <f aca="false">IF(AND(A65&gt;=$L$8,A65&lt;$L$9),$N$8,(IF(AND(A65&gt;=$L$9,A65&lt;$L$10),$N$9,(IF(AND(A65&gt;=$L$10,A65&lt;$L$11),$N$10,(IF(AND(A65&gt;=$L$11,A65&lt;$L$12),$N$11,(IF(A65&gt;=$L$12,$N$12,0)))))))))</f>
        <v>0.0675</v>
      </c>
      <c r="C65" s="72" t="n">
        <f aca="false">$C$3</f>
        <v>17773096.02</v>
      </c>
      <c r="D65" s="72" t="n">
        <f aca="false">(B65/365)*C65</f>
        <v>3286.80542835616</v>
      </c>
      <c r="F65" s="1" t="n">
        <f aca="false">F64+1</f>
        <v>63</v>
      </c>
      <c r="H65" s="1" t="n">
        <f aca="false">F65-$F$63</f>
        <v>2</v>
      </c>
    </row>
    <row r="66" customFormat="false" ht="15" hidden="false" customHeight="false" outlineLevel="0" collapsed="false">
      <c r="A66" s="70" t="n">
        <f aca="false">A65+1</f>
        <v>37106</v>
      </c>
      <c r="B66" s="71" t="n">
        <f aca="false">IF(AND(A66&gt;=$L$8,A66&lt;$L$9),$N$8,(IF(AND(A66&gt;=$L$9,A66&lt;$L$10),$N$9,(IF(AND(A66&gt;=$L$10,A66&lt;$L$11),$N$10,(IF(AND(A66&gt;=$L$11,A66&lt;$L$12),$N$11,(IF(A66&gt;=$L$12,$N$12,0)))))))))</f>
        <v>0.0675</v>
      </c>
      <c r="C66" s="72" t="n">
        <f aca="false">$C$3</f>
        <v>17773096.02</v>
      </c>
      <c r="D66" s="72" t="n">
        <f aca="false">(B66/365)*C66</f>
        <v>3286.80542835616</v>
      </c>
      <c r="F66" s="1" t="n">
        <f aca="false">F65+1</f>
        <v>64</v>
      </c>
      <c r="H66" s="1" t="n">
        <f aca="false">F66-$F$63</f>
        <v>3</v>
      </c>
    </row>
    <row r="67" customFormat="false" ht="15" hidden="false" customHeight="false" outlineLevel="0" collapsed="false">
      <c r="A67" s="70" t="n">
        <f aca="false">A66+1</f>
        <v>37107</v>
      </c>
      <c r="B67" s="71" t="n">
        <f aca="false">IF(AND(A67&gt;=$L$8,A67&lt;$L$9),$N$8,(IF(AND(A67&gt;=$L$9,A67&lt;$L$10),$N$9,(IF(AND(A67&gt;=$L$10,A67&lt;$L$11),$N$10,(IF(AND(A67&gt;=$L$11,A67&lt;$L$12),$N$11,(IF(A67&gt;=$L$12,$N$12,0)))))))))</f>
        <v>0.0675</v>
      </c>
      <c r="C67" s="72" t="n">
        <f aca="false">$C$3</f>
        <v>17773096.02</v>
      </c>
      <c r="D67" s="72" t="n">
        <f aca="false">(B67/365)*C67</f>
        <v>3286.80542835616</v>
      </c>
      <c r="F67" s="1" t="n">
        <f aca="false">F66+1</f>
        <v>65</v>
      </c>
      <c r="H67" s="1" t="n">
        <f aca="false">F67-$F$63</f>
        <v>4</v>
      </c>
    </row>
    <row r="68" customFormat="false" ht="15" hidden="false" customHeight="false" outlineLevel="0" collapsed="false">
      <c r="A68" s="70" t="n">
        <f aca="false">A67+1</f>
        <v>37108</v>
      </c>
      <c r="B68" s="71" t="n">
        <f aca="false">IF(AND(A68&gt;=$L$8,A68&lt;$L$9),$N$8,(IF(AND(A68&gt;=$L$9,A68&lt;$L$10),$N$9,(IF(AND(A68&gt;=$L$10,A68&lt;$L$11),$N$10,(IF(AND(A68&gt;=$L$11,A68&lt;$L$12),$N$11,(IF(A68&gt;=$L$12,$N$12,0)))))))))</f>
        <v>0.0675</v>
      </c>
      <c r="C68" s="72" t="n">
        <f aca="false">$C$3</f>
        <v>17773096.02</v>
      </c>
      <c r="D68" s="72" t="n">
        <f aca="false">(B68/365)*C68</f>
        <v>3286.80542835616</v>
      </c>
      <c r="F68" s="1" t="n">
        <f aca="false">F67+1</f>
        <v>66</v>
      </c>
      <c r="H68" s="1" t="n">
        <f aca="false">F68-$F$63</f>
        <v>5</v>
      </c>
    </row>
    <row r="69" customFormat="false" ht="15.75" hidden="false" customHeight="false" outlineLevel="0" collapsed="false">
      <c r="A69" s="70" t="n">
        <f aca="false">A68+1</f>
        <v>37109</v>
      </c>
      <c r="B69" s="71" t="n">
        <f aca="false">IF(AND(A69&gt;=$L$8,A69&lt;$L$9),$N$8,(IF(AND(A69&gt;=$L$9,A69&lt;$L$10),$N$9,(IF(AND(A69&gt;=$L$10,A69&lt;$L$11),$N$10,(IF(AND(A69&gt;=$L$11,A69&lt;$L$12),$N$11,(IF(A69&gt;=$L$12,$N$12,0)))))))))</f>
        <v>0.0675</v>
      </c>
      <c r="C69" s="72" t="n">
        <f aca="false">$C$3</f>
        <v>17773096.02</v>
      </c>
      <c r="D69" s="72" t="n">
        <f aca="false">(B69/365)*C69</f>
        <v>3286.80542835616</v>
      </c>
      <c r="F69" s="1" t="n">
        <f aca="false">F68+1</f>
        <v>67</v>
      </c>
      <c r="H69" s="1" t="n">
        <f aca="false">F69-$F$63</f>
        <v>6</v>
      </c>
      <c r="L69" s="89"/>
    </row>
    <row r="70" customFormat="false" ht="15.75" hidden="false" customHeight="false" outlineLevel="0" collapsed="false">
      <c r="A70" s="70" t="n">
        <f aca="false">A69+1</f>
        <v>37110</v>
      </c>
      <c r="B70" s="71" t="n">
        <f aca="false">IF(AND(A70&gt;=$L$8,A70&lt;$L$9),$N$8,(IF(AND(A70&gt;=$L$9,A70&lt;$L$10),$N$9,(IF(AND(A70&gt;=$L$10,A70&lt;$L$11),$N$10,(IF(AND(A70&gt;=$L$11,A70&lt;$L$12),$N$11,(IF(A70&gt;=$L$12,$N$12,0)))))))))</f>
        <v>0.0675</v>
      </c>
      <c r="C70" s="72" t="n">
        <f aca="false">$C$3</f>
        <v>17773096.02</v>
      </c>
      <c r="D70" s="72" t="n">
        <f aca="false">(B70/365)*C70</f>
        <v>3286.80542835616</v>
      </c>
      <c r="F70" s="1" t="n">
        <f aca="false">F69+1</f>
        <v>68</v>
      </c>
      <c r="H70" s="1" t="n">
        <f aca="false">F70-$F$63</f>
        <v>7</v>
      </c>
      <c r="L70" s="89"/>
    </row>
    <row r="71" customFormat="false" ht="15.75" hidden="false" customHeight="false" outlineLevel="0" collapsed="false">
      <c r="A71" s="70" t="n">
        <f aca="false">A70+1</f>
        <v>37111</v>
      </c>
      <c r="B71" s="71" t="n">
        <f aca="false">IF(AND(A71&gt;=$L$8,A71&lt;$L$9),$N$8,(IF(AND(A71&gt;=$L$9,A71&lt;$L$10),$N$9,(IF(AND(A71&gt;=$L$10,A71&lt;$L$11),$N$10,(IF(AND(A71&gt;=$L$11,A71&lt;$L$12),$N$11,(IF(A71&gt;=$L$12,$N$12,0)))))))))</f>
        <v>0.0675</v>
      </c>
      <c r="C71" s="72" t="n">
        <f aca="false">$C$3</f>
        <v>17773096.02</v>
      </c>
      <c r="D71" s="72" t="n">
        <f aca="false">(B71/365)*C71</f>
        <v>3286.80542835616</v>
      </c>
      <c r="F71" s="1" t="n">
        <f aca="false">F70+1</f>
        <v>69</v>
      </c>
      <c r="H71" s="1" t="n">
        <f aca="false">F71-$F$63</f>
        <v>8</v>
      </c>
      <c r="L71" s="89"/>
    </row>
    <row r="72" customFormat="false" ht="15.75" hidden="false" customHeight="false" outlineLevel="0" collapsed="false">
      <c r="A72" s="70" t="n">
        <f aca="false">A71+1</f>
        <v>37112</v>
      </c>
      <c r="B72" s="71" t="n">
        <f aca="false">IF(AND(A72&gt;=$L$8,A72&lt;$L$9),$N$8,(IF(AND(A72&gt;=$L$9,A72&lt;$L$10),$N$9,(IF(AND(A72&gt;=$L$10,A72&lt;$L$11),$N$10,(IF(AND(A72&gt;=$L$11,A72&lt;$L$12),$N$11,(IF(A72&gt;=$L$12,$N$12,0)))))))))</f>
        <v>0.0675</v>
      </c>
      <c r="C72" s="72" t="n">
        <f aca="false">$C$3</f>
        <v>17773096.02</v>
      </c>
      <c r="D72" s="72" t="n">
        <f aca="false">(B72/365)*C72</f>
        <v>3286.80542835616</v>
      </c>
      <c r="F72" s="1" t="n">
        <f aca="false">F71+1</f>
        <v>70</v>
      </c>
      <c r="H72" s="1" t="n">
        <f aca="false">F72-$F$63</f>
        <v>9</v>
      </c>
      <c r="L72" s="89"/>
    </row>
    <row r="73" customFormat="false" ht="15.75" hidden="false" customHeight="false" outlineLevel="0" collapsed="false">
      <c r="A73" s="70" t="n">
        <f aca="false">A72+1</f>
        <v>37113</v>
      </c>
      <c r="B73" s="71" t="n">
        <f aca="false">IF(AND(A73&gt;=$L$8,A73&lt;$L$9),$N$8,(IF(AND(A73&gt;=$L$9,A73&lt;$L$10),$N$9,(IF(AND(A73&gt;=$L$10,A73&lt;$L$11),$N$10,(IF(AND(A73&gt;=$L$11,A73&lt;$L$12),$N$11,(IF(A73&gt;=$L$12,$N$12,0)))))))))</f>
        <v>0.0675</v>
      </c>
      <c r="C73" s="72" t="n">
        <f aca="false">$C$3</f>
        <v>17773096.02</v>
      </c>
      <c r="D73" s="72" t="n">
        <f aca="false">(B73/365)*C73</f>
        <v>3286.80542835616</v>
      </c>
      <c r="F73" s="1" t="n">
        <f aca="false">F72+1</f>
        <v>71</v>
      </c>
      <c r="H73" s="1" t="n">
        <f aca="false">F73-$F$63</f>
        <v>10</v>
      </c>
      <c r="L73" s="89"/>
    </row>
    <row r="74" customFormat="false" ht="15.75" hidden="false" customHeight="false" outlineLevel="0" collapsed="false">
      <c r="A74" s="70" t="n">
        <f aca="false">A73+1</f>
        <v>37114</v>
      </c>
      <c r="B74" s="71" t="n">
        <f aca="false">IF(AND(A74&gt;=$L$8,A74&lt;$L$9),$N$8,(IF(AND(A74&gt;=$L$9,A74&lt;$L$10),$N$9,(IF(AND(A74&gt;=$L$10,A74&lt;$L$11),$N$10,(IF(AND(A74&gt;=$L$11,A74&lt;$L$12),$N$11,(IF(A74&gt;=$L$12,$N$12,0)))))))))</f>
        <v>0.0675</v>
      </c>
      <c r="C74" s="72" t="n">
        <f aca="false">$C$3</f>
        <v>17773096.02</v>
      </c>
      <c r="D74" s="72" t="n">
        <f aca="false">(B74/365)*C74</f>
        <v>3286.80542835616</v>
      </c>
      <c r="F74" s="1" t="n">
        <f aca="false">F73+1</f>
        <v>72</v>
      </c>
      <c r="H74" s="1" t="n">
        <f aca="false">F74-$F$63</f>
        <v>11</v>
      </c>
      <c r="L74" s="89"/>
    </row>
    <row r="75" customFormat="false" ht="15.75" hidden="false" customHeight="false" outlineLevel="0" collapsed="false">
      <c r="A75" s="70" t="n">
        <f aca="false">A74+1</f>
        <v>37115</v>
      </c>
      <c r="B75" s="71" t="n">
        <f aca="false">IF(AND(A75&gt;=$L$8,A75&lt;$L$9),$N$8,(IF(AND(A75&gt;=$L$9,A75&lt;$L$10),$N$9,(IF(AND(A75&gt;=$L$10,A75&lt;$L$11),$N$10,(IF(AND(A75&gt;=$L$11,A75&lt;$L$12),$N$11,(IF(A75&gt;=$L$12,$N$12,0)))))))))</f>
        <v>0.0675</v>
      </c>
      <c r="C75" s="72" t="n">
        <f aca="false">$C$3</f>
        <v>17773096.02</v>
      </c>
      <c r="D75" s="72" t="n">
        <f aca="false">(B75/365)*C75</f>
        <v>3286.80542835616</v>
      </c>
      <c r="F75" s="1" t="n">
        <f aca="false">F74+1</f>
        <v>73</v>
      </c>
      <c r="H75" s="1" t="n">
        <f aca="false">F75-$F$63</f>
        <v>12</v>
      </c>
      <c r="L75" s="89"/>
    </row>
    <row r="76" customFormat="false" ht="15" hidden="false" customHeight="false" outlineLevel="0" collapsed="false">
      <c r="A76" s="70" t="n">
        <f aca="false">A75+1</f>
        <v>37116</v>
      </c>
      <c r="B76" s="71" t="n">
        <f aca="false">IF(AND(A76&gt;=$L$8,A76&lt;$L$9),$N$8,(IF(AND(A76&gt;=$L$9,A76&lt;$L$10),$N$9,(IF(AND(A76&gt;=$L$10,A76&lt;$L$11),$N$10,(IF(AND(A76&gt;=$L$11,A76&lt;$L$12),$N$11,(IF(A76&gt;=$L$12,$N$12,0)))))))))</f>
        <v>0.0675</v>
      </c>
      <c r="C76" s="72" t="n">
        <f aca="false">$C$3</f>
        <v>17773096.02</v>
      </c>
      <c r="D76" s="72" t="n">
        <f aca="false">(B76/365)*C76</f>
        <v>3286.80542835616</v>
      </c>
      <c r="F76" s="1" t="n">
        <f aca="false">F75+1</f>
        <v>74</v>
      </c>
      <c r="H76" s="1" t="n">
        <f aca="false">F76-$F$63</f>
        <v>13</v>
      </c>
    </row>
    <row r="77" customFormat="false" ht="15" hidden="false" customHeight="false" outlineLevel="0" collapsed="false">
      <c r="A77" s="70" t="n">
        <f aca="false">A76+1</f>
        <v>37117</v>
      </c>
      <c r="B77" s="71" t="n">
        <f aca="false">IF(AND(A77&gt;=$L$8,A77&lt;$L$9),$N$8,(IF(AND(A77&gt;=$L$9,A77&lt;$L$10),$N$9,(IF(AND(A77&gt;=$L$10,A77&lt;$L$11),$N$10,(IF(AND(A77&gt;=$L$11,A77&lt;$L$12),$N$11,(IF(A77&gt;=$L$12,$N$12,0)))))))))</f>
        <v>0.0675</v>
      </c>
      <c r="C77" s="72" t="n">
        <f aca="false">$C$3</f>
        <v>17773096.02</v>
      </c>
      <c r="D77" s="72" t="n">
        <f aca="false">(B77/365)*C77</f>
        <v>3286.80542835616</v>
      </c>
      <c r="F77" s="1" t="n">
        <f aca="false">F76+1</f>
        <v>75</v>
      </c>
      <c r="H77" s="1" t="n">
        <f aca="false">F77-$F$63</f>
        <v>14</v>
      </c>
    </row>
    <row r="78" customFormat="false" ht="15" hidden="false" customHeight="false" outlineLevel="0" collapsed="false">
      <c r="A78" s="70" t="n">
        <f aca="false">A77+1</f>
        <v>37118</v>
      </c>
      <c r="B78" s="71" t="n">
        <f aca="false">IF(AND(A78&gt;=$L$8,A78&lt;$L$9),$N$8,(IF(AND(A78&gt;=$L$9,A78&lt;$L$10),$N$9,(IF(AND(A78&gt;=$L$10,A78&lt;$L$11),$N$10,(IF(AND(A78&gt;=$L$11,A78&lt;$L$12),$N$11,(IF(A78&gt;=$L$12,$N$12,0)))))))))</f>
        <v>0.0675</v>
      </c>
      <c r="C78" s="72" t="n">
        <f aca="false">$C$3</f>
        <v>17773096.02</v>
      </c>
      <c r="D78" s="72" t="n">
        <f aca="false">(B78/365)*C78</f>
        <v>3286.80542835616</v>
      </c>
      <c r="F78" s="1" t="n">
        <f aca="false">F77+1</f>
        <v>76</v>
      </c>
      <c r="H78" s="1" t="n">
        <f aca="false">F78-$F$63</f>
        <v>15</v>
      </c>
    </row>
    <row r="79" customFormat="false" ht="15" hidden="false" customHeight="false" outlineLevel="0" collapsed="false">
      <c r="A79" s="70" t="n">
        <f aca="false">A78+1</f>
        <v>37119</v>
      </c>
      <c r="B79" s="71" t="n">
        <f aca="false">IF(AND(A79&gt;=$L$8,A79&lt;$L$9),$N$8,(IF(AND(A79&gt;=$L$9,A79&lt;$L$10),$N$9,(IF(AND(A79&gt;=$L$10,A79&lt;$L$11),$N$10,(IF(AND(A79&gt;=$L$11,A79&lt;$L$12),$N$11,(IF(A79&gt;=$L$12,$N$12,0)))))))))</f>
        <v>0.0675</v>
      </c>
      <c r="C79" s="72" t="n">
        <f aca="false">$C$3</f>
        <v>17773096.02</v>
      </c>
      <c r="D79" s="72" t="n">
        <f aca="false">(B79/365)*C79</f>
        <v>3286.80542835616</v>
      </c>
      <c r="F79" s="1" t="n">
        <f aca="false">F78+1</f>
        <v>77</v>
      </c>
      <c r="H79" s="1" t="n">
        <f aca="false">F79-$F$63</f>
        <v>16</v>
      </c>
    </row>
    <row r="80" customFormat="false" ht="15" hidden="false" customHeight="false" outlineLevel="0" collapsed="false">
      <c r="A80" s="70" t="n">
        <f aca="false">A79+1</f>
        <v>37120</v>
      </c>
      <c r="B80" s="71" t="n">
        <f aca="false">IF(AND(A80&gt;=$L$8,A80&lt;$L$9),$N$8,(IF(AND(A80&gt;=$L$9,A80&lt;$L$10),$N$9,(IF(AND(A80&gt;=$L$10,A80&lt;$L$11),$N$10,(IF(AND(A80&gt;=$L$11,A80&lt;$L$12),$N$11,(IF(A80&gt;=$L$12,$N$12,0)))))))))</f>
        <v>0.0675</v>
      </c>
      <c r="C80" s="72" t="n">
        <f aca="false">$C$3</f>
        <v>17773096.02</v>
      </c>
      <c r="D80" s="72" t="n">
        <f aca="false">(B80/365)*C80</f>
        <v>3286.80542835616</v>
      </c>
      <c r="F80" s="1" t="n">
        <f aca="false">F79+1</f>
        <v>78</v>
      </c>
      <c r="H80" s="1" t="n">
        <f aca="false">F80-$F$63</f>
        <v>17</v>
      </c>
    </row>
    <row r="81" customFormat="false" ht="15" hidden="false" customHeight="false" outlineLevel="0" collapsed="false">
      <c r="A81" s="70" t="n">
        <f aca="false">A80+1</f>
        <v>37121</v>
      </c>
      <c r="B81" s="71" t="n">
        <f aca="false">IF(AND(A81&gt;=$L$8,A81&lt;$L$9),$N$8,(IF(AND(A81&gt;=$L$9,A81&lt;$L$10),$N$9,(IF(AND(A81&gt;=$L$10,A81&lt;$L$11),$N$10,(IF(AND(A81&gt;=$L$11,A81&lt;$L$12),$N$11,(IF(A81&gt;=$L$12,$N$12,0)))))))))</f>
        <v>0.0675</v>
      </c>
      <c r="C81" s="72" t="n">
        <f aca="false">$C$3</f>
        <v>17773096.02</v>
      </c>
      <c r="D81" s="72" t="n">
        <f aca="false">(B81/365)*C81</f>
        <v>3286.80542835616</v>
      </c>
      <c r="F81" s="1" t="n">
        <f aca="false">F80+1</f>
        <v>79</v>
      </c>
      <c r="H81" s="1" t="n">
        <f aca="false">F81-$F$63</f>
        <v>18</v>
      </c>
    </row>
    <row r="82" customFormat="false" ht="15" hidden="false" customHeight="false" outlineLevel="0" collapsed="false">
      <c r="A82" s="70" t="n">
        <f aca="false">A81+1</f>
        <v>37122</v>
      </c>
      <c r="B82" s="71" t="n">
        <f aca="false">IF(AND(A82&gt;=$L$8,A82&lt;$L$9),$N$8,(IF(AND(A82&gt;=$L$9,A82&lt;$L$10),$N$9,(IF(AND(A82&gt;=$L$10,A82&lt;$L$11),$N$10,(IF(AND(A82&gt;=$L$11,A82&lt;$L$12),$N$11,(IF(A82&gt;=$L$12,$N$12,0)))))))))</f>
        <v>0.0675</v>
      </c>
      <c r="C82" s="72" t="n">
        <f aca="false">$C$3</f>
        <v>17773096.02</v>
      </c>
      <c r="D82" s="72" t="n">
        <f aca="false">(B82/365)*C82</f>
        <v>3286.80542835616</v>
      </c>
      <c r="F82" s="1" t="n">
        <f aca="false">F81+1</f>
        <v>80</v>
      </c>
      <c r="H82" s="1" t="n">
        <f aca="false">F82-$F$63</f>
        <v>19</v>
      </c>
    </row>
    <row r="83" customFormat="false" ht="15" hidden="false" customHeight="false" outlineLevel="0" collapsed="false">
      <c r="A83" s="70" t="n">
        <f aca="false">A82+1</f>
        <v>37123</v>
      </c>
      <c r="B83" s="71" t="n">
        <f aca="false">IF(AND(A83&gt;=$L$8,A83&lt;$L$9),$N$8,(IF(AND(A83&gt;=$L$9,A83&lt;$L$10),$N$9,(IF(AND(A83&gt;=$L$10,A83&lt;$L$11),$N$10,(IF(AND(A83&gt;=$L$11,A83&lt;$L$12),$N$11,(IF(A83&gt;=$L$12,$N$12,0)))))))))</f>
        <v>0.0675</v>
      </c>
      <c r="C83" s="72" t="n">
        <f aca="false">$C$3</f>
        <v>17773096.02</v>
      </c>
      <c r="D83" s="72" t="n">
        <f aca="false">(B83/365)*C83</f>
        <v>3286.80542835616</v>
      </c>
      <c r="F83" s="1" t="n">
        <f aca="false">F82+1</f>
        <v>81</v>
      </c>
      <c r="H83" s="1" t="n">
        <f aca="false">F83-$F$63</f>
        <v>20</v>
      </c>
    </row>
    <row r="84" customFormat="false" ht="15" hidden="false" customHeight="false" outlineLevel="0" collapsed="false">
      <c r="A84" s="93" t="n">
        <f aca="false">A83+1</f>
        <v>37124</v>
      </c>
      <c r="B84" s="71" t="n">
        <f aca="false">IF(AND(A84&gt;=$L$8,A84&lt;$L$9),$N$8,(IF(AND(A84&gt;=$L$9,A84&lt;$L$10),$N$9,(IF(AND(A84&gt;=$L$10,A84&lt;$L$11),$N$10,(IF(AND(A84&gt;=$L$11,A84&lt;$L$12),$N$11,(IF(A84&gt;=$L$12,$N$12,0)))))))))</f>
        <v>0.0675</v>
      </c>
      <c r="C84" s="94" t="n">
        <f aca="false">$C$3</f>
        <v>17773096.02</v>
      </c>
      <c r="D84" s="94" t="n">
        <f aca="false">(B84/365)*C84</f>
        <v>3286.80542835616</v>
      </c>
      <c r="F84" s="1" t="n">
        <f aca="false">F83+1</f>
        <v>82</v>
      </c>
      <c r="H84" s="1" t="n">
        <f aca="false">F84-$F$63</f>
        <v>21</v>
      </c>
    </row>
    <row r="85" customFormat="false" ht="15" hidden="false" customHeight="false" outlineLevel="0" collapsed="false">
      <c r="A85" s="93" t="n">
        <f aca="false">A84+1</f>
        <v>37125</v>
      </c>
      <c r="B85" s="71" t="n">
        <f aca="false">IF(AND(A85&gt;=$L$8,A85&lt;$L$9),$N$8,(IF(AND(A85&gt;=$L$9,A85&lt;$L$10),$N$9,(IF(AND(A85&gt;=$L$10,A85&lt;$L$11),$N$10,(IF(AND(A85&gt;=$L$11,A85&lt;$L$12),$N$11,(IF(A85&gt;=$L$12,$N$12,0)))))))))</f>
        <v>0.065</v>
      </c>
      <c r="C85" s="94" t="n">
        <f aca="false">$C$3</f>
        <v>17773096.02</v>
      </c>
      <c r="D85" s="94" t="n">
        <f aca="false">(B85/365)*C85</f>
        <v>3165.0718939726</v>
      </c>
      <c r="F85" s="1" t="n">
        <f aca="false">F84+1</f>
        <v>83</v>
      </c>
      <c r="H85" s="1" t="n">
        <f aca="false">F85-$F$63</f>
        <v>22</v>
      </c>
    </row>
    <row r="86" customFormat="false" ht="15" hidden="false" customHeight="false" outlineLevel="0" collapsed="false">
      <c r="A86" s="93" t="n">
        <f aca="false">A85+1</f>
        <v>37126</v>
      </c>
      <c r="B86" s="71" t="n">
        <f aca="false">IF(AND(A86&gt;=$L$8,A86&lt;$L$9),$N$8,(IF(AND(A86&gt;=$L$9,A86&lt;$L$10),$N$9,(IF(AND(A86&gt;=$L$10,A86&lt;$L$11),$N$10,(IF(AND(A86&gt;=$L$11,A86&lt;$L$12),$N$11,(IF(A86&gt;=$L$12,$N$12,0)))))))))</f>
        <v>0.065</v>
      </c>
      <c r="C86" s="94" t="n">
        <f aca="false">$C$3</f>
        <v>17773096.02</v>
      </c>
      <c r="D86" s="94" t="n">
        <f aca="false">(B86/365)*C86</f>
        <v>3165.0718939726</v>
      </c>
      <c r="F86" s="1" t="n">
        <f aca="false">F85+1</f>
        <v>84</v>
      </c>
      <c r="H86" s="1" t="n">
        <f aca="false">F86-$F$63</f>
        <v>23</v>
      </c>
    </row>
    <row r="87" customFormat="false" ht="15" hidden="false" customHeight="false" outlineLevel="0" collapsed="false">
      <c r="A87" s="93" t="n">
        <f aca="false">A86+1</f>
        <v>37127</v>
      </c>
      <c r="B87" s="71" t="n">
        <f aca="false">IF(AND(A87&gt;=$L$8,A87&lt;$L$9),$N$8,(IF(AND(A87&gt;=$L$9,A87&lt;$L$10),$N$9,(IF(AND(A87&gt;=$L$10,A87&lt;$L$11),$N$10,(IF(AND(A87&gt;=$L$11,A87&lt;$L$12),$N$11,(IF(A87&gt;=$L$12,$N$12,0)))))))))</f>
        <v>0.065</v>
      </c>
      <c r="C87" s="94" t="n">
        <f aca="false">$C$3</f>
        <v>17773096.02</v>
      </c>
      <c r="D87" s="94" t="n">
        <f aca="false">(B87/365)*C87</f>
        <v>3165.0718939726</v>
      </c>
      <c r="F87" s="1" t="n">
        <f aca="false">F86+1</f>
        <v>85</v>
      </c>
      <c r="H87" s="1" t="n">
        <f aca="false">F87-$F$63</f>
        <v>24</v>
      </c>
    </row>
    <row r="88" customFormat="false" ht="15" hidden="false" customHeight="false" outlineLevel="0" collapsed="false">
      <c r="A88" s="93" t="n">
        <f aca="false">A87+1</f>
        <v>37128</v>
      </c>
      <c r="B88" s="71" t="n">
        <f aca="false">IF(AND(A88&gt;=$L$8,A88&lt;$L$9),$N$8,(IF(AND(A88&gt;=$L$9,A88&lt;$L$10),$N$9,(IF(AND(A88&gt;=$L$10,A88&lt;$L$11),$N$10,(IF(AND(A88&gt;=$L$11,A88&lt;$L$12),$N$11,(IF(A88&gt;=$L$12,$N$12,0)))))))))</f>
        <v>0.065</v>
      </c>
      <c r="C88" s="94" t="n">
        <f aca="false">$C$3</f>
        <v>17773096.02</v>
      </c>
      <c r="D88" s="94" t="n">
        <f aca="false">(B88/365)*C88</f>
        <v>3165.0718939726</v>
      </c>
      <c r="F88" s="1" t="n">
        <f aca="false">F87+1</f>
        <v>86</v>
      </c>
      <c r="H88" s="1" t="n">
        <f aca="false">F88-$F$63</f>
        <v>25</v>
      </c>
    </row>
    <row r="89" customFormat="false" ht="15" hidden="false" customHeight="false" outlineLevel="0" collapsed="false">
      <c r="A89" s="93" t="n">
        <f aca="false">A88+1</f>
        <v>37129</v>
      </c>
      <c r="B89" s="71" t="n">
        <f aca="false">IF(AND(A89&gt;=$L$8,A89&lt;$L$9),$N$8,(IF(AND(A89&gt;=$L$9,A89&lt;$L$10),$N$9,(IF(AND(A89&gt;=$L$10,A89&lt;$L$11),$N$10,(IF(AND(A89&gt;=$L$11,A89&lt;$L$12),$N$11,(IF(A89&gt;=$L$12,$N$12,0)))))))))</f>
        <v>0.065</v>
      </c>
      <c r="C89" s="94" t="n">
        <f aca="false">$C$3</f>
        <v>17773096.02</v>
      </c>
      <c r="D89" s="94" t="n">
        <f aca="false">(B89/365)*C89</f>
        <v>3165.0718939726</v>
      </c>
      <c r="F89" s="1" t="n">
        <f aca="false">F88+1</f>
        <v>87</v>
      </c>
      <c r="H89" s="1" t="n">
        <f aca="false">F89-$F$63</f>
        <v>26</v>
      </c>
    </row>
    <row r="90" customFormat="false" ht="15" hidden="false" customHeight="false" outlineLevel="0" collapsed="false">
      <c r="A90" s="93" t="n">
        <f aca="false">A89+1</f>
        <v>37130</v>
      </c>
      <c r="B90" s="71" t="n">
        <f aca="false">IF(AND(A90&gt;=$L$8,A90&lt;$L$9),$N$8,(IF(AND(A90&gt;=$L$9,A90&lt;$L$10),$N$9,(IF(AND(A90&gt;=$L$10,A90&lt;$L$11),$N$10,(IF(AND(A90&gt;=$L$11,A90&lt;$L$12),$N$11,(IF(A90&gt;=$L$12,$N$12,0)))))))))</f>
        <v>0.065</v>
      </c>
      <c r="C90" s="94" t="n">
        <f aca="false">$C$3</f>
        <v>17773096.02</v>
      </c>
      <c r="D90" s="94" t="n">
        <f aca="false">(B90/365)*C90</f>
        <v>3165.0718939726</v>
      </c>
      <c r="F90" s="1" t="n">
        <f aca="false">F89+1</f>
        <v>88</v>
      </c>
      <c r="H90" s="1" t="n">
        <f aca="false">F90-$F$63</f>
        <v>27</v>
      </c>
    </row>
    <row r="91" customFormat="false" ht="15" hidden="false" customHeight="false" outlineLevel="0" collapsed="false">
      <c r="A91" s="93" t="n">
        <f aca="false">A90+1</f>
        <v>37131</v>
      </c>
      <c r="B91" s="71" t="n">
        <f aca="false">IF(AND(A91&gt;=$L$8,A91&lt;$L$9),$N$8,(IF(AND(A91&gt;=$L$9,A91&lt;$L$10),$N$9,(IF(AND(A91&gt;=$L$10,A91&lt;$L$11),$N$10,(IF(AND(A91&gt;=$L$11,A91&lt;$L$12),$N$11,(IF(A91&gt;=$L$12,$N$12,0)))))))))</f>
        <v>0.065</v>
      </c>
      <c r="C91" s="94" t="n">
        <f aca="false">$C$3</f>
        <v>17773096.02</v>
      </c>
      <c r="D91" s="94" t="n">
        <f aca="false">(B91/365)*C91</f>
        <v>3165.0718939726</v>
      </c>
      <c r="F91" s="1" t="n">
        <f aca="false">F90+1</f>
        <v>89</v>
      </c>
      <c r="H91" s="1" t="n">
        <f aca="false">F91-$F$63</f>
        <v>28</v>
      </c>
    </row>
    <row r="92" customFormat="false" ht="15" hidden="false" customHeight="false" outlineLevel="0" collapsed="false">
      <c r="A92" s="93" t="n">
        <f aca="false">A91+1</f>
        <v>37132</v>
      </c>
      <c r="B92" s="71" t="n">
        <f aca="false">IF(AND(A92&gt;=$L$8,A92&lt;$L$9),$N$8,(IF(AND(A92&gt;=$L$9,A92&lt;$L$10),$N$9,(IF(AND(A92&gt;=$L$10,A92&lt;$L$11),$N$10,(IF(AND(A92&gt;=$L$11,A92&lt;$L$12),$N$11,(IF(A92&gt;=$L$12,$N$12,0)))))))))</f>
        <v>0.065</v>
      </c>
      <c r="C92" s="94" t="n">
        <f aca="false">$C$3</f>
        <v>17773096.02</v>
      </c>
      <c r="D92" s="94" t="n">
        <f aca="false">(B92/365)*C92</f>
        <v>3165.0718939726</v>
      </c>
      <c r="F92" s="1" t="n">
        <f aca="false">F91+1</f>
        <v>90</v>
      </c>
      <c r="H92" s="1" t="n">
        <f aca="false">F92-$F$63</f>
        <v>29</v>
      </c>
    </row>
    <row r="93" customFormat="false" ht="15" hidden="false" customHeight="false" outlineLevel="0" collapsed="false">
      <c r="A93" s="93" t="n">
        <f aca="false">A92+1</f>
        <v>37133</v>
      </c>
      <c r="B93" s="71" t="n">
        <f aca="false">IF(AND(A93&gt;=$L$8,A93&lt;$L$9),$N$8,(IF(AND(A93&gt;=$L$9,A93&lt;$L$10),$N$9,(IF(AND(A93&gt;=$L$10,A93&lt;$L$11),$N$10,(IF(AND(A93&gt;=$L$11,A93&lt;$L$12),$N$11,(IF(A93&gt;=$L$12,$N$12,0)))))))))</f>
        <v>0.065</v>
      </c>
      <c r="C93" s="94" t="n">
        <f aca="false">$C$3</f>
        <v>17773096.02</v>
      </c>
      <c r="D93" s="94" t="n">
        <f aca="false">(B93/365)*C93</f>
        <v>3165.0718939726</v>
      </c>
      <c r="F93" s="1" t="n">
        <f aca="false">F92+1</f>
        <v>91</v>
      </c>
      <c r="H93" s="1" t="n">
        <f aca="false">F93-$F$63</f>
        <v>30</v>
      </c>
    </row>
    <row r="94" customFormat="false" ht="15" hidden="false" customHeight="false" outlineLevel="0" collapsed="false">
      <c r="A94" s="93" t="n">
        <f aca="false">A93+1</f>
        <v>37134</v>
      </c>
      <c r="B94" s="71" t="n">
        <f aca="false">IF(AND(A94&gt;=$L$8,A94&lt;$L$9),$N$8,(IF(AND(A94&gt;=$L$9,A94&lt;$L$10),$N$9,(IF(AND(A94&gt;=$L$10,A94&lt;$L$11),$N$10,(IF(AND(A94&gt;=$L$11,A94&lt;$L$12),$N$11,(IF(A94&gt;=$L$12,$N$12,0)))))))))</f>
        <v>0.065</v>
      </c>
      <c r="C94" s="94" t="n">
        <f aca="false">$C$3</f>
        <v>17773096.02</v>
      </c>
      <c r="D94" s="94" t="n">
        <f aca="false">(B94/365)*C94</f>
        <v>3165.0718939726</v>
      </c>
      <c r="F94" s="1" t="n">
        <f aca="false">F93+1</f>
        <v>92</v>
      </c>
      <c r="H94" s="91" t="n">
        <f aca="false">F94-$F$63</f>
        <v>31</v>
      </c>
      <c r="I94" s="92" t="s">
        <v>85</v>
      </c>
      <c r="J94" s="95"/>
      <c r="K94" s="95"/>
    </row>
    <row r="95" customFormat="false" ht="15" hidden="false" customHeight="false" outlineLevel="0" collapsed="false">
      <c r="A95" s="93" t="n">
        <f aca="false">A94+1</f>
        <v>37135</v>
      </c>
      <c r="B95" s="71" t="n">
        <f aca="false">IF(AND(A95&gt;=$L$8,A95&lt;$L$9),$N$8,(IF(AND(A95&gt;=$L$9,A95&lt;$L$10),$N$9,(IF(AND(A95&gt;=$L$10,A95&lt;$L$11),$N$10,(IF(AND(A95&gt;=$L$11,A95&lt;$L$12),$N$11,(IF(A95&gt;=$L$12,$N$12,0)))))))))</f>
        <v>0.065</v>
      </c>
      <c r="C95" s="94" t="n">
        <f aca="false">$C$3</f>
        <v>17773096.02</v>
      </c>
      <c r="D95" s="94" t="n">
        <f aca="false">(B95/365)*C95</f>
        <v>3165.0718939726</v>
      </c>
      <c r="F95" s="1" t="n">
        <f aca="false">F94+1</f>
        <v>93</v>
      </c>
      <c r="I95" s="1" t="n">
        <f aca="false">F95-$F$94</f>
        <v>1</v>
      </c>
    </row>
    <row r="96" customFormat="false" ht="15" hidden="false" customHeight="false" outlineLevel="0" collapsed="false">
      <c r="A96" s="93" t="n">
        <f aca="false">A95+1</f>
        <v>37136</v>
      </c>
      <c r="B96" s="71" t="n">
        <f aca="false">IF(AND(A96&gt;=$L$8,A96&lt;$L$9),$N$8,(IF(AND(A96&gt;=$L$9,A96&lt;$L$10),$N$9,(IF(AND(A96&gt;=$L$10,A96&lt;$L$11),$N$10,(IF(AND(A96&gt;=$L$11,A96&lt;$L$12),$N$11,(IF(A96&gt;=$L$12,$N$12,0)))))))))</f>
        <v>0.065</v>
      </c>
      <c r="C96" s="94" t="n">
        <f aca="false">$C$3</f>
        <v>17773096.02</v>
      </c>
      <c r="D96" s="94" t="n">
        <f aca="false">(B96/365)*C96</f>
        <v>3165.0718939726</v>
      </c>
      <c r="F96" s="1" t="n">
        <f aca="false">F95+1</f>
        <v>94</v>
      </c>
      <c r="I96" s="1" t="n">
        <f aca="false">F96-$F$94</f>
        <v>2</v>
      </c>
    </row>
    <row r="97" customFormat="false" ht="15" hidden="false" customHeight="false" outlineLevel="0" collapsed="false">
      <c r="A97" s="93" t="n">
        <f aca="false">A96+1</f>
        <v>37137</v>
      </c>
      <c r="B97" s="71" t="n">
        <f aca="false">IF(AND(A97&gt;=$L$8,A97&lt;$L$9),$N$8,(IF(AND(A97&gt;=$L$9,A97&lt;$L$10),$N$9,(IF(AND(A97&gt;=$L$10,A97&lt;$L$11),$N$10,(IF(AND(A97&gt;=$L$11,A97&lt;$L$12),$N$11,(IF(A97&gt;=$L$12,$N$12,0)))))))))</f>
        <v>0.065</v>
      </c>
      <c r="C97" s="94" t="n">
        <f aca="false">$C$3</f>
        <v>17773096.02</v>
      </c>
      <c r="D97" s="94" t="n">
        <f aca="false">(B97/365)*C97</f>
        <v>3165.0718939726</v>
      </c>
      <c r="F97" s="1" t="n">
        <f aca="false">F96+1</f>
        <v>95</v>
      </c>
      <c r="I97" s="1" t="n">
        <f aca="false">F97-$F$94</f>
        <v>3</v>
      </c>
    </row>
    <row r="98" customFormat="false" ht="15" hidden="false" customHeight="false" outlineLevel="0" collapsed="false">
      <c r="A98" s="93" t="n">
        <f aca="false">A97+1</f>
        <v>37138</v>
      </c>
      <c r="B98" s="71" t="n">
        <f aca="false">IF(AND(A98&gt;=$L$8,A98&lt;$L$9),$N$8,(IF(AND(A98&gt;=$L$9,A98&lt;$L$10),$N$9,(IF(AND(A98&gt;=$L$10,A98&lt;$L$11),$N$10,(IF(AND(A98&gt;=$L$11,A98&lt;$L$12),$N$11,(IF(A98&gt;=$L$12,$N$12,0)))))))))</f>
        <v>0.065</v>
      </c>
      <c r="C98" s="94" t="n">
        <f aca="false">$C$3</f>
        <v>17773096.02</v>
      </c>
      <c r="D98" s="94" t="n">
        <f aca="false">(B98/365)*C98</f>
        <v>3165.0718939726</v>
      </c>
      <c r="F98" s="1" t="n">
        <f aca="false">F97+1</f>
        <v>96</v>
      </c>
      <c r="I98" s="1" t="n">
        <f aca="false">F98-$F$94</f>
        <v>4</v>
      </c>
    </row>
    <row r="99" customFormat="false" ht="15" hidden="false" customHeight="false" outlineLevel="0" collapsed="false">
      <c r="A99" s="93" t="n">
        <f aca="false">A98+1</f>
        <v>37139</v>
      </c>
      <c r="B99" s="71" t="n">
        <f aca="false">IF(AND(A99&gt;=$L$8,A99&lt;$L$9),$N$8,(IF(AND(A99&gt;=$L$9,A99&lt;$L$10),$N$9,(IF(AND(A99&gt;=$L$10,A99&lt;$L$11),$N$10,(IF(AND(A99&gt;=$L$11,A99&lt;$L$12),$N$11,(IF(A99&gt;=$L$12,$N$12,0)))))))))</f>
        <v>0.065</v>
      </c>
      <c r="C99" s="94" t="n">
        <f aca="false">$C$3</f>
        <v>17773096.02</v>
      </c>
      <c r="D99" s="94" t="n">
        <f aca="false">(B99/365)*C99</f>
        <v>3165.0718939726</v>
      </c>
      <c r="F99" s="1" t="n">
        <f aca="false">F98+1</f>
        <v>97</v>
      </c>
      <c r="I99" s="1" t="n">
        <f aca="false">F99-$F$94</f>
        <v>5</v>
      </c>
    </row>
    <row r="100" customFormat="false" ht="15" hidden="false" customHeight="false" outlineLevel="0" collapsed="false">
      <c r="A100" s="93" t="n">
        <f aca="false">A99+1</f>
        <v>37140</v>
      </c>
      <c r="B100" s="71" t="n">
        <f aca="false">IF(AND(A100&gt;=$L$8,A100&lt;$L$9),$N$8,(IF(AND(A100&gt;=$L$9,A100&lt;$L$10),$N$9,(IF(AND(A100&gt;=$L$10,A100&lt;$L$11),$N$10,(IF(AND(A100&gt;=$L$11,A100&lt;$L$12),$N$11,(IF(A100&gt;=$L$12,$N$12,0)))))))))</f>
        <v>0.065</v>
      </c>
      <c r="C100" s="94" t="n">
        <f aca="false">$C$3</f>
        <v>17773096.02</v>
      </c>
      <c r="D100" s="94" t="n">
        <f aca="false">(B100/365)*C100</f>
        <v>3165.0718939726</v>
      </c>
      <c r="F100" s="1" t="n">
        <f aca="false">F99+1</f>
        <v>98</v>
      </c>
      <c r="I100" s="1" t="n">
        <f aca="false">F100-$F$94</f>
        <v>6</v>
      </c>
    </row>
    <row r="101" customFormat="false" ht="15" hidden="false" customHeight="false" outlineLevel="0" collapsed="false">
      <c r="A101" s="93" t="n">
        <f aca="false">A100+1</f>
        <v>37141</v>
      </c>
      <c r="B101" s="71" t="n">
        <f aca="false">IF(AND(A101&gt;=$L$8,A101&lt;$L$9),$N$8,(IF(AND(A101&gt;=$L$9,A101&lt;$L$10),$N$9,(IF(AND(A101&gt;=$L$10,A101&lt;$L$11),$N$10,(IF(AND(A101&gt;=$L$11,A101&lt;$L$12),$N$11,(IF(A101&gt;=$L$12,$N$12,0)))))))))</f>
        <v>0.065</v>
      </c>
      <c r="C101" s="94" t="n">
        <f aca="false">$C$3</f>
        <v>17773096.02</v>
      </c>
      <c r="D101" s="94" t="n">
        <f aca="false">(B101/365)*C101</f>
        <v>3165.0718939726</v>
      </c>
      <c r="F101" s="1" t="n">
        <f aca="false">F100+1</f>
        <v>99</v>
      </c>
      <c r="I101" s="1" t="n">
        <f aca="false">F101-$F$94</f>
        <v>7</v>
      </c>
    </row>
    <row r="102" customFormat="false" ht="15" hidden="false" customHeight="false" outlineLevel="0" collapsed="false">
      <c r="A102" s="93" t="n">
        <f aca="false">A101+1</f>
        <v>37142</v>
      </c>
      <c r="B102" s="71" t="n">
        <f aca="false">IF(AND(A102&gt;=$L$8,A102&lt;$L$9),$N$8,(IF(AND(A102&gt;=$L$9,A102&lt;$L$10),$N$9,(IF(AND(A102&gt;=$L$10,A102&lt;$L$11),$N$10,(IF(AND(A102&gt;=$L$11,A102&lt;$L$12),$N$11,(IF(A102&gt;=$L$12,$N$12,0)))))))))</f>
        <v>0.065</v>
      </c>
      <c r="C102" s="94" t="n">
        <f aca="false">$C$3</f>
        <v>17773096.02</v>
      </c>
      <c r="D102" s="94" t="n">
        <f aca="false">(B102/365)*C102</f>
        <v>3165.0718939726</v>
      </c>
      <c r="F102" s="1" t="n">
        <f aca="false">F101+1</f>
        <v>100</v>
      </c>
      <c r="I102" s="1" t="n">
        <f aca="false">F102-$F$94</f>
        <v>8</v>
      </c>
    </row>
    <row r="103" customFormat="false" ht="15" hidden="false" customHeight="false" outlineLevel="0" collapsed="false">
      <c r="A103" s="93" t="n">
        <f aca="false">A102+1</f>
        <v>37143</v>
      </c>
      <c r="B103" s="71" t="n">
        <f aca="false">IF(AND(A103&gt;=$L$8,A103&lt;$L$9),$N$8,(IF(AND(A103&gt;=$L$9,A103&lt;$L$10),$N$9,(IF(AND(A103&gt;=$L$10,A103&lt;$L$11),$N$10,(IF(AND(A103&gt;=$L$11,A103&lt;$L$12),$N$11,(IF(A103&gt;=$L$12,$N$12,0)))))))))</f>
        <v>0.065</v>
      </c>
      <c r="C103" s="94" t="n">
        <f aca="false">$C$3</f>
        <v>17773096.02</v>
      </c>
      <c r="D103" s="94" t="n">
        <f aca="false">(B103/365)*C103</f>
        <v>3165.0718939726</v>
      </c>
      <c r="F103" s="1" t="n">
        <f aca="false">F102+1</f>
        <v>101</v>
      </c>
      <c r="I103" s="1" t="n">
        <f aca="false">F103-$F$94</f>
        <v>9</v>
      </c>
    </row>
    <row r="104" customFormat="false" ht="15" hidden="false" customHeight="false" outlineLevel="0" collapsed="false">
      <c r="A104" s="93" t="n">
        <f aca="false">A103+1</f>
        <v>37144</v>
      </c>
      <c r="B104" s="71" t="n">
        <f aca="false">IF(AND(A104&gt;=$L$8,A104&lt;$L$9),$N$8,(IF(AND(A104&gt;=$L$9,A104&lt;$L$10),$N$9,(IF(AND(A104&gt;=$L$10,A104&lt;$L$11),$N$10,(IF(AND(A104&gt;=$L$11,A104&lt;$L$12),$N$11,(IF(A104&gt;=$L$12,$N$12,0)))))))))</f>
        <v>0.065</v>
      </c>
      <c r="C104" s="94" t="n">
        <f aca="false">$C$3</f>
        <v>17773096.02</v>
      </c>
      <c r="D104" s="94" t="n">
        <f aca="false">(B104/365)*C104</f>
        <v>3165.0718939726</v>
      </c>
      <c r="F104" s="1" t="n">
        <f aca="false">F103+1</f>
        <v>102</v>
      </c>
      <c r="I104" s="1" t="n">
        <f aca="false">F104-$F$94</f>
        <v>10</v>
      </c>
    </row>
    <row r="105" customFormat="false" ht="15" hidden="false" customHeight="false" outlineLevel="0" collapsed="false">
      <c r="A105" s="93" t="n">
        <f aca="false">A104+1</f>
        <v>37145</v>
      </c>
      <c r="B105" s="71" t="n">
        <f aca="false">IF(AND(A105&gt;=$L$8,A105&lt;$L$9),$N$8,(IF(AND(A105&gt;=$L$9,A105&lt;$L$10),$N$9,(IF(AND(A105&gt;=$L$10,A105&lt;$L$11),$N$10,(IF(AND(A105&gt;=$L$11,A105&lt;$L$12),$N$11,(IF(A105&gt;=$L$12,$N$12,0)))))))))</f>
        <v>0.065</v>
      </c>
      <c r="C105" s="94" t="n">
        <f aca="false">$C$3</f>
        <v>17773096.02</v>
      </c>
      <c r="D105" s="94" t="n">
        <f aca="false">(B105/365)*C105</f>
        <v>3165.0718939726</v>
      </c>
      <c r="F105" s="1" t="n">
        <f aca="false">F104+1</f>
        <v>103</v>
      </c>
      <c r="I105" s="1" t="n">
        <f aca="false">F105-$F$94</f>
        <v>11</v>
      </c>
    </row>
    <row r="106" customFormat="false" ht="15" hidden="false" customHeight="false" outlineLevel="0" collapsed="false">
      <c r="A106" s="93" t="n">
        <f aca="false">A105+1</f>
        <v>37146</v>
      </c>
      <c r="B106" s="71" t="n">
        <f aca="false">IF(AND(A106&gt;=$L$8,A106&lt;$L$9),$N$8,(IF(AND(A106&gt;=$L$9,A106&lt;$L$10),$N$9,(IF(AND(A106&gt;=$L$10,A106&lt;$L$11),$N$10,(IF(AND(A106&gt;=$L$11,A106&lt;$L$12),$N$11,(IF(A106&gt;=$L$12,$N$12,0)))))))))</f>
        <v>0.065</v>
      </c>
      <c r="C106" s="94" t="n">
        <f aca="false">$C$3</f>
        <v>17773096.02</v>
      </c>
      <c r="D106" s="94" t="n">
        <f aca="false">(B106/365)*C106</f>
        <v>3165.0718939726</v>
      </c>
      <c r="F106" s="1" t="n">
        <f aca="false">F105+1</f>
        <v>104</v>
      </c>
      <c r="I106" s="1" t="n">
        <f aca="false">F106-$F$94</f>
        <v>12</v>
      </c>
    </row>
    <row r="107" customFormat="false" ht="15" hidden="false" customHeight="false" outlineLevel="0" collapsed="false">
      <c r="A107" s="93" t="n">
        <f aca="false">A106+1</f>
        <v>37147</v>
      </c>
      <c r="B107" s="71" t="n">
        <f aca="false">IF(AND(A107&gt;=$L$8,A107&lt;$L$9),$N$8,(IF(AND(A107&gt;=$L$9,A107&lt;$L$10),$N$9,(IF(AND(A107&gt;=$L$10,A107&lt;$L$11),$N$10,(IF(AND(A107&gt;=$L$11,A107&lt;$L$12),$N$11,(IF(A107&gt;=$L$12,$N$12,0)))))))))</f>
        <v>0.065</v>
      </c>
      <c r="C107" s="94" t="n">
        <f aca="false">$C$3</f>
        <v>17773096.02</v>
      </c>
      <c r="D107" s="94" t="n">
        <f aca="false">(B107/365)*C107</f>
        <v>3165.0718939726</v>
      </c>
      <c r="F107" s="1" t="n">
        <f aca="false">F106+1</f>
        <v>105</v>
      </c>
      <c r="I107" s="1" t="n">
        <f aca="false">F107-$F$94</f>
        <v>13</v>
      </c>
    </row>
    <row r="108" customFormat="false" ht="15" hidden="false" customHeight="false" outlineLevel="0" collapsed="false">
      <c r="A108" s="93" t="n">
        <f aca="false">A107+1</f>
        <v>37148</v>
      </c>
      <c r="B108" s="71" t="n">
        <f aca="false">IF(AND(A108&gt;=$L$8,A108&lt;$L$9),$N$8,(IF(AND(A108&gt;=$L$9,A108&lt;$L$10),$N$9,(IF(AND(A108&gt;=$L$10,A108&lt;$L$11),$N$10,(IF(AND(A108&gt;=$L$11,A108&lt;$L$12),$N$11,(IF(A108&gt;=$L$12,$N$12,0)))))))))</f>
        <v>0.065</v>
      </c>
      <c r="C108" s="94" t="n">
        <f aca="false">$C$3</f>
        <v>17773096.02</v>
      </c>
      <c r="D108" s="94" t="n">
        <f aca="false">(B108/365)*C108</f>
        <v>3165.0718939726</v>
      </c>
      <c r="F108" s="1" t="n">
        <f aca="false">F107+1</f>
        <v>106</v>
      </c>
      <c r="I108" s="1" t="n">
        <f aca="false">F108-$F$94</f>
        <v>14</v>
      </c>
    </row>
    <row r="109" customFormat="false" ht="15" hidden="false" customHeight="false" outlineLevel="0" collapsed="false">
      <c r="A109" s="93" t="n">
        <f aca="false">A108+1</f>
        <v>37149</v>
      </c>
      <c r="B109" s="71" t="n">
        <f aca="false">IF(AND(A109&gt;=$L$8,A109&lt;$L$9),$N$8,(IF(AND(A109&gt;=$L$9,A109&lt;$L$10),$N$9,(IF(AND(A109&gt;=$L$10,A109&lt;$L$11),$N$10,(IF(AND(A109&gt;=$L$11,A109&lt;$L$12),$N$11,(IF(A109&gt;=$L$12,$N$12,0)))))))))</f>
        <v>0.065</v>
      </c>
      <c r="C109" s="94" t="n">
        <f aca="false">$C$3</f>
        <v>17773096.02</v>
      </c>
      <c r="D109" s="94" t="n">
        <f aca="false">(B109/365)*C109</f>
        <v>3165.0718939726</v>
      </c>
      <c r="F109" s="1" t="n">
        <f aca="false">F108+1</f>
        <v>107</v>
      </c>
      <c r="I109" s="1" t="n">
        <f aca="false">F109-$F$94</f>
        <v>15</v>
      </c>
    </row>
    <row r="110" customFormat="false" ht="15" hidden="false" customHeight="false" outlineLevel="0" collapsed="false">
      <c r="A110" s="93" t="n">
        <f aca="false">A109+1</f>
        <v>37150</v>
      </c>
      <c r="B110" s="71" t="n">
        <f aca="false">IF(AND(A110&gt;=$L$8,A110&lt;$L$9),$N$8,(IF(AND(A110&gt;=$L$9,A110&lt;$L$10),$N$9,(IF(AND(A110&gt;=$L$10,A110&lt;$L$11),$N$10,(IF(AND(A110&gt;=$L$11,A110&lt;$L$12),$N$11,(IF(A110&gt;=$L$12,$N$12,0)))))))))</f>
        <v>0.065</v>
      </c>
      <c r="C110" s="94" t="n">
        <f aca="false">$C$3</f>
        <v>17773096.02</v>
      </c>
      <c r="D110" s="94" t="n">
        <f aca="false">(B110/365)*C110</f>
        <v>3165.0718939726</v>
      </c>
      <c r="F110" s="1" t="n">
        <f aca="false">F109+1</f>
        <v>108</v>
      </c>
      <c r="I110" s="1" t="n">
        <f aca="false">F110-$F$94</f>
        <v>16</v>
      </c>
    </row>
    <row r="111" customFormat="false" ht="15" hidden="false" customHeight="false" outlineLevel="0" collapsed="false">
      <c r="A111" s="93" t="n">
        <f aca="false">A110+1</f>
        <v>37151</v>
      </c>
      <c r="B111" s="71" t="n">
        <f aca="false">IF(AND(A111&gt;=$L$8,A111&lt;$L$9),$N$8,(IF(AND(A111&gt;=$L$9,A111&lt;$L$10),$N$9,(IF(AND(A111&gt;=$L$10,A111&lt;$L$11),$N$10,(IF(AND(A111&gt;=$L$11,A111&lt;$L$12),$N$11,(IF(A111&gt;=$L$12,$N$12,0)))))))))</f>
        <v>0.065</v>
      </c>
      <c r="C111" s="94" t="n">
        <f aca="false">$C$3</f>
        <v>17773096.02</v>
      </c>
      <c r="D111" s="94" t="n">
        <f aca="false">(B111/365)*C111</f>
        <v>3165.0718939726</v>
      </c>
      <c r="F111" s="1" t="n">
        <f aca="false">F110+1</f>
        <v>109</v>
      </c>
      <c r="I111" s="1" t="n">
        <f aca="false">F111-$F$94</f>
        <v>17</v>
      </c>
    </row>
    <row r="112" customFormat="false" ht="15" hidden="false" customHeight="false" outlineLevel="0" collapsed="false">
      <c r="A112" s="93" t="n">
        <f aca="false">A111+1</f>
        <v>37152</v>
      </c>
      <c r="B112" s="71" t="n">
        <f aca="false">IF(AND(A112&gt;=$L$8,A112&lt;$L$9),$N$8,(IF(AND(A112&gt;=$L$9,A112&lt;$L$10),$N$9,(IF(AND(A112&gt;=$L$10,A112&lt;$L$11),$N$10,(IF(AND(A112&gt;=$L$11,A112&lt;$L$12),$N$11,(IF(A112&gt;=$L$12,$N$12,0)))))))))</f>
        <v>0.06</v>
      </c>
      <c r="C112" s="94" t="n">
        <f aca="false">$C$3</f>
        <v>17773096.02</v>
      </c>
      <c r="D112" s="94" t="n">
        <f aca="false">(B112/365)*C112</f>
        <v>2921.60482520548</v>
      </c>
      <c r="F112" s="1" t="n">
        <f aca="false">F111+1</f>
        <v>110</v>
      </c>
      <c r="I112" s="1" t="n">
        <f aca="false">F112-$F$94</f>
        <v>18</v>
      </c>
    </row>
    <row r="113" customFormat="false" ht="15" hidden="false" customHeight="false" outlineLevel="0" collapsed="false">
      <c r="A113" s="93" t="n">
        <f aca="false">A112+1</f>
        <v>37153</v>
      </c>
      <c r="B113" s="71" t="n">
        <f aca="false">IF(AND(A113&gt;=$L$8,A113&lt;$L$9),$N$8,(IF(AND(A113&gt;=$L$9,A113&lt;$L$10),$N$9,(IF(AND(A113&gt;=$L$10,A113&lt;$L$11),$N$10,(IF(AND(A113&gt;=$L$11,A113&lt;$L$12),$N$11,(IF(A113&gt;=$L$12,$N$12,0)))))))))</f>
        <v>0.06</v>
      </c>
      <c r="C113" s="94" t="n">
        <f aca="false">$C$3</f>
        <v>17773096.02</v>
      </c>
      <c r="D113" s="94" t="n">
        <f aca="false">(B113/365)*C113</f>
        <v>2921.60482520548</v>
      </c>
      <c r="F113" s="1" t="n">
        <f aca="false">F112+1</f>
        <v>111</v>
      </c>
      <c r="I113" s="1" t="n">
        <f aca="false">F113-$F$94</f>
        <v>19</v>
      </c>
    </row>
    <row r="114" customFormat="false" ht="15" hidden="false" customHeight="false" outlineLevel="0" collapsed="false">
      <c r="A114" s="93" t="n">
        <f aca="false">A113+1</f>
        <v>37154</v>
      </c>
      <c r="B114" s="71" t="n">
        <f aca="false">IF(AND(A114&gt;=$L$8,A114&lt;$L$9),$N$8,(IF(AND(A114&gt;=$L$9,A114&lt;$L$10),$N$9,(IF(AND(A114&gt;=$L$10,A114&lt;$L$11),$N$10,(IF(AND(A114&gt;=$L$11,A114&lt;$L$12),$N$11,(IF(A114&gt;=$L$12,$N$12,0)))))))))</f>
        <v>0.06</v>
      </c>
      <c r="C114" s="94" t="n">
        <f aca="false">$C$3</f>
        <v>17773096.02</v>
      </c>
      <c r="D114" s="94" t="n">
        <f aca="false">(B114/365)*C114</f>
        <v>2921.60482520548</v>
      </c>
      <c r="F114" s="1" t="n">
        <f aca="false">F113+1</f>
        <v>112</v>
      </c>
      <c r="I114" s="1" t="n">
        <f aca="false">F114-$F$94</f>
        <v>20</v>
      </c>
    </row>
    <row r="115" customFormat="false" ht="15" hidden="false" customHeight="false" outlineLevel="0" collapsed="false">
      <c r="A115" s="93" t="n">
        <f aca="false">A114+1</f>
        <v>37155</v>
      </c>
      <c r="B115" s="71" t="n">
        <f aca="false">IF(AND(A115&gt;=$L$8,A115&lt;$L$9),$N$8,(IF(AND(A115&gt;=$L$9,A115&lt;$L$10),$N$9,(IF(AND(A115&gt;=$L$10,A115&lt;$L$11),$N$10,(IF(AND(A115&gt;=$L$11,A115&lt;$L$12),$N$11,(IF(A115&gt;=$L$12,$N$12,0)))))))))</f>
        <v>0.06</v>
      </c>
      <c r="C115" s="94" t="n">
        <f aca="false">$C$3</f>
        <v>17773096.02</v>
      </c>
      <c r="D115" s="94" t="n">
        <f aca="false">(B115/365)*C115</f>
        <v>2921.60482520548</v>
      </c>
      <c r="F115" s="1" t="n">
        <f aca="false">F114+1</f>
        <v>113</v>
      </c>
      <c r="I115" s="1" t="n">
        <f aca="false">F115-$F$94</f>
        <v>21</v>
      </c>
    </row>
    <row r="116" customFormat="false" ht="15" hidden="false" customHeight="false" outlineLevel="0" collapsed="false">
      <c r="A116" s="93" t="n">
        <f aca="false">A115+1</f>
        <v>37156</v>
      </c>
      <c r="B116" s="71" t="n">
        <f aca="false">IF(AND(A116&gt;=$L$8,A116&lt;$L$9),$N$8,(IF(AND(A116&gt;=$L$9,A116&lt;$L$10),$N$9,(IF(AND(A116&gt;=$L$10,A116&lt;$L$11),$N$10,(IF(AND(A116&gt;=$L$11,A116&lt;$L$12),$N$11,(IF(A116&gt;=$L$12,$N$12,0)))))))))</f>
        <v>0.06</v>
      </c>
      <c r="C116" s="94" t="n">
        <f aca="false">$C$3</f>
        <v>17773096.02</v>
      </c>
      <c r="D116" s="94" t="n">
        <f aca="false">(B116/365)*C116</f>
        <v>2921.60482520548</v>
      </c>
      <c r="F116" s="1" t="n">
        <f aca="false">F115+1</f>
        <v>114</v>
      </c>
      <c r="I116" s="1" t="n">
        <f aca="false">F116-$F$94</f>
        <v>22</v>
      </c>
    </row>
    <row r="117" customFormat="false" ht="15" hidden="false" customHeight="false" outlineLevel="0" collapsed="false">
      <c r="A117" s="93" t="n">
        <f aca="false">A116+1</f>
        <v>37157</v>
      </c>
      <c r="B117" s="71" t="n">
        <f aca="false">IF(AND(A117&gt;=$L$8,A117&lt;$L$9),$N$8,(IF(AND(A117&gt;=$L$9,A117&lt;$L$10),$N$9,(IF(AND(A117&gt;=$L$10,A117&lt;$L$11),$N$10,(IF(AND(A117&gt;=$L$11,A117&lt;$L$12),$N$11,(IF(A117&gt;=$L$12,$N$12,0)))))))))</f>
        <v>0.06</v>
      </c>
      <c r="C117" s="94" t="n">
        <f aca="false">$C$3</f>
        <v>17773096.02</v>
      </c>
      <c r="D117" s="94" t="n">
        <f aca="false">(B117/365)*C117</f>
        <v>2921.60482520548</v>
      </c>
      <c r="F117" s="1" t="n">
        <f aca="false">F116+1</f>
        <v>115</v>
      </c>
      <c r="I117" s="1" t="n">
        <f aca="false">F117-$F$94</f>
        <v>23</v>
      </c>
    </row>
    <row r="118" customFormat="false" ht="15" hidden="false" customHeight="false" outlineLevel="0" collapsed="false">
      <c r="A118" s="93" t="n">
        <f aca="false">A117+1</f>
        <v>37158</v>
      </c>
      <c r="B118" s="71" t="n">
        <f aca="false">IF(AND(A118&gt;=$L$8,A118&lt;$L$9),$N$8,(IF(AND(A118&gt;=$L$9,A118&lt;$L$10),$N$9,(IF(AND(A118&gt;=$L$10,A118&lt;$L$11),$N$10,(IF(AND(A118&gt;=$L$11,A118&lt;$L$12),$N$11,(IF(A118&gt;=$L$12,$N$12,0)))))))))</f>
        <v>0.06</v>
      </c>
      <c r="C118" s="94" t="n">
        <f aca="false">$C$3</f>
        <v>17773096.02</v>
      </c>
      <c r="D118" s="94" t="n">
        <f aca="false">(B118/365)*C118</f>
        <v>2921.60482520548</v>
      </c>
      <c r="F118" s="1" t="n">
        <f aca="false">F117+1</f>
        <v>116</v>
      </c>
      <c r="I118" s="1" t="n">
        <f aca="false">F118-$F$94</f>
        <v>24</v>
      </c>
    </row>
    <row r="119" customFormat="false" ht="15" hidden="false" customHeight="false" outlineLevel="0" collapsed="false">
      <c r="A119" s="93" t="n">
        <f aca="false">A118+1</f>
        <v>37159</v>
      </c>
      <c r="B119" s="71" t="n">
        <f aca="false">IF(AND(A119&gt;=$L$8,A119&lt;$L$9),$N$8,(IF(AND(A119&gt;=$L$9,A119&lt;$L$10),$N$9,(IF(AND(A119&gt;=$L$10,A119&lt;$L$11),$N$10,(IF(AND(A119&gt;=$L$11,A119&lt;$L$12),$N$11,(IF(A119&gt;=$L$12,$N$12,0)))))))))</f>
        <v>0.06</v>
      </c>
      <c r="C119" s="94" t="n">
        <f aca="false">$C$3</f>
        <v>17773096.02</v>
      </c>
      <c r="D119" s="94" t="n">
        <f aca="false">(B119/365)*C119</f>
        <v>2921.60482520548</v>
      </c>
      <c r="F119" s="1" t="n">
        <f aca="false">F118+1</f>
        <v>117</v>
      </c>
      <c r="I119" s="1" t="n">
        <f aca="false">F119-$F$94</f>
        <v>25</v>
      </c>
    </row>
    <row r="120" customFormat="false" ht="15" hidden="false" customHeight="false" outlineLevel="0" collapsed="false">
      <c r="A120" s="93" t="n">
        <f aca="false">A119+1</f>
        <v>37160</v>
      </c>
      <c r="B120" s="71" t="n">
        <f aca="false">IF(AND(A120&gt;=$L$8,A120&lt;$L$9),$N$8,(IF(AND(A120&gt;=$L$9,A120&lt;$L$10),$N$9,(IF(AND(A120&gt;=$L$10,A120&lt;$L$11),$N$10,(IF(AND(A120&gt;=$L$11,A120&lt;$L$12),$N$11,(IF(A120&gt;=$L$12,$N$12,0)))))))))</f>
        <v>0.06</v>
      </c>
      <c r="C120" s="94" t="n">
        <f aca="false">$C$3</f>
        <v>17773096.02</v>
      </c>
      <c r="D120" s="94" t="n">
        <f aca="false">(B120/365)*C120</f>
        <v>2921.60482520548</v>
      </c>
      <c r="F120" s="1" t="n">
        <f aca="false">F119+1</f>
        <v>118</v>
      </c>
      <c r="I120" s="1" t="n">
        <f aca="false">F120-$F$94</f>
        <v>26</v>
      </c>
    </row>
    <row r="121" customFormat="false" ht="15" hidden="false" customHeight="false" outlineLevel="0" collapsed="false">
      <c r="A121" s="93" t="n">
        <f aca="false">A120+1</f>
        <v>37161</v>
      </c>
      <c r="B121" s="71" t="n">
        <f aca="false">IF(AND(A121&gt;=$L$8,A121&lt;$L$9),$N$8,(IF(AND(A121&gt;=$L$9,A121&lt;$L$10),$N$9,(IF(AND(A121&gt;=$L$10,A121&lt;$L$11),$N$10,(IF(AND(A121&gt;=$L$11,A121&lt;$L$12),$N$11,(IF(A121&gt;=$L$12,$N$12,0)))))))))</f>
        <v>0.06</v>
      </c>
      <c r="C121" s="94" t="n">
        <f aca="false">$C$3</f>
        <v>17773096.02</v>
      </c>
      <c r="D121" s="94" t="n">
        <f aca="false">(B121/365)*C121</f>
        <v>2921.60482520548</v>
      </c>
      <c r="F121" s="1" t="n">
        <f aca="false">F120+1</f>
        <v>119</v>
      </c>
      <c r="I121" s="1" t="n">
        <f aca="false">F121-$F$94</f>
        <v>27</v>
      </c>
    </row>
    <row r="122" customFormat="false" ht="15" hidden="false" customHeight="false" outlineLevel="0" collapsed="false">
      <c r="A122" s="93" t="n">
        <f aca="false">A121+1</f>
        <v>37162</v>
      </c>
      <c r="B122" s="71" t="n">
        <f aca="false">IF(AND(A122&gt;=$L$8,A122&lt;$L$9),$N$8,(IF(AND(A122&gt;=$L$9,A122&lt;$L$10),$N$9,(IF(AND(A122&gt;=$L$10,A122&lt;$L$11),$N$10,(IF(AND(A122&gt;=$L$11,A122&lt;$L$12),$N$11,(IF(A122&gt;=$L$12,$N$12,0)))))))))</f>
        <v>0.06</v>
      </c>
      <c r="C122" s="94" t="n">
        <f aca="false">$C$3</f>
        <v>17773096.02</v>
      </c>
      <c r="D122" s="94" t="n">
        <f aca="false">(B122/365)*C122</f>
        <v>2921.60482520548</v>
      </c>
      <c r="F122" s="1" t="n">
        <f aca="false">F121+1</f>
        <v>120</v>
      </c>
      <c r="I122" s="1" t="n">
        <f aca="false">F122-$F$94</f>
        <v>28</v>
      </c>
    </row>
    <row r="123" customFormat="false" ht="15" hidden="false" customHeight="false" outlineLevel="0" collapsed="false">
      <c r="A123" s="93" t="n">
        <f aca="false">A122+1</f>
        <v>37163</v>
      </c>
      <c r="B123" s="71" t="n">
        <f aca="false">IF(AND(A123&gt;=$L$8,A123&lt;$L$9),$N$8,(IF(AND(A123&gt;=$L$9,A123&lt;$L$10),$N$9,(IF(AND(A123&gt;=$L$10,A123&lt;$L$11),$N$10,(IF(AND(A123&gt;=$L$11,A123&lt;$L$12),$N$11,(IF(A123&gt;=$L$12,$N$12,0)))))))))</f>
        <v>0.06</v>
      </c>
      <c r="C123" s="94" t="n">
        <f aca="false">$C$3</f>
        <v>17773096.02</v>
      </c>
      <c r="D123" s="94" t="n">
        <f aca="false">(B123/365)*C123</f>
        <v>2921.60482520548</v>
      </c>
      <c r="F123" s="1" t="n">
        <f aca="false">F122+1</f>
        <v>121</v>
      </c>
      <c r="I123" s="1" t="n">
        <f aca="false">F123-$F$94</f>
        <v>29</v>
      </c>
    </row>
    <row r="124" customFormat="false" ht="15" hidden="false" customHeight="false" outlineLevel="0" collapsed="false">
      <c r="A124" s="93" t="n">
        <f aca="false">A123+1</f>
        <v>37164</v>
      </c>
      <c r="B124" s="71" t="n">
        <f aca="false">IF(AND(A124&gt;=$L$8,A124&lt;$L$9),$N$8,(IF(AND(A124&gt;=$L$9,A124&lt;$L$10),$N$9,(IF(AND(A124&gt;=$L$10,A124&lt;$L$11),$N$10,(IF(AND(A124&gt;=$L$11,A124&lt;$L$12),$N$11,(IF(A124&gt;=$L$12,$N$12,0)))))))))</f>
        <v>0.06</v>
      </c>
      <c r="C124" s="94" t="n">
        <f aca="false">$C$3</f>
        <v>17773096.02</v>
      </c>
      <c r="D124" s="94" t="n">
        <f aca="false">(B124/365)*C124</f>
        <v>2921.60482520548</v>
      </c>
      <c r="F124" s="1" t="n">
        <f aca="false">F123+1</f>
        <v>122</v>
      </c>
      <c r="I124" s="91" t="n">
        <f aca="false">F124-$F$94</f>
        <v>30</v>
      </c>
      <c r="J124" s="92" t="s">
        <v>86</v>
      </c>
    </row>
    <row r="125" customFormat="false" ht="15" hidden="false" customHeight="false" outlineLevel="0" collapsed="false">
      <c r="A125" s="93" t="n">
        <f aca="false">A124+1</f>
        <v>37165</v>
      </c>
      <c r="B125" s="71" t="n">
        <f aca="false">IF(AND(A125&gt;=$L$8,A125&lt;$L$9),$N$8,(IF(AND(A125&gt;=$L$9,A125&lt;$L$10),$N$9,(IF(AND(A125&gt;=$L$10,A125&lt;$L$11),$N$10,(IF(AND(A125&gt;=$L$11,A125&lt;$L$12),$N$11,(IF(A125&gt;=$L$12,$N$12,0)))))))))</f>
        <v>0.06</v>
      </c>
      <c r="C125" s="94" t="n">
        <f aca="false">$C$3</f>
        <v>17773096.02</v>
      </c>
      <c r="D125" s="94" t="n">
        <f aca="false">(B125/365)*C125</f>
        <v>2921.60482520548</v>
      </c>
      <c r="F125" s="1" t="n">
        <f aca="false">F124+1</f>
        <v>123</v>
      </c>
      <c r="J125" s="1" t="n">
        <v>1</v>
      </c>
    </row>
    <row r="126" customFormat="false" ht="15" hidden="false" customHeight="false" outlineLevel="0" collapsed="false">
      <c r="A126" s="93" t="n">
        <f aca="false">A125+1</f>
        <v>37166</v>
      </c>
      <c r="B126" s="71" t="n">
        <f aca="false">IF(AND(A126&gt;=$L$8,A126&lt;$L$9),$N$8,(IF(AND(A126&gt;=$L$9,A126&lt;$L$10),$N$9,(IF(AND(A126&gt;=$L$10,A126&lt;$L$11),$N$10,(IF(AND(A126&gt;=$L$11,A126&lt;$L$12),$N$11,(IF(A126&gt;=$L$12,$N$12,0)))))))))</f>
        <v>0.06</v>
      </c>
      <c r="C126" s="94" t="n">
        <f aca="false">$C$3</f>
        <v>17773096.02</v>
      </c>
      <c r="D126" s="94" t="n">
        <f aca="false">(B126/365)*C126</f>
        <v>2921.60482520548</v>
      </c>
      <c r="F126" s="1" t="n">
        <f aca="false">F125+1</f>
        <v>124</v>
      </c>
      <c r="J126" s="1" t="n">
        <f aca="false">J125+1</f>
        <v>2</v>
      </c>
    </row>
    <row r="127" customFormat="false" ht="15" hidden="false" customHeight="false" outlineLevel="0" collapsed="false">
      <c r="A127" s="93" t="n">
        <f aca="false">A126+1</f>
        <v>37167</v>
      </c>
      <c r="B127" s="71" t="n">
        <f aca="false">IF(AND(A127&gt;=$L$8,A127&lt;$L$9),$N$8,(IF(AND(A127&gt;=$L$9,A127&lt;$L$10),$N$9,(IF(AND(A127&gt;=$L$10,A127&lt;$L$11),$N$10,(IF(AND(A127&gt;=$L$11,A127&lt;$L$12),$N$11,(IF(A127&gt;=$L$12,$N$12,0)))))))))</f>
        <v>0.055</v>
      </c>
      <c r="C127" s="94" t="n">
        <f aca="false">$C$3</f>
        <v>17773096.02</v>
      </c>
      <c r="D127" s="94" t="n">
        <f aca="false">(B127/365)*C127</f>
        <v>2678.13775643836</v>
      </c>
      <c r="F127" s="1" t="n">
        <f aca="false">F126+1</f>
        <v>125</v>
      </c>
      <c r="J127" s="1" t="n">
        <f aca="false">J126+1</f>
        <v>3</v>
      </c>
    </row>
    <row r="128" customFormat="false" ht="15" hidden="false" customHeight="false" outlineLevel="0" collapsed="false">
      <c r="A128" s="93" t="n">
        <f aca="false">A127+1</f>
        <v>37168</v>
      </c>
      <c r="B128" s="71" t="n">
        <f aca="false">IF(AND(A128&gt;=$L$8,A128&lt;$L$9),$N$8,(IF(AND(A128&gt;=$L$9,A128&lt;$L$10),$N$9,(IF(AND(A128&gt;=$L$10,A128&lt;$L$11),$N$10,(IF(AND(A128&gt;=$L$11,A128&lt;$L$12),$N$11,(IF(A128&gt;=$L$12,$N$12,0)))))))))</f>
        <v>0.055</v>
      </c>
      <c r="C128" s="94" t="n">
        <f aca="false">$C$3</f>
        <v>17773096.02</v>
      </c>
      <c r="D128" s="94" t="n">
        <f aca="false">(B128/365)*C128</f>
        <v>2678.13775643836</v>
      </c>
      <c r="F128" s="1" t="n">
        <f aca="false">F127+1</f>
        <v>126</v>
      </c>
      <c r="J128" s="1" t="n">
        <f aca="false">J127+1</f>
        <v>4</v>
      </c>
    </row>
    <row r="129" customFormat="false" ht="15" hidden="false" customHeight="false" outlineLevel="0" collapsed="false">
      <c r="A129" s="93" t="n">
        <f aca="false">A128+1</f>
        <v>37169</v>
      </c>
      <c r="B129" s="71" t="n">
        <f aca="false">IF(AND(A129&gt;=$L$8,A129&lt;$L$9),$N$8,(IF(AND(A129&gt;=$L$9,A129&lt;$L$10),$N$9,(IF(AND(A129&gt;=$L$10,A129&lt;$L$11),$N$10,(IF(AND(A129&gt;=$L$11,A129&lt;$L$12),$N$11,(IF(A129&gt;=$L$12,$N$12,0)))))))))</f>
        <v>0.055</v>
      </c>
      <c r="C129" s="94" t="n">
        <f aca="false">$C$3</f>
        <v>17773096.02</v>
      </c>
      <c r="D129" s="94" t="n">
        <f aca="false">(B129/365)*C129</f>
        <v>2678.13775643836</v>
      </c>
      <c r="F129" s="1" t="n">
        <f aca="false">F128+1</f>
        <v>127</v>
      </c>
      <c r="J129" s="1" t="n">
        <f aca="false">J128+1</f>
        <v>5</v>
      </c>
    </row>
    <row r="130" customFormat="false" ht="15" hidden="false" customHeight="false" outlineLevel="0" collapsed="false">
      <c r="A130" s="93" t="n">
        <f aca="false">A129+1</f>
        <v>37170</v>
      </c>
      <c r="B130" s="71" t="n">
        <f aca="false">IF(AND(A130&gt;=$L$8,A130&lt;$L$9),$N$8,(IF(AND(A130&gt;=$L$9,A130&lt;$L$10),$N$9,(IF(AND(A130&gt;=$L$10,A130&lt;$L$11),$N$10,(IF(AND(A130&gt;=$L$11,A130&lt;$L$12),$N$11,(IF(A130&gt;=$L$12,$N$12,0)))))))))</f>
        <v>0.055</v>
      </c>
      <c r="C130" s="94" t="n">
        <f aca="false">$C$3</f>
        <v>17773096.02</v>
      </c>
      <c r="D130" s="94" t="n">
        <f aca="false">(B130/365)*C130</f>
        <v>2678.13775643836</v>
      </c>
      <c r="F130" s="1" t="n">
        <f aca="false">F129+1</f>
        <v>128</v>
      </c>
      <c r="J130" s="1" t="n">
        <f aca="false">J129+1</f>
        <v>6</v>
      </c>
    </row>
    <row r="131" customFormat="false" ht="15" hidden="false" customHeight="false" outlineLevel="0" collapsed="false">
      <c r="A131" s="93" t="n">
        <f aca="false">A130+1</f>
        <v>37171</v>
      </c>
      <c r="B131" s="71" t="n">
        <f aca="false">IF(AND(A131&gt;=$L$8,A131&lt;$L$9),$N$8,(IF(AND(A131&gt;=$L$9,A131&lt;$L$10),$N$9,(IF(AND(A131&gt;=$L$10,A131&lt;$L$11),$N$10,(IF(AND(A131&gt;=$L$11,A131&lt;$L$12),$N$11,(IF(A131&gt;=$L$12,$N$12,0)))))))))</f>
        <v>0.055</v>
      </c>
      <c r="C131" s="94" t="n">
        <f aca="false">$C$3</f>
        <v>17773096.02</v>
      </c>
      <c r="D131" s="94" t="n">
        <f aca="false">(B131/365)*C131</f>
        <v>2678.13775643836</v>
      </c>
      <c r="F131" s="1" t="n">
        <f aca="false">F130+1</f>
        <v>129</v>
      </c>
      <c r="J131" s="1" t="n">
        <f aca="false">J130+1</f>
        <v>7</v>
      </c>
    </row>
    <row r="132" customFormat="false" ht="15" hidden="false" customHeight="false" outlineLevel="0" collapsed="false">
      <c r="A132" s="93" t="n">
        <f aca="false">A131+1</f>
        <v>37172</v>
      </c>
      <c r="B132" s="71" t="n">
        <f aca="false">IF(AND(A132&gt;=$L$8,A132&lt;$L$9),$N$8,(IF(AND(A132&gt;=$L$9,A132&lt;$L$10),$N$9,(IF(AND(A132&gt;=$L$10,A132&lt;$L$11),$N$10,(IF(AND(A132&gt;=$L$11,A132&lt;$L$12),$N$11,(IF(A132&gt;=$L$12,$N$12,0)))))))))</f>
        <v>0.055</v>
      </c>
      <c r="C132" s="94" t="n">
        <f aca="false">$C$3</f>
        <v>17773096.02</v>
      </c>
      <c r="D132" s="94" t="n">
        <f aca="false">(B132/365)*C132</f>
        <v>2678.13775643836</v>
      </c>
      <c r="F132" s="1" t="n">
        <f aca="false">F131+1</f>
        <v>130</v>
      </c>
      <c r="J132" s="1" t="n">
        <f aca="false">J131+1</f>
        <v>8</v>
      </c>
    </row>
    <row r="133" customFormat="false" ht="15" hidden="false" customHeight="false" outlineLevel="0" collapsed="false">
      <c r="A133" s="93" t="n">
        <f aca="false">A132+1</f>
        <v>37173</v>
      </c>
      <c r="B133" s="71" t="n">
        <f aca="false">IF(AND(A133&gt;=$L$8,A133&lt;$L$9),$N$8,(IF(AND(A133&gt;=$L$9,A133&lt;$L$10),$N$9,(IF(AND(A133&gt;=$L$10,A133&lt;$L$11),$N$10,(IF(AND(A133&gt;=$L$11,A133&lt;$L$12),$N$11,(IF(A133&gt;=$L$12,$N$12,0)))))))))</f>
        <v>0.055</v>
      </c>
      <c r="C133" s="94" t="n">
        <f aca="false">$C$3</f>
        <v>17773096.02</v>
      </c>
      <c r="D133" s="94" t="n">
        <f aca="false">(B133/365)*C133</f>
        <v>2678.13775643836</v>
      </c>
      <c r="F133" s="1" t="n">
        <f aca="false">F132+1</f>
        <v>131</v>
      </c>
      <c r="J133" s="1" t="n">
        <f aca="false">J132+1</f>
        <v>9</v>
      </c>
    </row>
    <row r="134" customFormat="false" ht="15" hidden="false" customHeight="false" outlineLevel="0" collapsed="false">
      <c r="A134" s="93" t="n">
        <f aca="false">A133+1</f>
        <v>37174</v>
      </c>
      <c r="B134" s="71" t="n">
        <f aca="false">IF(AND(A134&gt;=$L$8,A134&lt;$L$9),$N$8,(IF(AND(A134&gt;=$L$9,A134&lt;$L$10),$N$9,(IF(AND(A134&gt;=$L$10,A134&lt;$L$11),$N$10,(IF(AND(A134&gt;=$L$11,A134&lt;$L$12),$N$11,(IF(A134&gt;=$L$12,$N$12,0)))))))))</f>
        <v>0.055</v>
      </c>
      <c r="C134" s="94" t="n">
        <f aca="false">$C$3</f>
        <v>17773096.02</v>
      </c>
      <c r="D134" s="94" t="n">
        <f aca="false">(B134/365)*C134</f>
        <v>2678.13775643836</v>
      </c>
      <c r="F134" s="1" t="n">
        <f aca="false">F133+1</f>
        <v>132</v>
      </c>
      <c r="J134" s="1" t="n">
        <f aca="false">J133+1</f>
        <v>10</v>
      </c>
    </row>
    <row r="135" customFormat="false" ht="15" hidden="false" customHeight="false" outlineLevel="0" collapsed="false">
      <c r="A135" s="93" t="n">
        <f aca="false">A134+1</f>
        <v>37175</v>
      </c>
      <c r="B135" s="71" t="n">
        <f aca="false">IF(AND(A135&gt;=$L$8,A135&lt;$L$9),$N$8,(IF(AND(A135&gt;=$L$9,A135&lt;$L$10),$N$9,(IF(AND(A135&gt;=$L$10,A135&lt;$L$11),$N$10,(IF(AND(A135&gt;=$L$11,A135&lt;$L$12),$N$11,(IF(A135&gt;=$L$12,$N$12,0)))))))))</f>
        <v>0.055</v>
      </c>
      <c r="C135" s="94" t="n">
        <f aca="false">$C$3</f>
        <v>17773096.02</v>
      </c>
      <c r="D135" s="94" t="n">
        <f aca="false">(B135/365)*C135</f>
        <v>2678.13775643836</v>
      </c>
      <c r="F135" s="1" t="n">
        <f aca="false">F134+1</f>
        <v>133</v>
      </c>
      <c r="J135" s="1" t="n">
        <f aca="false">J134+1</f>
        <v>11</v>
      </c>
    </row>
    <row r="136" customFormat="false" ht="15" hidden="false" customHeight="false" outlineLevel="0" collapsed="false">
      <c r="A136" s="93" t="n">
        <f aca="false">A135+1</f>
        <v>37176</v>
      </c>
      <c r="B136" s="71" t="n">
        <f aca="false">IF(AND(A136&gt;=$L$8,A136&lt;$L$9),$N$8,(IF(AND(A136&gt;=$L$9,A136&lt;$L$10),$N$9,(IF(AND(A136&gt;=$L$10,A136&lt;$L$11),$N$10,(IF(AND(A136&gt;=$L$11,A136&lt;$L$12),$N$11,(IF(A136&gt;=$L$12,$N$12,0)))))))))</f>
        <v>0.055</v>
      </c>
      <c r="C136" s="94" t="n">
        <f aca="false">$C$3</f>
        <v>17773096.02</v>
      </c>
      <c r="D136" s="94" t="n">
        <f aca="false">(B136/365)*C136</f>
        <v>2678.13775643836</v>
      </c>
      <c r="F136" s="1" t="n">
        <f aca="false">F135+1</f>
        <v>134</v>
      </c>
      <c r="J136" s="1" t="n">
        <f aca="false">J135+1</f>
        <v>12</v>
      </c>
    </row>
    <row r="137" customFormat="false" ht="15" hidden="false" customHeight="false" outlineLevel="0" collapsed="false">
      <c r="A137" s="93" t="n">
        <f aca="false">A136+1</f>
        <v>37177</v>
      </c>
      <c r="B137" s="71" t="n">
        <f aca="false">IF(AND(A137&gt;=$L$8,A137&lt;$L$9),$N$8,(IF(AND(A137&gt;=$L$9,A137&lt;$L$10),$N$9,(IF(AND(A137&gt;=$L$10,A137&lt;$L$11),$N$10,(IF(AND(A137&gt;=$L$11,A137&lt;$L$12),$N$11,(IF(A137&gt;=$L$12,$N$12,0)))))))))</f>
        <v>0.055</v>
      </c>
      <c r="C137" s="94" t="n">
        <f aca="false">$C$3</f>
        <v>17773096.02</v>
      </c>
      <c r="D137" s="94" t="n">
        <f aca="false">(B137/365)*C137</f>
        <v>2678.13775643836</v>
      </c>
      <c r="F137" s="1" t="n">
        <f aca="false">F136+1</f>
        <v>135</v>
      </c>
      <c r="J137" s="1" t="n">
        <f aca="false">J136+1</f>
        <v>13</v>
      </c>
    </row>
    <row r="138" customFormat="false" ht="15" hidden="false" customHeight="false" outlineLevel="0" collapsed="false">
      <c r="A138" s="93" t="n">
        <f aca="false">A137+1</f>
        <v>37178</v>
      </c>
      <c r="B138" s="71" t="n">
        <f aca="false">IF(AND(A138&gt;=$L$8,A138&lt;$L$9),$N$8,(IF(AND(A138&gt;=$L$9,A138&lt;$L$10),$N$9,(IF(AND(A138&gt;=$L$10,A138&lt;$L$11),$N$10,(IF(AND(A138&gt;=$L$11,A138&lt;$L$12),$N$11,(IF(A138&gt;=$L$12,$N$12,0)))))))))</f>
        <v>0.055</v>
      </c>
      <c r="C138" s="94" t="n">
        <f aca="false">$C$3</f>
        <v>17773096.02</v>
      </c>
      <c r="D138" s="94" t="n">
        <f aca="false">(B138/365)*C138</f>
        <v>2678.13775643836</v>
      </c>
      <c r="F138" s="1" t="n">
        <f aca="false">F137+1</f>
        <v>136</v>
      </c>
      <c r="J138" s="1" t="n">
        <f aca="false">J137+1</f>
        <v>14</v>
      </c>
    </row>
    <row r="139" customFormat="false" ht="15" hidden="false" customHeight="false" outlineLevel="0" collapsed="false">
      <c r="A139" s="93" t="n">
        <f aca="false">A138+1</f>
        <v>37179</v>
      </c>
      <c r="B139" s="71" t="n">
        <f aca="false">IF(AND(A139&gt;=$L$8,A139&lt;$L$9),$N$8,(IF(AND(A139&gt;=$L$9,A139&lt;$L$10),$N$9,(IF(AND(A139&gt;=$L$10,A139&lt;$L$11),$N$10,(IF(AND(A139&gt;=$L$11,A139&lt;$L$12),$N$11,(IF(A139&gt;=$L$12,$N$12,0)))))))))</f>
        <v>0.055</v>
      </c>
      <c r="C139" s="94" t="n">
        <f aca="false">$C$3</f>
        <v>17773096.02</v>
      </c>
      <c r="D139" s="94" t="n">
        <f aca="false">(B139/365)*C139</f>
        <v>2678.13775643836</v>
      </c>
      <c r="F139" s="1" t="n">
        <f aca="false">F138+1</f>
        <v>137</v>
      </c>
      <c r="J139" s="1" t="n">
        <f aca="false">J138+1</f>
        <v>15</v>
      </c>
    </row>
    <row r="140" customFormat="false" ht="15" hidden="false" customHeight="false" outlineLevel="0" collapsed="false">
      <c r="A140" s="93" t="n">
        <f aca="false">A139+1</f>
        <v>37180</v>
      </c>
      <c r="B140" s="71" t="n">
        <f aca="false">IF(AND(A140&gt;=$L$8,A140&lt;$L$9),$N$8,(IF(AND(A140&gt;=$L$9,A140&lt;$L$10),$N$9,(IF(AND(A140&gt;=$L$10,A140&lt;$L$11),$N$10,(IF(AND(A140&gt;=$L$11,A140&lt;$L$12),$N$11,(IF(A140&gt;=$L$12,$N$12,0)))))))))</f>
        <v>0.055</v>
      </c>
      <c r="C140" s="94" t="n">
        <f aca="false">$C$3</f>
        <v>17773096.02</v>
      </c>
      <c r="D140" s="94" t="n">
        <f aca="false">(B140/365)*C140</f>
        <v>2678.13775643836</v>
      </c>
      <c r="F140" s="1" t="n">
        <f aca="false">F139+1</f>
        <v>138</v>
      </c>
      <c r="J140" s="1" t="n">
        <f aca="false">J139+1</f>
        <v>16</v>
      </c>
    </row>
    <row r="141" customFormat="false" ht="15" hidden="false" customHeight="false" outlineLevel="0" collapsed="false">
      <c r="A141" s="93" t="n">
        <f aca="false">A140+1</f>
        <v>37181</v>
      </c>
      <c r="B141" s="71" t="n">
        <f aca="false">IF(AND(A141&gt;=$L$8,A141&lt;$L$9),$N$8,(IF(AND(A141&gt;=$L$9,A141&lt;$L$10),$N$9,(IF(AND(A141&gt;=$L$10,A141&lt;$L$11),$N$10,(IF(AND(A141&gt;=$L$11,A141&lt;$L$12),$N$11,(IF(A141&gt;=$L$12,$N$12,0)))))))))</f>
        <v>0.055</v>
      </c>
      <c r="C141" s="94" t="n">
        <f aca="false">$C$3</f>
        <v>17773096.02</v>
      </c>
      <c r="D141" s="94" t="n">
        <f aca="false">(B141/365)*C141</f>
        <v>2678.13775643836</v>
      </c>
      <c r="F141" s="1" t="n">
        <f aca="false">F140+1</f>
        <v>139</v>
      </c>
      <c r="J141" s="1" t="n">
        <f aca="false">J140+1</f>
        <v>17</v>
      </c>
    </row>
    <row r="142" customFormat="false" ht="15" hidden="false" customHeight="false" outlineLevel="0" collapsed="false">
      <c r="A142" s="93" t="n">
        <f aca="false">A141+1</f>
        <v>37182</v>
      </c>
      <c r="B142" s="71" t="n">
        <f aca="false">IF(AND(A142&gt;=$L$8,A142&lt;$L$9),$N$8,(IF(AND(A142&gt;=$L$9,A142&lt;$L$10),$N$9,(IF(AND(A142&gt;=$L$10,A142&lt;$L$11),$N$10,(IF(AND(A142&gt;=$L$11,A142&lt;$L$12),$N$11,(IF(A142&gt;=$L$12,$N$12,0)))))))))</f>
        <v>0.055</v>
      </c>
      <c r="C142" s="94" t="n">
        <f aca="false">$C$3</f>
        <v>17773096.02</v>
      </c>
      <c r="D142" s="94" t="n">
        <f aca="false">(B142/365)*C142</f>
        <v>2678.13775643836</v>
      </c>
      <c r="F142" s="1" t="n">
        <f aca="false">F141+1</f>
        <v>140</v>
      </c>
      <c r="J142" s="1" t="n">
        <f aca="false">J141+1</f>
        <v>18</v>
      </c>
    </row>
    <row r="143" customFormat="false" ht="15" hidden="false" customHeight="false" outlineLevel="0" collapsed="false">
      <c r="A143" s="93" t="n">
        <f aca="false">A142+1</f>
        <v>37183</v>
      </c>
      <c r="B143" s="71" t="n">
        <f aca="false">IF(AND(A143&gt;=$L$8,A143&lt;$L$9),$N$8,(IF(AND(A143&gt;=$L$9,A143&lt;$L$10),$N$9,(IF(AND(A143&gt;=$L$10,A143&lt;$L$11),$N$10,(IF(AND(A143&gt;=$L$11,A143&lt;$L$12),$N$11,(IF(A143&gt;=$L$12,$N$12,0)))))))))</f>
        <v>0.055</v>
      </c>
      <c r="C143" s="94" t="n">
        <f aca="false">$C$3</f>
        <v>17773096.02</v>
      </c>
      <c r="D143" s="94" t="n">
        <f aca="false">(B143/365)*C143</f>
        <v>2678.13775643836</v>
      </c>
      <c r="F143" s="1" t="n">
        <f aca="false">F142+1</f>
        <v>141</v>
      </c>
      <c r="J143" s="1" t="n">
        <f aca="false">J142+1</f>
        <v>19</v>
      </c>
    </row>
    <row r="144" customFormat="false" ht="15" hidden="false" customHeight="false" outlineLevel="0" collapsed="false">
      <c r="A144" s="93" t="n">
        <f aca="false">A143+1</f>
        <v>37184</v>
      </c>
      <c r="B144" s="71" t="n">
        <f aca="false">IF(AND(A144&gt;=$L$8,A144&lt;$L$9),$N$8,(IF(AND(A144&gt;=$L$9,A144&lt;$L$10),$N$9,(IF(AND(A144&gt;=$L$10,A144&lt;$L$11),$N$10,(IF(AND(A144&gt;=$L$11,A144&lt;$L$12),$N$11,(IF(A144&gt;=$L$12,$N$12,0)))))))))</f>
        <v>0.055</v>
      </c>
      <c r="C144" s="94" t="n">
        <f aca="false">$C$3</f>
        <v>17773096.02</v>
      </c>
      <c r="D144" s="94" t="n">
        <f aca="false">(B144/365)*C144</f>
        <v>2678.13775643836</v>
      </c>
      <c r="F144" s="1" t="n">
        <f aca="false">F143+1</f>
        <v>142</v>
      </c>
      <c r="J144" s="1" t="n">
        <f aca="false">J143+1</f>
        <v>20</v>
      </c>
    </row>
    <row r="145" customFormat="false" ht="15" hidden="false" customHeight="false" outlineLevel="0" collapsed="false">
      <c r="A145" s="93" t="n">
        <f aca="false">A144+1</f>
        <v>37185</v>
      </c>
      <c r="B145" s="71" t="n">
        <f aca="false">IF(AND(A145&gt;=$L$8,A145&lt;$L$9),$N$8,(IF(AND(A145&gt;=$L$9,A145&lt;$L$10),$N$9,(IF(AND(A145&gt;=$L$10,A145&lt;$L$11),$N$10,(IF(AND(A145&gt;=$L$11,A145&lt;$L$12),$N$11,(IF(A145&gt;=$L$12,$N$12,0)))))))))</f>
        <v>0.055</v>
      </c>
      <c r="C145" s="94" t="n">
        <f aca="false">$C$3</f>
        <v>17773096.02</v>
      </c>
      <c r="D145" s="94" t="n">
        <f aca="false">(B145/365)*C145</f>
        <v>2678.13775643836</v>
      </c>
      <c r="F145" s="1" t="n">
        <f aca="false">F144+1</f>
        <v>143</v>
      </c>
      <c r="J145" s="1" t="n">
        <f aca="false">J144+1</f>
        <v>21</v>
      </c>
    </row>
    <row r="146" customFormat="false" ht="15" hidden="false" customHeight="false" outlineLevel="0" collapsed="false">
      <c r="A146" s="93" t="n">
        <f aca="false">A145+1</f>
        <v>37186</v>
      </c>
      <c r="B146" s="71" t="n">
        <f aca="false">IF(AND(A146&gt;=$L$8,A146&lt;$L$9),$N$8,(IF(AND(A146&gt;=$L$9,A146&lt;$L$10),$N$9,(IF(AND(A146&gt;=$L$10,A146&lt;$L$11),$N$10,(IF(AND(A146&gt;=$L$11,A146&lt;$L$12),$N$11,(IF(A146&gt;=$L$12,$N$12,0)))))))))</f>
        <v>0.055</v>
      </c>
      <c r="C146" s="94" t="n">
        <f aca="false">$C$3</f>
        <v>17773096.02</v>
      </c>
      <c r="D146" s="94" t="n">
        <f aca="false">(B146/365)*C146</f>
        <v>2678.13775643836</v>
      </c>
      <c r="F146" s="1" t="n">
        <f aca="false">F145+1</f>
        <v>144</v>
      </c>
      <c r="J146" s="1" t="n">
        <f aca="false">J145+1</f>
        <v>22</v>
      </c>
    </row>
    <row r="147" customFormat="false" ht="15" hidden="false" customHeight="false" outlineLevel="0" collapsed="false">
      <c r="A147" s="93" t="n">
        <f aca="false">A146+1</f>
        <v>37187</v>
      </c>
      <c r="B147" s="71" t="n">
        <f aca="false">IF(AND(A147&gt;=$L$8,A147&lt;$L$9),$N$8,(IF(AND(A147&gt;=$L$9,A147&lt;$L$10),$N$9,(IF(AND(A147&gt;=$L$10,A147&lt;$L$11),$N$10,(IF(AND(A147&gt;=$L$11,A147&lt;$L$12),$N$11,(IF(A147&gt;=$L$12,$N$12,0)))))))))</f>
        <v>0.055</v>
      </c>
      <c r="C147" s="94" t="n">
        <f aca="false">$C$3</f>
        <v>17773096.02</v>
      </c>
      <c r="D147" s="94" t="n">
        <f aca="false">(B147/365)*C147</f>
        <v>2678.13775643836</v>
      </c>
      <c r="F147" s="1" t="n">
        <f aca="false">F146+1</f>
        <v>145</v>
      </c>
      <c r="J147" s="1" t="n">
        <f aca="false">J146+1</f>
        <v>23</v>
      </c>
    </row>
    <row r="148" customFormat="false" ht="15" hidden="false" customHeight="false" outlineLevel="0" collapsed="false">
      <c r="A148" s="93" t="n">
        <f aca="false">A147+1</f>
        <v>37188</v>
      </c>
      <c r="B148" s="71" t="n">
        <f aca="false">IF(AND(A148&gt;=$L$8,A148&lt;$L$9),$N$8,(IF(AND(A148&gt;=$L$9,A148&lt;$L$10),$N$9,(IF(AND(A148&gt;=$L$10,A148&lt;$L$11),$N$10,(IF(AND(A148&gt;=$L$11,A148&lt;$L$12),$N$11,(IF(A148&gt;=$L$12,$N$12,0)))))))))</f>
        <v>0.055</v>
      </c>
      <c r="C148" s="94" t="n">
        <f aca="false">$C$3</f>
        <v>17773096.02</v>
      </c>
      <c r="D148" s="94" t="n">
        <f aca="false">(B148/365)*C148</f>
        <v>2678.13775643836</v>
      </c>
      <c r="F148" s="1" t="n">
        <f aca="false">F147+1</f>
        <v>146</v>
      </c>
      <c r="J148" s="1" t="n">
        <f aca="false">J147+1</f>
        <v>24</v>
      </c>
    </row>
    <row r="149" customFormat="false" ht="15" hidden="false" customHeight="false" outlineLevel="0" collapsed="false">
      <c r="A149" s="93" t="n">
        <f aca="false">A148+1</f>
        <v>37189</v>
      </c>
      <c r="B149" s="71" t="n">
        <f aca="false">IF(AND(A149&gt;=$L$8,A149&lt;$L$9),$N$8,(IF(AND(A149&gt;=$L$9,A149&lt;$L$10),$N$9,(IF(AND(A149&gt;=$L$10,A149&lt;$L$11),$N$10,(IF(AND(A149&gt;=$L$11,A149&lt;$L$12),$N$11,(IF(A149&gt;=$L$12,$N$12,0)))))))))</f>
        <v>0.055</v>
      </c>
      <c r="C149" s="94" t="n">
        <f aca="false">$C$3</f>
        <v>17773096.02</v>
      </c>
      <c r="D149" s="94" t="n">
        <f aca="false">(B149/365)*C149</f>
        <v>2678.13775643836</v>
      </c>
      <c r="F149" s="1" t="n">
        <f aca="false">F148+1</f>
        <v>147</v>
      </c>
      <c r="J149" s="1" t="n">
        <f aca="false">J148+1</f>
        <v>25</v>
      </c>
    </row>
    <row r="150" customFormat="false" ht="15" hidden="false" customHeight="false" outlineLevel="0" collapsed="false">
      <c r="A150" s="93" t="n">
        <f aca="false">A149+1</f>
        <v>37190</v>
      </c>
      <c r="B150" s="71" t="n">
        <f aca="false">IF(AND(A150&gt;=$L$8,A150&lt;$L$9),$N$8,(IF(AND(A150&gt;=$L$9,A150&lt;$L$10),$N$9,(IF(AND(A150&gt;=$L$10,A150&lt;$L$11),$N$10,(IF(AND(A150&gt;=$L$11,A150&lt;$L$12),$N$11,(IF(A150&gt;=$L$12,$N$12,0)))))))))</f>
        <v>0.055</v>
      </c>
      <c r="C150" s="94" t="n">
        <f aca="false">$C$3</f>
        <v>17773096.02</v>
      </c>
      <c r="D150" s="94" t="n">
        <f aca="false">(B150/365)*C150</f>
        <v>2678.13775643836</v>
      </c>
      <c r="F150" s="1" t="n">
        <f aca="false">F149+1</f>
        <v>148</v>
      </c>
      <c r="J150" s="1" t="n">
        <f aca="false">J149+1</f>
        <v>26</v>
      </c>
    </row>
    <row r="151" customFormat="false" ht="15" hidden="false" customHeight="false" outlineLevel="0" collapsed="false">
      <c r="A151" s="93" t="n">
        <f aca="false">A150+1</f>
        <v>37191</v>
      </c>
      <c r="B151" s="71" t="n">
        <f aca="false">IF(AND(A151&gt;=$L$8,A151&lt;$L$9),$N$8,(IF(AND(A151&gt;=$L$9,A151&lt;$L$10),$N$9,(IF(AND(A151&gt;=$L$10,A151&lt;$L$11),$N$10,(IF(AND(A151&gt;=$L$11,A151&lt;$L$12),$N$11,(IF(A151&gt;=$L$12,$N$12,0)))))))))</f>
        <v>0.055</v>
      </c>
      <c r="C151" s="94" t="n">
        <f aca="false">$C$3</f>
        <v>17773096.02</v>
      </c>
      <c r="D151" s="94" t="n">
        <f aca="false">(B151/365)*C151</f>
        <v>2678.13775643836</v>
      </c>
      <c r="F151" s="1" t="n">
        <f aca="false">F150+1</f>
        <v>149</v>
      </c>
      <c r="J151" s="1" t="n">
        <f aca="false">J150+1</f>
        <v>27</v>
      </c>
    </row>
    <row r="152" customFormat="false" ht="15" hidden="false" customHeight="false" outlineLevel="0" collapsed="false">
      <c r="A152" s="93" t="n">
        <f aca="false">A151+1</f>
        <v>37192</v>
      </c>
      <c r="B152" s="71" t="n">
        <f aca="false">IF(AND(A152&gt;=$L$8,A152&lt;$L$9),$N$8,(IF(AND(A152&gt;=$L$9,A152&lt;$L$10),$N$9,(IF(AND(A152&gt;=$L$10,A152&lt;$L$11),$N$10,(IF(AND(A152&gt;=$L$11,A152&lt;$L$12),$N$11,(IF(A152&gt;=$L$12,$N$12,0)))))))))</f>
        <v>0.055</v>
      </c>
      <c r="C152" s="94" t="n">
        <f aca="false">$C$3</f>
        <v>17773096.02</v>
      </c>
      <c r="D152" s="94" t="n">
        <f aca="false">(B152/365)*C152</f>
        <v>2678.13775643836</v>
      </c>
      <c r="F152" s="1" t="n">
        <f aca="false">F151+1</f>
        <v>150</v>
      </c>
      <c r="J152" s="1" t="n">
        <f aca="false">J151+1</f>
        <v>28</v>
      </c>
    </row>
    <row r="153" customFormat="false" ht="15" hidden="false" customHeight="false" outlineLevel="0" collapsed="false">
      <c r="A153" s="93" t="n">
        <f aca="false">A152+1</f>
        <v>37193</v>
      </c>
      <c r="B153" s="71" t="n">
        <f aca="false">IF(AND(A153&gt;=$L$8,A153&lt;$L$9),$N$8,(IF(AND(A153&gt;=$L$9,A153&lt;$L$10),$N$9,(IF(AND(A153&gt;=$L$10,A153&lt;$L$11),$N$10,(IF(AND(A153&gt;=$L$11,A153&lt;$L$12),$N$11,(IF(A153&gt;=$L$12,$N$12,0)))))))))</f>
        <v>0.055</v>
      </c>
      <c r="C153" s="94" t="n">
        <f aca="false">$C$3</f>
        <v>17773096.02</v>
      </c>
      <c r="D153" s="94" t="n">
        <f aca="false">(B153/365)*C153</f>
        <v>2678.13775643836</v>
      </c>
      <c r="F153" s="1" t="n">
        <f aca="false">F152+1</f>
        <v>151</v>
      </c>
      <c r="J153" s="1" t="n">
        <f aca="false">J152+1</f>
        <v>29</v>
      </c>
    </row>
    <row r="154" customFormat="false" ht="15" hidden="false" customHeight="false" outlineLevel="0" collapsed="false">
      <c r="A154" s="93" t="n">
        <f aca="false">A153+1</f>
        <v>37194</v>
      </c>
      <c r="B154" s="71" t="n">
        <f aca="false">IF(AND(A154&gt;=$L$8,A154&lt;$L$9),$N$8,(IF(AND(A154&gt;=$L$9,A154&lt;$L$10),$N$9,(IF(AND(A154&gt;=$L$10,A154&lt;$L$11),$N$10,(IF(AND(A154&gt;=$L$11,A154&lt;$L$12),$N$11,(IF(A154&gt;=$L$12,$N$12,0)))))))))</f>
        <v>0.055</v>
      </c>
      <c r="C154" s="94" t="n">
        <f aca="false">$C$3</f>
        <v>17773096.02</v>
      </c>
      <c r="D154" s="94" t="n">
        <f aca="false">(B154/365)*C154</f>
        <v>2678.13775643836</v>
      </c>
      <c r="F154" s="1" t="n">
        <f aca="false">F153+1</f>
        <v>152</v>
      </c>
      <c r="J154" s="1" t="n">
        <f aca="false">J153+1</f>
        <v>30</v>
      </c>
    </row>
    <row r="155" customFormat="false" ht="15" hidden="false" customHeight="false" outlineLevel="0" collapsed="false">
      <c r="A155" s="93" t="n">
        <f aca="false">A154+1</f>
        <v>37195</v>
      </c>
      <c r="B155" s="71" t="n">
        <f aca="false">IF(AND(A155&gt;=$L$8,A155&lt;$L$9),$N$8,(IF(AND(A155&gt;=$L$9,A155&lt;$L$10),$N$9,(IF(AND(A155&gt;=$L$10,A155&lt;$L$11),$N$10,(IF(AND(A155&gt;=$L$11,A155&lt;$L$12),$N$11,(IF(A155&gt;=$L$12,$N$12,0)))))))))</f>
        <v>0.055</v>
      </c>
      <c r="C155" s="94" t="n">
        <f aca="false">$C$3</f>
        <v>17773096.02</v>
      </c>
      <c r="D155" s="94" t="n">
        <f aca="false">(B155/365)*C155</f>
        <v>2678.13775643836</v>
      </c>
      <c r="F155" s="1" t="n">
        <f aca="false">F154+1</f>
        <v>153</v>
      </c>
      <c r="J155" s="1" t="n">
        <f aca="false">J154+1</f>
        <v>31</v>
      </c>
    </row>
    <row r="156" customFormat="false" ht="15" hidden="false" customHeight="false" outlineLevel="0" collapsed="false">
      <c r="A156" s="93"/>
      <c r="B156" s="96"/>
      <c r="C156" s="94"/>
      <c r="D156" s="94"/>
    </row>
    <row r="157" customFormat="false" ht="15.75" hidden="false" customHeight="false" outlineLevel="0" collapsed="false">
      <c r="D157" s="97" t="n">
        <f aca="false">SUM(D3:D155)</f>
        <v>479751.859005616</v>
      </c>
    </row>
    <row r="158" customFormat="false" ht="15.75" hidden="false" customHeight="false" outlineLevel="0" collapsed="false"/>
  </sheetData>
  <mergeCells count="1">
    <mergeCell ref="L2:N2"/>
  </mergeCells>
  <printOptions headings="false" gridLines="false" gridLinesSet="true" horizontalCentered="true" verticalCentered="false"/>
  <pageMargins left="0.5" right="0.5" top="0.75" bottom="0.75" header="0.511811023622047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2" manualBreakCount="2">
    <brk id="63" man="true" max="16383" min="0"/>
    <brk id="124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8"/>
  <sheetViews>
    <sheetView showFormulas="false" showGridLines="true" showRowColHeaders="true" showZeros="true" rightToLeft="false" tabSelected="false" showOutlineSymbols="true" defaultGridColor="true" view="pageBreakPreview" topLeftCell="A133" colorId="64" zoomScale="100" zoomScaleNormal="100" zoomScalePageLayoutView="100" workbookViewId="0">
      <selection pane="topLeft" activeCell="C4" activeCellId="0" sqref="C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70" width="9.7"/>
    <col collapsed="false" customWidth="true" hidden="false" outlineLevel="0" max="2" min="2" style="71" width="10.41"/>
    <col collapsed="false" customWidth="true" hidden="false" outlineLevel="0" max="3" min="3" style="72" width="15.28"/>
    <col collapsed="false" customWidth="true" hidden="false" outlineLevel="0" max="4" min="4" style="1" width="14.41"/>
    <col collapsed="false" customWidth="true" hidden="false" outlineLevel="0" max="5" min="5" style="1" width="3.7"/>
    <col collapsed="false" customWidth="true" hidden="false" outlineLevel="0" max="10" min="6" style="1" width="4.7"/>
    <col collapsed="false" customWidth="true" hidden="false" outlineLevel="0" max="11" min="11" style="1" width="2.84"/>
    <col collapsed="false" customWidth="true" hidden="false" outlineLevel="0" max="12" min="12" style="1" width="10.71"/>
    <col collapsed="false" customWidth="true" hidden="false" outlineLevel="0" max="13" min="13" style="1" width="1.7"/>
    <col collapsed="false" customWidth="true" hidden="false" outlineLevel="0" max="14" min="14" style="1" width="10.71"/>
    <col collapsed="false" customWidth="false" hidden="false" outlineLevel="0" max="257" min="15" style="1" width="9.14"/>
  </cols>
  <sheetData>
    <row r="1" customFormat="false" ht="40.5" hidden="false" customHeight="false" outlineLevel="0" collapsed="false">
      <c r="A1" s="73" t="s">
        <v>77</v>
      </c>
      <c r="B1" s="74" t="s">
        <v>78</v>
      </c>
      <c r="C1" s="75" t="s">
        <v>79</v>
      </c>
      <c r="D1" s="76" t="s">
        <v>80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  <c r="IR1" s="77"/>
      <c r="IS1" s="77"/>
      <c r="IT1" s="77"/>
      <c r="IU1" s="77"/>
      <c r="IV1" s="77"/>
      <c r="IW1" s="77"/>
    </row>
    <row r="2" customFormat="false" ht="15" hidden="false" customHeight="false" outlineLevel="0" collapsed="false">
      <c r="L2" s="78" t="s">
        <v>81</v>
      </c>
      <c r="M2" s="78"/>
      <c r="N2" s="78"/>
    </row>
    <row r="3" customFormat="false" ht="15" hidden="false" customHeight="false" outlineLevel="0" collapsed="false">
      <c r="A3" s="70" t="n">
        <v>37043</v>
      </c>
      <c r="B3" s="71" t="n">
        <f aca="false">IF(AND(A3&gt;=$L$8,A3&lt;$L$9),$N$8,(IF(AND(A3&gt;=$L$9,A3&lt;$L$10),$N$9,(IF(AND(A3&gt;=$L$10,A3&lt;$L$11),$N$10,(IF(AND(A3&gt;=$L$11,A3&lt;$L$12),$N$11,(IF(A3&gt;=$L$12,$N$12,0)))))))))</f>
        <v>0.07</v>
      </c>
      <c r="C3" s="72" t="n">
        <f aca="false">+'Inv &amp; WC Value Adj'!H33</f>
        <v>13845192.1483333</v>
      </c>
      <c r="D3" s="72" t="n">
        <f aca="false">(B3/365)*C3</f>
        <v>2655.24232981735</v>
      </c>
      <c r="F3" s="1" t="n">
        <v>1</v>
      </c>
      <c r="L3" s="79" t="s">
        <v>82</v>
      </c>
      <c r="M3" s="80"/>
      <c r="N3" s="81" t="s">
        <v>14</v>
      </c>
    </row>
    <row r="4" customFormat="false" ht="15" hidden="false" customHeight="false" outlineLevel="0" collapsed="false">
      <c r="A4" s="70" t="n">
        <f aca="false">A3+1</f>
        <v>37044</v>
      </c>
      <c r="B4" s="71" t="n">
        <f aca="false">IF(AND(A4&gt;=$L$8,A4&lt;$L$9),$N$8,(IF(AND(A4&gt;=$L$9,A4&lt;$L$10),$N$9,(IF(AND(A4&gt;=$L$10,A4&lt;$L$11),$N$10,(IF(AND(A4&gt;=$L$11,A4&lt;$L$12),$N$11,(IF(A4&gt;=$L$12,$N$12,0)))))))))</f>
        <v>0.07</v>
      </c>
      <c r="C4" s="72" t="n">
        <f aca="false">$C$3</f>
        <v>13845192.1483333</v>
      </c>
      <c r="D4" s="72" t="n">
        <f aca="false">(B4/365)*C4</f>
        <v>2655.24232981735</v>
      </c>
      <c r="F4" s="1" t="n">
        <f aca="false">F3+1</f>
        <v>2</v>
      </c>
      <c r="L4" s="82" t="n">
        <v>36895</v>
      </c>
      <c r="M4" s="83"/>
      <c r="N4" s="84" t="n">
        <v>0.09</v>
      </c>
    </row>
    <row r="5" customFormat="false" ht="15" hidden="false" customHeight="false" outlineLevel="0" collapsed="false">
      <c r="A5" s="70" t="n">
        <f aca="false">A4+1</f>
        <v>37045</v>
      </c>
      <c r="B5" s="71" t="n">
        <f aca="false">IF(AND(A5&gt;=$L$8,A5&lt;$L$9),$N$8,(IF(AND(A5&gt;=$L$9,A5&lt;$L$10),$N$9,(IF(AND(A5&gt;=$L$10,A5&lt;$L$11),$N$10,(IF(AND(A5&gt;=$L$11,A5&lt;$L$12),$N$11,(IF(A5&gt;=$L$12,$N$12,0)))))))))</f>
        <v>0.07</v>
      </c>
      <c r="C5" s="72" t="n">
        <f aca="false">$C$3</f>
        <v>13845192.1483333</v>
      </c>
      <c r="D5" s="72" t="n">
        <f aca="false">(B5/365)*C5</f>
        <v>2655.24232981735</v>
      </c>
      <c r="F5" s="1" t="n">
        <f aca="false">F4+1</f>
        <v>3</v>
      </c>
      <c r="L5" s="82" t="n">
        <v>36923</v>
      </c>
      <c r="M5" s="83"/>
      <c r="N5" s="84" t="n">
        <v>0.085</v>
      </c>
    </row>
    <row r="6" customFormat="false" ht="15" hidden="false" customHeight="false" outlineLevel="0" collapsed="false">
      <c r="A6" s="70" t="n">
        <f aca="false">A5+1</f>
        <v>37046</v>
      </c>
      <c r="B6" s="71" t="n">
        <f aca="false">IF(AND(A6&gt;=$L$8,A6&lt;$L$9),$N$8,(IF(AND(A6&gt;=$L$9,A6&lt;$L$10),$N$9,(IF(AND(A6&gt;=$L$10,A6&lt;$L$11),$N$10,(IF(AND(A6&gt;=$L$11,A6&lt;$L$12),$N$11,(IF(A6&gt;=$L$12,$N$12,0)))))))))</f>
        <v>0.07</v>
      </c>
      <c r="C6" s="72" t="n">
        <f aca="false">$C$3</f>
        <v>13845192.1483333</v>
      </c>
      <c r="D6" s="72" t="n">
        <f aca="false">(B6/365)*C6</f>
        <v>2655.24232981735</v>
      </c>
      <c r="F6" s="1" t="n">
        <f aca="false">F5+1</f>
        <v>4</v>
      </c>
      <c r="L6" s="82" t="n">
        <v>36971</v>
      </c>
      <c r="M6" s="83"/>
      <c r="N6" s="84" t="n">
        <v>0.08</v>
      </c>
    </row>
    <row r="7" customFormat="false" ht="15" hidden="false" customHeight="false" outlineLevel="0" collapsed="false">
      <c r="A7" s="70" t="n">
        <f aca="false">A6+1</f>
        <v>37047</v>
      </c>
      <c r="B7" s="71" t="n">
        <f aca="false">IF(AND(A7&gt;=$L$8,A7&lt;$L$9),$N$8,(IF(AND(A7&gt;=$L$9,A7&lt;$L$10),$N$9,(IF(AND(A7&gt;=$L$10,A7&lt;$L$11),$N$10,(IF(AND(A7&gt;=$L$11,A7&lt;$L$12),$N$11,(IF(A7&gt;=$L$12,$N$12,0)))))))))</f>
        <v>0.07</v>
      </c>
      <c r="C7" s="72" t="n">
        <f aca="false">$C$3</f>
        <v>13845192.1483333</v>
      </c>
      <c r="D7" s="72" t="n">
        <f aca="false">(B7/365)*C7</f>
        <v>2655.24232981735</v>
      </c>
      <c r="F7" s="1" t="n">
        <f aca="false">F6+1</f>
        <v>5</v>
      </c>
      <c r="L7" s="82" t="n">
        <v>37000</v>
      </c>
      <c r="M7" s="83"/>
      <c r="N7" s="84" t="n">
        <v>0.075</v>
      </c>
    </row>
    <row r="8" customFormat="false" ht="15" hidden="false" customHeight="false" outlineLevel="0" collapsed="false">
      <c r="A8" s="70" t="n">
        <f aca="false">A7+1</f>
        <v>37048</v>
      </c>
      <c r="B8" s="71" t="n">
        <f aca="false">IF(AND(A8&gt;=$L$8,A8&lt;$L$9),$N$8,(IF(AND(A8&gt;=$L$9,A8&lt;$L$10),$N$9,(IF(AND(A8&gt;=$L$10,A8&lt;$L$11),$N$10,(IF(AND(A8&gt;=$L$11,A8&lt;$L$12),$N$11,(IF(A8&gt;=$L$12,$N$12,0)))))))))</f>
        <v>0.07</v>
      </c>
      <c r="C8" s="72" t="n">
        <f aca="false">$C$3</f>
        <v>13845192.1483333</v>
      </c>
      <c r="D8" s="72" t="n">
        <f aca="false">(B8/365)*C8</f>
        <v>2655.24232981735</v>
      </c>
      <c r="F8" s="1" t="n">
        <f aca="false">F7+1</f>
        <v>6</v>
      </c>
      <c r="L8" s="82" t="n">
        <v>37027</v>
      </c>
      <c r="M8" s="85"/>
      <c r="N8" s="84" t="n">
        <v>0.07</v>
      </c>
    </row>
    <row r="9" customFormat="false" ht="15" hidden="false" customHeight="false" outlineLevel="0" collapsed="false">
      <c r="A9" s="70" t="n">
        <f aca="false">A8+1</f>
        <v>37049</v>
      </c>
      <c r="B9" s="71" t="n">
        <f aca="false">IF(AND(A9&gt;=$L$8,A9&lt;$L$9),$N$8,(IF(AND(A9&gt;=$L$9,A9&lt;$L$10),$N$9,(IF(AND(A9&gt;=$L$10,A9&lt;$L$11),$N$10,(IF(AND(A9&gt;=$L$11,A9&lt;$L$12),$N$11,(IF(A9&gt;=$L$12,$N$12,0)))))))))</f>
        <v>0.07</v>
      </c>
      <c r="C9" s="72" t="n">
        <f aca="false">$C$3</f>
        <v>13845192.1483333</v>
      </c>
      <c r="D9" s="72" t="n">
        <f aca="false">(B9/365)*C9</f>
        <v>2655.24232981735</v>
      </c>
      <c r="F9" s="1" t="n">
        <f aca="false">F8+1</f>
        <v>7</v>
      </c>
      <c r="L9" s="82" t="n">
        <v>37070</v>
      </c>
      <c r="M9" s="85"/>
      <c r="N9" s="84" t="n">
        <v>0.0675</v>
      </c>
    </row>
    <row r="10" customFormat="false" ht="15" hidden="false" customHeight="false" outlineLevel="0" collapsed="false">
      <c r="A10" s="70" t="n">
        <f aca="false">A9+1</f>
        <v>37050</v>
      </c>
      <c r="B10" s="71" t="n">
        <f aca="false">IF(AND(A10&gt;=$L$8,A10&lt;$L$9),$N$8,(IF(AND(A10&gt;=$L$9,A10&lt;$L$10),$N$9,(IF(AND(A10&gt;=$L$10,A10&lt;$L$11),$N$10,(IF(AND(A10&gt;=$L$11,A10&lt;$L$12),$N$11,(IF(A10&gt;=$L$12,$N$12,0)))))))))</f>
        <v>0.07</v>
      </c>
      <c r="C10" s="72" t="n">
        <f aca="false">$C$3</f>
        <v>13845192.1483333</v>
      </c>
      <c r="D10" s="72" t="n">
        <f aca="false">(B10/365)*C10</f>
        <v>2655.24232981735</v>
      </c>
      <c r="F10" s="1" t="n">
        <f aca="false">F9+1</f>
        <v>8</v>
      </c>
      <c r="L10" s="82" t="n">
        <v>37125</v>
      </c>
      <c r="M10" s="85"/>
      <c r="N10" s="84" t="n">
        <v>0.065</v>
      </c>
    </row>
    <row r="11" customFormat="false" ht="15" hidden="false" customHeight="false" outlineLevel="0" collapsed="false">
      <c r="A11" s="70" t="n">
        <f aca="false">A10+1</f>
        <v>37051</v>
      </c>
      <c r="B11" s="71" t="n">
        <f aca="false">IF(AND(A11&gt;=$L$8,A11&lt;$L$9),$N$8,(IF(AND(A11&gt;=$L$9,A11&lt;$L$10),$N$9,(IF(AND(A11&gt;=$L$10,A11&lt;$L$11),$N$10,(IF(AND(A11&gt;=$L$11,A11&lt;$L$12),$N$11,(IF(A11&gt;=$L$12,$N$12,0)))))))))</f>
        <v>0.07</v>
      </c>
      <c r="C11" s="72" t="n">
        <f aca="false">$C$3</f>
        <v>13845192.1483333</v>
      </c>
      <c r="D11" s="72" t="n">
        <f aca="false">(B11/365)*C11</f>
        <v>2655.24232981735</v>
      </c>
      <c r="F11" s="1" t="n">
        <f aca="false">F10+1</f>
        <v>9</v>
      </c>
      <c r="L11" s="82" t="n">
        <v>37152</v>
      </c>
      <c r="M11" s="85"/>
      <c r="N11" s="84" t="n">
        <v>0.06</v>
      </c>
    </row>
    <row r="12" customFormat="false" ht="15" hidden="false" customHeight="false" outlineLevel="0" collapsed="false">
      <c r="A12" s="70" t="n">
        <f aca="false">A11+1</f>
        <v>37052</v>
      </c>
      <c r="B12" s="71" t="n">
        <f aca="false">IF(AND(A12&gt;=$L$8,A12&lt;$L$9),$N$8,(IF(AND(A12&gt;=$L$9,A12&lt;$L$10),$N$9,(IF(AND(A12&gt;=$L$10,A12&lt;$L$11),$N$10,(IF(AND(A12&gt;=$L$11,A12&lt;$L$12),$N$11,(IF(A12&gt;=$L$12,$N$12,0)))))))))</f>
        <v>0.07</v>
      </c>
      <c r="C12" s="72" t="n">
        <f aca="false">$C$3</f>
        <v>13845192.1483333</v>
      </c>
      <c r="D12" s="72" t="n">
        <f aca="false">(B12/365)*C12</f>
        <v>2655.24232981735</v>
      </c>
      <c r="F12" s="1" t="n">
        <f aca="false">F11+1</f>
        <v>10</v>
      </c>
      <c r="L12" s="86" t="n">
        <v>37167</v>
      </c>
      <c r="M12" s="87"/>
      <c r="N12" s="88" t="n">
        <v>0.055</v>
      </c>
    </row>
    <row r="13" customFormat="false" ht="15" hidden="false" customHeight="false" outlineLevel="0" collapsed="false">
      <c r="A13" s="70" t="n">
        <f aca="false">A12+1</f>
        <v>37053</v>
      </c>
      <c r="B13" s="71" t="n">
        <f aca="false">IF(AND(A13&gt;=$L$8,A13&lt;$L$9),$N$8,(IF(AND(A13&gt;=$L$9,A13&lt;$L$10),$N$9,(IF(AND(A13&gt;=$L$10,A13&lt;$L$11),$N$10,(IF(AND(A13&gt;=$L$11,A13&lt;$L$12),$N$11,(IF(A13&gt;=$L$12,$N$12,0)))))))))</f>
        <v>0.07</v>
      </c>
      <c r="C13" s="72" t="n">
        <f aca="false">$C$3</f>
        <v>13845192.1483333</v>
      </c>
      <c r="D13" s="72" t="n">
        <f aca="false">(B13/365)*C13</f>
        <v>2655.24232981735</v>
      </c>
      <c r="F13" s="1" t="n">
        <f aca="false">F12+1</f>
        <v>11</v>
      </c>
    </row>
    <row r="14" customFormat="false" ht="15" hidden="false" customHeight="false" outlineLevel="0" collapsed="false">
      <c r="A14" s="70" t="n">
        <f aca="false">A13+1</f>
        <v>37054</v>
      </c>
      <c r="B14" s="71" t="n">
        <f aca="false">IF(AND(A14&gt;=$L$8,A14&lt;$L$9),$N$8,(IF(AND(A14&gt;=$L$9,A14&lt;$L$10),$N$9,(IF(AND(A14&gt;=$L$10,A14&lt;$L$11),$N$10,(IF(AND(A14&gt;=$L$11,A14&lt;$L$12),$N$11,(IF(A14&gt;=$L$12,$N$12,0)))))))))</f>
        <v>0.07</v>
      </c>
      <c r="C14" s="72" t="n">
        <f aca="false">$C$3</f>
        <v>13845192.1483333</v>
      </c>
      <c r="D14" s="72" t="n">
        <f aca="false">(B14/365)*C14</f>
        <v>2655.24232981735</v>
      </c>
      <c r="F14" s="1" t="n">
        <f aca="false">F13+1</f>
        <v>12</v>
      </c>
    </row>
    <row r="15" customFormat="false" ht="15" hidden="false" customHeight="false" outlineLevel="0" collapsed="false">
      <c r="A15" s="70" t="n">
        <f aca="false">A14+1</f>
        <v>37055</v>
      </c>
      <c r="B15" s="71" t="n">
        <f aca="false">IF(AND(A15&gt;=$L$8,A15&lt;$L$9),$N$8,(IF(AND(A15&gt;=$L$9,A15&lt;$L$10),$N$9,(IF(AND(A15&gt;=$L$10,A15&lt;$L$11),$N$10,(IF(AND(A15&gt;=$L$11,A15&lt;$L$12),$N$11,(IF(A15&gt;=$L$12,$N$12,0)))))))))</f>
        <v>0.07</v>
      </c>
      <c r="C15" s="72" t="n">
        <f aca="false">$C$3</f>
        <v>13845192.1483333</v>
      </c>
      <c r="D15" s="72" t="n">
        <f aca="false">(B15/365)*C15</f>
        <v>2655.24232981735</v>
      </c>
      <c r="F15" s="1" t="n">
        <f aca="false">F14+1</f>
        <v>13</v>
      </c>
    </row>
    <row r="16" customFormat="false" ht="15" hidden="false" customHeight="false" outlineLevel="0" collapsed="false">
      <c r="A16" s="70" t="n">
        <f aca="false">A15+1</f>
        <v>37056</v>
      </c>
      <c r="B16" s="71" t="n">
        <f aca="false">IF(AND(A16&gt;=$L$8,A16&lt;$L$9),$N$8,(IF(AND(A16&gt;=$L$9,A16&lt;$L$10),$N$9,(IF(AND(A16&gt;=$L$10,A16&lt;$L$11),$N$10,(IF(AND(A16&gt;=$L$11,A16&lt;$L$12),$N$11,(IF(A16&gt;=$L$12,$N$12,0)))))))))</f>
        <v>0.07</v>
      </c>
      <c r="C16" s="72" t="n">
        <f aca="false">$C$3</f>
        <v>13845192.1483333</v>
      </c>
      <c r="D16" s="72" t="n">
        <f aca="false">(B16/365)*C16</f>
        <v>2655.24232981735</v>
      </c>
      <c r="F16" s="1" t="n">
        <f aca="false">F15+1</f>
        <v>14</v>
      </c>
    </row>
    <row r="17" customFormat="false" ht="15.75" hidden="false" customHeight="false" outlineLevel="0" collapsed="false">
      <c r="A17" s="70" t="n">
        <f aca="false">A16+1</f>
        <v>37057</v>
      </c>
      <c r="B17" s="71" t="n">
        <f aca="false">IF(AND(A17&gt;=$L$8,A17&lt;$L$9),$N$8,(IF(AND(A17&gt;=$L$9,A17&lt;$L$10),$N$9,(IF(AND(A17&gt;=$L$10,A17&lt;$L$11),$N$10,(IF(AND(A17&gt;=$L$11,A17&lt;$L$12),$N$11,(IF(A17&gt;=$L$12,$N$12,0)))))))))</f>
        <v>0.07</v>
      </c>
      <c r="C17" s="72" t="n">
        <f aca="false">$C$3</f>
        <v>13845192.1483333</v>
      </c>
      <c r="D17" s="72" t="n">
        <f aca="false">(B17/365)*C17</f>
        <v>2655.24232981735</v>
      </c>
      <c r="F17" s="1" t="n">
        <f aca="false">F16+1</f>
        <v>15</v>
      </c>
      <c r="L17" s="89"/>
    </row>
    <row r="18" customFormat="false" ht="15.75" hidden="false" customHeight="false" outlineLevel="0" collapsed="false">
      <c r="A18" s="70" t="n">
        <f aca="false">A17+1</f>
        <v>37058</v>
      </c>
      <c r="B18" s="71" t="n">
        <f aca="false">IF(AND(A18&gt;=$L$8,A18&lt;$L$9),$N$8,(IF(AND(A18&gt;=$L$9,A18&lt;$L$10),$N$9,(IF(AND(A18&gt;=$L$10,A18&lt;$L$11),$N$10,(IF(AND(A18&gt;=$L$11,A18&lt;$L$12),$N$11,(IF(A18&gt;=$L$12,$N$12,0)))))))))</f>
        <v>0.07</v>
      </c>
      <c r="C18" s="72" t="n">
        <f aca="false">$C$3</f>
        <v>13845192.1483333</v>
      </c>
      <c r="D18" s="72" t="n">
        <f aca="false">(B18/365)*C18</f>
        <v>2655.24232981735</v>
      </c>
      <c r="F18" s="1" t="n">
        <f aca="false">F17+1</f>
        <v>16</v>
      </c>
      <c r="L18" s="89"/>
    </row>
    <row r="19" customFormat="false" ht="15.75" hidden="false" customHeight="false" outlineLevel="0" collapsed="false">
      <c r="A19" s="70" t="n">
        <f aca="false">A18+1</f>
        <v>37059</v>
      </c>
      <c r="B19" s="71" t="n">
        <f aca="false">IF(AND(A19&gt;=$L$8,A19&lt;$L$9),$N$8,(IF(AND(A19&gt;=$L$9,A19&lt;$L$10),$N$9,(IF(AND(A19&gt;=$L$10,A19&lt;$L$11),$N$10,(IF(AND(A19&gt;=$L$11,A19&lt;$L$12),$N$11,(IF(A19&gt;=$L$12,$N$12,0)))))))))</f>
        <v>0.07</v>
      </c>
      <c r="C19" s="72" t="n">
        <f aca="false">$C$3</f>
        <v>13845192.1483333</v>
      </c>
      <c r="D19" s="72" t="n">
        <f aca="false">(B19/365)*C19</f>
        <v>2655.24232981735</v>
      </c>
      <c r="F19" s="1" t="n">
        <f aca="false">F18+1</f>
        <v>17</v>
      </c>
      <c r="L19" s="89"/>
    </row>
    <row r="20" customFormat="false" ht="15.75" hidden="false" customHeight="false" outlineLevel="0" collapsed="false">
      <c r="A20" s="70" t="n">
        <f aca="false">A19+1</f>
        <v>37060</v>
      </c>
      <c r="B20" s="71" t="n">
        <f aca="false">IF(AND(A20&gt;=$L$8,A20&lt;$L$9),$N$8,(IF(AND(A20&gt;=$L$9,A20&lt;$L$10),$N$9,(IF(AND(A20&gt;=$L$10,A20&lt;$L$11),$N$10,(IF(AND(A20&gt;=$L$11,A20&lt;$L$12),$N$11,(IF(A20&gt;=$L$12,$N$12,0)))))))))</f>
        <v>0.07</v>
      </c>
      <c r="C20" s="72" t="n">
        <f aca="false">$C$3</f>
        <v>13845192.1483333</v>
      </c>
      <c r="D20" s="72" t="n">
        <f aca="false">(B20/365)*C20</f>
        <v>2655.24232981735</v>
      </c>
      <c r="F20" s="1" t="n">
        <f aca="false">F19+1</f>
        <v>18</v>
      </c>
      <c r="L20" s="89"/>
    </row>
    <row r="21" customFormat="false" ht="15.75" hidden="false" customHeight="false" outlineLevel="0" collapsed="false">
      <c r="A21" s="70" t="n">
        <f aca="false">A20+1</f>
        <v>37061</v>
      </c>
      <c r="B21" s="71" t="n">
        <f aca="false">IF(AND(A21&gt;=$L$8,A21&lt;$L$9),$N$8,(IF(AND(A21&gt;=$L$9,A21&lt;$L$10),$N$9,(IF(AND(A21&gt;=$L$10,A21&lt;$L$11),$N$10,(IF(AND(A21&gt;=$L$11,A21&lt;$L$12),$N$11,(IF(A21&gt;=$L$12,$N$12,0)))))))))</f>
        <v>0.07</v>
      </c>
      <c r="C21" s="72" t="n">
        <f aca="false">$C$3</f>
        <v>13845192.1483333</v>
      </c>
      <c r="D21" s="72" t="n">
        <f aca="false">(B21/365)*C21</f>
        <v>2655.24232981735</v>
      </c>
      <c r="F21" s="1" t="n">
        <f aca="false">F20+1</f>
        <v>19</v>
      </c>
      <c r="L21" s="89"/>
    </row>
    <row r="22" customFormat="false" ht="15.75" hidden="false" customHeight="false" outlineLevel="0" collapsed="false">
      <c r="A22" s="70" t="n">
        <f aca="false">A21+1</f>
        <v>37062</v>
      </c>
      <c r="B22" s="71" t="n">
        <f aca="false">IF(AND(A22&gt;=$L$8,A22&lt;$L$9),$N$8,(IF(AND(A22&gt;=$L$9,A22&lt;$L$10),$N$9,(IF(AND(A22&gt;=$L$10,A22&lt;$L$11),$N$10,(IF(AND(A22&gt;=$L$11,A22&lt;$L$12),$N$11,(IF(A22&gt;=$L$12,$N$12,0)))))))))</f>
        <v>0.07</v>
      </c>
      <c r="C22" s="72" t="n">
        <f aca="false">$C$3</f>
        <v>13845192.1483333</v>
      </c>
      <c r="D22" s="72" t="n">
        <f aca="false">(B22/365)*C22</f>
        <v>2655.24232981735</v>
      </c>
      <c r="F22" s="1" t="n">
        <f aca="false">F21+1</f>
        <v>20</v>
      </c>
      <c r="L22" s="89"/>
    </row>
    <row r="23" customFormat="false" ht="15.75" hidden="false" customHeight="false" outlineLevel="0" collapsed="false">
      <c r="A23" s="70" t="n">
        <f aca="false">A22+1</f>
        <v>37063</v>
      </c>
      <c r="B23" s="71" t="n">
        <f aca="false">IF(AND(A23&gt;=$L$8,A23&lt;$L$9),$N$8,(IF(AND(A23&gt;=$L$9,A23&lt;$L$10),$N$9,(IF(AND(A23&gt;=$L$10,A23&lt;$L$11),$N$10,(IF(AND(A23&gt;=$L$11,A23&lt;$L$12),$N$11,(IF(A23&gt;=$L$12,$N$12,0)))))))))</f>
        <v>0.07</v>
      </c>
      <c r="C23" s="72" t="n">
        <f aca="false">$C$3</f>
        <v>13845192.1483333</v>
      </c>
      <c r="D23" s="72" t="n">
        <f aca="false">(B23/365)*C23</f>
        <v>2655.24232981735</v>
      </c>
      <c r="F23" s="1" t="n">
        <f aca="false">F22+1</f>
        <v>21</v>
      </c>
      <c r="L23" s="89"/>
    </row>
    <row r="24" customFormat="false" ht="15" hidden="false" customHeight="false" outlineLevel="0" collapsed="false">
      <c r="A24" s="70" t="n">
        <f aca="false">A23+1</f>
        <v>37064</v>
      </c>
      <c r="B24" s="71" t="n">
        <f aca="false">IF(AND(A24&gt;=$L$8,A24&lt;$L$9),$N$8,(IF(AND(A24&gt;=$L$9,A24&lt;$L$10),$N$9,(IF(AND(A24&gt;=$L$10,A24&lt;$L$11),$N$10,(IF(AND(A24&gt;=$L$11,A24&lt;$L$12),$N$11,(IF(A24&gt;=$L$12,$N$12,0)))))))))</f>
        <v>0.07</v>
      </c>
      <c r="C24" s="72" t="n">
        <f aca="false">$C$3</f>
        <v>13845192.1483333</v>
      </c>
      <c r="D24" s="72" t="n">
        <f aca="false">(B24/365)*C24</f>
        <v>2655.24232981735</v>
      </c>
      <c r="F24" s="1" t="n">
        <f aca="false">F23+1</f>
        <v>22</v>
      </c>
    </row>
    <row r="25" customFormat="false" ht="15" hidden="false" customHeight="false" outlineLevel="0" collapsed="false">
      <c r="A25" s="70" t="n">
        <f aca="false">A24+1</f>
        <v>37065</v>
      </c>
      <c r="B25" s="71" t="n">
        <f aca="false">IF(AND(A25&gt;=$L$8,A25&lt;$L$9),$N$8,(IF(AND(A25&gt;=$L$9,A25&lt;$L$10),$N$9,(IF(AND(A25&gt;=$L$10,A25&lt;$L$11),$N$10,(IF(AND(A25&gt;=$L$11,A25&lt;$L$12),$N$11,(IF(A25&gt;=$L$12,$N$12,0)))))))))</f>
        <v>0.07</v>
      </c>
      <c r="C25" s="72" t="n">
        <f aca="false">$C$3</f>
        <v>13845192.1483333</v>
      </c>
      <c r="D25" s="72" t="n">
        <f aca="false">(B25/365)*C25</f>
        <v>2655.24232981735</v>
      </c>
      <c r="F25" s="1" t="n">
        <f aca="false">F24+1</f>
        <v>23</v>
      </c>
    </row>
    <row r="26" customFormat="false" ht="15" hidden="false" customHeight="false" outlineLevel="0" collapsed="false">
      <c r="A26" s="70" t="n">
        <f aca="false">A25+1</f>
        <v>37066</v>
      </c>
      <c r="B26" s="71" t="n">
        <f aca="false">IF(AND(A26&gt;=$L$8,A26&lt;$L$9),$N$8,(IF(AND(A26&gt;=$L$9,A26&lt;$L$10),$N$9,(IF(AND(A26&gt;=$L$10,A26&lt;$L$11),$N$10,(IF(AND(A26&gt;=$L$11,A26&lt;$L$12),$N$11,(IF(A26&gt;=$L$12,$N$12,0)))))))))</f>
        <v>0.07</v>
      </c>
      <c r="C26" s="72" t="n">
        <f aca="false">$C$3</f>
        <v>13845192.1483333</v>
      </c>
      <c r="D26" s="72" t="n">
        <f aca="false">(B26/365)*C26</f>
        <v>2655.24232981735</v>
      </c>
      <c r="F26" s="1" t="n">
        <f aca="false">F25+1</f>
        <v>24</v>
      </c>
    </row>
    <row r="27" customFormat="false" ht="15" hidden="false" customHeight="false" outlineLevel="0" collapsed="false">
      <c r="A27" s="70" t="n">
        <f aca="false">A26+1</f>
        <v>37067</v>
      </c>
      <c r="B27" s="71" t="n">
        <f aca="false">IF(AND(A27&gt;=$L$8,A27&lt;$L$9),$N$8,(IF(AND(A27&gt;=$L$9,A27&lt;$L$10),$N$9,(IF(AND(A27&gt;=$L$10,A27&lt;$L$11),$N$10,(IF(AND(A27&gt;=$L$11,A27&lt;$L$12),$N$11,(IF(A27&gt;=$L$12,$N$12,0)))))))))</f>
        <v>0.07</v>
      </c>
      <c r="C27" s="72" t="n">
        <f aca="false">$C$3</f>
        <v>13845192.1483333</v>
      </c>
      <c r="D27" s="72" t="n">
        <f aca="false">(B27/365)*C27</f>
        <v>2655.24232981735</v>
      </c>
      <c r="F27" s="1" t="n">
        <f aca="false">F26+1</f>
        <v>25</v>
      </c>
    </row>
    <row r="28" customFormat="false" ht="15" hidden="false" customHeight="false" outlineLevel="0" collapsed="false">
      <c r="A28" s="70" t="n">
        <f aca="false">A27+1</f>
        <v>37068</v>
      </c>
      <c r="B28" s="71" t="n">
        <f aca="false">IF(AND(A28&gt;=$L$8,A28&lt;$L$9),$N$8,(IF(AND(A28&gt;=$L$9,A28&lt;$L$10),$N$9,(IF(AND(A28&gt;=$L$10,A28&lt;$L$11),$N$10,(IF(AND(A28&gt;=$L$11,A28&lt;$L$12),$N$11,(IF(A28&gt;=$L$12,$N$12,0)))))))))</f>
        <v>0.07</v>
      </c>
      <c r="C28" s="72" t="n">
        <f aca="false">$C$3</f>
        <v>13845192.1483333</v>
      </c>
      <c r="D28" s="72" t="n">
        <f aca="false">(B28/365)*C28</f>
        <v>2655.24232981735</v>
      </c>
      <c r="F28" s="1" t="n">
        <f aca="false">F27+1</f>
        <v>26</v>
      </c>
    </row>
    <row r="29" customFormat="false" ht="15" hidden="false" customHeight="false" outlineLevel="0" collapsed="false">
      <c r="A29" s="70" t="n">
        <f aca="false">A28+1</f>
        <v>37069</v>
      </c>
      <c r="B29" s="71" t="n">
        <f aca="false">IF(AND(A29&gt;=$L$8,A29&lt;$L$9),$N$8,(IF(AND(A29&gt;=$L$9,A29&lt;$L$10),$N$9,(IF(AND(A29&gt;=$L$10,A29&lt;$L$11),$N$10,(IF(AND(A29&gt;=$L$11,A29&lt;$L$12),$N$11,(IF(A29&gt;=$L$12,$N$12,0)))))))))</f>
        <v>0.07</v>
      </c>
      <c r="C29" s="72" t="n">
        <f aca="false">$C$3</f>
        <v>13845192.1483333</v>
      </c>
      <c r="D29" s="72" t="n">
        <f aca="false">(B29/365)*C29</f>
        <v>2655.24232981735</v>
      </c>
      <c r="F29" s="1" t="n">
        <f aca="false">F28+1</f>
        <v>27</v>
      </c>
    </row>
    <row r="30" customFormat="false" ht="15" hidden="false" customHeight="false" outlineLevel="0" collapsed="false">
      <c r="A30" s="90" t="n">
        <f aca="false">A29+1</f>
        <v>37070</v>
      </c>
      <c r="B30" s="71" t="n">
        <f aca="false">IF(AND(A30&gt;=$L$8,A30&lt;$L$9),$N$8,(IF(AND(A30&gt;=$L$9,A30&lt;$L$10),$N$9,(IF(AND(A30&gt;=$L$10,A30&lt;$L$11),$N$10,(IF(AND(A30&gt;=$L$11,A30&lt;$L$12),$N$11,(IF(A30&gt;=$L$12,$N$12,0)))))))))</f>
        <v>0.0675</v>
      </c>
      <c r="C30" s="72" t="n">
        <f aca="false">$C$3</f>
        <v>13845192.1483333</v>
      </c>
      <c r="D30" s="72" t="n">
        <f aca="false">(B30/365)*C30</f>
        <v>2560.41224660959</v>
      </c>
      <c r="F30" s="1" t="n">
        <f aca="false">F29+1</f>
        <v>28</v>
      </c>
    </row>
    <row r="31" customFormat="false" ht="15" hidden="false" customHeight="false" outlineLevel="0" collapsed="false">
      <c r="A31" s="70" t="n">
        <f aca="false">A30+1</f>
        <v>37071</v>
      </c>
      <c r="B31" s="71" t="n">
        <f aca="false">IF(AND(A31&gt;=$L$8,A31&lt;$L$9),$N$8,(IF(AND(A31&gt;=$L$9,A31&lt;$L$10),$N$9,(IF(AND(A31&gt;=$L$10,A31&lt;$L$11),$N$10,(IF(AND(A31&gt;=$L$11,A31&lt;$L$12),$N$11,(IF(A31&gt;=$L$12,$N$12,0)))))))))</f>
        <v>0.0675</v>
      </c>
      <c r="C31" s="72" t="n">
        <f aca="false">$C$3</f>
        <v>13845192.1483333</v>
      </c>
      <c r="D31" s="72" t="n">
        <f aca="false">(B31/365)*C31</f>
        <v>2560.41224660959</v>
      </c>
      <c r="F31" s="1" t="n">
        <f aca="false">F30+1</f>
        <v>29</v>
      </c>
    </row>
    <row r="32" customFormat="false" ht="15" hidden="false" customHeight="false" outlineLevel="0" collapsed="false">
      <c r="A32" s="70" t="n">
        <f aca="false">A31+1</f>
        <v>37072</v>
      </c>
      <c r="B32" s="71" t="n">
        <f aca="false">IF(AND(A32&gt;=$L$8,A32&lt;$L$9),$N$8,(IF(AND(A32&gt;=$L$9,A32&lt;$L$10),$N$9,(IF(AND(A32&gt;=$L$10,A32&lt;$L$11),$N$10,(IF(AND(A32&gt;=$L$11,A32&lt;$L$12),$N$11,(IF(A32&gt;=$L$12,$N$12,0)))))))))</f>
        <v>0.0675</v>
      </c>
      <c r="C32" s="72" t="n">
        <f aca="false">$C$3</f>
        <v>13845192.1483333</v>
      </c>
      <c r="D32" s="72" t="n">
        <f aca="false">(B32/365)*C32</f>
        <v>2560.41224660959</v>
      </c>
      <c r="F32" s="91" t="n">
        <f aca="false">F31+1</f>
        <v>30</v>
      </c>
      <c r="G32" s="92" t="s">
        <v>83</v>
      </c>
    </row>
    <row r="33" customFormat="false" ht="15" hidden="false" customHeight="false" outlineLevel="0" collapsed="false">
      <c r="A33" s="70" t="n">
        <f aca="false">A32+1</f>
        <v>37073</v>
      </c>
      <c r="B33" s="71" t="n">
        <f aca="false">IF(AND(A33&gt;=$L$8,A33&lt;$L$9),$N$8,(IF(AND(A33&gt;=$L$9,A33&lt;$L$10),$N$9,(IF(AND(A33&gt;=$L$10,A33&lt;$L$11),$N$10,(IF(AND(A33&gt;=$L$11,A33&lt;$L$12),$N$11,(IF(A33&gt;=$L$12,$N$12,0)))))))))</f>
        <v>0.0675</v>
      </c>
      <c r="C33" s="72" t="n">
        <f aca="false">$C$3</f>
        <v>13845192.1483333</v>
      </c>
      <c r="D33" s="72" t="n">
        <f aca="false">(B33/365)*C33</f>
        <v>2560.41224660959</v>
      </c>
      <c r="F33" s="1" t="n">
        <f aca="false">F32+1</f>
        <v>31</v>
      </c>
      <c r="G33" s="1" t="n">
        <f aca="false">F33-$F$32</f>
        <v>1</v>
      </c>
    </row>
    <row r="34" customFormat="false" ht="15" hidden="false" customHeight="false" outlineLevel="0" collapsed="false">
      <c r="A34" s="70" t="n">
        <f aca="false">A33+1</f>
        <v>37074</v>
      </c>
      <c r="B34" s="71" t="n">
        <f aca="false">IF(AND(A34&gt;=$L$8,A34&lt;$L$9),$N$8,(IF(AND(A34&gt;=$L$9,A34&lt;$L$10),$N$9,(IF(AND(A34&gt;=$L$10,A34&lt;$L$11),$N$10,(IF(AND(A34&gt;=$L$11,A34&lt;$L$12),$N$11,(IF(A34&gt;=$L$12,$N$12,0)))))))))</f>
        <v>0.0675</v>
      </c>
      <c r="C34" s="72" t="n">
        <f aca="false">$C$3</f>
        <v>13845192.1483333</v>
      </c>
      <c r="D34" s="72" t="n">
        <f aca="false">(B34/365)*C34</f>
        <v>2560.41224660959</v>
      </c>
      <c r="F34" s="1" t="n">
        <f aca="false">F33+1</f>
        <v>32</v>
      </c>
      <c r="G34" s="1" t="n">
        <f aca="false">F34-$F$32</f>
        <v>2</v>
      </c>
    </row>
    <row r="35" customFormat="false" ht="15" hidden="false" customHeight="false" outlineLevel="0" collapsed="false">
      <c r="A35" s="70" t="n">
        <f aca="false">A34+1</f>
        <v>37075</v>
      </c>
      <c r="B35" s="71" t="n">
        <f aca="false">IF(AND(A35&gt;=$L$8,A35&lt;$L$9),$N$8,(IF(AND(A35&gt;=$L$9,A35&lt;$L$10),$N$9,(IF(AND(A35&gt;=$L$10,A35&lt;$L$11),$N$10,(IF(AND(A35&gt;=$L$11,A35&lt;$L$12),$N$11,(IF(A35&gt;=$L$12,$N$12,0)))))))))</f>
        <v>0.0675</v>
      </c>
      <c r="C35" s="72" t="n">
        <f aca="false">$C$3</f>
        <v>13845192.1483333</v>
      </c>
      <c r="D35" s="72" t="n">
        <f aca="false">(B35/365)*C35</f>
        <v>2560.41224660959</v>
      </c>
      <c r="F35" s="1" t="n">
        <f aca="false">F34+1</f>
        <v>33</v>
      </c>
      <c r="G35" s="1" t="n">
        <f aca="false">F35-$F$32</f>
        <v>3</v>
      </c>
    </row>
    <row r="36" customFormat="false" ht="15" hidden="false" customHeight="false" outlineLevel="0" collapsed="false">
      <c r="A36" s="70" t="n">
        <f aca="false">A35+1</f>
        <v>37076</v>
      </c>
      <c r="B36" s="71" t="n">
        <f aca="false">IF(AND(A36&gt;=$L$8,A36&lt;$L$9),$N$8,(IF(AND(A36&gt;=$L$9,A36&lt;$L$10),$N$9,(IF(AND(A36&gt;=$L$10,A36&lt;$L$11),$N$10,(IF(AND(A36&gt;=$L$11,A36&lt;$L$12),$N$11,(IF(A36&gt;=$L$12,$N$12,0)))))))))</f>
        <v>0.0675</v>
      </c>
      <c r="C36" s="72" t="n">
        <f aca="false">$C$3</f>
        <v>13845192.1483333</v>
      </c>
      <c r="D36" s="72" t="n">
        <f aca="false">(B36/365)*C36</f>
        <v>2560.41224660959</v>
      </c>
      <c r="F36" s="1" t="n">
        <f aca="false">F35+1</f>
        <v>34</v>
      </c>
      <c r="G36" s="1" t="n">
        <f aca="false">F36-$F$32</f>
        <v>4</v>
      </c>
    </row>
    <row r="37" customFormat="false" ht="15" hidden="false" customHeight="false" outlineLevel="0" collapsed="false">
      <c r="A37" s="70" t="n">
        <f aca="false">A36+1</f>
        <v>37077</v>
      </c>
      <c r="B37" s="71" t="n">
        <f aca="false">IF(AND(A37&gt;=$L$8,A37&lt;$L$9),$N$8,(IF(AND(A37&gt;=$L$9,A37&lt;$L$10),$N$9,(IF(AND(A37&gt;=$L$10,A37&lt;$L$11),$N$10,(IF(AND(A37&gt;=$L$11,A37&lt;$L$12),$N$11,(IF(A37&gt;=$L$12,$N$12,0)))))))))</f>
        <v>0.0675</v>
      </c>
      <c r="C37" s="72" t="n">
        <f aca="false">$C$3</f>
        <v>13845192.1483333</v>
      </c>
      <c r="D37" s="72" t="n">
        <f aca="false">(B37/365)*C37</f>
        <v>2560.41224660959</v>
      </c>
      <c r="F37" s="1" t="n">
        <f aca="false">F36+1</f>
        <v>35</v>
      </c>
      <c r="G37" s="1" t="n">
        <f aca="false">F37-$F$32</f>
        <v>5</v>
      </c>
    </row>
    <row r="38" customFormat="false" ht="15" hidden="false" customHeight="false" outlineLevel="0" collapsed="false">
      <c r="A38" s="70" t="n">
        <f aca="false">A37+1</f>
        <v>37078</v>
      </c>
      <c r="B38" s="71" t="n">
        <f aca="false">IF(AND(A38&gt;=$L$8,A38&lt;$L$9),$N$8,(IF(AND(A38&gt;=$L$9,A38&lt;$L$10),$N$9,(IF(AND(A38&gt;=$L$10,A38&lt;$L$11),$N$10,(IF(AND(A38&gt;=$L$11,A38&lt;$L$12),$N$11,(IF(A38&gt;=$L$12,$N$12,0)))))))))</f>
        <v>0.0675</v>
      </c>
      <c r="C38" s="72" t="n">
        <f aca="false">$C$3</f>
        <v>13845192.1483333</v>
      </c>
      <c r="D38" s="72" t="n">
        <f aca="false">(B38/365)*C38</f>
        <v>2560.41224660959</v>
      </c>
      <c r="F38" s="1" t="n">
        <f aca="false">F37+1</f>
        <v>36</v>
      </c>
      <c r="G38" s="1" t="n">
        <f aca="false">F38-$F$32</f>
        <v>6</v>
      </c>
    </row>
    <row r="39" customFormat="false" ht="15" hidden="false" customHeight="false" outlineLevel="0" collapsed="false">
      <c r="A39" s="70" t="n">
        <f aca="false">A38+1</f>
        <v>37079</v>
      </c>
      <c r="B39" s="71" t="n">
        <f aca="false">IF(AND(A39&gt;=$L$8,A39&lt;$L$9),$N$8,(IF(AND(A39&gt;=$L$9,A39&lt;$L$10),$N$9,(IF(AND(A39&gt;=$L$10,A39&lt;$L$11),$N$10,(IF(AND(A39&gt;=$L$11,A39&lt;$L$12),$N$11,(IF(A39&gt;=$L$12,$N$12,0)))))))))</f>
        <v>0.0675</v>
      </c>
      <c r="C39" s="72" t="n">
        <f aca="false">$C$3</f>
        <v>13845192.1483333</v>
      </c>
      <c r="D39" s="72" t="n">
        <f aca="false">(B39/365)*C39</f>
        <v>2560.41224660959</v>
      </c>
      <c r="F39" s="1" t="n">
        <f aca="false">F38+1</f>
        <v>37</v>
      </c>
      <c r="G39" s="1" t="n">
        <f aca="false">F39-$F$32</f>
        <v>7</v>
      </c>
    </row>
    <row r="40" customFormat="false" ht="15" hidden="false" customHeight="false" outlineLevel="0" collapsed="false">
      <c r="A40" s="70" t="n">
        <f aca="false">A39+1</f>
        <v>37080</v>
      </c>
      <c r="B40" s="71" t="n">
        <f aca="false">IF(AND(A40&gt;=$L$8,A40&lt;$L$9),$N$8,(IF(AND(A40&gt;=$L$9,A40&lt;$L$10),$N$9,(IF(AND(A40&gt;=$L$10,A40&lt;$L$11),$N$10,(IF(AND(A40&gt;=$L$11,A40&lt;$L$12),$N$11,(IF(A40&gt;=$L$12,$N$12,0)))))))))</f>
        <v>0.0675</v>
      </c>
      <c r="C40" s="72" t="n">
        <f aca="false">$C$3</f>
        <v>13845192.1483333</v>
      </c>
      <c r="D40" s="72" t="n">
        <f aca="false">(B40/365)*C40</f>
        <v>2560.41224660959</v>
      </c>
      <c r="F40" s="1" t="n">
        <f aca="false">F39+1</f>
        <v>38</v>
      </c>
      <c r="G40" s="1" t="n">
        <f aca="false">F40-$F$32</f>
        <v>8</v>
      </c>
    </row>
    <row r="41" customFormat="false" ht="15" hidden="false" customHeight="false" outlineLevel="0" collapsed="false">
      <c r="A41" s="70" t="n">
        <f aca="false">A40+1</f>
        <v>37081</v>
      </c>
      <c r="B41" s="71" t="n">
        <f aca="false">IF(AND(A41&gt;=$L$8,A41&lt;$L$9),$N$8,(IF(AND(A41&gt;=$L$9,A41&lt;$L$10),$N$9,(IF(AND(A41&gt;=$L$10,A41&lt;$L$11),$N$10,(IF(AND(A41&gt;=$L$11,A41&lt;$L$12),$N$11,(IF(A41&gt;=$L$12,$N$12,0)))))))))</f>
        <v>0.0675</v>
      </c>
      <c r="C41" s="72" t="n">
        <f aca="false">$C$3</f>
        <v>13845192.1483333</v>
      </c>
      <c r="D41" s="72" t="n">
        <f aca="false">(B41/365)*C41</f>
        <v>2560.41224660959</v>
      </c>
      <c r="F41" s="1" t="n">
        <f aca="false">F40+1</f>
        <v>39</v>
      </c>
      <c r="G41" s="1" t="n">
        <f aca="false">F41-$F$32</f>
        <v>9</v>
      </c>
    </row>
    <row r="42" customFormat="false" ht="15" hidden="false" customHeight="false" outlineLevel="0" collapsed="false">
      <c r="A42" s="70" t="n">
        <f aca="false">A41+1</f>
        <v>37082</v>
      </c>
      <c r="B42" s="71" t="n">
        <f aca="false">IF(AND(A42&gt;=$L$8,A42&lt;$L$9),$N$8,(IF(AND(A42&gt;=$L$9,A42&lt;$L$10),$N$9,(IF(AND(A42&gt;=$L$10,A42&lt;$L$11),$N$10,(IF(AND(A42&gt;=$L$11,A42&lt;$L$12),$N$11,(IF(A42&gt;=$L$12,$N$12,0)))))))))</f>
        <v>0.0675</v>
      </c>
      <c r="C42" s="72" t="n">
        <f aca="false">$C$3</f>
        <v>13845192.1483333</v>
      </c>
      <c r="D42" s="72" t="n">
        <f aca="false">(B42/365)*C42</f>
        <v>2560.41224660959</v>
      </c>
      <c r="F42" s="1" t="n">
        <f aca="false">F41+1</f>
        <v>40</v>
      </c>
      <c r="G42" s="1" t="n">
        <f aca="false">F42-$F$32</f>
        <v>10</v>
      </c>
    </row>
    <row r="43" customFormat="false" ht="15" hidden="false" customHeight="false" outlineLevel="0" collapsed="false">
      <c r="A43" s="70" t="n">
        <f aca="false">A42+1</f>
        <v>37083</v>
      </c>
      <c r="B43" s="71" t="n">
        <f aca="false">IF(AND(A43&gt;=$L$8,A43&lt;$L$9),$N$8,(IF(AND(A43&gt;=$L$9,A43&lt;$L$10),$N$9,(IF(AND(A43&gt;=$L$10,A43&lt;$L$11),$N$10,(IF(AND(A43&gt;=$L$11,A43&lt;$L$12),$N$11,(IF(A43&gt;=$L$12,$N$12,0)))))))))</f>
        <v>0.0675</v>
      </c>
      <c r="C43" s="72" t="n">
        <f aca="false">$C$3</f>
        <v>13845192.1483333</v>
      </c>
      <c r="D43" s="72" t="n">
        <f aca="false">(B43/365)*C43</f>
        <v>2560.41224660959</v>
      </c>
      <c r="F43" s="1" t="n">
        <f aca="false">F42+1</f>
        <v>41</v>
      </c>
      <c r="G43" s="1" t="n">
        <f aca="false">F43-$F$32</f>
        <v>11</v>
      </c>
    </row>
    <row r="44" customFormat="false" ht="15" hidden="false" customHeight="false" outlineLevel="0" collapsed="false">
      <c r="A44" s="70" t="n">
        <f aca="false">A43+1</f>
        <v>37084</v>
      </c>
      <c r="B44" s="71" t="n">
        <f aca="false">IF(AND(A44&gt;=$L$8,A44&lt;$L$9),$N$8,(IF(AND(A44&gt;=$L$9,A44&lt;$L$10),$N$9,(IF(AND(A44&gt;=$L$10,A44&lt;$L$11),$N$10,(IF(AND(A44&gt;=$L$11,A44&lt;$L$12),$N$11,(IF(A44&gt;=$L$12,$N$12,0)))))))))</f>
        <v>0.0675</v>
      </c>
      <c r="C44" s="72" t="n">
        <f aca="false">$C$3</f>
        <v>13845192.1483333</v>
      </c>
      <c r="D44" s="72" t="n">
        <f aca="false">(B44/365)*C44</f>
        <v>2560.41224660959</v>
      </c>
      <c r="F44" s="1" t="n">
        <f aca="false">F43+1</f>
        <v>42</v>
      </c>
      <c r="G44" s="1" t="n">
        <f aca="false">F44-$F$32</f>
        <v>12</v>
      </c>
    </row>
    <row r="45" customFormat="false" ht="15" hidden="false" customHeight="false" outlineLevel="0" collapsed="false">
      <c r="A45" s="70" t="n">
        <f aca="false">A44+1</f>
        <v>37085</v>
      </c>
      <c r="B45" s="71" t="n">
        <f aca="false">IF(AND(A45&gt;=$L$8,A45&lt;$L$9),$N$8,(IF(AND(A45&gt;=$L$9,A45&lt;$L$10),$N$9,(IF(AND(A45&gt;=$L$10,A45&lt;$L$11),$N$10,(IF(AND(A45&gt;=$L$11,A45&lt;$L$12),$N$11,(IF(A45&gt;=$L$12,$N$12,0)))))))))</f>
        <v>0.0675</v>
      </c>
      <c r="C45" s="72" t="n">
        <f aca="false">$C$3</f>
        <v>13845192.1483333</v>
      </c>
      <c r="D45" s="72" t="n">
        <f aca="false">(B45/365)*C45</f>
        <v>2560.41224660959</v>
      </c>
      <c r="F45" s="1" t="n">
        <f aca="false">F44+1</f>
        <v>43</v>
      </c>
      <c r="G45" s="1" t="n">
        <f aca="false">F45-$F$32</f>
        <v>13</v>
      </c>
    </row>
    <row r="46" customFormat="false" ht="15" hidden="false" customHeight="false" outlineLevel="0" collapsed="false">
      <c r="A46" s="70" t="n">
        <f aca="false">A45+1</f>
        <v>37086</v>
      </c>
      <c r="B46" s="71" t="n">
        <f aca="false">IF(AND(A46&gt;=$L$8,A46&lt;$L$9),$N$8,(IF(AND(A46&gt;=$L$9,A46&lt;$L$10),$N$9,(IF(AND(A46&gt;=$L$10,A46&lt;$L$11),$N$10,(IF(AND(A46&gt;=$L$11,A46&lt;$L$12),$N$11,(IF(A46&gt;=$L$12,$N$12,0)))))))))</f>
        <v>0.0675</v>
      </c>
      <c r="C46" s="72" t="n">
        <f aca="false">$C$3</f>
        <v>13845192.1483333</v>
      </c>
      <c r="D46" s="72" t="n">
        <f aca="false">(B46/365)*C46</f>
        <v>2560.41224660959</v>
      </c>
      <c r="F46" s="1" t="n">
        <f aca="false">F45+1</f>
        <v>44</v>
      </c>
      <c r="G46" s="1" t="n">
        <f aca="false">F46-$F$32</f>
        <v>14</v>
      </c>
    </row>
    <row r="47" customFormat="false" ht="15" hidden="false" customHeight="false" outlineLevel="0" collapsed="false">
      <c r="A47" s="70" t="n">
        <f aca="false">A46+1</f>
        <v>37087</v>
      </c>
      <c r="B47" s="71" t="n">
        <f aca="false">IF(AND(A47&gt;=$L$8,A47&lt;$L$9),$N$8,(IF(AND(A47&gt;=$L$9,A47&lt;$L$10),$N$9,(IF(AND(A47&gt;=$L$10,A47&lt;$L$11),$N$10,(IF(AND(A47&gt;=$L$11,A47&lt;$L$12),$N$11,(IF(A47&gt;=$L$12,$N$12,0)))))))))</f>
        <v>0.0675</v>
      </c>
      <c r="C47" s="72" t="n">
        <f aca="false">$C$3</f>
        <v>13845192.1483333</v>
      </c>
      <c r="D47" s="72" t="n">
        <f aca="false">(B47/365)*C47</f>
        <v>2560.41224660959</v>
      </c>
      <c r="F47" s="1" t="n">
        <f aca="false">F46+1</f>
        <v>45</v>
      </c>
      <c r="G47" s="1" t="n">
        <f aca="false">F47-$F$32</f>
        <v>15</v>
      </c>
    </row>
    <row r="48" customFormat="false" ht="15" hidden="false" customHeight="false" outlineLevel="0" collapsed="false">
      <c r="A48" s="70" t="n">
        <f aca="false">A47+1</f>
        <v>37088</v>
      </c>
      <c r="B48" s="71" t="n">
        <f aca="false">IF(AND(A48&gt;=$L$8,A48&lt;$L$9),$N$8,(IF(AND(A48&gt;=$L$9,A48&lt;$L$10),$N$9,(IF(AND(A48&gt;=$L$10,A48&lt;$L$11),$N$10,(IF(AND(A48&gt;=$L$11,A48&lt;$L$12),$N$11,(IF(A48&gt;=$L$12,$N$12,0)))))))))</f>
        <v>0.0675</v>
      </c>
      <c r="C48" s="72" t="n">
        <f aca="false">$C$3</f>
        <v>13845192.1483333</v>
      </c>
      <c r="D48" s="72" t="n">
        <f aca="false">(B48/365)*C48</f>
        <v>2560.41224660959</v>
      </c>
      <c r="F48" s="1" t="n">
        <f aca="false">F47+1</f>
        <v>46</v>
      </c>
      <c r="G48" s="1" t="n">
        <f aca="false">F48-$F$32</f>
        <v>16</v>
      </c>
    </row>
    <row r="49" customFormat="false" ht="15" hidden="false" customHeight="false" outlineLevel="0" collapsed="false">
      <c r="A49" s="70" t="n">
        <f aca="false">A48+1</f>
        <v>37089</v>
      </c>
      <c r="B49" s="71" t="n">
        <f aca="false">IF(AND(A49&gt;=$L$8,A49&lt;$L$9),$N$8,(IF(AND(A49&gt;=$L$9,A49&lt;$L$10),$N$9,(IF(AND(A49&gt;=$L$10,A49&lt;$L$11),$N$10,(IF(AND(A49&gt;=$L$11,A49&lt;$L$12),$N$11,(IF(A49&gt;=$L$12,$N$12,0)))))))))</f>
        <v>0.0675</v>
      </c>
      <c r="C49" s="72" t="n">
        <f aca="false">$C$3</f>
        <v>13845192.1483333</v>
      </c>
      <c r="D49" s="72" t="n">
        <f aca="false">(B49/365)*C49</f>
        <v>2560.41224660959</v>
      </c>
      <c r="F49" s="1" t="n">
        <f aca="false">F48+1</f>
        <v>47</v>
      </c>
      <c r="G49" s="1" t="n">
        <f aca="false">F49-$F$32</f>
        <v>17</v>
      </c>
    </row>
    <row r="50" customFormat="false" ht="15" hidden="false" customHeight="false" outlineLevel="0" collapsed="false">
      <c r="A50" s="70" t="n">
        <f aca="false">A49+1</f>
        <v>37090</v>
      </c>
      <c r="B50" s="71" t="n">
        <f aca="false">IF(AND(A50&gt;=$L$8,A50&lt;$L$9),$N$8,(IF(AND(A50&gt;=$L$9,A50&lt;$L$10),$N$9,(IF(AND(A50&gt;=$L$10,A50&lt;$L$11),$N$10,(IF(AND(A50&gt;=$L$11,A50&lt;$L$12),$N$11,(IF(A50&gt;=$L$12,$N$12,0)))))))))</f>
        <v>0.0675</v>
      </c>
      <c r="C50" s="72" t="n">
        <f aca="false">$C$3</f>
        <v>13845192.1483333</v>
      </c>
      <c r="D50" s="72" t="n">
        <f aca="false">(B50/365)*C50</f>
        <v>2560.41224660959</v>
      </c>
      <c r="F50" s="1" t="n">
        <f aca="false">F49+1</f>
        <v>48</v>
      </c>
      <c r="G50" s="1" t="n">
        <f aca="false">F50-$F$32</f>
        <v>18</v>
      </c>
    </row>
    <row r="51" customFormat="false" ht="15" hidden="false" customHeight="false" outlineLevel="0" collapsed="false">
      <c r="A51" s="70" t="n">
        <f aca="false">A50+1</f>
        <v>37091</v>
      </c>
      <c r="B51" s="71" t="n">
        <f aca="false">IF(AND(A51&gt;=$L$8,A51&lt;$L$9),$N$8,(IF(AND(A51&gt;=$L$9,A51&lt;$L$10),$N$9,(IF(AND(A51&gt;=$L$10,A51&lt;$L$11),$N$10,(IF(AND(A51&gt;=$L$11,A51&lt;$L$12),$N$11,(IF(A51&gt;=$L$12,$N$12,0)))))))))</f>
        <v>0.0675</v>
      </c>
      <c r="C51" s="72" t="n">
        <f aca="false">$C$3</f>
        <v>13845192.1483333</v>
      </c>
      <c r="D51" s="72" t="n">
        <f aca="false">(B51/365)*C51</f>
        <v>2560.41224660959</v>
      </c>
      <c r="F51" s="1" t="n">
        <f aca="false">F50+1</f>
        <v>49</v>
      </c>
      <c r="G51" s="1" t="n">
        <f aca="false">F51-$F$32</f>
        <v>19</v>
      </c>
    </row>
    <row r="52" customFormat="false" ht="15" hidden="false" customHeight="false" outlineLevel="0" collapsed="false">
      <c r="A52" s="70" t="n">
        <f aca="false">A51+1</f>
        <v>37092</v>
      </c>
      <c r="B52" s="71" t="n">
        <f aca="false">IF(AND(A52&gt;=$L$8,A52&lt;$L$9),$N$8,(IF(AND(A52&gt;=$L$9,A52&lt;$L$10),$N$9,(IF(AND(A52&gt;=$L$10,A52&lt;$L$11),$N$10,(IF(AND(A52&gt;=$L$11,A52&lt;$L$12),$N$11,(IF(A52&gt;=$L$12,$N$12,0)))))))))</f>
        <v>0.0675</v>
      </c>
      <c r="C52" s="72" t="n">
        <f aca="false">$C$3</f>
        <v>13845192.1483333</v>
      </c>
      <c r="D52" s="72" t="n">
        <f aca="false">(B52/365)*C52</f>
        <v>2560.41224660959</v>
      </c>
      <c r="F52" s="1" t="n">
        <f aca="false">F51+1</f>
        <v>50</v>
      </c>
      <c r="G52" s="1" t="n">
        <f aca="false">F52-$F$32</f>
        <v>20</v>
      </c>
    </row>
    <row r="53" customFormat="false" ht="15" hidden="false" customHeight="false" outlineLevel="0" collapsed="false">
      <c r="A53" s="70" t="n">
        <f aca="false">A52+1</f>
        <v>37093</v>
      </c>
      <c r="B53" s="71" t="n">
        <f aca="false">IF(AND(A53&gt;=$L$8,A53&lt;$L$9),$N$8,(IF(AND(A53&gt;=$L$9,A53&lt;$L$10),$N$9,(IF(AND(A53&gt;=$L$10,A53&lt;$L$11),$N$10,(IF(AND(A53&gt;=$L$11,A53&lt;$L$12),$N$11,(IF(A53&gt;=$L$12,$N$12,0)))))))))</f>
        <v>0.0675</v>
      </c>
      <c r="C53" s="72" t="n">
        <f aca="false">$C$3</f>
        <v>13845192.1483333</v>
      </c>
      <c r="D53" s="72" t="n">
        <f aca="false">(B53/365)*C53</f>
        <v>2560.41224660959</v>
      </c>
      <c r="F53" s="1" t="n">
        <f aca="false">F52+1</f>
        <v>51</v>
      </c>
      <c r="G53" s="1" t="n">
        <f aca="false">F53-$F$32</f>
        <v>21</v>
      </c>
    </row>
    <row r="54" customFormat="false" ht="15" hidden="false" customHeight="false" outlineLevel="0" collapsed="false">
      <c r="A54" s="70" t="n">
        <f aca="false">A53+1</f>
        <v>37094</v>
      </c>
      <c r="B54" s="71" t="n">
        <f aca="false">IF(AND(A54&gt;=$L$8,A54&lt;$L$9),$N$8,(IF(AND(A54&gt;=$L$9,A54&lt;$L$10),$N$9,(IF(AND(A54&gt;=$L$10,A54&lt;$L$11),$N$10,(IF(AND(A54&gt;=$L$11,A54&lt;$L$12),$N$11,(IF(A54&gt;=$L$12,$N$12,0)))))))))</f>
        <v>0.0675</v>
      </c>
      <c r="C54" s="72" t="n">
        <f aca="false">$C$3</f>
        <v>13845192.1483333</v>
      </c>
      <c r="D54" s="72" t="n">
        <f aca="false">(B54/365)*C54</f>
        <v>2560.41224660959</v>
      </c>
      <c r="F54" s="1" t="n">
        <f aca="false">F53+1</f>
        <v>52</v>
      </c>
      <c r="G54" s="1" t="n">
        <f aca="false">F54-$F$32</f>
        <v>22</v>
      </c>
    </row>
    <row r="55" customFormat="false" ht="15" hidden="false" customHeight="false" outlineLevel="0" collapsed="false">
      <c r="A55" s="70" t="n">
        <f aca="false">A54+1</f>
        <v>37095</v>
      </c>
      <c r="B55" s="71" t="n">
        <f aca="false">IF(AND(A55&gt;=$L$8,A55&lt;$L$9),$N$8,(IF(AND(A55&gt;=$L$9,A55&lt;$L$10),$N$9,(IF(AND(A55&gt;=$L$10,A55&lt;$L$11),$N$10,(IF(AND(A55&gt;=$L$11,A55&lt;$L$12),$N$11,(IF(A55&gt;=$L$12,$N$12,0)))))))))</f>
        <v>0.0675</v>
      </c>
      <c r="C55" s="72" t="n">
        <f aca="false">$C$3</f>
        <v>13845192.1483333</v>
      </c>
      <c r="D55" s="72" t="n">
        <f aca="false">(B55/365)*C55</f>
        <v>2560.41224660959</v>
      </c>
      <c r="F55" s="1" t="n">
        <f aca="false">F54+1</f>
        <v>53</v>
      </c>
      <c r="G55" s="1" t="n">
        <f aca="false">F55-$F$32</f>
        <v>23</v>
      </c>
    </row>
    <row r="56" customFormat="false" ht="15" hidden="false" customHeight="false" outlineLevel="0" collapsed="false">
      <c r="A56" s="70" t="n">
        <f aca="false">A55+1</f>
        <v>37096</v>
      </c>
      <c r="B56" s="71" t="n">
        <f aca="false">IF(AND(A56&gt;=$L$8,A56&lt;$L$9),$N$8,(IF(AND(A56&gt;=$L$9,A56&lt;$L$10),$N$9,(IF(AND(A56&gt;=$L$10,A56&lt;$L$11),$N$10,(IF(AND(A56&gt;=$L$11,A56&lt;$L$12),$N$11,(IF(A56&gt;=$L$12,$N$12,0)))))))))</f>
        <v>0.0675</v>
      </c>
      <c r="C56" s="72" t="n">
        <f aca="false">$C$3</f>
        <v>13845192.1483333</v>
      </c>
      <c r="D56" s="72" t="n">
        <f aca="false">(B56/365)*C56</f>
        <v>2560.41224660959</v>
      </c>
      <c r="F56" s="1" t="n">
        <f aca="false">F55+1</f>
        <v>54</v>
      </c>
      <c r="G56" s="1" t="n">
        <f aca="false">F56-$F$32</f>
        <v>24</v>
      </c>
    </row>
    <row r="57" customFormat="false" ht="15" hidden="false" customHeight="false" outlineLevel="0" collapsed="false">
      <c r="A57" s="70" t="n">
        <f aca="false">A56+1</f>
        <v>37097</v>
      </c>
      <c r="B57" s="71" t="n">
        <f aca="false">IF(AND(A57&gt;=$L$8,A57&lt;$L$9),$N$8,(IF(AND(A57&gt;=$L$9,A57&lt;$L$10),$N$9,(IF(AND(A57&gt;=$L$10,A57&lt;$L$11),$N$10,(IF(AND(A57&gt;=$L$11,A57&lt;$L$12),$N$11,(IF(A57&gt;=$L$12,$N$12,0)))))))))</f>
        <v>0.0675</v>
      </c>
      <c r="C57" s="72" t="n">
        <f aca="false">$C$3</f>
        <v>13845192.1483333</v>
      </c>
      <c r="D57" s="72" t="n">
        <f aca="false">(B57/365)*C57</f>
        <v>2560.41224660959</v>
      </c>
      <c r="F57" s="1" t="n">
        <f aca="false">F56+1</f>
        <v>55</v>
      </c>
      <c r="G57" s="1" t="n">
        <f aca="false">F57-$F$32</f>
        <v>25</v>
      </c>
    </row>
    <row r="58" customFormat="false" ht="15" hidden="false" customHeight="false" outlineLevel="0" collapsed="false">
      <c r="A58" s="70" t="n">
        <f aca="false">A57+1</f>
        <v>37098</v>
      </c>
      <c r="B58" s="71" t="n">
        <f aca="false">IF(AND(A58&gt;=$L$8,A58&lt;$L$9),$N$8,(IF(AND(A58&gt;=$L$9,A58&lt;$L$10),$N$9,(IF(AND(A58&gt;=$L$10,A58&lt;$L$11),$N$10,(IF(AND(A58&gt;=$L$11,A58&lt;$L$12),$N$11,(IF(A58&gt;=$L$12,$N$12,0)))))))))</f>
        <v>0.0675</v>
      </c>
      <c r="C58" s="72" t="n">
        <f aca="false">$C$3</f>
        <v>13845192.1483333</v>
      </c>
      <c r="D58" s="72" t="n">
        <f aca="false">(B58/365)*C58</f>
        <v>2560.41224660959</v>
      </c>
      <c r="F58" s="1" t="n">
        <f aca="false">F57+1</f>
        <v>56</v>
      </c>
      <c r="G58" s="1" t="n">
        <f aca="false">F58-$F$32</f>
        <v>26</v>
      </c>
    </row>
    <row r="59" customFormat="false" ht="15" hidden="false" customHeight="false" outlineLevel="0" collapsed="false">
      <c r="A59" s="70" t="n">
        <f aca="false">A58+1</f>
        <v>37099</v>
      </c>
      <c r="B59" s="71" t="n">
        <f aca="false">IF(AND(A59&gt;=$L$8,A59&lt;$L$9),$N$8,(IF(AND(A59&gt;=$L$9,A59&lt;$L$10),$N$9,(IF(AND(A59&gt;=$L$10,A59&lt;$L$11),$N$10,(IF(AND(A59&gt;=$L$11,A59&lt;$L$12),$N$11,(IF(A59&gt;=$L$12,$N$12,0)))))))))</f>
        <v>0.0675</v>
      </c>
      <c r="C59" s="72" t="n">
        <f aca="false">$C$3</f>
        <v>13845192.1483333</v>
      </c>
      <c r="D59" s="72" t="n">
        <f aca="false">(B59/365)*C59</f>
        <v>2560.41224660959</v>
      </c>
      <c r="F59" s="1" t="n">
        <f aca="false">F58+1</f>
        <v>57</v>
      </c>
      <c r="G59" s="1" t="n">
        <f aca="false">F59-$F$32</f>
        <v>27</v>
      </c>
    </row>
    <row r="60" customFormat="false" ht="15" hidden="false" customHeight="false" outlineLevel="0" collapsed="false">
      <c r="A60" s="70" t="n">
        <f aca="false">A59+1</f>
        <v>37100</v>
      </c>
      <c r="B60" s="71" t="n">
        <f aca="false">IF(AND(A60&gt;=$L$8,A60&lt;$L$9),$N$8,(IF(AND(A60&gt;=$L$9,A60&lt;$L$10),$N$9,(IF(AND(A60&gt;=$L$10,A60&lt;$L$11),$N$10,(IF(AND(A60&gt;=$L$11,A60&lt;$L$12),$N$11,(IF(A60&gt;=$L$12,$N$12,0)))))))))</f>
        <v>0.0675</v>
      </c>
      <c r="C60" s="72" t="n">
        <f aca="false">$C$3</f>
        <v>13845192.1483333</v>
      </c>
      <c r="D60" s="72" t="n">
        <f aca="false">(B60/365)*C60</f>
        <v>2560.41224660959</v>
      </c>
      <c r="F60" s="1" t="n">
        <f aca="false">F59+1</f>
        <v>58</v>
      </c>
      <c r="G60" s="1" t="n">
        <f aca="false">F60-$F$32</f>
        <v>28</v>
      </c>
    </row>
    <row r="61" customFormat="false" ht="15" hidden="false" customHeight="false" outlineLevel="0" collapsed="false">
      <c r="A61" s="70" t="n">
        <f aca="false">A60+1</f>
        <v>37101</v>
      </c>
      <c r="B61" s="71" t="n">
        <f aca="false">IF(AND(A61&gt;=$L$8,A61&lt;$L$9),$N$8,(IF(AND(A61&gt;=$L$9,A61&lt;$L$10),$N$9,(IF(AND(A61&gt;=$L$10,A61&lt;$L$11),$N$10,(IF(AND(A61&gt;=$L$11,A61&lt;$L$12),$N$11,(IF(A61&gt;=$L$12,$N$12,0)))))))))</f>
        <v>0.0675</v>
      </c>
      <c r="C61" s="72" t="n">
        <f aca="false">$C$3</f>
        <v>13845192.1483333</v>
      </c>
      <c r="D61" s="72" t="n">
        <f aca="false">(B61/365)*C61</f>
        <v>2560.41224660959</v>
      </c>
      <c r="F61" s="1" t="n">
        <f aca="false">F60+1</f>
        <v>59</v>
      </c>
      <c r="G61" s="1" t="n">
        <f aca="false">F61-$F$32</f>
        <v>29</v>
      </c>
    </row>
    <row r="62" customFormat="false" ht="15" hidden="false" customHeight="false" outlineLevel="0" collapsed="false">
      <c r="A62" s="70" t="n">
        <f aca="false">A61+1</f>
        <v>37102</v>
      </c>
      <c r="B62" s="71" t="n">
        <f aca="false">IF(AND(A62&gt;=$L$8,A62&lt;$L$9),$N$8,(IF(AND(A62&gt;=$L$9,A62&lt;$L$10),$N$9,(IF(AND(A62&gt;=$L$10,A62&lt;$L$11),$N$10,(IF(AND(A62&gt;=$L$11,A62&lt;$L$12),$N$11,(IF(A62&gt;=$L$12,$N$12,0)))))))))</f>
        <v>0.0675</v>
      </c>
      <c r="C62" s="72" t="n">
        <f aca="false">$C$3</f>
        <v>13845192.1483333</v>
      </c>
      <c r="D62" s="72" t="n">
        <f aca="false">(B62/365)*C62</f>
        <v>2560.41224660959</v>
      </c>
      <c r="F62" s="1" t="n">
        <f aca="false">F61+1</f>
        <v>60</v>
      </c>
      <c r="G62" s="1" t="n">
        <f aca="false">F62-$F$32</f>
        <v>30</v>
      </c>
    </row>
    <row r="63" customFormat="false" ht="15" hidden="false" customHeight="false" outlineLevel="0" collapsed="false">
      <c r="A63" s="70" t="n">
        <f aca="false">A62+1</f>
        <v>37103</v>
      </c>
      <c r="B63" s="71" t="n">
        <f aca="false">IF(AND(A63&gt;=$L$8,A63&lt;$L$9),$N$8,(IF(AND(A63&gt;=$L$9,A63&lt;$L$10),$N$9,(IF(AND(A63&gt;=$L$10,A63&lt;$L$11),$N$10,(IF(AND(A63&gt;=$L$11,A63&lt;$L$12),$N$11,(IF(A63&gt;=$L$12,$N$12,0)))))))))</f>
        <v>0.0675</v>
      </c>
      <c r="C63" s="72" t="n">
        <f aca="false">$C$3</f>
        <v>13845192.1483333</v>
      </c>
      <c r="D63" s="72" t="n">
        <f aca="false">(B63/365)*C63</f>
        <v>2560.41224660959</v>
      </c>
      <c r="F63" s="1" t="n">
        <f aca="false">F62+1</f>
        <v>61</v>
      </c>
      <c r="G63" s="91" t="n">
        <f aca="false">F63-$F$32</f>
        <v>31</v>
      </c>
      <c r="H63" s="92" t="s">
        <v>84</v>
      </c>
    </row>
    <row r="64" customFormat="false" ht="15" hidden="false" customHeight="false" outlineLevel="0" collapsed="false">
      <c r="A64" s="70" t="n">
        <f aca="false">A63+1</f>
        <v>37104</v>
      </c>
      <c r="B64" s="71" t="n">
        <f aca="false">IF(AND(A64&gt;=$L$8,A64&lt;$L$9),$N$8,(IF(AND(A64&gt;=$L$9,A64&lt;$L$10),$N$9,(IF(AND(A64&gt;=$L$10,A64&lt;$L$11),$N$10,(IF(AND(A64&gt;=$L$11,A64&lt;$L$12),$N$11,(IF(A64&gt;=$L$12,$N$12,0)))))))))</f>
        <v>0.0675</v>
      </c>
      <c r="C64" s="72" t="n">
        <f aca="false">$C$3</f>
        <v>13845192.1483333</v>
      </c>
      <c r="D64" s="72" t="n">
        <f aca="false">(B64/365)*C64</f>
        <v>2560.41224660959</v>
      </c>
      <c r="F64" s="1" t="n">
        <f aca="false">F63+1</f>
        <v>62</v>
      </c>
      <c r="H64" s="1" t="n">
        <f aca="false">F64-$F$63</f>
        <v>1</v>
      </c>
    </row>
    <row r="65" customFormat="false" ht="15" hidden="false" customHeight="false" outlineLevel="0" collapsed="false">
      <c r="A65" s="70" t="n">
        <f aca="false">A64+1</f>
        <v>37105</v>
      </c>
      <c r="B65" s="71" t="n">
        <f aca="false">IF(AND(A65&gt;=$L$8,A65&lt;$L$9),$N$8,(IF(AND(A65&gt;=$L$9,A65&lt;$L$10),$N$9,(IF(AND(A65&gt;=$L$10,A65&lt;$L$11),$N$10,(IF(AND(A65&gt;=$L$11,A65&lt;$L$12),$N$11,(IF(A65&gt;=$L$12,$N$12,0)))))))))</f>
        <v>0.0675</v>
      </c>
      <c r="C65" s="72" t="n">
        <f aca="false">$C$3</f>
        <v>13845192.1483333</v>
      </c>
      <c r="D65" s="72" t="n">
        <f aca="false">(B65/365)*C65</f>
        <v>2560.41224660959</v>
      </c>
      <c r="F65" s="1" t="n">
        <f aca="false">F64+1</f>
        <v>63</v>
      </c>
      <c r="H65" s="1" t="n">
        <f aca="false">F65-$F$63</f>
        <v>2</v>
      </c>
    </row>
    <row r="66" customFormat="false" ht="15" hidden="false" customHeight="false" outlineLevel="0" collapsed="false">
      <c r="A66" s="70" t="n">
        <f aca="false">A65+1</f>
        <v>37106</v>
      </c>
      <c r="B66" s="71" t="n">
        <f aca="false">IF(AND(A66&gt;=$L$8,A66&lt;$L$9),$N$8,(IF(AND(A66&gt;=$L$9,A66&lt;$L$10),$N$9,(IF(AND(A66&gt;=$L$10,A66&lt;$L$11),$N$10,(IF(AND(A66&gt;=$L$11,A66&lt;$L$12),$N$11,(IF(A66&gt;=$L$12,$N$12,0)))))))))</f>
        <v>0.0675</v>
      </c>
      <c r="C66" s="72" t="n">
        <f aca="false">$C$3</f>
        <v>13845192.1483333</v>
      </c>
      <c r="D66" s="72" t="n">
        <f aca="false">(B66/365)*C66</f>
        <v>2560.41224660959</v>
      </c>
      <c r="F66" s="1" t="n">
        <f aca="false">F65+1</f>
        <v>64</v>
      </c>
      <c r="H66" s="1" t="n">
        <f aca="false">F66-$F$63</f>
        <v>3</v>
      </c>
    </row>
    <row r="67" customFormat="false" ht="15" hidden="false" customHeight="false" outlineLevel="0" collapsed="false">
      <c r="A67" s="70" t="n">
        <f aca="false">A66+1</f>
        <v>37107</v>
      </c>
      <c r="B67" s="71" t="n">
        <f aca="false">IF(AND(A67&gt;=$L$8,A67&lt;$L$9),$N$8,(IF(AND(A67&gt;=$L$9,A67&lt;$L$10),$N$9,(IF(AND(A67&gt;=$L$10,A67&lt;$L$11),$N$10,(IF(AND(A67&gt;=$L$11,A67&lt;$L$12),$N$11,(IF(A67&gt;=$L$12,$N$12,0)))))))))</f>
        <v>0.0675</v>
      </c>
      <c r="C67" s="72" t="n">
        <f aca="false">$C$3</f>
        <v>13845192.1483333</v>
      </c>
      <c r="D67" s="72" t="n">
        <f aca="false">(B67/365)*C67</f>
        <v>2560.41224660959</v>
      </c>
      <c r="F67" s="1" t="n">
        <f aca="false">F66+1</f>
        <v>65</v>
      </c>
      <c r="H67" s="1" t="n">
        <f aca="false">F67-$F$63</f>
        <v>4</v>
      </c>
    </row>
    <row r="68" customFormat="false" ht="15" hidden="false" customHeight="false" outlineLevel="0" collapsed="false">
      <c r="A68" s="70" t="n">
        <f aca="false">A67+1</f>
        <v>37108</v>
      </c>
      <c r="B68" s="71" t="n">
        <f aca="false">IF(AND(A68&gt;=$L$8,A68&lt;$L$9),$N$8,(IF(AND(A68&gt;=$L$9,A68&lt;$L$10),$N$9,(IF(AND(A68&gt;=$L$10,A68&lt;$L$11),$N$10,(IF(AND(A68&gt;=$L$11,A68&lt;$L$12),$N$11,(IF(A68&gt;=$L$12,$N$12,0)))))))))</f>
        <v>0.0675</v>
      </c>
      <c r="C68" s="72" t="n">
        <f aca="false">$C$3</f>
        <v>13845192.1483333</v>
      </c>
      <c r="D68" s="72" t="n">
        <f aca="false">(B68/365)*C68</f>
        <v>2560.41224660959</v>
      </c>
      <c r="F68" s="1" t="n">
        <f aca="false">F67+1</f>
        <v>66</v>
      </c>
      <c r="H68" s="1" t="n">
        <f aca="false">F68-$F$63</f>
        <v>5</v>
      </c>
    </row>
    <row r="69" customFormat="false" ht="15.75" hidden="false" customHeight="false" outlineLevel="0" collapsed="false">
      <c r="A69" s="70" t="n">
        <f aca="false">A68+1</f>
        <v>37109</v>
      </c>
      <c r="B69" s="71" t="n">
        <f aca="false">IF(AND(A69&gt;=$L$8,A69&lt;$L$9),$N$8,(IF(AND(A69&gt;=$L$9,A69&lt;$L$10),$N$9,(IF(AND(A69&gt;=$L$10,A69&lt;$L$11),$N$10,(IF(AND(A69&gt;=$L$11,A69&lt;$L$12),$N$11,(IF(A69&gt;=$L$12,$N$12,0)))))))))</f>
        <v>0.0675</v>
      </c>
      <c r="C69" s="72" t="n">
        <f aca="false">$C$3</f>
        <v>13845192.1483333</v>
      </c>
      <c r="D69" s="72" t="n">
        <f aca="false">(B69/365)*C69</f>
        <v>2560.41224660959</v>
      </c>
      <c r="F69" s="1" t="n">
        <f aca="false">F68+1</f>
        <v>67</v>
      </c>
      <c r="H69" s="1" t="n">
        <f aca="false">F69-$F$63</f>
        <v>6</v>
      </c>
      <c r="L69" s="89"/>
    </row>
    <row r="70" customFormat="false" ht="15.75" hidden="false" customHeight="false" outlineLevel="0" collapsed="false">
      <c r="A70" s="70" t="n">
        <f aca="false">A69+1</f>
        <v>37110</v>
      </c>
      <c r="B70" s="71" t="n">
        <f aca="false">IF(AND(A70&gt;=$L$8,A70&lt;$L$9),$N$8,(IF(AND(A70&gt;=$L$9,A70&lt;$L$10),$N$9,(IF(AND(A70&gt;=$L$10,A70&lt;$L$11),$N$10,(IF(AND(A70&gt;=$L$11,A70&lt;$L$12),$N$11,(IF(A70&gt;=$L$12,$N$12,0)))))))))</f>
        <v>0.0675</v>
      </c>
      <c r="C70" s="72" t="n">
        <f aca="false">$C$3</f>
        <v>13845192.1483333</v>
      </c>
      <c r="D70" s="72" t="n">
        <f aca="false">(B70/365)*C70</f>
        <v>2560.41224660959</v>
      </c>
      <c r="F70" s="1" t="n">
        <f aca="false">F69+1</f>
        <v>68</v>
      </c>
      <c r="H70" s="1" t="n">
        <f aca="false">F70-$F$63</f>
        <v>7</v>
      </c>
      <c r="L70" s="89"/>
    </row>
    <row r="71" customFormat="false" ht="15.75" hidden="false" customHeight="false" outlineLevel="0" collapsed="false">
      <c r="A71" s="70" t="n">
        <f aca="false">A70+1</f>
        <v>37111</v>
      </c>
      <c r="B71" s="71" t="n">
        <f aca="false">IF(AND(A71&gt;=$L$8,A71&lt;$L$9),$N$8,(IF(AND(A71&gt;=$L$9,A71&lt;$L$10),$N$9,(IF(AND(A71&gt;=$L$10,A71&lt;$L$11),$N$10,(IF(AND(A71&gt;=$L$11,A71&lt;$L$12),$N$11,(IF(A71&gt;=$L$12,$N$12,0)))))))))</f>
        <v>0.0675</v>
      </c>
      <c r="C71" s="72" t="n">
        <f aca="false">$C$3</f>
        <v>13845192.1483333</v>
      </c>
      <c r="D71" s="72" t="n">
        <f aca="false">(B71/365)*C71</f>
        <v>2560.41224660959</v>
      </c>
      <c r="F71" s="1" t="n">
        <f aca="false">F70+1</f>
        <v>69</v>
      </c>
      <c r="H71" s="1" t="n">
        <f aca="false">F71-$F$63</f>
        <v>8</v>
      </c>
      <c r="L71" s="89"/>
    </row>
    <row r="72" customFormat="false" ht="15.75" hidden="false" customHeight="false" outlineLevel="0" collapsed="false">
      <c r="A72" s="70" t="n">
        <f aca="false">A71+1</f>
        <v>37112</v>
      </c>
      <c r="B72" s="71" t="n">
        <f aca="false">IF(AND(A72&gt;=$L$8,A72&lt;$L$9),$N$8,(IF(AND(A72&gt;=$L$9,A72&lt;$L$10),$N$9,(IF(AND(A72&gt;=$L$10,A72&lt;$L$11),$N$10,(IF(AND(A72&gt;=$L$11,A72&lt;$L$12),$N$11,(IF(A72&gt;=$L$12,$N$12,0)))))))))</f>
        <v>0.0675</v>
      </c>
      <c r="C72" s="72" t="n">
        <f aca="false">$C$3</f>
        <v>13845192.1483333</v>
      </c>
      <c r="D72" s="72" t="n">
        <f aca="false">(B72/365)*C72</f>
        <v>2560.41224660959</v>
      </c>
      <c r="F72" s="1" t="n">
        <f aca="false">F71+1</f>
        <v>70</v>
      </c>
      <c r="H72" s="1" t="n">
        <f aca="false">F72-$F$63</f>
        <v>9</v>
      </c>
      <c r="L72" s="89"/>
    </row>
    <row r="73" customFormat="false" ht="15.75" hidden="false" customHeight="false" outlineLevel="0" collapsed="false">
      <c r="A73" s="70" t="n">
        <f aca="false">A72+1</f>
        <v>37113</v>
      </c>
      <c r="B73" s="71" t="n">
        <f aca="false">IF(AND(A73&gt;=$L$8,A73&lt;$L$9),$N$8,(IF(AND(A73&gt;=$L$9,A73&lt;$L$10),$N$9,(IF(AND(A73&gt;=$L$10,A73&lt;$L$11),$N$10,(IF(AND(A73&gt;=$L$11,A73&lt;$L$12),$N$11,(IF(A73&gt;=$L$12,$N$12,0)))))))))</f>
        <v>0.0675</v>
      </c>
      <c r="C73" s="72" t="n">
        <f aca="false">$C$3</f>
        <v>13845192.1483333</v>
      </c>
      <c r="D73" s="72" t="n">
        <f aca="false">(B73/365)*C73</f>
        <v>2560.41224660959</v>
      </c>
      <c r="F73" s="1" t="n">
        <f aca="false">F72+1</f>
        <v>71</v>
      </c>
      <c r="H73" s="1" t="n">
        <f aca="false">F73-$F$63</f>
        <v>10</v>
      </c>
      <c r="L73" s="89"/>
    </row>
    <row r="74" customFormat="false" ht="15.75" hidden="false" customHeight="false" outlineLevel="0" collapsed="false">
      <c r="A74" s="70" t="n">
        <f aca="false">A73+1</f>
        <v>37114</v>
      </c>
      <c r="B74" s="71" t="n">
        <f aca="false">IF(AND(A74&gt;=$L$8,A74&lt;$L$9),$N$8,(IF(AND(A74&gt;=$L$9,A74&lt;$L$10),$N$9,(IF(AND(A74&gt;=$L$10,A74&lt;$L$11),$N$10,(IF(AND(A74&gt;=$L$11,A74&lt;$L$12),$N$11,(IF(A74&gt;=$L$12,$N$12,0)))))))))</f>
        <v>0.0675</v>
      </c>
      <c r="C74" s="72" t="n">
        <f aca="false">$C$3</f>
        <v>13845192.1483333</v>
      </c>
      <c r="D74" s="72" t="n">
        <f aca="false">(B74/365)*C74</f>
        <v>2560.41224660959</v>
      </c>
      <c r="F74" s="1" t="n">
        <f aca="false">F73+1</f>
        <v>72</v>
      </c>
      <c r="H74" s="1" t="n">
        <f aca="false">F74-$F$63</f>
        <v>11</v>
      </c>
      <c r="L74" s="89"/>
    </row>
    <row r="75" customFormat="false" ht="15.75" hidden="false" customHeight="false" outlineLevel="0" collapsed="false">
      <c r="A75" s="70" t="n">
        <f aca="false">A74+1</f>
        <v>37115</v>
      </c>
      <c r="B75" s="71" t="n">
        <f aca="false">IF(AND(A75&gt;=$L$8,A75&lt;$L$9),$N$8,(IF(AND(A75&gt;=$L$9,A75&lt;$L$10),$N$9,(IF(AND(A75&gt;=$L$10,A75&lt;$L$11),$N$10,(IF(AND(A75&gt;=$L$11,A75&lt;$L$12),$N$11,(IF(A75&gt;=$L$12,$N$12,0)))))))))</f>
        <v>0.0675</v>
      </c>
      <c r="C75" s="72" t="n">
        <f aca="false">$C$3</f>
        <v>13845192.1483333</v>
      </c>
      <c r="D75" s="72" t="n">
        <f aca="false">(B75/365)*C75</f>
        <v>2560.41224660959</v>
      </c>
      <c r="F75" s="1" t="n">
        <f aca="false">F74+1</f>
        <v>73</v>
      </c>
      <c r="H75" s="1" t="n">
        <f aca="false">F75-$F$63</f>
        <v>12</v>
      </c>
      <c r="L75" s="89"/>
    </row>
    <row r="76" customFormat="false" ht="15" hidden="false" customHeight="false" outlineLevel="0" collapsed="false">
      <c r="A76" s="70" t="n">
        <f aca="false">A75+1</f>
        <v>37116</v>
      </c>
      <c r="B76" s="71" t="n">
        <f aca="false">IF(AND(A76&gt;=$L$8,A76&lt;$L$9),$N$8,(IF(AND(A76&gt;=$L$9,A76&lt;$L$10),$N$9,(IF(AND(A76&gt;=$L$10,A76&lt;$L$11),$N$10,(IF(AND(A76&gt;=$L$11,A76&lt;$L$12),$N$11,(IF(A76&gt;=$L$12,$N$12,0)))))))))</f>
        <v>0.0675</v>
      </c>
      <c r="C76" s="72" t="n">
        <f aca="false">$C$3</f>
        <v>13845192.1483333</v>
      </c>
      <c r="D76" s="72" t="n">
        <f aca="false">(B76/365)*C76</f>
        <v>2560.41224660959</v>
      </c>
      <c r="F76" s="1" t="n">
        <f aca="false">F75+1</f>
        <v>74</v>
      </c>
      <c r="H76" s="1" t="n">
        <f aca="false">F76-$F$63</f>
        <v>13</v>
      </c>
    </row>
    <row r="77" customFormat="false" ht="15" hidden="false" customHeight="false" outlineLevel="0" collapsed="false">
      <c r="A77" s="70" t="n">
        <f aca="false">A76+1</f>
        <v>37117</v>
      </c>
      <c r="B77" s="71" t="n">
        <f aca="false">IF(AND(A77&gt;=$L$8,A77&lt;$L$9),$N$8,(IF(AND(A77&gt;=$L$9,A77&lt;$L$10),$N$9,(IF(AND(A77&gt;=$L$10,A77&lt;$L$11),$N$10,(IF(AND(A77&gt;=$L$11,A77&lt;$L$12),$N$11,(IF(A77&gt;=$L$12,$N$12,0)))))))))</f>
        <v>0.0675</v>
      </c>
      <c r="C77" s="72" t="n">
        <f aca="false">$C$3</f>
        <v>13845192.1483333</v>
      </c>
      <c r="D77" s="72" t="n">
        <f aca="false">(B77/365)*C77</f>
        <v>2560.41224660959</v>
      </c>
      <c r="F77" s="1" t="n">
        <f aca="false">F76+1</f>
        <v>75</v>
      </c>
      <c r="H77" s="1" t="n">
        <f aca="false">F77-$F$63</f>
        <v>14</v>
      </c>
    </row>
    <row r="78" customFormat="false" ht="15" hidden="false" customHeight="false" outlineLevel="0" collapsed="false">
      <c r="A78" s="70" t="n">
        <f aca="false">A77+1</f>
        <v>37118</v>
      </c>
      <c r="B78" s="71" t="n">
        <f aca="false">IF(AND(A78&gt;=$L$8,A78&lt;$L$9),$N$8,(IF(AND(A78&gt;=$L$9,A78&lt;$L$10),$N$9,(IF(AND(A78&gt;=$L$10,A78&lt;$L$11),$N$10,(IF(AND(A78&gt;=$L$11,A78&lt;$L$12),$N$11,(IF(A78&gt;=$L$12,$N$12,0)))))))))</f>
        <v>0.0675</v>
      </c>
      <c r="C78" s="72" t="n">
        <f aca="false">$C$3</f>
        <v>13845192.1483333</v>
      </c>
      <c r="D78" s="72" t="n">
        <f aca="false">(B78/365)*C78</f>
        <v>2560.41224660959</v>
      </c>
      <c r="F78" s="1" t="n">
        <f aca="false">F77+1</f>
        <v>76</v>
      </c>
      <c r="H78" s="1" t="n">
        <f aca="false">F78-$F$63</f>
        <v>15</v>
      </c>
    </row>
    <row r="79" customFormat="false" ht="15" hidden="false" customHeight="false" outlineLevel="0" collapsed="false">
      <c r="A79" s="70" t="n">
        <f aca="false">A78+1</f>
        <v>37119</v>
      </c>
      <c r="B79" s="71" t="n">
        <f aca="false">IF(AND(A79&gt;=$L$8,A79&lt;$L$9),$N$8,(IF(AND(A79&gt;=$L$9,A79&lt;$L$10),$N$9,(IF(AND(A79&gt;=$L$10,A79&lt;$L$11),$N$10,(IF(AND(A79&gt;=$L$11,A79&lt;$L$12),$N$11,(IF(A79&gt;=$L$12,$N$12,0)))))))))</f>
        <v>0.0675</v>
      </c>
      <c r="C79" s="72" t="n">
        <f aca="false">$C$3</f>
        <v>13845192.1483333</v>
      </c>
      <c r="D79" s="72" t="n">
        <f aca="false">(B79/365)*C79</f>
        <v>2560.41224660959</v>
      </c>
      <c r="F79" s="1" t="n">
        <f aca="false">F78+1</f>
        <v>77</v>
      </c>
      <c r="H79" s="1" t="n">
        <f aca="false">F79-$F$63</f>
        <v>16</v>
      </c>
    </row>
    <row r="80" customFormat="false" ht="15" hidden="false" customHeight="false" outlineLevel="0" collapsed="false">
      <c r="A80" s="70" t="n">
        <f aca="false">A79+1</f>
        <v>37120</v>
      </c>
      <c r="B80" s="71" t="n">
        <f aca="false">IF(AND(A80&gt;=$L$8,A80&lt;$L$9),$N$8,(IF(AND(A80&gt;=$L$9,A80&lt;$L$10),$N$9,(IF(AND(A80&gt;=$L$10,A80&lt;$L$11),$N$10,(IF(AND(A80&gt;=$L$11,A80&lt;$L$12),$N$11,(IF(A80&gt;=$L$12,$N$12,0)))))))))</f>
        <v>0.0675</v>
      </c>
      <c r="C80" s="72" t="n">
        <f aca="false">$C$3</f>
        <v>13845192.1483333</v>
      </c>
      <c r="D80" s="72" t="n">
        <f aca="false">(B80/365)*C80</f>
        <v>2560.41224660959</v>
      </c>
      <c r="F80" s="1" t="n">
        <f aca="false">F79+1</f>
        <v>78</v>
      </c>
      <c r="H80" s="1" t="n">
        <f aca="false">F80-$F$63</f>
        <v>17</v>
      </c>
    </row>
    <row r="81" customFormat="false" ht="15" hidden="false" customHeight="false" outlineLevel="0" collapsed="false">
      <c r="A81" s="70" t="n">
        <f aca="false">A80+1</f>
        <v>37121</v>
      </c>
      <c r="B81" s="71" t="n">
        <f aca="false">IF(AND(A81&gt;=$L$8,A81&lt;$L$9),$N$8,(IF(AND(A81&gt;=$L$9,A81&lt;$L$10),$N$9,(IF(AND(A81&gt;=$L$10,A81&lt;$L$11),$N$10,(IF(AND(A81&gt;=$L$11,A81&lt;$L$12),$N$11,(IF(A81&gt;=$L$12,$N$12,0)))))))))</f>
        <v>0.0675</v>
      </c>
      <c r="C81" s="72" t="n">
        <f aca="false">$C$3</f>
        <v>13845192.1483333</v>
      </c>
      <c r="D81" s="72" t="n">
        <f aca="false">(B81/365)*C81</f>
        <v>2560.41224660959</v>
      </c>
      <c r="F81" s="1" t="n">
        <f aca="false">F80+1</f>
        <v>79</v>
      </c>
      <c r="H81" s="1" t="n">
        <f aca="false">F81-$F$63</f>
        <v>18</v>
      </c>
    </row>
    <row r="82" customFormat="false" ht="15" hidden="false" customHeight="false" outlineLevel="0" collapsed="false">
      <c r="A82" s="70" t="n">
        <f aca="false">A81+1</f>
        <v>37122</v>
      </c>
      <c r="B82" s="71" t="n">
        <f aca="false">IF(AND(A82&gt;=$L$8,A82&lt;$L$9),$N$8,(IF(AND(A82&gt;=$L$9,A82&lt;$L$10),$N$9,(IF(AND(A82&gt;=$L$10,A82&lt;$L$11),$N$10,(IF(AND(A82&gt;=$L$11,A82&lt;$L$12),$N$11,(IF(A82&gt;=$L$12,$N$12,0)))))))))</f>
        <v>0.0675</v>
      </c>
      <c r="C82" s="72" t="n">
        <f aca="false">$C$3</f>
        <v>13845192.1483333</v>
      </c>
      <c r="D82" s="72" t="n">
        <f aca="false">(B82/365)*C82</f>
        <v>2560.41224660959</v>
      </c>
      <c r="F82" s="1" t="n">
        <f aca="false">F81+1</f>
        <v>80</v>
      </c>
      <c r="H82" s="1" t="n">
        <f aca="false">F82-$F$63</f>
        <v>19</v>
      </c>
    </row>
    <row r="83" customFormat="false" ht="15" hidden="false" customHeight="false" outlineLevel="0" collapsed="false">
      <c r="A83" s="70" t="n">
        <f aca="false">A82+1</f>
        <v>37123</v>
      </c>
      <c r="B83" s="71" t="n">
        <f aca="false">IF(AND(A83&gt;=$L$8,A83&lt;$L$9),$N$8,(IF(AND(A83&gt;=$L$9,A83&lt;$L$10),$N$9,(IF(AND(A83&gt;=$L$10,A83&lt;$L$11),$N$10,(IF(AND(A83&gt;=$L$11,A83&lt;$L$12),$N$11,(IF(A83&gt;=$L$12,$N$12,0)))))))))</f>
        <v>0.0675</v>
      </c>
      <c r="C83" s="72" t="n">
        <f aca="false">$C$3</f>
        <v>13845192.1483333</v>
      </c>
      <c r="D83" s="72" t="n">
        <f aca="false">(B83/365)*C83</f>
        <v>2560.41224660959</v>
      </c>
      <c r="F83" s="1" t="n">
        <f aca="false">F82+1</f>
        <v>81</v>
      </c>
      <c r="H83" s="1" t="n">
        <f aca="false">F83-$F$63</f>
        <v>20</v>
      </c>
    </row>
    <row r="84" customFormat="false" ht="15" hidden="false" customHeight="false" outlineLevel="0" collapsed="false">
      <c r="A84" s="93" t="n">
        <f aca="false">A83+1</f>
        <v>37124</v>
      </c>
      <c r="B84" s="71" t="n">
        <f aca="false">IF(AND(A84&gt;=$L$8,A84&lt;$L$9),$N$8,(IF(AND(A84&gt;=$L$9,A84&lt;$L$10),$N$9,(IF(AND(A84&gt;=$L$10,A84&lt;$L$11),$N$10,(IF(AND(A84&gt;=$L$11,A84&lt;$L$12),$N$11,(IF(A84&gt;=$L$12,$N$12,0)))))))))</f>
        <v>0.0675</v>
      </c>
      <c r="C84" s="94" t="n">
        <f aca="false">$C$3</f>
        <v>13845192.1483333</v>
      </c>
      <c r="D84" s="94" t="n">
        <f aca="false">(B84/365)*C84</f>
        <v>2560.41224660959</v>
      </c>
      <c r="F84" s="1" t="n">
        <f aca="false">F83+1</f>
        <v>82</v>
      </c>
      <c r="H84" s="1" t="n">
        <f aca="false">F84-$F$63</f>
        <v>21</v>
      </c>
    </row>
    <row r="85" customFormat="false" ht="15" hidden="false" customHeight="false" outlineLevel="0" collapsed="false">
      <c r="A85" s="93" t="n">
        <f aca="false">A84+1</f>
        <v>37125</v>
      </c>
      <c r="B85" s="71" t="n">
        <f aca="false">IF(AND(A85&gt;=$L$8,A85&lt;$L$9),$N$8,(IF(AND(A85&gt;=$L$9,A85&lt;$L$10),$N$9,(IF(AND(A85&gt;=$L$10,A85&lt;$L$11),$N$10,(IF(AND(A85&gt;=$L$11,A85&lt;$L$12),$N$11,(IF(A85&gt;=$L$12,$N$12,0)))))))))</f>
        <v>0.065</v>
      </c>
      <c r="C85" s="94" t="n">
        <f aca="false">$C$3</f>
        <v>13845192.1483333</v>
      </c>
      <c r="D85" s="94" t="n">
        <f aca="false">(B85/365)*C85</f>
        <v>2465.58216340183</v>
      </c>
      <c r="F85" s="1" t="n">
        <f aca="false">F84+1</f>
        <v>83</v>
      </c>
      <c r="H85" s="1" t="n">
        <f aca="false">F85-$F$63</f>
        <v>22</v>
      </c>
    </row>
    <row r="86" customFormat="false" ht="15" hidden="false" customHeight="false" outlineLevel="0" collapsed="false">
      <c r="A86" s="93" t="n">
        <f aca="false">A85+1</f>
        <v>37126</v>
      </c>
      <c r="B86" s="71" t="n">
        <f aca="false">IF(AND(A86&gt;=$L$8,A86&lt;$L$9),$N$8,(IF(AND(A86&gt;=$L$9,A86&lt;$L$10),$N$9,(IF(AND(A86&gt;=$L$10,A86&lt;$L$11),$N$10,(IF(AND(A86&gt;=$L$11,A86&lt;$L$12),$N$11,(IF(A86&gt;=$L$12,$N$12,0)))))))))</f>
        <v>0.065</v>
      </c>
      <c r="C86" s="94" t="n">
        <f aca="false">$C$3</f>
        <v>13845192.1483333</v>
      </c>
      <c r="D86" s="94" t="n">
        <f aca="false">(B86/365)*C86</f>
        <v>2465.58216340183</v>
      </c>
      <c r="F86" s="1" t="n">
        <f aca="false">F85+1</f>
        <v>84</v>
      </c>
      <c r="H86" s="1" t="n">
        <f aca="false">F86-$F$63</f>
        <v>23</v>
      </c>
    </row>
    <row r="87" customFormat="false" ht="15" hidden="false" customHeight="false" outlineLevel="0" collapsed="false">
      <c r="A87" s="93" t="n">
        <f aca="false">A86+1</f>
        <v>37127</v>
      </c>
      <c r="B87" s="71" t="n">
        <f aca="false">IF(AND(A87&gt;=$L$8,A87&lt;$L$9),$N$8,(IF(AND(A87&gt;=$L$9,A87&lt;$L$10),$N$9,(IF(AND(A87&gt;=$L$10,A87&lt;$L$11),$N$10,(IF(AND(A87&gt;=$L$11,A87&lt;$L$12),$N$11,(IF(A87&gt;=$L$12,$N$12,0)))))))))</f>
        <v>0.065</v>
      </c>
      <c r="C87" s="94" t="n">
        <f aca="false">$C$3</f>
        <v>13845192.1483333</v>
      </c>
      <c r="D87" s="94" t="n">
        <f aca="false">(B87/365)*C87</f>
        <v>2465.58216340183</v>
      </c>
      <c r="F87" s="1" t="n">
        <f aca="false">F86+1</f>
        <v>85</v>
      </c>
      <c r="H87" s="1" t="n">
        <f aca="false">F87-$F$63</f>
        <v>24</v>
      </c>
    </row>
    <row r="88" customFormat="false" ht="15" hidden="false" customHeight="false" outlineLevel="0" collapsed="false">
      <c r="A88" s="93" t="n">
        <f aca="false">A87+1</f>
        <v>37128</v>
      </c>
      <c r="B88" s="71" t="n">
        <f aca="false">IF(AND(A88&gt;=$L$8,A88&lt;$L$9),$N$8,(IF(AND(A88&gt;=$L$9,A88&lt;$L$10),$N$9,(IF(AND(A88&gt;=$L$10,A88&lt;$L$11),$N$10,(IF(AND(A88&gt;=$L$11,A88&lt;$L$12),$N$11,(IF(A88&gt;=$L$12,$N$12,0)))))))))</f>
        <v>0.065</v>
      </c>
      <c r="C88" s="94" t="n">
        <f aca="false">$C$3</f>
        <v>13845192.1483333</v>
      </c>
      <c r="D88" s="94" t="n">
        <f aca="false">(B88/365)*C88</f>
        <v>2465.58216340183</v>
      </c>
      <c r="F88" s="1" t="n">
        <f aca="false">F87+1</f>
        <v>86</v>
      </c>
      <c r="H88" s="1" t="n">
        <f aca="false">F88-$F$63</f>
        <v>25</v>
      </c>
    </row>
    <row r="89" customFormat="false" ht="15" hidden="false" customHeight="false" outlineLevel="0" collapsed="false">
      <c r="A89" s="93" t="n">
        <f aca="false">A88+1</f>
        <v>37129</v>
      </c>
      <c r="B89" s="71" t="n">
        <f aca="false">IF(AND(A89&gt;=$L$8,A89&lt;$L$9),$N$8,(IF(AND(A89&gt;=$L$9,A89&lt;$L$10),$N$9,(IF(AND(A89&gt;=$L$10,A89&lt;$L$11),$N$10,(IF(AND(A89&gt;=$L$11,A89&lt;$L$12),$N$11,(IF(A89&gt;=$L$12,$N$12,0)))))))))</f>
        <v>0.065</v>
      </c>
      <c r="C89" s="94" t="n">
        <f aca="false">$C$3</f>
        <v>13845192.1483333</v>
      </c>
      <c r="D89" s="94" t="n">
        <f aca="false">(B89/365)*C89</f>
        <v>2465.58216340183</v>
      </c>
      <c r="F89" s="1" t="n">
        <f aca="false">F88+1</f>
        <v>87</v>
      </c>
      <c r="H89" s="1" t="n">
        <f aca="false">F89-$F$63</f>
        <v>26</v>
      </c>
    </row>
    <row r="90" customFormat="false" ht="15" hidden="false" customHeight="false" outlineLevel="0" collapsed="false">
      <c r="A90" s="93" t="n">
        <f aca="false">A89+1</f>
        <v>37130</v>
      </c>
      <c r="B90" s="71" t="n">
        <f aca="false">IF(AND(A90&gt;=$L$8,A90&lt;$L$9),$N$8,(IF(AND(A90&gt;=$L$9,A90&lt;$L$10),$N$9,(IF(AND(A90&gt;=$L$10,A90&lt;$L$11),$N$10,(IF(AND(A90&gt;=$L$11,A90&lt;$L$12),$N$11,(IF(A90&gt;=$L$12,$N$12,0)))))))))</f>
        <v>0.065</v>
      </c>
      <c r="C90" s="94" t="n">
        <f aca="false">$C$3</f>
        <v>13845192.1483333</v>
      </c>
      <c r="D90" s="94" t="n">
        <f aca="false">(B90/365)*C90</f>
        <v>2465.58216340183</v>
      </c>
      <c r="F90" s="1" t="n">
        <f aca="false">F89+1</f>
        <v>88</v>
      </c>
      <c r="H90" s="1" t="n">
        <f aca="false">F90-$F$63</f>
        <v>27</v>
      </c>
    </row>
    <row r="91" customFormat="false" ht="15" hidden="false" customHeight="false" outlineLevel="0" collapsed="false">
      <c r="A91" s="93" t="n">
        <f aca="false">A90+1</f>
        <v>37131</v>
      </c>
      <c r="B91" s="71" t="n">
        <f aca="false">IF(AND(A91&gt;=$L$8,A91&lt;$L$9),$N$8,(IF(AND(A91&gt;=$L$9,A91&lt;$L$10),$N$9,(IF(AND(A91&gt;=$L$10,A91&lt;$L$11),$N$10,(IF(AND(A91&gt;=$L$11,A91&lt;$L$12),$N$11,(IF(A91&gt;=$L$12,$N$12,0)))))))))</f>
        <v>0.065</v>
      </c>
      <c r="C91" s="94" t="n">
        <f aca="false">$C$3</f>
        <v>13845192.1483333</v>
      </c>
      <c r="D91" s="94" t="n">
        <f aca="false">(B91/365)*C91</f>
        <v>2465.58216340183</v>
      </c>
      <c r="F91" s="1" t="n">
        <f aca="false">F90+1</f>
        <v>89</v>
      </c>
      <c r="H91" s="1" t="n">
        <f aca="false">F91-$F$63</f>
        <v>28</v>
      </c>
    </row>
    <row r="92" customFormat="false" ht="15" hidden="false" customHeight="false" outlineLevel="0" collapsed="false">
      <c r="A92" s="93" t="n">
        <f aca="false">A91+1</f>
        <v>37132</v>
      </c>
      <c r="B92" s="71" t="n">
        <f aca="false">IF(AND(A92&gt;=$L$8,A92&lt;$L$9),$N$8,(IF(AND(A92&gt;=$L$9,A92&lt;$L$10),$N$9,(IF(AND(A92&gt;=$L$10,A92&lt;$L$11),$N$10,(IF(AND(A92&gt;=$L$11,A92&lt;$L$12),$N$11,(IF(A92&gt;=$L$12,$N$12,0)))))))))</f>
        <v>0.065</v>
      </c>
      <c r="C92" s="94" t="n">
        <f aca="false">$C$3</f>
        <v>13845192.1483333</v>
      </c>
      <c r="D92" s="94" t="n">
        <f aca="false">(B92/365)*C92</f>
        <v>2465.58216340183</v>
      </c>
      <c r="F92" s="1" t="n">
        <f aca="false">F91+1</f>
        <v>90</v>
      </c>
      <c r="H92" s="1" t="n">
        <f aca="false">F92-$F$63</f>
        <v>29</v>
      </c>
    </row>
    <row r="93" customFormat="false" ht="15" hidden="false" customHeight="false" outlineLevel="0" collapsed="false">
      <c r="A93" s="93" t="n">
        <f aca="false">A92+1</f>
        <v>37133</v>
      </c>
      <c r="B93" s="71" t="n">
        <f aca="false">IF(AND(A93&gt;=$L$8,A93&lt;$L$9),$N$8,(IF(AND(A93&gt;=$L$9,A93&lt;$L$10),$N$9,(IF(AND(A93&gt;=$L$10,A93&lt;$L$11),$N$10,(IF(AND(A93&gt;=$L$11,A93&lt;$L$12),$N$11,(IF(A93&gt;=$L$12,$N$12,0)))))))))</f>
        <v>0.065</v>
      </c>
      <c r="C93" s="94" t="n">
        <f aca="false">$C$3</f>
        <v>13845192.1483333</v>
      </c>
      <c r="D93" s="94" t="n">
        <f aca="false">(B93/365)*C93</f>
        <v>2465.58216340183</v>
      </c>
      <c r="F93" s="1" t="n">
        <f aca="false">F92+1</f>
        <v>91</v>
      </c>
      <c r="H93" s="1" t="n">
        <f aca="false">F93-$F$63</f>
        <v>30</v>
      </c>
    </row>
    <row r="94" customFormat="false" ht="15" hidden="false" customHeight="false" outlineLevel="0" collapsed="false">
      <c r="A94" s="93" t="n">
        <f aca="false">A93+1</f>
        <v>37134</v>
      </c>
      <c r="B94" s="71" t="n">
        <f aca="false">IF(AND(A94&gt;=$L$8,A94&lt;$L$9),$N$8,(IF(AND(A94&gt;=$L$9,A94&lt;$L$10),$N$9,(IF(AND(A94&gt;=$L$10,A94&lt;$L$11),$N$10,(IF(AND(A94&gt;=$L$11,A94&lt;$L$12),$N$11,(IF(A94&gt;=$L$12,$N$12,0)))))))))</f>
        <v>0.065</v>
      </c>
      <c r="C94" s="94" t="n">
        <f aca="false">$C$3</f>
        <v>13845192.1483333</v>
      </c>
      <c r="D94" s="94" t="n">
        <f aca="false">(B94/365)*C94</f>
        <v>2465.58216340183</v>
      </c>
      <c r="F94" s="1" t="n">
        <f aca="false">F93+1</f>
        <v>92</v>
      </c>
      <c r="H94" s="91" t="n">
        <f aca="false">F94-$F$63</f>
        <v>31</v>
      </c>
      <c r="I94" s="92" t="s">
        <v>85</v>
      </c>
      <c r="J94" s="95"/>
      <c r="K94" s="95"/>
    </row>
    <row r="95" customFormat="false" ht="15" hidden="false" customHeight="false" outlineLevel="0" collapsed="false">
      <c r="A95" s="93" t="n">
        <f aca="false">A94+1</f>
        <v>37135</v>
      </c>
      <c r="B95" s="71" t="n">
        <f aca="false">IF(AND(A95&gt;=$L$8,A95&lt;$L$9),$N$8,(IF(AND(A95&gt;=$L$9,A95&lt;$L$10),$N$9,(IF(AND(A95&gt;=$L$10,A95&lt;$L$11),$N$10,(IF(AND(A95&gt;=$L$11,A95&lt;$L$12),$N$11,(IF(A95&gt;=$L$12,$N$12,0)))))))))</f>
        <v>0.065</v>
      </c>
      <c r="C95" s="94" t="n">
        <f aca="false">$C$3</f>
        <v>13845192.1483333</v>
      </c>
      <c r="D95" s="94" t="n">
        <f aca="false">(B95/365)*C95</f>
        <v>2465.58216340183</v>
      </c>
      <c r="F95" s="1" t="n">
        <f aca="false">F94+1</f>
        <v>93</v>
      </c>
      <c r="I95" s="1" t="n">
        <f aca="false">F95-$F$94</f>
        <v>1</v>
      </c>
    </row>
    <row r="96" customFormat="false" ht="15" hidden="false" customHeight="false" outlineLevel="0" collapsed="false">
      <c r="A96" s="93" t="n">
        <f aca="false">A95+1</f>
        <v>37136</v>
      </c>
      <c r="B96" s="71" t="n">
        <f aca="false">IF(AND(A96&gt;=$L$8,A96&lt;$L$9),$N$8,(IF(AND(A96&gt;=$L$9,A96&lt;$L$10),$N$9,(IF(AND(A96&gt;=$L$10,A96&lt;$L$11),$N$10,(IF(AND(A96&gt;=$L$11,A96&lt;$L$12),$N$11,(IF(A96&gt;=$L$12,$N$12,0)))))))))</f>
        <v>0.065</v>
      </c>
      <c r="C96" s="94" t="n">
        <f aca="false">$C$3</f>
        <v>13845192.1483333</v>
      </c>
      <c r="D96" s="94" t="n">
        <f aca="false">(B96/365)*C96</f>
        <v>2465.58216340183</v>
      </c>
      <c r="F96" s="1" t="n">
        <f aca="false">F95+1</f>
        <v>94</v>
      </c>
      <c r="I96" s="1" t="n">
        <f aca="false">F96-$F$94</f>
        <v>2</v>
      </c>
    </row>
    <row r="97" customFormat="false" ht="15" hidden="false" customHeight="false" outlineLevel="0" collapsed="false">
      <c r="A97" s="93" t="n">
        <f aca="false">A96+1</f>
        <v>37137</v>
      </c>
      <c r="B97" s="71" t="n">
        <f aca="false">IF(AND(A97&gt;=$L$8,A97&lt;$L$9),$N$8,(IF(AND(A97&gt;=$L$9,A97&lt;$L$10),$N$9,(IF(AND(A97&gt;=$L$10,A97&lt;$L$11),$N$10,(IF(AND(A97&gt;=$L$11,A97&lt;$L$12),$N$11,(IF(A97&gt;=$L$12,$N$12,0)))))))))</f>
        <v>0.065</v>
      </c>
      <c r="C97" s="94" t="n">
        <f aca="false">$C$3</f>
        <v>13845192.1483333</v>
      </c>
      <c r="D97" s="94" t="n">
        <f aca="false">(B97/365)*C97</f>
        <v>2465.58216340183</v>
      </c>
      <c r="F97" s="1" t="n">
        <f aca="false">F96+1</f>
        <v>95</v>
      </c>
      <c r="I97" s="1" t="n">
        <f aca="false">F97-$F$94</f>
        <v>3</v>
      </c>
    </row>
    <row r="98" customFormat="false" ht="15" hidden="false" customHeight="false" outlineLevel="0" collapsed="false">
      <c r="A98" s="93" t="n">
        <f aca="false">A97+1</f>
        <v>37138</v>
      </c>
      <c r="B98" s="71" t="n">
        <f aca="false">IF(AND(A98&gt;=$L$8,A98&lt;$L$9),$N$8,(IF(AND(A98&gt;=$L$9,A98&lt;$L$10),$N$9,(IF(AND(A98&gt;=$L$10,A98&lt;$L$11),$N$10,(IF(AND(A98&gt;=$L$11,A98&lt;$L$12),$N$11,(IF(A98&gt;=$L$12,$N$12,0)))))))))</f>
        <v>0.065</v>
      </c>
      <c r="C98" s="94" t="n">
        <f aca="false">$C$3</f>
        <v>13845192.1483333</v>
      </c>
      <c r="D98" s="94" t="n">
        <f aca="false">(B98/365)*C98</f>
        <v>2465.58216340183</v>
      </c>
      <c r="F98" s="1" t="n">
        <f aca="false">F97+1</f>
        <v>96</v>
      </c>
      <c r="I98" s="1" t="n">
        <f aca="false">F98-$F$94</f>
        <v>4</v>
      </c>
    </row>
    <row r="99" customFormat="false" ht="15" hidden="false" customHeight="false" outlineLevel="0" collapsed="false">
      <c r="A99" s="93" t="n">
        <f aca="false">A98+1</f>
        <v>37139</v>
      </c>
      <c r="B99" s="71" t="n">
        <f aca="false">IF(AND(A99&gt;=$L$8,A99&lt;$L$9),$N$8,(IF(AND(A99&gt;=$L$9,A99&lt;$L$10),$N$9,(IF(AND(A99&gt;=$L$10,A99&lt;$L$11),$N$10,(IF(AND(A99&gt;=$L$11,A99&lt;$L$12),$N$11,(IF(A99&gt;=$L$12,$N$12,0)))))))))</f>
        <v>0.065</v>
      </c>
      <c r="C99" s="94" t="n">
        <f aca="false">$C$3</f>
        <v>13845192.1483333</v>
      </c>
      <c r="D99" s="94" t="n">
        <f aca="false">(B99/365)*C99</f>
        <v>2465.58216340183</v>
      </c>
      <c r="F99" s="1" t="n">
        <f aca="false">F98+1</f>
        <v>97</v>
      </c>
      <c r="I99" s="1" t="n">
        <f aca="false">F99-$F$94</f>
        <v>5</v>
      </c>
    </row>
    <row r="100" customFormat="false" ht="15" hidden="false" customHeight="false" outlineLevel="0" collapsed="false">
      <c r="A100" s="93" t="n">
        <f aca="false">A99+1</f>
        <v>37140</v>
      </c>
      <c r="B100" s="71" t="n">
        <f aca="false">IF(AND(A100&gt;=$L$8,A100&lt;$L$9),$N$8,(IF(AND(A100&gt;=$L$9,A100&lt;$L$10),$N$9,(IF(AND(A100&gt;=$L$10,A100&lt;$L$11),$N$10,(IF(AND(A100&gt;=$L$11,A100&lt;$L$12),$N$11,(IF(A100&gt;=$L$12,$N$12,0)))))))))</f>
        <v>0.065</v>
      </c>
      <c r="C100" s="94" t="n">
        <f aca="false">$C$3</f>
        <v>13845192.1483333</v>
      </c>
      <c r="D100" s="94" t="n">
        <f aca="false">(B100/365)*C100</f>
        <v>2465.58216340183</v>
      </c>
      <c r="F100" s="1" t="n">
        <f aca="false">F99+1</f>
        <v>98</v>
      </c>
      <c r="I100" s="1" t="n">
        <f aca="false">F100-$F$94</f>
        <v>6</v>
      </c>
    </row>
    <row r="101" customFormat="false" ht="15" hidden="false" customHeight="false" outlineLevel="0" collapsed="false">
      <c r="A101" s="93" t="n">
        <f aca="false">A100+1</f>
        <v>37141</v>
      </c>
      <c r="B101" s="71" t="n">
        <f aca="false">IF(AND(A101&gt;=$L$8,A101&lt;$L$9),$N$8,(IF(AND(A101&gt;=$L$9,A101&lt;$L$10),$N$9,(IF(AND(A101&gt;=$L$10,A101&lt;$L$11),$N$10,(IF(AND(A101&gt;=$L$11,A101&lt;$L$12),$N$11,(IF(A101&gt;=$L$12,$N$12,0)))))))))</f>
        <v>0.065</v>
      </c>
      <c r="C101" s="94" t="n">
        <f aca="false">$C$3</f>
        <v>13845192.1483333</v>
      </c>
      <c r="D101" s="94" t="n">
        <f aca="false">(B101/365)*C101</f>
        <v>2465.58216340183</v>
      </c>
      <c r="F101" s="1" t="n">
        <f aca="false">F100+1</f>
        <v>99</v>
      </c>
      <c r="I101" s="1" t="n">
        <f aca="false">F101-$F$94</f>
        <v>7</v>
      </c>
    </row>
    <row r="102" customFormat="false" ht="15" hidden="false" customHeight="false" outlineLevel="0" collapsed="false">
      <c r="A102" s="93" t="n">
        <f aca="false">A101+1</f>
        <v>37142</v>
      </c>
      <c r="B102" s="71" t="n">
        <f aca="false">IF(AND(A102&gt;=$L$8,A102&lt;$L$9),$N$8,(IF(AND(A102&gt;=$L$9,A102&lt;$L$10),$N$9,(IF(AND(A102&gt;=$L$10,A102&lt;$L$11),$N$10,(IF(AND(A102&gt;=$L$11,A102&lt;$L$12),$N$11,(IF(A102&gt;=$L$12,$N$12,0)))))))))</f>
        <v>0.065</v>
      </c>
      <c r="C102" s="94" t="n">
        <f aca="false">$C$3</f>
        <v>13845192.1483333</v>
      </c>
      <c r="D102" s="94" t="n">
        <f aca="false">(B102/365)*C102</f>
        <v>2465.58216340183</v>
      </c>
      <c r="F102" s="1" t="n">
        <f aca="false">F101+1</f>
        <v>100</v>
      </c>
      <c r="I102" s="1" t="n">
        <f aca="false">F102-$F$94</f>
        <v>8</v>
      </c>
    </row>
    <row r="103" customFormat="false" ht="15" hidden="false" customHeight="false" outlineLevel="0" collapsed="false">
      <c r="A103" s="93" t="n">
        <f aca="false">A102+1</f>
        <v>37143</v>
      </c>
      <c r="B103" s="71" t="n">
        <f aca="false">IF(AND(A103&gt;=$L$8,A103&lt;$L$9),$N$8,(IF(AND(A103&gt;=$L$9,A103&lt;$L$10),$N$9,(IF(AND(A103&gt;=$L$10,A103&lt;$L$11),$N$10,(IF(AND(A103&gt;=$L$11,A103&lt;$L$12),$N$11,(IF(A103&gt;=$L$12,$N$12,0)))))))))</f>
        <v>0.065</v>
      </c>
      <c r="C103" s="94" t="n">
        <f aca="false">$C$3</f>
        <v>13845192.1483333</v>
      </c>
      <c r="D103" s="94" t="n">
        <f aca="false">(B103/365)*C103</f>
        <v>2465.58216340183</v>
      </c>
      <c r="F103" s="1" t="n">
        <f aca="false">F102+1</f>
        <v>101</v>
      </c>
      <c r="I103" s="1" t="n">
        <f aca="false">F103-$F$94</f>
        <v>9</v>
      </c>
    </row>
    <row r="104" customFormat="false" ht="15" hidden="false" customHeight="false" outlineLevel="0" collapsed="false">
      <c r="A104" s="93" t="n">
        <f aca="false">A103+1</f>
        <v>37144</v>
      </c>
      <c r="B104" s="71" t="n">
        <f aca="false">IF(AND(A104&gt;=$L$8,A104&lt;$L$9),$N$8,(IF(AND(A104&gt;=$L$9,A104&lt;$L$10),$N$9,(IF(AND(A104&gt;=$L$10,A104&lt;$L$11),$N$10,(IF(AND(A104&gt;=$L$11,A104&lt;$L$12),$N$11,(IF(A104&gt;=$L$12,$N$12,0)))))))))</f>
        <v>0.065</v>
      </c>
      <c r="C104" s="94" t="n">
        <f aca="false">$C$3</f>
        <v>13845192.1483333</v>
      </c>
      <c r="D104" s="94" t="n">
        <f aca="false">(B104/365)*C104</f>
        <v>2465.58216340183</v>
      </c>
      <c r="F104" s="1" t="n">
        <f aca="false">F103+1</f>
        <v>102</v>
      </c>
      <c r="I104" s="1" t="n">
        <f aca="false">F104-$F$94</f>
        <v>10</v>
      </c>
    </row>
    <row r="105" customFormat="false" ht="15" hidden="false" customHeight="false" outlineLevel="0" collapsed="false">
      <c r="A105" s="93" t="n">
        <f aca="false">A104+1</f>
        <v>37145</v>
      </c>
      <c r="B105" s="71" t="n">
        <f aca="false">IF(AND(A105&gt;=$L$8,A105&lt;$L$9),$N$8,(IF(AND(A105&gt;=$L$9,A105&lt;$L$10),$N$9,(IF(AND(A105&gt;=$L$10,A105&lt;$L$11),$N$10,(IF(AND(A105&gt;=$L$11,A105&lt;$L$12),$N$11,(IF(A105&gt;=$L$12,$N$12,0)))))))))</f>
        <v>0.065</v>
      </c>
      <c r="C105" s="94" t="n">
        <f aca="false">$C$3</f>
        <v>13845192.1483333</v>
      </c>
      <c r="D105" s="94" t="n">
        <f aca="false">(B105/365)*C105</f>
        <v>2465.58216340183</v>
      </c>
      <c r="F105" s="1" t="n">
        <f aca="false">F104+1</f>
        <v>103</v>
      </c>
      <c r="I105" s="1" t="n">
        <f aca="false">F105-$F$94</f>
        <v>11</v>
      </c>
    </row>
    <row r="106" customFormat="false" ht="15" hidden="false" customHeight="false" outlineLevel="0" collapsed="false">
      <c r="A106" s="93" t="n">
        <f aca="false">A105+1</f>
        <v>37146</v>
      </c>
      <c r="B106" s="71" t="n">
        <f aca="false">IF(AND(A106&gt;=$L$8,A106&lt;$L$9),$N$8,(IF(AND(A106&gt;=$L$9,A106&lt;$L$10),$N$9,(IF(AND(A106&gt;=$L$10,A106&lt;$L$11),$N$10,(IF(AND(A106&gt;=$L$11,A106&lt;$L$12),$N$11,(IF(A106&gt;=$L$12,$N$12,0)))))))))</f>
        <v>0.065</v>
      </c>
      <c r="C106" s="94" t="n">
        <f aca="false">$C$3</f>
        <v>13845192.1483333</v>
      </c>
      <c r="D106" s="94" t="n">
        <f aca="false">(B106/365)*C106</f>
        <v>2465.58216340183</v>
      </c>
      <c r="F106" s="1" t="n">
        <f aca="false">F105+1</f>
        <v>104</v>
      </c>
      <c r="I106" s="1" t="n">
        <f aca="false">F106-$F$94</f>
        <v>12</v>
      </c>
    </row>
    <row r="107" customFormat="false" ht="15" hidden="false" customHeight="false" outlineLevel="0" collapsed="false">
      <c r="A107" s="93" t="n">
        <f aca="false">A106+1</f>
        <v>37147</v>
      </c>
      <c r="B107" s="71" t="n">
        <f aca="false">IF(AND(A107&gt;=$L$8,A107&lt;$L$9),$N$8,(IF(AND(A107&gt;=$L$9,A107&lt;$L$10),$N$9,(IF(AND(A107&gt;=$L$10,A107&lt;$L$11),$N$10,(IF(AND(A107&gt;=$L$11,A107&lt;$L$12),$N$11,(IF(A107&gt;=$L$12,$N$12,0)))))))))</f>
        <v>0.065</v>
      </c>
      <c r="C107" s="94" t="n">
        <f aca="false">$C$3</f>
        <v>13845192.1483333</v>
      </c>
      <c r="D107" s="94" t="n">
        <f aca="false">(B107/365)*C107</f>
        <v>2465.58216340183</v>
      </c>
      <c r="F107" s="1" t="n">
        <f aca="false">F106+1</f>
        <v>105</v>
      </c>
      <c r="I107" s="1" t="n">
        <f aca="false">F107-$F$94</f>
        <v>13</v>
      </c>
    </row>
    <row r="108" customFormat="false" ht="15" hidden="false" customHeight="false" outlineLevel="0" collapsed="false">
      <c r="A108" s="93" t="n">
        <f aca="false">A107+1</f>
        <v>37148</v>
      </c>
      <c r="B108" s="71" t="n">
        <f aca="false">IF(AND(A108&gt;=$L$8,A108&lt;$L$9),$N$8,(IF(AND(A108&gt;=$L$9,A108&lt;$L$10),$N$9,(IF(AND(A108&gt;=$L$10,A108&lt;$L$11),$N$10,(IF(AND(A108&gt;=$L$11,A108&lt;$L$12),$N$11,(IF(A108&gt;=$L$12,$N$12,0)))))))))</f>
        <v>0.065</v>
      </c>
      <c r="C108" s="94" t="n">
        <f aca="false">$C$3</f>
        <v>13845192.1483333</v>
      </c>
      <c r="D108" s="94" t="n">
        <f aca="false">(B108/365)*C108</f>
        <v>2465.58216340183</v>
      </c>
      <c r="F108" s="1" t="n">
        <f aca="false">F107+1</f>
        <v>106</v>
      </c>
      <c r="I108" s="1" t="n">
        <f aca="false">F108-$F$94</f>
        <v>14</v>
      </c>
    </row>
    <row r="109" customFormat="false" ht="15" hidden="false" customHeight="false" outlineLevel="0" collapsed="false">
      <c r="A109" s="93" t="n">
        <f aca="false">A108+1</f>
        <v>37149</v>
      </c>
      <c r="B109" s="71" t="n">
        <f aca="false">IF(AND(A109&gt;=$L$8,A109&lt;$L$9),$N$8,(IF(AND(A109&gt;=$L$9,A109&lt;$L$10),$N$9,(IF(AND(A109&gt;=$L$10,A109&lt;$L$11),$N$10,(IF(AND(A109&gt;=$L$11,A109&lt;$L$12),$N$11,(IF(A109&gt;=$L$12,$N$12,0)))))))))</f>
        <v>0.065</v>
      </c>
      <c r="C109" s="94" t="n">
        <f aca="false">$C$3</f>
        <v>13845192.1483333</v>
      </c>
      <c r="D109" s="94" t="n">
        <f aca="false">(B109/365)*C109</f>
        <v>2465.58216340183</v>
      </c>
      <c r="F109" s="1" t="n">
        <f aca="false">F108+1</f>
        <v>107</v>
      </c>
      <c r="I109" s="1" t="n">
        <f aca="false">F109-$F$94</f>
        <v>15</v>
      </c>
    </row>
    <row r="110" customFormat="false" ht="15" hidden="false" customHeight="false" outlineLevel="0" collapsed="false">
      <c r="A110" s="93" t="n">
        <f aca="false">A109+1</f>
        <v>37150</v>
      </c>
      <c r="B110" s="71" t="n">
        <f aca="false">IF(AND(A110&gt;=$L$8,A110&lt;$L$9),$N$8,(IF(AND(A110&gt;=$L$9,A110&lt;$L$10),$N$9,(IF(AND(A110&gt;=$L$10,A110&lt;$L$11),$N$10,(IF(AND(A110&gt;=$L$11,A110&lt;$L$12),$N$11,(IF(A110&gt;=$L$12,$N$12,0)))))))))</f>
        <v>0.065</v>
      </c>
      <c r="C110" s="94" t="n">
        <f aca="false">$C$3</f>
        <v>13845192.1483333</v>
      </c>
      <c r="D110" s="94" t="n">
        <f aca="false">(B110/365)*C110</f>
        <v>2465.58216340183</v>
      </c>
      <c r="F110" s="1" t="n">
        <f aca="false">F109+1</f>
        <v>108</v>
      </c>
      <c r="I110" s="1" t="n">
        <f aca="false">F110-$F$94</f>
        <v>16</v>
      </c>
    </row>
    <row r="111" customFormat="false" ht="15" hidden="false" customHeight="false" outlineLevel="0" collapsed="false">
      <c r="A111" s="93" t="n">
        <f aca="false">A110+1</f>
        <v>37151</v>
      </c>
      <c r="B111" s="71" t="n">
        <f aca="false">IF(AND(A111&gt;=$L$8,A111&lt;$L$9),$N$8,(IF(AND(A111&gt;=$L$9,A111&lt;$L$10),$N$9,(IF(AND(A111&gt;=$L$10,A111&lt;$L$11),$N$10,(IF(AND(A111&gt;=$L$11,A111&lt;$L$12),$N$11,(IF(A111&gt;=$L$12,$N$12,0)))))))))</f>
        <v>0.065</v>
      </c>
      <c r="C111" s="94" t="n">
        <f aca="false">$C$3</f>
        <v>13845192.1483333</v>
      </c>
      <c r="D111" s="94" t="n">
        <f aca="false">(B111/365)*C111</f>
        <v>2465.58216340183</v>
      </c>
      <c r="F111" s="1" t="n">
        <f aca="false">F110+1</f>
        <v>109</v>
      </c>
      <c r="I111" s="1" t="n">
        <f aca="false">F111-$F$94</f>
        <v>17</v>
      </c>
    </row>
    <row r="112" customFormat="false" ht="15" hidden="false" customHeight="false" outlineLevel="0" collapsed="false">
      <c r="A112" s="93" t="n">
        <f aca="false">A111+1</f>
        <v>37152</v>
      </c>
      <c r="B112" s="71" t="n">
        <f aca="false">IF(AND(A112&gt;=$L$8,A112&lt;$L$9),$N$8,(IF(AND(A112&gt;=$L$9,A112&lt;$L$10),$N$9,(IF(AND(A112&gt;=$L$10,A112&lt;$L$11),$N$10,(IF(AND(A112&gt;=$L$11,A112&lt;$L$12),$N$11,(IF(A112&gt;=$L$12,$N$12,0)))))))))</f>
        <v>0.06</v>
      </c>
      <c r="C112" s="94" t="n">
        <f aca="false">$C$3</f>
        <v>13845192.1483333</v>
      </c>
      <c r="D112" s="94" t="n">
        <f aca="false">(B112/365)*C112</f>
        <v>2275.9219969863</v>
      </c>
      <c r="F112" s="1" t="n">
        <f aca="false">F111+1</f>
        <v>110</v>
      </c>
      <c r="I112" s="1" t="n">
        <f aca="false">F112-$F$94</f>
        <v>18</v>
      </c>
    </row>
    <row r="113" customFormat="false" ht="15" hidden="false" customHeight="false" outlineLevel="0" collapsed="false">
      <c r="A113" s="93" t="n">
        <f aca="false">A112+1</f>
        <v>37153</v>
      </c>
      <c r="B113" s="71" t="n">
        <f aca="false">IF(AND(A113&gt;=$L$8,A113&lt;$L$9),$N$8,(IF(AND(A113&gt;=$L$9,A113&lt;$L$10),$N$9,(IF(AND(A113&gt;=$L$10,A113&lt;$L$11),$N$10,(IF(AND(A113&gt;=$L$11,A113&lt;$L$12),$N$11,(IF(A113&gt;=$L$12,$N$12,0)))))))))</f>
        <v>0.06</v>
      </c>
      <c r="C113" s="94" t="n">
        <f aca="false">$C$3</f>
        <v>13845192.1483333</v>
      </c>
      <c r="D113" s="94" t="n">
        <f aca="false">(B113/365)*C113</f>
        <v>2275.9219969863</v>
      </c>
      <c r="F113" s="1" t="n">
        <f aca="false">F112+1</f>
        <v>111</v>
      </c>
      <c r="I113" s="1" t="n">
        <f aca="false">F113-$F$94</f>
        <v>19</v>
      </c>
    </row>
    <row r="114" customFormat="false" ht="15" hidden="false" customHeight="false" outlineLevel="0" collapsed="false">
      <c r="A114" s="93" t="n">
        <f aca="false">A113+1</f>
        <v>37154</v>
      </c>
      <c r="B114" s="71" t="n">
        <f aca="false">IF(AND(A114&gt;=$L$8,A114&lt;$L$9),$N$8,(IF(AND(A114&gt;=$L$9,A114&lt;$L$10),$N$9,(IF(AND(A114&gt;=$L$10,A114&lt;$L$11),$N$10,(IF(AND(A114&gt;=$L$11,A114&lt;$L$12),$N$11,(IF(A114&gt;=$L$12,$N$12,0)))))))))</f>
        <v>0.06</v>
      </c>
      <c r="C114" s="94" t="n">
        <f aca="false">$C$3</f>
        <v>13845192.1483333</v>
      </c>
      <c r="D114" s="94" t="n">
        <f aca="false">(B114/365)*C114</f>
        <v>2275.9219969863</v>
      </c>
      <c r="F114" s="1" t="n">
        <f aca="false">F113+1</f>
        <v>112</v>
      </c>
      <c r="I114" s="1" t="n">
        <f aca="false">F114-$F$94</f>
        <v>20</v>
      </c>
    </row>
    <row r="115" customFormat="false" ht="15" hidden="false" customHeight="false" outlineLevel="0" collapsed="false">
      <c r="A115" s="93" t="n">
        <f aca="false">A114+1</f>
        <v>37155</v>
      </c>
      <c r="B115" s="71" t="n">
        <f aca="false">IF(AND(A115&gt;=$L$8,A115&lt;$L$9),$N$8,(IF(AND(A115&gt;=$L$9,A115&lt;$L$10),$N$9,(IF(AND(A115&gt;=$L$10,A115&lt;$L$11),$N$10,(IF(AND(A115&gt;=$L$11,A115&lt;$L$12),$N$11,(IF(A115&gt;=$L$12,$N$12,0)))))))))</f>
        <v>0.06</v>
      </c>
      <c r="C115" s="94" t="n">
        <f aca="false">$C$3</f>
        <v>13845192.1483333</v>
      </c>
      <c r="D115" s="94" t="n">
        <f aca="false">(B115/365)*C115</f>
        <v>2275.9219969863</v>
      </c>
      <c r="F115" s="1" t="n">
        <f aca="false">F114+1</f>
        <v>113</v>
      </c>
      <c r="I115" s="1" t="n">
        <f aca="false">F115-$F$94</f>
        <v>21</v>
      </c>
    </row>
    <row r="116" customFormat="false" ht="15" hidden="false" customHeight="false" outlineLevel="0" collapsed="false">
      <c r="A116" s="93" t="n">
        <f aca="false">A115+1</f>
        <v>37156</v>
      </c>
      <c r="B116" s="71" t="n">
        <f aca="false">IF(AND(A116&gt;=$L$8,A116&lt;$L$9),$N$8,(IF(AND(A116&gt;=$L$9,A116&lt;$L$10),$N$9,(IF(AND(A116&gt;=$L$10,A116&lt;$L$11),$N$10,(IF(AND(A116&gt;=$L$11,A116&lt;$L$12),$N$11,(IF(A116&gt;=$L$12,$N$12,0)))))))))</f>
        <v>0.06</v>
      </c>
      <c r="C116" s="94" t="n">
        <f aca="false">$C$3</f>
        <v>13845192.1483333</v>
      </c>
      <c r="D116" s="94" t="n">
        <f aca="false">(B116/365)*C116</f>
        <v>2275.9219969863</v>
      </c>
      <c r="F116" s="1" t="n">
        <f aca="false">F115+1</f>
        <v>114</v>
      </c>
      <c r="I116" s="1" t="n">
        <f aca="false">F116-$F$94</f>
        <v>22</v>
      </c>
    </row>
    <row r="117" customFormat="false" ht="15" hidden="false" customHeight="false" outlineLevel="0" collapsed="false">
      <c r="A117" s="93" t="n">
        <f aca="false">A116+1</f>
        <v>37157</v>
      </c>
      <c r="B117" s="71" t="n">
        <f aca="false">IF(AND(A117&gt;=$L$8,A117&lt;$L$9),$N$8,(IF(AND(A117&gt;=$L$9,A117&lt;$L$10),$N$9,(IF(AND(A117&gt;=$L$10,A117&lt;$L$11),$N$10,(IF(AND(A117&gt;=$L$11,A117&lt;$L$12),$N$11,(IF(A117&gt;=$L$12,$N$12,0)))))))))</f>
        <v>0.06</v>
      </c>
      <c r="C117" s="94" t="n">
        <f aca="false">$C$3</f>
        <v>13845192.1483333</v>
      </c>
      <c r="D117" s="94" t="n">
        <f aca="false">(B117/365)*C117</f>
        <v>2275.9219969863</v>
      </c>
      <c r="F117" s="1" t="n">
        <f aca="false">F116+1</f>
        <v>115</v>
      </c>
      <c r="I117" s="1" t="n">
        <f aca="false">F117-$F$94</f>
        <v>23</v>
      </c>
    </row>
    <row r="118" customFormat="false" ht="15" hidden="false" customHeight="false" outlineLevel="0" collapsed="false">
      <c r="A118" s="93" t="n">
        <f aca="false">A117+1</f>
        <v>37158</v>
      </c>
      <c r="B118" s="71" t="n">
        <f aca="false">IF(AND(A118&gt;=$L$8,A118&lt;$L$9),$N$8,(IF(AND(A118&gt;=$L$9,A118&lt;$L$10),$N$9,(IF(AND(A118&gt;=$L$10,A118&lt;$L$11),$N$10,(IF(AND(A118&gt;=$L$11,A118&lt;$L$12),$N$11,(IF(A118&gt;=$L$12,$N$12,0)))))))))</f>
        <v>0.06</v>
      </c>
      <c r="C118" s="94" t="n">
        <f aca="false">$C$3</f>
        <v>13845192.1483333</v>
      </c>
      <c r="D118" s="94" t="n">
        <f aca="false">(B118/365)*C118</f>
        <v>2275.9219969863</v>
      </c>
      <c r="F118" s="1" t="n">
        <f aca="false">F117+1</f>
        <v>116</v>
      </c>
      <c r="I118" s="1" t="n">
        <f aca="false">F118-$F$94</f>
        <v>24</v>
      </c>
    </row>
    <row r="119" customFormat="false" ht="15" hidden="false" customHeight="false" outlineLevel="0" collapsed="false">
      <c r="A119" s="93" t="n">
        <f aca="false">A118+1</f>
        <v>37159</v>
      </c>
      <c r="B119" s="71" t="n">
        <f aca="false">IF(AND(A119&gt;=$L$8,A119&lt;$L$9),$N$8,(IF(AND(A119&gt;=$L$9,A119&lt;$L$10),$N$9,(IF(AND(A119&gt;=$L$10,A119&lt;$L$11),$N$10,(IF(AND(A119&gt;=$L$11,A119&lt;$L$12),$N$11,(IF(A119&gt;=$L$12,$N$12,0)))))))))</f>
        <v>0.06</v>
      </c>
      <c r="C119" s="94" t="n">
        <f aca="false">$C$3</f>
        <v>13845192.1483333</v>
      </c>
      <c r="D119" s="94" t="n">
        <f aca="false">(B119/365)*C119</f>
        <v>2275.9219969863</v>
      </c>
      <c r="F119" s="1" t="n">
        <f aca="false">F118+1</f>
        <v>117</v>
      </c>
      <c r="I119" s="1" t="n">
        <f aca="false">F119-$F$94</f>
        <v>25</v>
      </c>
    </row>
    <row r="120" customFormat="false" ht="15" hidden="false" customHeight="false" outlineLevel="0" collapsed="false">
      <c r="A120" s="93" t="n">
        <f aca="false">A119+1</f>
        <v>37160</v>
      </c>
      <c r="B120" s="71" t="n">
        <f aca="false">IF(AND(A120&gt;=$L$8,A120&lt;$L$9),$N$8,(IF(AND(A120&gt;=$L$9,A120&lt;$L$10),$N$9,(IF(AND(A120&gt;=$L$10,A120&lt;$L$11),$N$10,(IF(AND(A120&gt;=$L$11,A120&lt;$L$12),$N$11,(IF(A120&gt;=$L$12,$N$12,0)))))))))</f>
        <v>0.06</v>
      </c>
      <c r="C120" s="94" t="n">
        <f aca="false">$C$3</f>
        <v>13845192.1483333</v>
      </c>
      <c r="D120" s="94" t="n">
        <f aca="false">(B120/365)*C120</f>
        <v>2275.9219969863</v>
      </c>
      <c r="F120" s="1" t="n">
        <f aca="false">F119+1</f>
        <v>118</v>
      </c>
      <c r="I120" s="1" t="n">
        <f aca="false">F120-$F$94</f>
        <v>26</v>
      </c>
    </row>
    <row r="121" customFormat="false" ht="15" hidden="false" customHeight="false" outlineLevel="0" collapsed="false">
      <c r="A121" s="93" t="n">
        <f aca="false">A120+1</f>
        <v>37161</v>
      </c>
      <c r="B121" s="71" t="n">
        <f aca="false">IF(AND(A121&gt;=$L$8,A121&lt;$L$9),$N$8,(IF(AND(A121&gt;=$L$9,A121&lt;$L$10),$N$9,(IF(AND(A121&gt;=$L$10,A121&lt;$L$11),$N$10,(IF(AND(A121&gt;=$L$11,A121&lt;$L$12),$N$11,(IF(A121&gt;=$L$12,$N$12,0)))))))))</f>
        <v>0.06</v>
      </c>
      <c r="C121" s="94" t="n">
        <f aca="false">$C$3</f>
        <v>13845192.1483333</v>
      </c>
      <c r="D121" s="94" t="n">
        <f aca="false">(B121/365)*C121</f>
        <v>2275.9219969863</v>
      </c>
      <c r="F121" s="1" t="n">
        <f aca="false">F120+1</f>
        <v>119</v>
      </c>
      <c r="I121" s="1" t="n">
        <f aca="false">F121-$F$94</f>
        <v>27</v>
      </c>
    </row>
    <row r="122" customFormat="false" ht="15" hidden="false" customHeight="false" outlineLevel="0" collapsed="false">
      <c r="A122" s="93" t="n">
        <f aca="false">A121+1</f>
        <v>37162</v>
      </c>
      <c r="B122" s="71" t="n">
        <f aca="false">IF(AND(A122&gt;=$L$8,A122&lt;$L$9),$N$8,(IF(AND(A122&gt;=$L$9,A122&lt;$L$10),$N$9,(IF(AND(A122&gt;=$L$10,A122&lt;$L$11),$N$10,(IF(AND(A122&gt;=$L$11,A122&lt;$L$12),$N$11,(IF(A122&gt;=$L$12,$N$12,0)))))))))</f>
        <v>0.06</v>
      </c>
      <c r="C122" s="94" t="n">
        <f aca="false">$C$3</f>
        <v>13845192.1483333</v>
      </c>
      <c r="D122" s="94" t="n">
        <f aca="false">(B122/365)*C122</f>
        <v>2275.9219969863</v>
      </c>
      <c r="F122" s="1" t="n">
        <f aca="false">F121+1</f>
        <v>120</v>
      </c>
      <c r="I122" s="1" t="n">
        <f aca="false">F122-$F$94</f>
        <v>28</v>
      </c>
    </row>
    <row r="123" customFormat="false" ht="15" hidden="false" customHeight="false" outlineLevel="0" collapsed="false">
      <c r="A123" s="93" t="n">
        <f aca="false">A122+1</f>
        <v>37163</v>
      </c>
      <c r="B123" s="71" t="n">
        <f aca="false">IF(AND(A123&gt;=$L$8,A123&lt;$L$9),$N$8,(IF(AND(A123&gt;=$L$9,A123&lt;$L$10),$N$9,(IF(AND(A123&gt;=$L$10,A123&lt;$L$11),$N$10,(IF(AND(A123&gt;=$L$11,A123&lt;$L$12),$N$11,(IF(A123&gt;=$L$12,$N$12,0)))))))))</f>
        <v>0.06</v>
      </c>
      <c r="C123" s="94" t="n">
        <f aca="false">$C$3</f>
        <v>13845192.1483333</v>
      </c>
      <c r="D123" s="94" t="n">
        <f aca="false">(B123/365)*C123</f>
        <v>2275.9219969863</v>
      </c>
      <c r="F123" s="1" t="n">
        <f aca="false">F122+1</f>
        <v>121</v>
      </c>
      <c r="I123" s="1" t="n">
        <f aca="false">F123-$F$94</f>
        <v>29</v>
      </c>
    </row>
    <row r="124" customFormat="false" ht="15" hidden="false" customHeight="false" outlineLevel="0" collapsed="false">
      <c r="A124" s="93" t="n">
        <f aca="false">A123+1</f>
        <v>37164</v>
      </c>
      <c r="B124" s="71" t="n">
        <f aca="false">IF(AND(A124&gt;=$L$8,A124&lt;$L$9),$N$8,(IF(AND(A124&gt;=$L$9,A124&lt;$L$10),$N$9,(IF(AND(A124&gt;=$L$10,A124&lt;$L$11),$N$10,(IF(AND(A124&gt;=$L$11,A124&lt;$L$12),$N$11,(IF(A124&gt;=$L$12,$N$12,0)))))))))</f>
        <v>0.06</v>
      </c>
      <c r="C124" s="94" t="n">
        <f aca="false">$C$3</f>
        <v>13845192.1483333</v>
      </c>
      <c r="D124" s="94" t="n">
        <f aca="false">(B124/365)*C124</f>
        <v>2275.9219969863</v>
      </c>
      <c r="F124" s="1" t="n">
        <f aca="false">F123+1</f>
        <v>122</v>
      </c>
      <c r="I124" s="91" t="n">
        <f aca="false">F124-$F$94</f>
        <v>30</v>
      </c>
      <c r="J124" s="92" t="s">
        <v>86</v>
      </c>
    </row>
    <row r="125" customFormat="false" ht="15" hidden="false" customHeight="false" outlineLevel="0" collapsed="false">
      <c r="A125" s="93" t="n">
        <f aca="false">A124+1</f>
        <v>37165</v>
      </c>
      <c r="B125" s="71" t="n">
        <f aca="false">IF(AND(A125&gt;=$L$8,A125&lt;$L$9),$N$8,(IF(AND(A125&gt;=$L$9,A125&lt;$L$10),$N$9,(IF(AND(A125&gt;=$L$10,A125&lt;$L$11),$N$10,(IF(AND(A125&gt;=$L$11,A125&lt;$L$12),$N$11,(IF(A125&gt;=$L$12,$N$12,0)))))))))</f>
        <v>0.06</v>
      </c>
      <c r="C125" s="94" t="n">
        <f aca="false">$C$3</f>
        <v>13845192.1483333</v>
      </c>
      <c r="D125" s="94" t="n">
        <f aca="false">(B125/365)*C125</f>
        <v>2275.9219969863</v>
      </c>
      <c r="F125" s="1" t="n">
        <f aca="false">F124+1</f>
        <v>123</v>
      </c>
      <c r="J125" s="1" t="n">
        <v>1</v>
      </c>
    </row>
    <row r="126" customFormat="false" ht="15" hidden="false" customHeight="false" outlineLevel="0" collapsed="false">
      <c r="A126" s="93" t="n">
        <f aca="false">A125+1</f>
        <v>37166</v>
      </c>
      <c r="B126" s="71" t="n">
        <f aca="false">IF(AND(A126&gt;=$L$8,A126&lt;$L$9),$N$8,(IF(AND(A126&gt;=$L$9,A126&lt;$L$10),$N$9,(IF(AND(A126&gt;=$L$10,A126&lt;$L$11),$N$10,(IF(AND(A126&gt;=$L$11,A126&lt;$L$12),$N$11,(IF(A126&gt;=$L$12,$N$12,0)))))))))</f>
        <v>0.06</v>
      </c>
      <c r="C126" s="94" t="n">
        <f aca="false">$C$3</f>
        <v>13845192.1483333</v>
      </c>
      <c r="D126" s="94" t="n">
        <f aca="false">(B126/365)*C126</f>
        <v>2275.9219969863</v>
      </c>
      <c r="F126" s="1" t="n">
        <f aca="false">F125+1</f>
        <v>124</v>
      </c>
      <c r="J126" s="1" t="n">
        <f aca="false">J125+1</f>
        <v>2</v>
      </c>
    </row>
    <row r="127" customFormat="false" ht="15" hidden="false" customHeight="false" outlineLevel="0" collapsed="false">
      <c r="A127" s="93" t="n">
        <f aca="false">A126+1</f>
        <v>37167</v>
      </c>
      <c r="B127" s="71" t="n">
        <f aca="false">IF(AND(A127&gt;=$L$8,A127&lt;$L$9),$N$8,(IF(AND(A127&gt;=$L$9,A127&lt;$L$10),$N$9,(IF(AND(A127&gt;=$L$10,A127&lt;$L$11),$N$10,(IF(AND(A127&gt;=$L$11,A127&lt;$L$12),$N$11,(IF(A127&gt;=$L$12,$N$12,0)))))))))</f>
        <v>0.055</v>
      </c>
      <c r="C127" s="94" t="n">
        <f aca="false">$C$3</f>
        <v>13845192.1483333</v>
      </c>
      <c r="D127" s="94" t="n">
        <f aca="false">(B127/365)*C127</f>
        <v>2086.26183057078</v>
      </c>
      <c r="F127" s="1" t="n">
        <f aca="false">F126+1</f>
        <v>125</v>
      </c>
      <c r="J127" s="1" t="n">
        <f aca="false">J126+1</f>
        <v>3</v>
      </c>
    </row>
    <row r="128" customFormat="false" ht="15" hidden="false" customHeight="false" outlineLevel="0" collapsed="false">
      <c r="A128" s="93" t="n">
        <f aca="false">A127+1</f>
        <v>37168</v>
      </c>
      <c r="B128" s="71" t="n">
        <f aca="false">IF(AND(A128&gt;=$L$8,A128&lt;$L$9),$N$8,(IF(AND(A128&gt;=$L$9,A128&lt;$L$10),$N$9,(IF(AND(A128&gt;=$L$10,A128&lt;$L$11),$N$10,(IF(AND(A128&gt;=$L$11,A128&lt;$L$12),$N$11,(IF(A128&gt;=$L$12,$N$12,0)))))))))</f>
        <v>0.055</v>
      </c>
      <c r="C128" s="94" t="n">
        <f aca="false">$C$3</f>
        <v>13845192.1483333</v>
      </c>
      <c r="D128" s="94" t="n">
        <f aca="false">(B128/365)*C128</f>
        <v>2086.26183057078</v>
      </c>
      <c r="F128" s="1" t="n">
        <f aca="false">F127+1</f>
        <v>126</v>
      </c>
      <c r="J128" s="1" t="n">
        <f aca="false">J127+1</f>
        <v>4</v>
      </c>
    </row>
    <row r="129" customFormat="false" ht="15" hidden="false" customHeight="false" outlineLevel="0" collapsed="false">
      <c r="A129" s="93" t="n">
        <f aca="false">A128+1</f>
        <v>37169</v>
      </c>
      <c r="B129" s="71" t="n">
        <f aca="false">IF(AND(A129&gt;=$L$8,A129&lt;$L$9),$N$8,(IF(AND(A129&gt;=$L$9,A129&lt;$L$10),$N$9,(IF(AND(A129&gt;=$L$10,A129&lt;$L$11),$N$10,(IF(AND(A129&gt;=$L$11,A129&lt;$L$12),$N$11,(IF(A129&gt;=$L$12,$N$12,0)))))))))</f>
        <v>0.055</v>
      </c>
      <c r="C129" s="94" t="n">
        <f aca="false">$C$3</f>
        <v>13845192.1483333</v>
      </c>
      <c r="D129" s="94" t="n">
        <f aca="false">(B129/365)*C129</f>
        <v>2086.26183057078</v>
      </c>
      <c r="F129" s="1" t="n">
        <f aca="false">F128+1</f>
        <v>127</v>
      </c>
      <c r="J129" s="1" t="n">
        <f aca="false">J128+1</f>
        <v>5</v>
      </c>
    </row>
    <row r="130" customFormat="false" ht="15" hidden="false" customHeight="false" outlineLevel="0" collapsed="false">
      <c r="A130" s="93" t="n">
        <f aca="false">A129+1</f>
        <v>37170</v>
      </c>
      <c r="B130" s="71" t="n">
        <f aca="false">IF(AND(A130&gt;=$L$8,A130&lt;$L$9),$N$8,(IF(AND(A130&gt;=$L$9,A130&lt;$L$10),$N$9,(IF(AND(A130&gt;=$L$10,A130&lt;$L$11),$N$10,(IF(AND(A130&gt;=$L$11,A130&lt;$L$12),$N$11,(IF(A130&gt;=$L$12,$N$12,0)))))))))</f>
        <v>0.055</v>
      </c>
      <c r="C130" s="94" t="n">
        <f aca="false">$C$3</f>
        <v>13845192.1483333</v>
      </c>
      <c r="D130" s="94" t="n">
        <f aca="false">(B130/365)*C130</f>
        <v>2086.26183057078</v>
      </c>
      <c r="F130" s="1" t="n">
        <f aca="false">F129+1</f>
        <v>128</v>
      </c>
      <c r="J130" s="1" t="n">
        <f aca="false">J129+1</f>
        <v>6</v>
      </c>
    </row>
    <row r="131" customFormat="false" ht="15" hidden="false" customHeight="false" outlineLevel="0" collapsed="false">
      <c r="A131" s="93" t="n">
        <f aca="false">A130+1</f>
        <v>37171</v>
      </c>
      <c r="B131" s="71" t="n">
        <f aca="false">IF(AND(A131&gt;=$L$8,A131&lt;$L$9),$N$8,(IF(AND(A131&gt;=$L$9,A131&lt;$L$10),$N$9,(IF(AND(A131&gt;=$L$10,A131&lt;$L$11),$N$10,(IF(AND(A131&gt;=$L$11,A131&lt;$L$12),$N$11,(IF(A131&gt;=$L$12,$N$12,0)))))))))</f>
        <v>0.055</v>
      </c>
      <c r="C131" s="94" t="n">
        <f aca="false">$C$3</f>
        <v>13845192.1483333</v>
      </c>
      <c r="D131" s="94" t="n">
        <f aca="false">(B131/365)*C131</f>
        <v>2086.26183057078</v>
      </c>
      <c r="F131" s="1" t="n">
        <f aca="false">F130+1</f>
        <v>129</v>
      </c>
      <c r="J131" s="1" t="n">
        <f aca="false">J130+1</f>
        <v>7</v>
      </c>
    </row>
    <row r="132" customFormat="false" ht="15" hidden="false" customHeight="false" outlineLevel="0" collapsed="false">
      <c r="A132" s="93" t="n">
        <f aca="false">A131+1</f>
        <v>37172</v>
      </c>
      <c r="B132" s="71" t="n">
        <f aca="false">IF(AND(A132&gt;=$L$8,A132&lt;$L$9),$N$8,(IF(AND(A132&gt;=$L$9,A132&lt;$L$10),$N$9,(IF(AND(A132&gt;=$L$10,A132&lt;$L$11),$N$10,(IF(AND(A132&gt;=$L$11,A132&lt;$L$12),$N$11,(IF(A132&gt;=$L$12,$N$12,0)))))))))</f>
        <v>0.055</v>
      </c>
      <c r="C132" s="94" t="n">
        <f aca="false">$C$3</f>
        <v>13845192.1483333</v>
      </c>
      <c r="D132" s="94" t="n">
        <f aca="false">(B132/365)*C132</f>
        <v>2086.26183057078</v>
      </c>
      <c r="F132" s="1" t="n">
        <f aca="false">F131+1</f>
        <v>130</v>
      </c>
      <c r="J132" s="1" t="n">
        <f aca="false">J131+1</f>
        <v>8</v>
      </c>
    </row>
    <row r="133" customFormat="false" ht="15" hidden="false" customHeight="false" outlineLevel="0" collapsed="false">
      <c r="A133" s="93" t="n">
        <f aca="false">A132+1</f>
        <v>37173</v>
      </c>
      <c r="B133" s="71" t="n">
        <f aca="false">IF(AND(A133&gt;=$L$8,A133&lt;$L$9),$N$8,(IF(AND(A133&gt;=$L$9,A133&lt;$L$10),$N$9,(IF(AND(A133&gt;=$L$10,A133&lt;$L$11),$N$10,(IF(AND(A133&gt;=$L$11,A133&lt;$L$12),$N$11,(IF(A133&gt;=$L$12,$N$12,0)))))))))</f>
        <v>0.055</v>
      </c>
      <c r="C133" s="94" t="n">
        <f aca="false">$C$3</f>
        <v>13845192.1483333</v>
      </c>
      <c r="D133" s="94" t="n">
        <f aca="false">(B133/365)*C133</f>
        <v>2086.26183057078</v>
      </c>
      <c r="F133" s="1" t="n">
        <f aca="false">F132+1</f>
        <v>131</v>
      </c>
      <c r="J133" s="1" t="n">
        <f aca="false">J132+1</f>
        <v>9</v>
      </c>
    </row>
    <row r="134" customFormat="false" ht="15" hidden="false" customHeight="false" outlineLevel="0" collapsed="false">
      <c r="A134" s="93" t="n">
        <f aca="false">A133+1</f>
        <v>37174</v>
      </c>
      <c r="B134" s="71" t="n">
        <f aca="false">IF(AND(A134&gt;=$L$8,A134&lt;$L$9),$N$8,(IF(AND(A134&gt;=$L$9,A134&lt;$L$10),$N$9,(IF(AND(A134&gt;=$L$10,A134&lt;$L$11),$N$10,(IF(AND(A134&gt;=$L$11,A134&lt;$L$12),$N$11,(IF(A134&gt;=$L$12,$N$12,0)))))))))</f>
        <v>0.055</v>
      </c>
      <c r="C134" s="94" t="n">
        <f aca="false">$C$3</f>
        <v>13845192.1483333</v>
      </c>
      <c r="D134" s="94" t="n">
        <f aca="false">(B134/365)*C134</f>
        <v>2086.26183057078</v>
      </c>
      <c r="F134" s="1" t="n">
        <f aca="false">F133+1</f>
        <v>132</v>
      </c>
      <c r="J134" s="1" t="n">
        <f aca="false">J133+1</f>
        <v>10</v>
      </c>
    </row>
    <row r="135" customFormat="false" ht="15" hidden="false" customHeight="false" outlineLevel="0" collapsed="false">
      <c r="A135" s="93" t="n">
        <f aca="false">A134+1</f>
        <v>37175</v>
      </c>
      <c r="B135" s="71" t="n">
        <f aca="false">IF(AND(A135&gt;=$L$8,A135&lt;$L$9),$N$8,(IF(AND(A135&gt;=$L$9,A135&lt;$L$10),$N$9,(IF(AND(A135&gt;=$L$10,A135&lt;$L$11),$N$10,(IF(AND(A135&gt;=$L$11,A135&lt;$L$12),$N$11,(IF(A135&gt;=$L$12,$N$12,0)))))))))</f>
        <v>0.055</v>
      </c>
      <c r="C135" s="94" t="n">
        <f aca="false">$C$3</f>
        <v>13845192.1483333</v>
      </c>
      <c r="D135" s="94" t="n">
        <f aca="false">(B135/365)*C135</f>
        <v>2086.26183057078</v>
      </c>
      <c r="F135" s="1" t="n">
        <f aca="false">F134+1</f>
        <v>133</v>
      </c>
      <c r="J135" s="1" t="n">
        <f aca="false">J134+1</f>
        <v>11</v>
      </c>
    </row>
    <row r="136" customFormat="false" ht="15" hidden="false" customHeight="false" outlineLevel="0" collapsed="false">
      <c r="A136" s="93" t="n">
        <f aca="false">A135+1</f>
        <v>37176</v>
      </c>
      <c r="B136" s="71" t="n">
        <f aca="false">IF(AND(A136&gt;=$L$8,A136&lt;$L$9),$N$8,(IF(AND(A136&gt;=$L$9,A136&lt;$L$10),$N$9,(IF(AND(A136&gt;=$L$10,A136&lt;$L$11),$N$10,(IF(AND(A136&gt;=$L$11,A136&lt;$L$12),$N$11,(IF(A136&gt;=$L$12,$N$12,0)))))))))</f>
        <v>0.055</v>
      </c>
      <c r="C136" s="94" t="n">
        <f aca="false">$C$3</f>
        <v>13845192.1483333</v>
      </c>
      <c r="D136" s="94" t="n">
        <f aca="false">(B136/365)*C136</f>
        <v>2086.26183057078</v>
      </c>
      <c r="F136" s="1" t="n">
        <f aca="false">F135+1</f>
        <v>134</v>
      </c>
      <c r="J136" s="1" t="n">
        <f aca="false">J135+1</f>
        <v>12</v>
      </c>
    </row>
    <row r="137" customFormat="false" ht="15" hidden="false" customHeight="false" outlineLevel="0" collapsed="false">
      <c r="A137" s="93" t="n">
        <f aca="false">A136+1</f>
        <v>37177</v>
      </c>
      <c r="B137" s="71" t="n">
        <f aca="false">IF(AND(A137&gt;=$L$8,A137&lt;$L$9),$N$8,(IF(AND(A137&gt;=$L$9,A137&lt;$L$10),$N$9,(IF(AND(A137&gt;=$L$10,A137&lt;$L$11),$N$10,(IF(AND(A137&gt;=$L$11,A137&lt;$L$12),$N$11,(IF(A137&gt;=$L$12,$N$12,0)))))))))</f>
        <v>0.055</v>
      </c>
      <c r="C137" s="94" t="n">
        <f aca="false">$C$3</f>
        <v>13845192.1483333</v>
      </c>
      <c r="D137" s="94" t="n">
        <f aca="false">(B137/365)*C137</f>
        <v>2086.26183057078</v>
      </c>
      <c r="F137" s="1" t="n">
        <f aca="false">F136+1</f>
        <v>135</v>
      </c>
      <c r="J137" s="1" t="n">
        <f aca="false">J136+1</f>
        <v>13</v>
      </c>
    </row>
    <row r="138" customFormat="false" ht="15" hidden="false" customHeight="false" outlineLevel="0" collapsed="false">
      <c r="A138" s="93" t="n">
        <f aca="false">A137+1</f>
        <v>37178</v>
      </c>
      <c r="B138" s="71" t="n">
        <f aca="false">IF(AND(A138&gt;=$L$8,A138&lt;$L$9),$N$8,(IF(AND(A138&gt;=$L$9,A138&lt;$L$10),$N$9,(IF(AND(A138&gt;=$L$10,A138&lt;$L$11),$N$10,(IF(AND(A138&gt;=$L$11,A138&lt;$L$12),$N$11,(IF(A138&gt;=$L$12,$N$12,0)))))))))</f>
        <v>0.055</v>
      </c>
      <c r="C138" s="94" t="n">
        <f aca="false">$C$3</f>
        <v>13845192.1483333</v>
      </c>
      <c r="D138" s="94" t="n">
        <f aca="false">(B138/365)*C138</f>
        <v>2086.26183057078</v>
      </c>
      <c r="F138" s="1" t="n">
        <f aca="false">F137+1</f>
        <v>136</v>
      </c>
      <c r="J138" s="1" t="n">
        <f aca="false">J137+1</f>
        <v>14</v>
      </c>
    </row>
    <row r="139" customFormat="false" ht="15" hidden="false" customHeight="false" outlineLevel="0" collapsed="false">
      <c r="A139" s="93" t="n">
        <f aca="false">A138+1</f>
        <v>37179</v>
      </c>
      <c r="B139" s="71" t="n">
        <f aca="false">IF(AND(A139&gt;=$L$8,A139&lt;$L$9),$N$8,(IF(AND(A139&gt;=$L$9,A139&lt;$L$10),$N$9,(IF(AND(A139&gt;=$L$10,A139&lt;$L$11),$N$10,(IF(AND(A139&gt;=$L$11,A139&lt;$L$12),$N$11,(IF(A139&gt;=$L$12,$N$12,0)))))))))</f>
        <v>0.055</v>
      </c>
      <c r="C139" s="94" t="n">
        <f aca="false">$C$3</f>
        <v>13845192.1483333</v>
      </c>
      <c r="D139" s="94" t="n">
        <f aca="false">(B139/365)*C139</f>
        <v>2086.26183057078</v>
      </c>
      <c r="F139" s="1" t="n">
        <f aca="false">F138+1</f>
        <v>137</v>
      </c>
      <c r="J139" s="1" t="n">
        <f aca="false">J138+1</f>
        <v>15</v>
      </c>
    </row>
    <row r="140" customFormat="false" ht="15" hidden="false" customHeight="false" outlineLevel="0" collapsed="false">
      <c r="A140" s="93" t="n">
        <f aca="false">A139+1</f>
        <v>37180</v>
      </c>
      <c r="B140" s="71" t="n">
        <f aca="false">IF(AND(A140&gt;=$L$8,A140&lt;$L$9),$N$8,(IF(AND(A140&gt;=$L$9,A140&lt;$L$10),$N$9,(IF(AND(A140&gt;=$L$10,A140&lt;$L$11),$N$10,(IF(AND(A140&gt;=$L$11,A140&lt;$L$12),$N$11,(IF(A140&gt;=$L$12,$N$12,0)))))))))</f>
        <v>0.055</v>
      </c>
      <c r="C140" s="94" t="n">
        <f aca="false">$C$3</f>
        <v>13845192.1483333</v>
      </c>
      <c r="D140" s="94" t="n">
        <f aca="false">(B140/365)*C140</f>
        <v>2086.26183057078</v>
      </c>
      <c r="F140" s="1" t="n">
        <f aca="false">F139+1</f>
        <v>138</v>
      </c>
      <c r="J140" s="1" t="n">
        <f aca="false">J139+1</f>
        <v>16</v>
      </c>
    </row>
    <row r="141" customFormat="false" ht="15" hidden="false" customHeight="false" outlineLevel="0" collapsed="false">
      <c r="A141" s="93" t="n">
        <f aca="false">A140+1</f>
        <v>37181</v>
      </c>
      <c r="B141" s="71" t="n">
        <f aca="false">IF(AND(A141&gt;=$L$8,A141&lt;$L$9),$N$8,(IF(AND(A141&gt;=$L$9,A141&lt;$L$10),$N$9,(IF(AND(A141&gt;=$L$10,A141&lt;$L$11),$N$10,(IF(AND(A141&gt;=$L$11,A141&lt;$L$12),$N$11,(IF(A141&gt;=$L$12,$N$12,0)))))))))</f>
        <v>0.055</v>
      </c>
      <c r="C141" s="94" t="n">
        <f aca="false">$C$3</f>
        <v>13845192.1483333</v>
      </c>
      <c r="D141" s="94" t="n">
        <f aca="false">(B141/365)*C141</f>
        <v>2086.26183057078</v>
      </c>
      <c r="F141" s="1" t="n">
        <f aca="false">F140+1</f>
        <v>139</v>
      </c>
      <c r="J141" s="1" t="n">
        <f aca="false">J140+1</f>
        <v>17</v>
      </c>
    </row>
    <row r="142" customFormat="false" ht="15" hidden="false" customHeight="false" outlineLevel="0" collapsed="false">
      <c r="A142" s="93" t="n">
        <f aca="false">A141+1</f>
        <v>37182</v>
      </c>
      <c r="B142" s="71" t="n">
        <f aca="false">IF(AND(A142&gt;=$L$8,A142&lt;$L$9),$N$8,(IF(AND(A142&gt;=$L$9,A142&lt;$L$10),$N$9,(IF(AND(A142&gt;=$L$10,A142&lt;$L$11),$N$10,(IF(AND(A142&gt;=$L$11,A142&lt;$L$12),$N$11,(IF(A142&gt;=$L$12,$N$12,0)))))))))</f>
        <v>0.055</v>
      </c>
      <c r="C142" s="94" t="n">
        <f aca="false">$C$3</f>
        <v>13845192.1483333</v>
      </c>
      <c r="D142" s="94" t="n">
        <f aca="false">(B142/365)*C142</f>
        <v>2086.26183057078</v>
      </c>
      <c r="F142" s="1" t="n">
        <f aca="false">F141+1</f>
        <v>140</v>
      </c>
      <c r="J142" s="1" t="n">
        <f aca="false">J141+1</f>
        <v>18</v>
      </c>
    </row>
    <row r="143" customFormat="false" ht="15" hidden="false" customHeight="false" outlineLevel="0" collapsed="false">
      <c r="A143" s="93" t="n">
        <f aca="false">A142+1</f>
        <v>37183</v>
      </c>
      <c r="B143" s="71" t="n">
        <f aca="false">IF(AND(A143&gt;=$L$8,A143&lt;$L$9),$N$8,(IF(AND(A143&gt;=$L$9,A143&lt;$L$10),$N$9,(IF(AND(A143&gt;=$L$10,A143&lt;$L$11),$N$10,(IF(AND(A143&gt;=$L$11,A143&lt;$L$12),$N$11,(IF(A143&gt;=$L$12,$N$12,0)))))))))</f>
        <v>0.055</v>
      </c>
      <c r="C143" s="94" t="n">
        <f aca="false">$C$3</f>
        <v>13845192.1483333</v>
      </c>
      <c r="D143" s="94" t="n">
        <f aca="false">(B143/365)*C143</f>
        <v>2086.26183057078</v>
      </c>
      <c r="F143" s="1" t="n">
        <f aca="false">F142+1</f>
        <v>141</v>
      </c>
      <c r="J143" s="1" t="n">
        <f aca="false">J142+1</f>
        <v>19</v>
      </c>
    </row>
    <row r="144" customFormat="false" ht="15" hidden="false" customHeight="false" outlineLevel="0" collapsed="false">
      <c r="A144" s="93" t="n">
        <f aca="false">A143+1</f>
        <v>37184</v>
      </c>
      <c r="B144" s="71" t="n">
        <f aca="false">IF(AND(A144&gt;=$L$8,A144&lt;$L$9),$N$8,(IF(AND(A144&gt;=$L$9,A144&lt;$L$10),$N$9,(IF(AND(A144&gt;=$L$10,A144&lt;$L$11),$N$10,(IF(AND(A144&gt;=$L$11,A144&lt;$L$12),$N$11,(IF(A144&gt;=$L$12,$N$12,0)))))))))</f>
        <v>0.055</v>
      </c>
      <c r="C144" s="94" t="n">
        <f aca="false">$C$3</f>
        <v>13845192.1483333</v>
      </c>
      <c r="D144" s="94" t="n">
        <f aca="false">(B144/365)*C144</f>
        <v>2086.26183057078</v>
      </c>
      <c r="F144" s="1" t="n">
        <f aca="false">F143+1</f>
        <v>142</v>
      </c>
      <c r="J144" s="1" t="n">
        <f aca="false">J143+1</f>
        <v>20</v>
      </c>
    </row>
    <row r="145" customFormat="false" ht="15" hidden="false" customHeight="false" outlineLevel="0" collapsed="false">
      <c r="A145" s="93" t="n">
        <f aca="false">A144+1</f>
        <v>37185</v>
      </c>
      <c r="B145" s="71" t="n">
        <f aca="false">IF(AND(A145&gt;=$L$8,A145&lt;$L$9),$N$8,(IF(AND(A145&gt;=$L$9,A145&lt;$L$10),$N$9,(IF(AND(A145&gt;=$L$10,A145&lt;$L$11),$N$10,(IF(AND(A145&gt;=$L$11,A145&lt;$L$12),$N$11,(IF(A145&gt;=$L$12,$N$12,0)))))))))</f>
        <v>0.055</v>
      </c>
      <c r="C145" s="94" t="n">
        <f aca="false">$C$3</f>
        <v>13845192.1483333</v>
      </c>
      <c r="D145" s="94" t="n">
        <f aca="false">(B145/365)*C145</f>
        <v>2086.26183057078</v>
      </c>
      <c r="F145" s="1" t="n">
        <f aca="false">F144+1</f>
        <v>143</v>
      </c>
      <c r="J145" s="1" t="n">
        <f aca="false">J144+1</f>
        <v>21</v>
      </c>
    </row>
    <row r="146" customFormat="false" ht="15" hidden="false" customHeight="false" outlineLevel="0" collapsed="false">
      <c r="A146" s="93" t="n">
        <f aca="false">A145+1</f>
        <v>37186</v>
      </c>
      <c r="B146" s="71" t="n">
        <f aca="false">IF(AND(A146&gt;=$L$8,A146&lt;$L$9),$N$8,(IF(AND(A146&gt;=$L$9,A146&lt;$L$10),$N$9,(IF(AND(A146&gt;=$L$10,A146&lt;$L$11),$N$10,(IF(AND(A146&gt;=$L$11,A146&lt;$L$12),$N$11,(IF(A146&gt;=$L$12,$N$12,0)))))))))</f>
        <v>0.055</v>
      </c>
      <c r="C146" s="94" t="n">
        <f aca="false">$C$3</f>
        <v>13845192.1483333</v>
      </c>
      <c r="D146" s="94" t="n">
        <f aca="false">(B146/365)*C146</f>
        <v>2086.26183057078</v>
      </c>
      <c r="F146" s="1" t="n">
        <f aca="false">F145+1</f>
        <v>144</v>
      </c>
      <c r="J146" s="1" t="n">
        <f aca="false">J145+1</f>
        <v>22</v>
      </c>
    </row>
    <row r="147" customFormat="false" ht="15" hidden="false" customHeight="false" outlineLevel="0" collapsed="false">
      <c r="A147" s="93" t="n">
        <f aca="false">A146+1</f>
        <v>37187</v>
      </c>
      <c r="B147" s="71" t="n">
        <f aca="false">IF(AND(A147&gt;=$L$8,A147&lt;$L$9),$N$8,(IF(AND(A147&gt;=$L$9,A147&lt;$L$10),$N$9,(IF(AND(A147&gt;=$L$10,A147&lt;$L$11),$N$10,(IF(AND(A147&gt;=$L$11,A147&lt;$L$12),$N$11,(IF(A147&gt;=$L$12,$N$12,0)))))))))</f>
        <v>0.055</v>
      </c>
      <c r="C147" s="94" t="n">
        <f aca="false">$C$3</f>
        <v>13845192.1483333</v>
      </c>
      <c r="D147" s="94" t="n">
        <f aca="false">(B147/365)*C147</f>
        <v>2086.26183057078</v>
      </c>
      <c r="F147" s="1" t="n">
        <f aca="false">F146+1</f>
        <v>145</v>
      </c>
      <c r="J147" s="1" t="n">
        <f aca="false">J146+1</f>
        <v>23</v>
      </c>
    </row>
    <row r="148" customFormat="false" ht="15" hidden="false" customHeight="false" outlineLevel="0" collapsed="false">
      <c r="A148" s="93" t="n">
        <f aca="false">A147+1</f>
        <v>37188</v>
      </c>
      <c r="B148" s="71" t="n">
        <f aca="false">IF(AND(A148&gt;=$L$8,A148&lt;$L$9),$N$8,(IF(AND(A148&gt;=$L$9,A148&lt;$L$10),$N$9,(IF(AND(A148&gt;=$L$10,A148&lt;$L$11),$N$10,(IF(AND(A148&gt;=$L$11,A148&lt;$L$12),$N$11,(IF(A148&gt;=$L$12,$N$12,0)))))))))</f>
        <v>0.055</v>
      </c>
      <c r="C148" s="94" t="n">
        <f aca="false">$C$3</f>
        <v>13845192.1483333</v>
      </c>
      <c r="D148" s="94" t="n">
        <f aca="false">(B148/365)*C148</f>
        <v>2086.26183057078</v>
      </c>
      <c r="F148" s="1" t="n">
        <f aca="false">F147+1</f>
        <v>146</v>
      </c>
      <c r="J148" s="1" t="n">
        <f aca="false">J147+1</f>
        <v>24</v>
      </c>
    </row>
    <row r="149" customFormat="false" ht="15" hidden="false" customHeight="false" outlineLevel="0" collapsed="false">
      <c r="A149" s="93" t="n">
        <f aca="false">A148+1</f>
        <v>37189</v>
      </c>
      <c r="B149" s="71" t="n">
        <f aca="false">IF(AND(A149&gt;=$L$8,A149&lt;$L$9),$N$8,(IF(AND(A149&gt;=$L$9,A149&lt;$L$10),$N$9,(IF(AND(A149&gt;=$L$10,A149&lt;$L$11),$N$10,(IF(AND(A149&gt;=$L$11,A149&lt;$L$12),$N$11,(IF(A149&gt;=$L$12,$N$12,0)))))))))</f>
        <v>0.055</v>
      </c>
      <c r="C149" s="94" t="n">
        <f aca="false">$C$3</f>
        <v>13845192.1483333</v>
      </c>
      <c r="D149" s="94" t="n">
        <f aca="false">(B149/365)*C149</f>
        <v>2086.26183057078</v>
      </c>
      <c r="F149" s="1" t="n">
        <f aca="false">F148+1</f>
        <v>147</v>
      </c>
      <c r="J149" s="1" t="n">
        <f aca="false">J148+1</f>
        <v>25</v>
      </c>
    </row>
    <row r="150" customFormat="false" ht="15" hidden="false" customHeight="false" outlineLevel="0" collapsed="false">
      <c r="A150" s="93" t="n">
        <f aca="false">A149+1</f>
        <v>37190</v>
      </c>
      <c r="B150" s="71" t="n">
        <f aca="false">IF(AND(A150&gt;=$L$8,A150&lt;$L$9),$N$8,(IF(AND(A150&gt;=$L$9,A150&lt;$L$10),$N$9,(IF(AND(A150&gt;=$L$10,A150&lt;$L$11),$N$10,(IF(AND(A150&gt;=$L$11,A150&lt;$L$12),$N$11,(IF(A150&gt;=$L$12,$N$12,0)))))))))</f>
        <v>0.055</v>
      </c>
      <c r="C150" s="94" t="n">
        <f aca="false">$C$3</f>
        <v>13845192.1483333</v>
      </c>
      <c r="D150" s="94" t="n">
        <f aca="false">(B150/365)*C150</f>
        <v>2086.26183057078</v>
      </c>
      <c r="F150" s="1" t="n">
        <f aca="false">F149+1</f>
        <v>148</v>
      </c>
      <c r="J150" s="1" t="n">
        <f aca="false">J149+1</f>
        <v>26</v>
      </c>
    </row>
    <row r="151" customFormat="false" ht="15" hidden="false" customHeight="false" outlineLevel="0" collapsed="false">
      <c r="A151" s="93" t="n">
        <f aca="false">A150+1</f>
        <v>37191</v>
      </c>
      <c r="B151" s="71" t="n">
        <f aca="false">IF(AND(A151&gt;=$L$8,A151&lt;$L$9),$N$8,(IF(AND(A151&gt;=$L$9,A151&lt;$L$10),$N$9,(IF(AND(A151&gt;=$L$10,A151&lt;$L$11),$N$10,(IF(AND(A151&gt;=$L$11,A151&lt;$L$12),$N$11,(IF(A151&gt;=$L$12,$N$12,0)))))))))</f>
        <v>0.055</v>
      </c>
      <c r="C151" s="94" t="n">
        <f aca="false">$C$3</f>
        <v>13845192.1483333</v>
      </c>
      <c r="D151" s="94" t="n">
        <f aca="false">(B151/365)*C151</f>
        <v>2086.26183057078</v>
      </c>
      <c r="F151" s="1" t="n">
        <f aca="false">F150+1</f>
        <v>149</v>
      </c>
      <c r="J151" s="1" t="n">
        <f aca="false">J150+1</f>
        <v>27</v>
      </c>
    </row>
    <row r="152" customFormat="false" ht="15" hidden="false" customHeight="false" outlineLevel="0" collapsed="false">
      <c r="A152" s="93" t="n">
        <f aca="false">A151+1</f>
        <v>37192</v>
      </c>
      <c r="B152" s="71" t="n">
        <f aca="false">IF(AND(A152&gt;=$L$8,A152&lt;$L$9),$N$8,(IF(AND(A152&gt;=$L$9,A152&lt;$L$10),$N$9,(IF(AND(A152&gt;=$L$10,A152&lt;$L$11),$N$10,(IF(AND(A152&gt;=$L$11,A152&lt;$L$12),$N$11,(IF(A152&gt;=$L$12,$N$12,0)))))))))</f>
        <v>0.055</v>
      </c>
      <c r="C152" s="94" t="n">
        <f aca="false">$C$3</f>
        <v>13845192.1483333</v>
      </c>
      <c r="D152" s="94" t="n">
        <f aca="false">(B152/365)*C152</f>
        <v>2086.26183057078</v>
      </c>
      <c r="F152" s="1" t="n">
        <f aca="false">F151+1</f>
        <v>150</v>
      </c>
      <c r="J152" s="1" t="n">
        <f aca="false">J151+1</f>
        <v>28</v>
      </c>
    </row>
    <row r="153" customFormat="false" ht="15" hidden="false" customHeight="false" outlineLevel="0" collapsed="false">
      <c r="A153" s="93" t="n">
        <f aca="false">A152+1</f>
        <v>37193</v>
      </c>
      <c r="B153" s="71" t="n">
        <f aca="false">IF(AND(A153&gt;=$L$8,A153&lt;$L$9),$N$8,(IF(AND(A153&gt;=$L$9,A153&lt;$L$10),$N$9,(IF(AND(A153&gt;=$L$10,A153&lt;$L$11),$N$10,(IF(AND(A153&gt;=$L$11,A153&lt;$L$12),$N$11,(IF(A153&gt;=$L$12,$N$12,0)))))))))</f>
        <v>0.055</v>
      </c>
      <c r="C153" s="94" t="n">
        <f aca="false">$C$3</f>
        <v>13845192.1483333</v>
      </c>
      <c r="D153" s="94" t="n">
        <f aca="false">(B153/365)*C153</f>
        <v>2086.26183057078</v>
      </c>
      <c r="F153" s="1" t="n">
        <f aca="false">F152+1</f>
        <v>151</v>
      </c>
      <c r="J153" s="1" t="n">
        <f aca="false">J152+1</f>
        <v>29</v>
      </c>
    </row>
    <row r="154" customFormat="false" ht="15" hidden="false" customHeight="false" outlineLevel="0" collapsed="false">
      <c r="A154" s="93" t="n">
        <f aca="false">A153+1</f>
        <v>37194</v>
      </c>
      <c r="B154" s="71" t="n">
        <f aca="false">IF(AND(A154&gt;=$L$8,A154&lt;$L$9),$N$8,(IF(AND(A154&gt;=$L$9,A154&lt;$L$10),$N$9,(IF(AND(A154&gt;=$L$10,A154&lt;$L$11),$N$10,(IF(AND(A154&gt;=$L$11,A154&lt;$L$12),$N$11,(IF(A154&gt;=$L$12,$N$12,0)))))))))</f>
        <v>0.055</v>
      </c>
      <c r="C154" s="94" t="n">
        <f aca="false">$C$3</f>
        <v>13845192.1483333</v>
      </c>
      <c r="D154" s="94" t="n">
        <f aca="false">(B154/365)*C154</f>
        <v>2086.26183057078</v>
      </c>
      <c r="F154" s="1" t="n">
        <f aca="false">F153+1</f>
        <v>152</v>
      </c>
      <c r="J154" s="1" t="n">
        <f aca="false">J153+1</f>
        <v>30</v>
      </c>
    </row>
    <row r="155" customFormat="false" ht="15" hidden="false" customHeight="false" outlineLevel="0" collapsed="false">
      <c r="A155" s="93" t="n">
        <f aca="false">A154+1</f>
        <v>37195</v>
      </c>
      <c r="B155" s="71" t="n">
        <f aca="false">IF(AND(A155&gt;=$L$8,A155&lt;$L$9),$N$8,(IF(AND(A155&gt;=$L$9,A155&lt;$L$10),$N$9,(IF(AND(A155&gt;=$L$10,A155&lt;$L$11),$N$10,(IF(AND(A155&gt;=$L$11,A155&lt;$L$12),$N$11,(IF(A155&gt;=$L$12,$N$12,0)))))))))</f>
        <v>0.055</v>
      </c>
      <c r="C155" s="94" t="n">
        <f aca="false">$C$3</f>
        <v>13845192.1483333</v>
      </c>
      <c r="D155" s="94" t="n">
        <f aca="false">(B155/365)*C155</f>
        <v>2086.26183057078</v>
      </c>
      <c r="F155" s="1" t="n">
        <f aca="false">F154+1</f>
        <v>153</v>
      </c>
      <c r="J155" s="1" t="n">
        <f aca="false">J154+1</f>
        <v>31</v>
      </c>
    </row>
    <row r="156" customFormat="false" ht="15" hidden="false" customHeight="false" outlineLevel="0" collapsed="false">
      <c r="A156" s="93"/>
      <c r="B156" s="96"/>
      <c r="C156" s="94"/>
      <c r="D156" s="94"/>
    </row>
    <row r="157" customFormat="false" ht="15.75" hidden="false" customHeight="false" outlineLevel="0" collapsed="false">
      <c r="D157" s="97" t="n">
        <f aca="false">SUM(D3:D155)</f>
        <v>373725.357921792</v>
      </c>
    </row>
    <row r="158" customFormat="false" ht="15.75" hidden="false" customHeight="false" outlineLevel="0" collapsed="false"/>
  </sheetData>
  <mergeCells count="1">
    <mergeCell ref="L2:N2"/>
  </mergeCells>
  <printOptions headings="false" gridLines="false" gridLinesSet="true" horizontalCentered="true" verticalCentered="false"/>
  <pageMargins left="0.5" right="0.5" top="0.75" bottom="0.75" header="0.511811023622047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2" manualBreakCount="2">
    <brk id="63" man="true" max="16383" min="0"/>
    <brk id="124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2001-08-24T12:12:38Z</dcterms:created>
  <dc:creator>dbaumba</dc:creator>
  <dc:description/>
  <dc:language>en-US</dc:language>
  <cp:lastModifiedBy>jcoffey</cp:lastModifiedBy>
  <cp:lastPrinted>2001-10-25T17:04:48Z</cp:lastPrinted>
  <dcterms:modified xsi:type="dcterms:W3CDTF">2001-10-25T17:04:50Z</dcterms:modified>
  <cp:revision>0</cp:revision>
  <dc:subject/>
  <dc:title/>
</cp:coreProperties>
</file>