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" sheetId="1" state="visible" r:id="rId3"/>
    <sheet name="EPI" sheetId="2" state="hidden" r:id="rId4"/>
    <sheet name="EWS Power" sheetId="3" state="hidden" r:id="rId5"/>
    <sheet name="EES Project Phoenix" sheetId="4" state="hidden" r:id="rId6"/>
  </sheets>
  <definedNames>
    <definedName function="false" hidden="false" localSheetId="3" name="_xlnm.Print_Area" vbProcedure="false">'EES Project Phoenix'!$A$1:$O$25</definedName>
    <definedName function="false" hidden="false" localSheetId="1" name="_xlnm.Print_Area" vbProcedure="false">EPI!$A$1:$Q$26</definedName>
    <definedName function="false" hidden="false" localSheetId="2" name="_xlnm.Print_Area" vbProcedure="false">'EWS Power'!$A$1:$O$35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<sst xmlns="http://schemas.openxmlformats.org/spreadsheetml/2006/main" count="182" uniqueCount="115">
  <si>
    <t xml:space="preserve">ENA 2002 Plan </t>
  </si>
  <si>
    <t xml:space="preserve">Support Department Infrastructure Allocation</t>
  </si>
  <si>
    <t xml:space="preserve">Infrastructure</t>
  </si>
  <si>
    <t xml:space="preserve">Total</t>
  </si>
  <si>
    <t xml:space="preserve">By Location</t>
  </si>
  <si>
    <t xml:space="preserve">Commercial Team</t>
  </si>
  <si>
    <t xml:space="preserve">Headcount</t>
  </si>
  <si>
    <t xml:space="preserve">Allocation</t>
  </si>
  <si>
    <t xml:space="preserve">ENA</t>
  </si>
  <si>
    <t xml:space="preserve">Houston</t>
  </si>
  <si>
    <t xml:space="preserve">Portland</t>
  </si>
  <si>
    <t xml:space="preserve">NY</t>
  </si>
  <si>
    <t xml:space="preserve">Canada</t>
  </si>
  <si>
    <t xml:space="preserve">Mexico</t>
  </si>
  <si>
    <t xml:space="preserve">East Power</t>
  </si>
  <si>
    <t xml:space="preserve">West Power</t>
  </si>
  <si>
    <t xml:space="preserve">Natural Gas</t>
  </si>
  <si>
    <t xml:space="preserve">Upstream Products</t>
  </si>
  <si>
    <t xml:space="preserve">HPL</t>
  </si>
  <si>
    <t xml:space="preserve">Energy Capital Services</t>
  </si>
  <si>
    <t xml:space="preserve">Asset Marketing</t>
  </si>
  <si>
    <t xml:space="preserve">LT Fundamentals</t>
  </si>
  <si>
    <t xml:space="preserve">Office of the Chairman</t>
  </si>
  <si>
    <t xml:space="preserve">Total Commercial Teams</t>
  </si>
  <si>
    <t xml:space="preserve">(000's)</t>
  </si>
  <si>
    <t xml:space="preserve">Support Departments</t>
  </si>
  <si>
    <t xml:space="preserve">Total HC</t>
  </si>
  <si>
    <t xml:space="preserve">Infrastructure $</t>
  </si>
  <si>
    <t xml:space="preserve">ENA HC</t>
  </si>
  <si>
    <t xml:space="preserve">ENA $</t>
  </si>
  <si>
    <t xml:space="preserve">EIM HC</t>
  </si>
  <si>
    <t xml:space="preserve">EIM $</t>
  </si>
  <si>
    <t xml:space="preserve">EGM HC</t>
  </si>
  <si>
    <t xml:space="preserve">EGM $</t>
  </si>
  <si>
    <t xml:space="preserve">ENW HC</t>
  </si>
  <si>
    <t xml:space="preserve">ENW $</t>
  </si>
  <si>
    <t xml:space="preserve">EBS HC</t>
  </si>
  <si>
    <t xml:space="preserve">EBS $</t>
  </si>
  <si>
    <t xml:space="preserve">EES EWS HC</t>
  </si>
  <si>
    <t xml:space="preserve">EES EWS $</t>
  </si>
  <si>
    <t xml:space="preserve">EES Retail HC</t>
  </si>
  <si>
    <t xml:space="preserve">EES Retail $</t>
  </si>
  <si>
    <t xml:space="preserve">Enron Corp HC</t>
  </si>
  <si>
    <t xml:space="preserve">Enron Corp $</t>
  </si>
  <si>
    <t xml:space="preserve">EPI HC</t>
  </si>
  <si>
    <t xml:space="preserve">EPI $</t>
  </si>
  <si>
    <t xml:space="preserve">EWS HC</t>
  </si>
  <si>
    <t xml:space="preserve">EWS $</t>
  </si>
  <si>
    <t xml:space="preserve">Europe HC</t>
  </si>
  <si>
    <t xml:space="preserve">Europe $</t>
  </si>
  <si>
    <t xml:space="preserve">EEOS HC</t>
  </si>
  <si>
    <t xml:space="preserve">EEOS $</t>
  </si>
  <si>
    <t xml:space="preserve">ESA HC</t>
  </si>
  <si>
    <t xml:space="preserve">ESA $</t>
  </si>
  <si>
    <t xml:space="preserve">RAC HC</t>
  </si>
  <si>
    <t xml:space="preserve">RAC $</t>
  </si>
  <si>
    <t xml:space="preserve">ETS HC</t>
  </si>
  <si>
    <t xml:space="preserve">ETS $</t>
  </si>
  <si>
    <t xml:space="preserve">EGAS HC</t>
  </si>
  <si>
    <t xml:space="preserve">EGAS $</t>
  </si>
  <si>
    <t xml:space="preserve">EGF HC</t>
  </si>
  <si>
    <t xml:space="preserve">EGF $</t>
  </si>
  <si>
    <t xml:space="preserve">Enron Assurance Services</t>
  </si>
  <si>
    <t xml:space="preserve">Canada Support</t>
  </si>
  <si>
    <t xml:space="preserve">Competitive Analysis &amp; Business Controls</t>
  </si>
  <si>
    <t xml:space="preserve">eSource</t>
  </si>
  <si>
    <t xml:space="preserve">Financial Operations</t>
  </si>
  <si>
    <t xml:space="preserve">Human Resources</t>
  </si>
  <si>
    <t xml:space="preserve">Legal (a)</t>
  </si>
  <si>
    <t xml:space="preserve">Public Relations</t>
  </si>
  <si>
    <t xml:space="preserve">Research</t>
  </si>
  <si>
    <t xml:space="preserve">Tax</t>
  </si>
  <si>
    <t xml:space="preserve">Technical Services</t>
  </si>
  <si>
    <t xml:space="preserve">Transaction Support</t>
  </si>
  <si>
    <t xml:space="preserve">Treasury</t>
  </si>
  <si>
    <t xml:space="preserve">Total Support Departments</t>
  </si>
  <si>
    <t xml:space="preserve">Total </t>
  </si>
  <si>
    <t xml:space="preserve">Total ENA</t>
  </si>
  <si>
    <t xml:space="preserve">(a) FTE Calculation for Legal is based on % of Internal Legal Costs applied to total HC.</t>
  </si>
  <si>
    <t xml:space="preserve">Enron Principal Investments</t>
  </si>
  <si>
    <t xml:space="preserve">2002 Plan Review</t>
  </si>
  <si>
    <t xml:space="preserve">2001 Forecast</t>
  </si>
  <si>
    <t xml:space="preserve">2002 Plan</t>
  </si>
  <si>
    <t xml:space="preserve">Direct </t>
  </si>
  <si>
    <t xml:space="preserve">Other</t>
  </si>
  <si>
    <t xml:space="preserve">Net</t>
  </si>
  <si>
    <t xml:space="preserve">2002 Plan </t>
  </si>
  <si>
    <t xml:space="preserve">Fav/(Unfav)</t>
  </si>
  <si>
    <t xml:space="preserve">Team</t>
  </si>
  <si>
    <t xml:space="preserve">Margin</t>
  </si>
  <si>
    <t xml:space="preserve">Expenses</t>
  </si>
  <si>
    <t xml:space="preserve">Allocated</t>
  </si>
  <si>
    <t xml:space="preserve">Variance</t>
  </si>
  <si>
    <t xml:space="preserve">EPI</t>
  </si>
  <si>
    <t xml:space="preserve">Int Related Costs/Facility Costs</t>
  </si>
  <si>
    <t xml:space="preserve">Prepays</t>
  </si>
  <si>
    <t xml:space="preserve">Jedi</t>
  </si>
  <si>
    <t xml:space="preserve">Corp</t>
  </si>
  <si>
    <t xml:space="preserve">Intercompany Billings</t>
  </si>
  <si>
    <t xml:space="preserve">EBIT</t>
  </si>
  <si>
    <t xml:space="preserve">Interest Expense</t>
  </si>
  <si>
    <t xml:space="preserve">EBT</t>
  </si>
  <si>
    <t xml:space="preserve">Enron Wholesale Power</t>
  </si>
  <si>
    <t xml:space="preserve">Options Desk</t>
  </si>
  <si>
    <t xml:space="preserve">Power Commodity East</t>
  </si>
  <si>
    <t xml:space="preserve">Power Commodity West</t>
  </si>
  <si>
    <t xml:space="preserve">Power Structuring East</t>
  </si>
  <si>
    <t xml:space="preserve">Power Structuring West</t>
  </si>
  <si>
    <t xml:space="preserve">Retail Gas Commodity</t>
  </si>
  <si>
    <t xml:space="preserve">Retail West</t>
  </si>
  <si>
    <t xml:space="preserve">Utility Risk Management East</t>
  </si>
  <si>
    <t xml:space="preserve">Utility Risk Management West</t>
  </si>
  <si>
    <t xml:space="preserve">Total EWS Power</t>
  </si>
  <si>
    <t xml:space="preserve">Enron Energy Service - Project Phoenix</t>
  </si>
  <si>
    <t xml:space="preserve">EES Project Phoenix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</si>
</sst>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_);_(* \(#,##0\);_(* \-?_);_(@_)"/>
    <numFmt numFmtId="166" formatCode="_(\$* #,##0_);_(\$* \(#,##0\);_(\$* \-_);_(@_)"/>
    <numFmt numFmtId="167" formatCode="_(\$* #,##0.0_);_(\$* \(#,##0.0\);_(\$* \-?_);_(@_)"/>
    <numFmt numFmtId="168" formatCode="_(* #,##0.0_);_(* \(#,##0.0\);_(* \-?_);_(@_)"/>
    <numFmt numFmtId="169" formatCode="#,##0.0_);\(#,##0.0\)"/>
    <numFmt numFmtId="170" formatCode="_(\$* #,##0.00_);_(\$* \(#,##0.00\);_(\$* \-??_);_(@_)"/>
  </numFmts>
  <fonts count="18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ahoma"/>
      <family val="2"/>
    </font>
    <font>
      <sz val="12"/>
      <name val="Garamond"/>
      <family val="1"/>
    </font>
    <font>
      <b val="true"/>
      <sz val="11"/>
      <name val="Garamond"/>
      <family val="1"/>
    </font>
    <font>
      <b val="true"/>
      <sz val="12"/>
      <name val="Garamond"/>
      <family val="1"/>
    </font>
    <font>
      <b val="true"/>
      <sz val="10"/>
      <name val="Tahoma"/>
      <family val="2"/>
    </font>
    <font>
      <sz val="10"/>
      <color rgb="FFFF0000"/>
      <name val="Tahoma"/>
      <family val="2"/>
    </font>
    <font>
      <sz val="12"/>
      <color rgb="FF0000FF"/>
      <name val="Garamond"/>
      <family val="1"/>
    </font>
    <font>
      <sz val="11"/>
      <name val="Tahoma"/>
      <family val="2"/>
    </font>
    <font>
      <sz val="12"/>
      <color rgb="FF000000"/>
      <name val="Garamond"/>
      <family val="1"/>
    </font>
    <font>
      <sz val="10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Garamond"/>
      <family val="1"/>
    </font>
    <font>
      <sz val="11"/>
      <name val="Garamond"/>
      <family val="1"/>
    </font>
    <font>
      <sz val="10"/>
      <name val="Garamond"/>
      <family val="1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14"/>
    <col collapsed="false" customWidth="true" hidden="false" outlineLevel="0" max="2" min="2" style="0" width="12.42"/>
    <col collapsed="false" customWidth="false" hidden="true" outlineLevel="0" max="3" min="3" style="0" width="9.06"/>
    <col collapsed="false" customWidth="true" hidden="false" outlineLevel="0" max="4" min="4" style="0" width="17.28"/>
    <col collapsed="false" customWidth="true" hidden="false" outlineLevel="0" max="5" min="5" style="0" width="3.56"/>
    <col collapsed="false" customWidth="true" hidden="false" outlineLevel="0" max="8" min="8" style="0" width="8.7"/>
    <col collapsed="false" customWidth="true" hidden="false" outlineLevel="0" max="9" min="9" style="0" width="10.85"/>
    <col collapsed="false" customWidth="true" hidden="false" outlineLevel="0" max="10" min="10" style="0" width="8.85"/>
    <col collapsed="false" customWidth="true" hidden="false" outlineLevel="0" max="11" min="11" style="0" width="10.85"/>
    <col collapsed="false" customWidth="true" hidden="false" outlineLevel="0" max="12" min="12" style="0" width="7.99"/>
    <col collapsed="false" customWidth="true" hidden="false" outlineLevel="0" max="14" min="14" style="0" width="7.85"/>
    <col collapsed="false" customWidth="true" hidden="false" outlineLevel="0" max="15" min="15" style="0" width="10.41"/>
    <col collapsed="false" customWidth="true" hidden="false" outlineLevel="0" max="16" min="16" style="0" width="11.7"/>
    <col collapsed="false" customWidth="true" hidden="false" outlineLevel="0" max="17" min="17" style="0" width="13.41"/>
    <col collapsed="false" customWidth="true" hidden="false" outlineLevel="0" max="19" min="18" style="0" width="13.14"/>
    <col collapsed="false" customWidth="true" hidden="false" outlineLevel="0" max="20" min="20" style="0" width="14.28"/>
    <col collapsed="false" customWidth="true" hidden="false" outlineLevel="0" max="21" min="21" style="0" width="12.7"/>
    <col collapsed="false" customWidth="true" hidden="false" outlineLevel="0" max="22" min="22" style="0" width="6.85"/>
    <col collapsed="false" customWidth="true" hidden="false" outlineLevel="0" max="26" min="26" style="0" width="10.41"/>
    <col collapsed="false" customWidth="true" hidden="false" outlineLevel="0" max="29" min="29" style="0" width="7.28"/>
    <col collapsed="false" customWidth="true" hidden="false" outlineLevel="0" max="30" min="30" style="0" width="7.56"/>
    <col collapsed="false" customWidth="true" hidden="false" outlineLevel="0" max="32" min="32" style="0" width="7.85"/>
    <col collapsed="false" customWidth="true" hidden="false" outlineLevel="0" max="34" min="34" style="0" width="7.14"/>
    <col collapsed="false" customWidth="true" hidden="false" outlineLevel="0" max="36" min="36" style="0" width="8.7"/>
    <col collapsed="false" customWidth="true" hidden="false" outlineLevel="0" max="38" min="38" style="0" width="6.99"/>
    <col collapsed="false" customWidth="true" hidden="false" outlineLevel="0" max="39" min="39" style="0" width="9.85"/>
  </cols>
  <sheetData>
    <row r="1" customFormat="false" ht="18" hidden="false" customHeight="false" outlineLevel="0" collapsed="false">
      <c r="A1" s="1" t="s">
        <v>0</v>
      </c>
    </row>
    <row r="2" customFormat="false" ht="21.75" hidden="false" customHeight="true" outlineLevel="0" collapsed="false">
      <c r="A2" s="1" t="s">
        <v>1</v>
      </c>
    </row>
    <row r="3" customFormat="false" ht="21.75" hidden="false" customHeight="true" outlineLevel="0" collapsed="false">
      <c r="A3" s="1"/>
    </row>
    <row r="4" customFormat="false" ht="15.75" hidden="true" customHeight="false" outlineLevel="0" collapsed="false">
      <c r="B4" s="2"/>
      <c r="D4" s="3" t="s">
        <v>2</v>
      </c>
      <c r="F4" s="3" t="s">
        <v>3</v>
      </c>
      <c r="G4" s="3"/>
      <c r="H4" s="4" t="s">
        <v>4</v>
      </c>
      <c r="I4" s="4"/>
      <c r="J4" s="4"/>
      <c r="K4" s="4"/>
      <c r="L4" s="4"/>
      <c r="M4" s="4"/>
      <c r="N4" s="4"/>
      <c r="O4" s="4"/>
      <c r="P4" s="4"/>
      <c r="Q4" s="5"/>
    </row>
    <row r="5" customFormat="false" ht="15.75" hidden="true" customHeight="false" outlineLevel="0" collapsed="false">
      <c r="A5" s="6" t="s">
        <v>5</v>
      </c>
      <c r="B5" s="7" t="s">
        <v>6</v>
      </c>
      <c r="D5" s="3" t="s">
        <v>7</v>
      </c>
      <c r="F5" s="4" t="s">
        <v>8</v>
      </c>
      <c r="G5" s="4"/>
      <c r="H5" s="8" t="s">
        <v>9</v>
      </c>
      <c r="I5" s="8"/>
      <c r="J5" s="8" t="s">
        <v>10</v>
      </c>
      <c r="K5" s="8"/>
      <c r="L5" s="8" t="s">
        <v>11</v>
      </c>
      <c r="M5" s="8"/>
      <c r="N5" s="8" t="s">
        <v>12</v>
      </c>
      <c r="O5" s="8"/>
      <c r="P5" s="8" t="s">
        <v>13</v>
      </c>
      <c r="Q5" s="9"/>
    </row>
    <row r="6" customFormat="false" ht="12.75" hidden="true" customHeight="false" outlineLevel="0" collapsed="false"/>
    <row r="7" customFormat="false" ht="15.75" hidden="true" customHeight="false" outlineLevel="0" collapsed="false">
      <c r="A7" s="10" t="s">
        <v>14</v>
      </c>
      <c r="B7" s="11" t="n">
        <v>220</v>
      </c>
      <c r="D7" s="12" t="n">
        <f aca="false">(+B7/$B$37)*38648</f>
        <v>6206.24817518248</v>
      </c>
      <c r="H7" s="0" t="n">
        <v>220</v>
      </c>
    </row>
    <row r="8" customFormat="false" ht="15.75" hidden="true" customHeight="false" outlineLevel="0" collapsed="false">
      <c r="A8" s="10" t="s">
        <v>15</v>
      </c>
      <c r="B8" s="11" t="n">
        <v>129</v>
      </c>
      <c r="D8" s="12" t="n">
        <f aca="false">(+B8/$B$37)*38648</f>
        <v>3639.11824817518</v>
      </c>
      <c r="J8" s="0" t="n">
        <v>129</v>
      </c>
    </row>
    <row r="9" customFormat="false" ht="15.75" hidden="true" customHeight="false" outlineLevel="0" collapsed="false">
      <c r="A9" s="10" t="s">
        <v>16</v>
      </c>
      <c r="B9" s="11" t="n">
        <v>186</v>
      </c>
      <c r="D9" s="12" t="n">
        <f aca="false">(+B9/$B$37)*38648</f>
        <v>5247.10072992701</v>
      </c>
      <c r="H9" s="0" t="n">
        <v>184</v>
      </c>
      <c r="L9" s="0" t="n">
        <v>2</v>
      </c>
    </row>
    <row r="10" customFormat="false" ht="15.75" hidden="true" customHeight="false" outlineLevel="0" collapsed="false">
      <c r="A10" s="13" t="s">
        <v>12</v>
      </c>
      <c r="B10" s="14" t="n">
        <v>85</v>
      </c>
      <c r="D10" s="12" t="n">
        <f aca="false">(+B10/$B$37)*38648</f>
        <v>2397.86861313869</v>
      </c>
      <c r="N10" s="0" t="n">
        <v>85</v>
      </c>
    </row>
    <row r="11" customFormat="false" ht="15.75" hidden="true" customHeight="false" outlineLevel="0" collapsed="false">
      <c r="A11" s="10" t="s">
        <v>17</v>
      </c>
      <c r="B11" s="11" t="n">
        <v>12</v>
      </c>
      <c r="D11" s="12" t="n">
        <f aca="false">(+B11/$B$37)*38648</f>
        <v>338.522627737226</v>
      </c>
      <c r="H11" s="0" t="n">
        <v>12</v>
      </c>
    </row>
    <row r="12" customFormat="false" ht="15.75" hidden="true" customHeight="false" outlineLevel="0" collapsed="false">
      <c r="A12" s="10" t="s">
        <v>18</v>
      </c>
      <c r="B12" s="11" t="n">
        <v>0</v>
      </c>
      <c r="D12" s="12" t="n">
        <f aca="false">(+B12/$B$37)*38648</f>
        <v>0</v>
      </c>
      <c r="H12" s="0" t="n">
        <v>0</v>
      </c>
    </row>
    <row r="13" customFormat="false" ht="15.75" hidden="true" customHeight="false" outlineLevel="0" collapsed="false">
      <c r="A13" s="13" t="s">
        <v>13</v>
      </c>
      <c r="B13" s="11" t="n">
        <v>12</v>
      </c>
      <c r="D13" s="12" t="n">
        <f aca="false">(+B13/$B$37)*38648</f>
        <v>338.522627737226</v>
      </c>
      <c r="P13" s="0" t="n">
        <v>12</v>
      </c>
    </row>
    <row r="14" customFormat="false" ht="15.75" hidden="true" customHeight="false" outlineLevel="0" collapsed="false">
      <c r="A14" s="10" t="s">
        <v>19</v>
      </c>
      <c r="B14" s="11" t="n">
        <v>30</v>
      </c>
      <c r="D14" s="12" t="n">
        <f aca="false">(+B14/$B$37)*38648</f>
        <v>846.306569343066</v>
      </c>
      <c r="H14" s="0" t="n">
        <v>30</v>
      </c>
    </row>
    <row r="15" customFormat="false" ht="15.75" hidden="true" customHeight="false" outlineLevel="0" collapsed="false">
      <c r="A15" s="10" t="s">
        <v>20</v>
      </c>
      <c r="B15" s="11" t="n">
        <v>8</v>
      </c>
      <c r="D15" s="12" t="n">
        <f aca="false">(+B15/$B$37)*38648</f>
        <v>225.681751824818</v>
      </c>
      <c r="H15" s="0" t="n">
        <v>8</v>
      </c>
    </row>
    <row r="16" customFormat="false" ht="15.75" hidden="true" customHeight="false" outlineLevel="0" collapsed="false">
      <c r="A16" s="10" t="s">
        <v>21</v>
      </c>
      <c r="B16" s="11" t="n">
        <v>6</v>
      </c>
      <c r="D16" s="12" t="n">
        <f aca="false">(+B16/$B$37)*38648</f>
        <v>169.261313868613</v>
      </c>
      <c r="H16" s="0" t="n">
        <v>6</v>
      </c>
    </row>
    <row r="17" customFormat="false" ht="15.75" hidden="true" customHeight="false" outlineLevel="0" collapsed="false">
      <c r="A17" s="10" t="s">
        <v>22</v>
      </c>
      <c r="B17" s="11" t="n">
        <v>4</v>
      </c>
      <c r="D17" s="15" t="n">
        <f aca="false">(+B17/$B$37)*38648</f>
        <v>112.840875912409</v>
      </c>
      <c r="H17" s="0" t="n">
        <v>4</v>
      </c>
    </row>
    <row r="18" customFormat="false" ht="15.75" hidden="true" customHeight="false" outlineLevel="0" collapsed="false">
      <c r="A18" s="16" t="s">
        <v>23</v>
      </c>
      <c r="B18" s="17" t="n">
        <f aca="false">SUM(B7:B17)</f>
        <v>692</v>
      </c>
      <c r="D18" s="18" t="n">
        <f aca="false">SUM(D7:D17)</f>
        <v>19521.4715328467</v>
      </c>
      <c r="F18" s="19" t="n">
        <f aca="false">+B18</f>
        <v>692</v>
      </c>
      <c r="G18" s="20"/>
      <c r="H18" s="0" t="n">
        <f aca="false">SUM(H7:H17)</f>
        <v>464</v>
      </c>
      <c r="J18" s="0" t="n">
        <f aca="false">SUM(J7:J17)</f>
        <v>129</v>
      </c>
      <c r="L18" s="0" t="n">
        <f aca="false">SUM(L7:L17)</f>
        <v>2</v>
      </c>
      <c r="N18" s="0" t="n">
        <f aca="false">SUM(N7:N17)</f>
        <v>85</v>
      </c>
      <c r="P18" s="0" t="n">
        <f aca="false">SUM(P7:P17)</f>
        <v>12</v>
      </c>
    </row>
    <row r="19" customFormat="false" ht="14.25" hidden="true" customHeight="false" outlineLevel="0" collapsed="false">
      <c r="A19" s="21"/>
      <c r="B19" s="22"/>
      <c r="D19" s="12"/>
    </row>
    <row r="20" customFormat="false" ht="15" hidden="false" customHeight="false" outlineLevel="0" collapsed="false">
      <c r="A20" s="21"/>
      <c r="B20" s="22"/>
      <c r="D20" s="23" t="s">
        <v>24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customFormat="false" ht="15.75" hidden="false" customHeight="false" outlineLevel="0" collapsed="false">
      <c r="A21" s="25" t="s">
        <v>25</v>
      </c>
      <c r="B21" s="26" t="s">
        <v>26</v>
      </c>
      <c r="D21" s="23" t="s">
        <v>27</v>
      </c>
      <c r="F21" s="27" t="s">
        <v>28</v>
      </c>
      <c r="G21" s="28" t="s">
        <v>29</v>
      </c>
      <c r="H21" s="29" t="s">
        <v>30</v>
      </c>
      <c r="I21" s="28" t="s">
        <v>31</v>
      </c>
      <c r="J21" s="29" t="s">
        <v>32</v>
      </c>
      <c r="K21" s="28" t="s">
        <v>33</v>
      </c>
      <c r="L21" s="29" t="s">
        <v>34</v>
      </c>
      <c r="M21" s="28" t="s">
        <v>35</v>
      </c>
      <c r="N21" s="29" t="s">
        <v>36</v>
      </c>
      <c r="O21" s="28" t="s">
        <v>37</v>
      </c>
      <c r="P21" s="29" t="s">
        <v>38</v>
      </c>
      <c r="Q21" s="28" t="s">
        <v>39</v>
      </c>
      <c r="R21" s="29" t="s">
        <v>40</v>
      </c>
      <c r="S21" s="28" t="s">
        <v>41</v>
      </c>
      <c r="T21" s="29" t="s">
        <v>42</v>
      </c>
      <c r="U21" s="28" t="s">
        <v>43</v>
      </c>
      <c r="V21" s="29" t="s">
        <v>44</v>
      </c>
      <c r="W21" s="28" t="s">
        <v>45</v>
      </c>
      <c r="X21" s="29" t="s">
        <v>46</v>
      </c>
      <c r="Y21" s="28" t="s">
        <v>47</v>
      </c>
      <c r="Z21" s="29" t="s">
        <v>48</v>
      </c>
      <c r="AA21" s="28" t="s">
        <v>49</v>
      </c>
      <c r="AB21" s="29" t="s">
        <v>50</v>
      </c>
      <c r="AC21" s="28" t="s">
        <v>51</v>
      </c>
      <c r="AD21" s="29" t="s">
        <v>52</v>
      </c>
      <c r="AE21" s="28" t="s">
        <v>53</v>
      </c>
      <c r="AF21" s="29" t="s">
        <v>54</v>
      </c>
      <c r="AG21" s="28" t="s">
        <v>55</v>
      </c>
      <c r="AH21" s="29" t="s">
        <v>56</v>
      </c>
      <c r="AI21" s="28" t="s">
        <v>57</v>
      </c>
      <c r="AJ21" s="29" t="s">
        <v>58</v>
      </c>
      <c r="AK21" s="28" t="s">
        <v>59</v>
      </c>
      <c r="AL21" s="29" t="s">
        <v>60</v>
      </c>
      <c r="AM21" s="28" t="s">
        <v>61</v>
      </c>
    </row>
    <row r="22" customFormat="false" ht="15.75" hidden="false" customHeight="false" outlineLevel="0" collapsed="false">
      <c r="A22" s="30" t="s">
        <v>62</v>
      </c>
      <c r="B22" s="31" t="n">
        <v>6</v>
      </c>
      <c r="C22" s="32" t="n">
        <f aca="false">SUM(F22:AL22)</f>
        <v>175.261313868613</v>
      </c>
      <c r="D22" s="33" t="n">
        <f aca="false">(+B22/$B$37)*38648</f>
        <v>169.261313868613</v>
      </c>
      <c r="F22" s="34" t="n">
        <v>4</v>
      </c>
      <c r="G22" s="35" t="n">
        <f aca="false">+F22/$B$22*$D$22</f>
        <v>112.840875912409</v>
      </c>
      <c r="H22" s="34"/>
      <c r="I22" s="35" t="n">
        <f aca="false">+H22/$B$22*$D$22</f>
        <v>0</v>
      </c>
      <c r="J22" s="34"/>
      <c r="K22" s="35" t="n">
        <f aca="false">+J22/$B$22*$D$22</f>
        <v>0</v>
      </c>
      <c r="L22" s="34"/>
      <c r="M22" s="35" t="n">
        <f aca="false">+L22/$B$22*$D$22</f>
        <v>0</v>
      </c>
      <c r="N22" s="34" t="n">
        <v>1</v>
      </c>
      <c r="O22" s="35" t="n">
        <f aca="false">+N22/$B$22*$D$22</f>
        <v>28.2102189781022</v>
      </c>
      <c r="P22" s="34" t="n">
        <v>1</v>
      </c>
      <c r="Q22" s="35" t="n">
        <f aca="false">+P22/$B$22*$D$22</f>
        <v>28.2102189781022</v>
      </c>
      <c r="R22" s="34"/>
      <c r="S22" s="35" t="n">
        <f aca="false">+R22/$B$22*$D$22</f>
        <v>0</v>
      </c>
      <c r="T22" s="34"/>
      <c r="U22" s="35" t="n">
        <f aca="false">+T22/$B$22*$D$22</f>
        <v>0</v>
      </c>
      <c r="V22" s="34"/>
      <c r="W22" s="35" t="n">
        <f aca="false">+V22/$B$22*$D$22</f>
        <v>0</v>
      </c>
      <c r="X22" s="34"/>
      <c r="Y22" s="35" t="n">
        <f aca="false">+X22/$B$22*$D$22</f>
        <v>0</v>
      </c>
      <c r="Z22" s="34"/>
      <c r="AA22" s="35" t="n">
        <f aca="false">+Z22/$B$22*$D$22</f>
        <v>0</v>
      </c>
      <c r="AB22" s="34"/>
      <c r="AC22" s="35" t="n">
        <f aca="false">+AB22/$B$22*$D$22</f>
        <v>0</v>
      </c>
      <c r="AD22" s="34"/>
      <c r="AE22" s="35" t="n">
        <f aca="false">+AD22/$B$22*$D$22</f>
        <v>0</v>
      </c>
      <c r="AF22" s="34"/>
      <c r="AG22" s="35" t="n">
        <f aca="false">+AF22/$B$22*$D$22</f>
        <v>0</v>
      </c>
      <c r="AH22" s="34"/>
      <c r="AI22" s="35" t="n">
        <f aca="false">+AH22/$B$22*$D$22</f>
        <v>0</v>
      </c>
      <c r="AJ22" s="34"/>
      <c r="AK22" s="35" t="n">
        <f aca="false">+AJ22/$B$22*$D$22</f>
        <v>0</v>
      </c>
      <c r="AL22" s="34"/>
      <c r="AM22" s="35" t="n">
        <f aca="false">+AL22/$B$22*$D$22</f>
        <v>0</v>
      </c>
    </row>
    <row r="23" customFormat="false" ht="15.75" hidden="false" customHeight="false" outlineLevel="0" collapsed="false">
      <c r="A23" s="36" t="s">
        <v>63</v>
      </c>
      <c r="B23" s="31" t="n">
        <v>75</v>
      </c>
      <c r="C23" s="32" t="n">
        <f aca="false">SUM(F23:AL23)</f>
        <v>2190.76642335766</v>
      </c>
      <c r="D23" s="33" t="n">
        <f aca="false">(+B23/$B$37)*38648</f>
        <v>2115.76642335766</v>
      </c>
      <c r="F23" s="34" t="n">
        <v>75</v>
      </c>
      <c r="G23" s="35" t="n">
        <f aca="false">+F23/$B$23*$D$23</f>
        <v>2115.76642335766</v>
      </c>
      <c r="H23" s="34"/>
      <c r="I23" s="35" t="n">
        <f aca="false">+H23/$B$23*$D$23</f>
        <v>0</v>
      </c>
      <c r="J23" s="34"/>
      <c r="K23" s="35" t="n">
        <f aca="false">+J23/$B$23*$D$23</f>
        <v>0</v>
      </c>
      <c r="L23" s="34"/>
      <c r="M23" s="35" t="n">
        <f aca="false">+L23/$B$23*$D$23</f>
        <v>0</v>
      </c>
      <c r="N23" s="34"/>
      <c r="O23" s="35" t="n">
        <f aca="false">+N23/$B$23*$D$23</f>
        <v>0</v>
      </c>
      <c r="P23" s="34"/>
      <c r="Q23" s="35" t="n">
        <f aca="false">+P23/$B$23*$D$23</f>
        <v>0</v>
      </c>
      <c r="R23" s="34"/>
      <c r="S23" s="35" t="n">
        <f aca="false">+R23/$B$23*$D$23</f>
        <v>0</v>
      </c>
      <c r="T23" s="34"/>
      <c r="U23" s="35" t="n">
        <f aca="false">+T23/$B$23*$D$23</f>
        <v>0</v>
      </c>
      <c r="V23" s="34"/>
      <c r="W23" s="35" t="n">
        <f aca="false">+V23/$B$23*$D$23</f>
        <v>0</v>
      </c>
      <c r="X23" s="34"/>
      <c r="Y23" s="35" t="n">
        <f aca="false">+X23/$B$23*$D$23</f>
        <v>0</v>
      </c>
      <c r="Z23" s="34"/>
      <c r="AA23" s="35" t="n">
        <f aca="false">+Z23/$B$23*$D$23</f>
        <v>0</v>
      </c>
      <c r="AB23" s="34"/>
      <c r="AC23" s="35" t="n">
        <f aca="false">+AB23/$B$23*$D$23</f>
        <v>0</v>
      </c>
      <c r="AD23" s="34"/>
      <c r="AE23" s="35" t="n">
        <f aca="false">+AD23/$B$23*$D$23</f>
        <v>0</v>
      </c>
      <c r="AF23" s="34"/>
      <c r="AG23" s="35" t="n">
        <f aca="false">+AF23/$B$23*$D$23</f>
        <v>0</v>
      </c>
      <c r="AH23" s="34"/>
      <c r="AI23" s="35" t="n">
        <f aca="false">+AH23/$B$23*$D$23</f>
        <v>0</v>
      </c>
      <c r="AJ23" s="34"/>
      <c r="AK23" s="35" t="n">
        <f aca="false">+AJ23/$B$23*$D$23</f>
        <v>0</v>
      </c>
      <c r="AL23" s="34"/>
      <c r="AM23" s="35" t="n">
        <f aca="false">+AL23/$B$23*$D$23</f>
        <v>0</v>
      </c>
    </row>
    <row r="24" customFormat="false" ht="15.75" hidden="false" customHeight="false" outlineLevel="0" collapsed="false">
      <c r="A24" s="30" t="s">
        <v>64</v>
      </c>
      <c r="B24" s="31" t="n">
        <v>18</v>
      </c>
      <c r="C24" s="32" t="n">
        <f aca="false">SUM(F24:AL24)</f>
        <v>525.783941605839</v>
      </c>
      <c r="D24" s="33" t="n">
        <f aca="false">(+B24/$B$37)*38648</f>
        <v>507.783941605839</v>
      </c>
      <c r="F24" s="34" t="n">
        <v>7</v>
      </c>
      <c r="G24" s="35" t="n">
        <f aca="false">+F24/$B$24*$D$24</f>
        <v>197.471532846715</v>
      </c>
      <c r="H24" s="37" t="n">
        <v>1</v>
      </c>
      <c r="I24" s="35" t="n">
        <f aca="false">+H24/$B$24*$D$24</f>
        <v>28.2102189781022</v>
      </c>
      <c r="J24" s="38" t="n">
        <v>4</v>
      </c>
      <c r="K24" s="35" t="n">
        <f aca="false">+J24/$B$24*$D$24</f>
        <v>112.840875912409</v>
      </c>
      <c r="L24" s="34"/>
      <c r="M24" s="35" t="n">
        <f aca="false">+L24/$B$24*$D$24</f>
        <v>0</v>
      </c>
      <c r="N24" s="34"/>
      <c r="O24" s="35" t="n">
        <f aca="false">+N24/$B$24*$D$24</f>
        <v>0</v>
      </c>
      <c r="P24" s="34" t="n">
        <v>0</v>
      </c>
      <c r="Q24" s="35" t="n">
        <f aca="false">+P24/$B$24*$D$24</f>
        <v>0</v>
      </c>
      <c r="R24" s="34" t="n">
        <v>1</v>
      </c>
      <c r="S24" s="35" t="n">
        <f aca="false">+R24/$B$24*$D$24</f>
        <v>28.2102189781022</v>
      </c>
      <c r="T24" s="34"/>
      <c r="U24" s="35" t="n">
        <f aca="false">+T24/$B$24*$D$24</f>
        <v>0</v>
      </c>
      <c r="V24" s="34"/>
      <c r="W24" s="35" t="n">
        <f aca="false">+V24/$B$24*$D$24</f>
        <v>0</v>
      </c>
      <c r="X24" s="34" t="n">
        <v>5</v>
      </c>
      <c r="Y24" s="35" t="n">
        <f aca="false">+X24/$B$24*$D$24</f>
        <v>141.051094890511</v>
      </c>
      <c r="Z24" s="34"/>
      <c r="AA24" s="35" t="n">
        <f aca="false">+Z24/$B$24*$D$24</f>
        <v>0</v>
      </c>
      <c r="AB24" s="34"/>
      <c r="AC24" s="35" t="n">
        <f aca="false">+AB24/$B$24*$D$24</f>
        <v>0</v>
      </c>
      <c r="AD24" s="34"/>
      <c r="AE24" s="35" t="n">
        <f aca="false">+AD24/$B$24*$D$24</f>
        <v>0</v>
      </c>
      <c r="AF24" s="34"/>
      <c r="AG24" s="35" t="n">
        <f aca="false">+AF24/$B$24*$D$24</f>
        <v>0</v>
      </c>
      <c r="AH24" s="34"/>
      <c r="AI24" s="35" t="n">
        <f aca="false">+AH24/$B$24*$D$24</f>
        <v>0</v>
      </c>
      <c r="AJ24" s="34"/>
      <c r="AK24" s="35" t="n">
        <f aca="false">+AJ24/$B$24*$D$24</f>
        <v>0</v>
      </c>
      <c r="AL24" s="34"/>
      <c r="AM24" s="35" t="n">
        <f aca="false">+AL24/$B$24*$D$24</f>
        <v>0</v>
      </c>
    </row>
    <row r="25" customFormat="false" ht="15.75" hidden="false" customHeight="false" outlineLevel="0" collapsed="false">
      <c r="A25" s="30" t="s">
        <v>65</v>
      </c>
      <c r="B25" s="31" t="n">
        <v>6</v>
      </c>
      <c r="C25" s="32" t="n">
        <f aca="false">SUM(F25:AL25)</f>
        <v>175.261313868613</v>
      </c>
      <c r="D25" s="33" t="n">
        <f aca="false">(+B25/$B$37)*38648</f>
        <v>169.261313868613</v>
      </c>
      <c r="F25" s="34" t="n">
        <v>2</v>
      </c>
      <c r="G25" s="35" t="n">
        <f aca="false">+F25/$B$25*$D$25</f>
        <v>56.4204379562044</v>
      </c>
      <c r="H25" s="37" t="n">
        <v>1</v>
      </c>
      <c r="I25" s="35" t="n">
        <f aca="false">+H25/$B$25*$D$25</f>
        <v>28.2102189781022</v>
      </c>
      <c r="J25" s="38" t="n">
        <v>1</v>
      </c>
      <c r="K25" s="35" t="n">
        <f aca="false">+J25/$B$25*$D$25</f>
        <v>28.2102189781022</v>
      </c>
      <c r="L25" s="34"/>
      <c r="M25" s="35" t="n">
        <f aca="false">+L25/$B$25*$D$25</f>
        <v>0</v>
      </c>
      <c r="N25" s="34" t="n">
        <v>1</v>
      </c>
      <c r="O25" s="35" t="n">
        <f aca="false">+N25/$B$25*$D$25</f>
        <v>28.2102189781022</v>
      </c>
      <c r="P25" s="34"/>
      <c r="Q25" s="35" t="n">
        <f aca="false">+P25/$B$25*$D$25</f>
        <v>0</v>
      </c>
      <c r="R25" s="34"/>
      <c r="S25" s="35" t="n">
        <f aca="false">+R25/$B$25*$D$25</f>
        <v>0</v>
      </c>
      <c r="T25" s="34" t="n">
        <v>1</v>
      </c>
      <c r="U25" s="35" t="n">
        <f aca="false">+T25/$B$25*$D$25</f>
        <v>28.2102189781022</v>
      </c>
      <c r="V25" s="34"/>
      <c r="W25" s="35" t="n">
        <f aca="false">+V25/$B$25*$D$25</f>
        <v>0</v>
      </c>
      <c r="X25" s="34"/>
      <c r="Y25" s="35" t="n">
        <f aca="false">+X25/$B$25*$D$25</f>
        <v>0</v>
      </c>
      <c r="Z25" s="34"/>
      <c r="AA25" s="35" t="n">
        <f aca="false">+Z25/$B$25*$D$25</f>
        <v>0</v>
      </c>
      <c r="AB25" s="34"/>
      <c r="AC25" s="35" t="n">
        <f aca="false">+AB25/$B$25*$D$25</f>
        <v>0</v>
      </c>
      <c r="AD25" s="34"/>
      <c r="AE25" s="35" t="n">
        <f aca="false">+AD25/$B$25*$D$25</f>
        <v>0</v>
      </c>
      <c r="AF25" s="34"/>
      <c r="AG25" s="35" t="n">
        <f aca="false">+AF25/$B$25*$D$25</f>
        <v>0</v>
      </c>
      <c r="AH25" s="34"/>
      <c r="AI25" s="35" t="n">
        <f aca="false">+AH25/$B$25*$D$25</f>
        <v>0</v>
      </c>
      <c r="AJ25" s="34"/>
      <c r="AK25" s="35" t="n">
        <f aca="false">+AJ25/$B$25*$D$25</f>
        <v>0</v>
      </c>
      <c r="AL25" s="34"/>
      <c r="AM25" s="35" t="n">
        <f aca="false">+AL25/$B$25*$D$25</f>
        <v>0</v>
      </c>
    </row>
    <row r="26" customFormat="false" ht="15.75" hidden="false" customHeight="false" outlineLevel="0" collapsed="false">
      <c r="A26" s="30" t="s">
        <v>66</v>
      </c>
      <c r="B26" s="31" t="n">
        <v>138</v>
      </c>
      <c r="C26" s="32" t="n">
        <f aca="false">SUM(F26:AL26)</f>
        <v>4031.0102189781</v>
      </c>
      <c r="D26" s="33" t="n">
        <f aca="false">(+B26/$B$37)*38648</f>
        <v>3893.0102189781</v>
      </c>
      <c r="F26" s="34" t="n">
        <v>69</v>
      </c>
      <c r="G26" s="35" t="n">
        <f aca="false">+F26/$B$26*$D$26</f>
        <v>1946.50510948905</v>
      </c>
      <c r="H26" s="37" t="n">
        <v>2</v>
      </c>
      <c r="I26" s="35" t="n">
        <f aca="false">+H26/$B$26*$D$26</f>
        <v>56.4204379562044</v>
      </c>
      <c r="J26" s="38" t="n">
        <v>2</v>
      </c>
      <c r="K26" s="35" t="n">
        <f aca="false">+J26/$B$26*$D$26</f>
        <v>56.4204379562044</v>
      </c>
      <c r="L26" s="34" t="n">
        <v>1</v>
      </c>
      <c r="M26" s="35" t="n">
        <f aca="false">+L26/$B$26*$D$26</f>
        <v>28.2102189781022</v>
      </c>
      <c r="N26" s="34" t="n">
        <v>19</v>
      </c>
      <c r="O26" s="35" t="n">
        <f aca="false">+N26/$B$26*$D$26</f>
        <v>535.994160583942</v>
      </c>
      <c r="P26" s="34" t="n">
        <v>25</v>
      </c>
      <c r="Q26" s="35" t="n">
        <f aca="false">+P26/$B$26*$D$26</f>
        <v>705.255474452555</v>
      </c>
      <c r="R26" s="34"/>
      <c r="S26" s="35" t="n">
        <f aca="false">+R26/$B$26*$D$26</f>
        <v>0</v>
      </c>
      <c r="T26" s="34"/>
      <c r="U26" s="35" t="n">
        <f aca="false">+T26/$B$26*$D$26</f>
        <v>0</v>
      </c>
      <c r="V26" s="34" t="n">
        <v>9</v>
      </c>
      <c r="W26" s="35" t="n">
        <f aca="false">+V26/$B$26*$D$26</f>
        <v>253.89197080292</v>
      </c>
      <c r="X26" s="34" t="n">
        <v>5</v>
      </c>
      <c r="Y26" s="35" t="n">
        <f aca="false">+X26/$B$26*$D$26</f>
        <v>141.051094890511</v>
      </c>
      <c r="Z26" s="34" t="n">
        <v>1</v>
      </c>
      <c r="AA26" s="35" t="n">
        <f aca="false">+Z26/$B$26*$D$26</f>
        <v>28.2102189781022</v>
      </c>
      <c r="AB26" s="34" t="n">
        <v>1</v>
      </c>
      <c r="AC26" s="35" t="n">
        <f aca="false">+AB26/$B$26*$D$26</f>
        <v>28.2102189781022</v>
      </c>
      <c r="AD26" s="34" t="n">
        <v>4</v>
      </c>
      <c r="AE26" s="35" t="n">
        <f aca="false">+AD26/$B$26*$D$26</f>
        <v>112.840875912409</v>
      </c>
      <c r="AF26" s="34"/>
      <c r="AG26" s="35" t="n">
        <f aca="false">+AF26/$B$26*$D$26</f>
        <v>0</v>
      </c>
      <c r="AH26" s="34"/>
      <c r="AI26" s="35" t="n">
        <f aca="false">+AH26/$B$26*$D$26</f>
        <v>0</v>
      </c>
      <c r="AJ26" s="34"/>
      <c r="AK26" s="35" t="n">
        <f aca="false">+AJ26/$B$26*$D$26</f>
        <v>0</v>
      </c>
      <c r="AL26" s="34"/>
      <c r="AM26" s="35" t="n">
        <f aca="false">+AL26/$B$26*$D$26</f>
        <v>0</v>
      </c>
    </row>
    <row r="27" customFormat="false" ht="15.75" hidden="false" customHeight="false" outlineLevel="0" collapsed="false">
      <c r="A27" s="30" t="s">
        <v>67</v>
      </c>
      <c r="B27" s="31" t="n">
        <v>178</v>
      </c>
      <c r="C27" s="32" t="n">
        <f aca="false">SUM(F27:AL27)</f>
        <v>5199.41897810219</v>
      </c>
      <c r="D27" s="33" t="n">
        <f aca="false">(+B27/$B$37)*38648</f>
        <v>5021.41897810219</v>
      </c>
      <c r="F27" s="34" t="n">
        <v>46</v>
      </c>
      <c r="G27" s="35" t="n">
        <f aca="false">+F27/$B$27*$D$27</f>
        <v>1297.6700729927</v>
      </c>
      <c r="H27" s="37" t="n">
        <v>8</v>
      </c>
      <c r="I27" s="35" t="n">
        <f aca="false">+H27/$B$27*$D$27</f>
        <v>225.681751824818</v>
      </c>
      <c r="J27" s="38" t="n">
        <v>9</v>
      </c>
      <c r="K27" s="35" t="n">
        <f aca="false">+J27/$B$27*$D$27</f>
        <v>253.89197080292</v>
      </c>
      <c r="L27" s="38" t="n">
        <f aca="false">47-12</f>
        <v>35</v>
      </c>
      <c r="M27" s="35" t="n">
        <f aca="false">+L27/$B$27*$D$27</f>
        <v>987.357664233577</v>
      </c>
      <c r="N27" s="34" t="n">
        <v>10</v>
      </c>
      <c r="O27" s="35" t="n">
        <f aca="false">+N27/$B$27*$D$27</f>
        <v>282.102189781022</v>
      </c>
      <c r="P27" s="34" t="n">
        <v>1</v>
      </c>
      <c r="Q27" s="35" t="n">
        <f aca="false">+P27/$B$27*$D$27</f>
        <v>28.2102189781022</v>
      </c>
      <c r="R27" s="34" t="n">
        <v>43</v>
      </c>
      <c r="S27" s="35" t="n">
        <f aca="false">+R27/$B$27*$D$27</f>
        <v>1213.03941605839</v>
      </c>
      <c r="T27" s="34" t="n">
        <v>15</v>
      </c>
      <c r="U27" s="35" t="n">
        <f aca="false">+T27/$B$27*$D$27</f>
        <v>423.153284671533</v>
      </c>
      <c r="V27" s="34" t="n">
        <v>1</v>
      </c>
      <c r="W27" s="35" t="n">
        <f aca="false">+V27/$B$27*$D$27</f>
        <v>28.2102189781022</v>
      </c>
      <c r="X27" s="34"/>
      <c r="Y27" s="35" t="n">
        <f aca="false">+X27/$B$27*$D$27</f>
        <v>0</v>
      </c>
      <c r="Z27" s="34" t="n">
        <v>1</v>
      </c>
      <c r="AA27" s="35" t="n">
        <f aca="false">+Z27/$B$27*$D$27</f>
        <v>28.2102189781022</v>
      </c>
      <c r="AB27" s="34" t="n">
        <v>7</v>
      </c>
      <c r="AC27" s="35" t="n">
        <f aca="false">+AB27/$B$27*$D$27</f>
        <v>197.471532846715</v>
      </c>
      <c r="AD27" s="34"/>
      <c r="AE27" s="35" t="n">
        <f aca="false">+AD27/$B$27*$D$27</f>
        <v>0</v>
      </c>
      <c r="AF27" s="34"/>
      <c r="AG27" s="35" t="n">
        <f aca="false">+AF27/$B$27*$D$27</f>
        <v>0</v>
      </c>
      <c r="AH27" s="34" t="n">
        <v>2</v>
      </c>
      <c r="AI27" s="35" t="n">
        <f aca="false">+AH27/$B$27*$D$27</f>
        <v>56.4204379562044</v>
      </c>
      <c r="AJ27" s="34"/>
      <c r="AK27" s="35" t="n">
        <f aca="false">+AJ27/$B$27*$D$27</f>
        <v>0</v>
      </c>
      <c r="AL27" s="34"/>
      <c r="AM27" s="35" t="n">
        <f aca="false">+AL27/$B$27*$D$27</f>
        <v>0</v>
      </c>
    </row>
    <row r="28" customFormat="false" ht="15.75" hidden="false" customHeight="false" outlineLevel="0" collapsed="false">
      <c r="A28" s="30" t="s">
        <v>68</v>
      </c>
      <c r="B28" s="39" t="n">
        <v>127</v>
      </c>
      <c r="C28" s="32"/>
      <c r="D28" s="33" t="n">
        <f aca="false">(+B28/$B$37)*38648</f>
        <v>3582.69781021898</v>
      </c>
      <c r="F28" s="34" t="n">
        <v>66</v>
      </c>
      <c r="G28" s="35" t="n">
        <f aca="false">+F28/$B$28*$D$28</f>
        <v>1861.87445255474</v>
      </c>
      <c r="H28" s="37" t="n">
        <v>10</v>
      </c>
      <c r="I28" s="35" t="n">
        <f aca="false">+H28/$B$28*$D$28</f>
        <v>282.102189781022</v>
      </c>
      <c r="J28" s="38" t="n">
        <v>17</v>
      </c>
      <c r="K28" s="35" t="n">
        <f aca="false">+J28/$B$28*$D$28</f>
        <v>479.573722627737</v>
      </c>
      <c r="L28" s="34" t="n">
        <v>5</v>
      </c>
      <c r="M28" s="35" t="n">
        <f aca="false">+L28/$B$28*$D$28</f>
        <v>141.051094890511</v>
      </c>
      <c r="N28" s="34" t="n">
        <v>15</v>
      </c>
      <c r="O28" s="35" t="n">
        <f aca="false">+N28/$B$28*$D$28</f>
        <v>423.153284671533</v>
      </c>
      <c r="P28" s="34" t="n">
        <v>1</v>
      </c>
      <c r="Q28" s="35" t="n">
        <f aca="false">+P28/$B$28*$D$28</f>
        <v>28.2102189781022</v>
      </c>
      <c r="R28" s="34"/>
      <c r="S28" s="35" t="n">
        <f aca="false">+R28/$B$28*$D$28</f>
        <v>0</v>
      </c>
      <c r="T28" s="34"/>
      <c r="U28" s="35" t="n">
        <f aca="false">+T28/$B$28*$D$28</f>
        <v>0</v>
      </c>
      <c r="V28" s="34" t="n">
        <v>2</v>
      </c>
      <c r="W28" s="35" t="n">
        <f aca="false">+V28/$B$28*$D$28</f>
        <v>56.4204379562044</v>
      </c>
      <c r="X28" s="34"/>
      <c r="Y28" s="35" t="n">
        <f aca="false">+X28/$B$28*$D$28</f>
        <v>0</v>
      </c>
      <c r="Z28" s="34"/>
      <c r="AA28" s="35" t="n">
        <f aca="false">+Z28/$B$28*$D$28</f>
        <v>0</v>
      </c>
      <c r="AB28" s="34"/>
      <c r="AC28" s="35" t="n">
        <f aca="false">+AB28/$B$28*$D$28</f>
        <v>0</v>
      </c>
      <c r="AD28" s="34" t="n">
        <v>2</v>
      </c>
      <c r="AE28" s="35" t="n">
        <f aca="false">+AD28/$B$28*$D$28</f>
        <v>56.4204379562044</v>
      </c>
      <c r="AF28" s="34" t="n">
        <v>1</v>
      </c>
      <c r="AG28" s="35" t="n">
        <f aca="false">+AF28/$B$28*$D$28</f>
        <v>28.2102189781022</v>
      </c>
      <c r="AH28" s="34"/>
      <c r="AI28" s="35" t="n">
        <f aca="false">+AH28/$B$28*$D$28</f>
        <v>0</v>
      </c>
      <c r="AJ28" s="34" t="n">
        <v>5</v>
      </c>
      <c r="AK28" s="35" t="n">
        <f aca="false">+AJ28/$B$28*$D$28</f>
        <v>141.051094890511</v>
      </c>
      <c r="AL28" s="34" t="n">
        <v>3</v>
      </c>
      <c r="AM28" s="35" t="n">
        <f aca="false">+AL28/$B$28*$D$28</f>
        <v>84.6306569343066</v>
      </c>
    </row>
    <row r="29" customFormat="false" ht="15.75" hidden="false" customHeight="false" outlineLevel="0" collapsed="false">
      <c r="A29" s="30" t="s">
        <v>69</v>
      </c>
      <c r="B29" s="31" t="n">
        <v>10</v>
      </c>
      <c r="C29" s="32" t="n">
        <f aca="false">SUM(F29:AL29)</f>
        <v>292.102189781022</v>
      </c>
      <c r="D29" s="33" t="n">
        <f aca="false">(+B29/$B$37)*38648</f>
        <v>282.102189781022</v>
      </c>
      <c r="F29" s="34" t="n">
        <v>4</v>
      </c>
      <c r="G29" s="35" t="n">
        <f aca="false">+F29/$B$29*$D$29</f>
        <v>112.840875912409</v>
      </c>
      <c r="H29" s="37" t="n">
        <v>2</v>
      </c>
      <c r="I29" s="35" t="n">
        <f aca="false">+H29/$B$29*$D$29</f>
        <v>56.4204379562044</v>
      </c>
      <c r="J29" s="38" t="n">
        <v>2</v>
      </c>
      <c r="K29" s="35" t="n">
        <f aca="false">+J29/$B$29*$D$29</f>
        <v>56.4204379562044</v>
      </c>
      <c r="L29" s="34" t="n">
        <v>2</v>
      </c>
      <c r="M29" s="35" t="n">
        <f aca="false">+L29/$B$29*$D$29</f>
        <v>56.4204379562044</v>
      </c>
      <c r="N29" s="34"/>
      <c r="O29" s="35" t="n">
        <f aca="false">+N29/$B$29*$D$29</f>
        <v>0</v>
      </c>
      <c r="P29" s="34"/>
      <c r="Q29" s="35" t="n">
        <f aca="false">+P29/$B$29*$D$29</f>
        <v>0</v>
      </c>
      <c r="R29" s="34"/>
      <c r="S29" s="35" t="n">
        <f aca="false">+R29/$B$29*$D$29</f>
        <v>0</v>
      </c>
      <c r="T29" s="34"/>
      <c r="U29" s="35" t="n">
        <f aca="false">+T29/$B$29*$D$29</f>
        <v>0</v>
      </c>
      <c r="V29" s="34"/>
      <c r="W29" s="35" t="n">
        <f aca="false">+V29/$B$29*$D$29</f>
        <v>0</v>
      </c>
      <c r="X29" s="34"/>
      <c r="Y29" s="35" t="n">
        <f aca="false">+X29/$B$29*$D$29</f>
        <v>0</v>
      </c>
      <c r="Z29" s="34"/>
      <c r="AA29" s="35" t="n">
        <f aca="false">+Z29/$B$29*$D$29</f>
        <v>0</v>
      </c>
      <c r="AB29" s="34"/>
      <c r="AC29" s="35" t="n">
        <f aca="false">+AB29/$B$29*$D$29</f>
        <v>0</v>
      </c>
      <c r="AD29" s="34"/>
      <c r="AE29" s="35" t="n">
        <f aca="false">+AD29/$B$29*$D$29</f>
        <v>0</v>
      </c>
      <c r="AF29" s="34"/>
      <c r="AG29" s="35" t="n">
        <f aca="false">+AF29/$B$29*$D$29</f>
        <v>0</v>
      </c>
      <c r="AH29" s="34"/>
      <c r="AI29" s="35" t="n">
        <f aca="false">+AH29/$B$29*$D$29</f>
        <v>0</v>
      </c>
      <c r="AJ29" s="34"/>
      <c r="AK29" s="35" t="n">
        <f aca="false">+AJ29/$B$29*$D$29</f>
        <v>0</v>
      </c>
      <c r="AL29" s="34"/>
      <c r="AM29" s="35" t="n">
        <f aca="false">+AL29/$B$29*$D$29</f>
        <v>0</v>
      </c>
    </row>
    <row r="30" customFormat="false" ht="15.75" hidden="false" customHeight="false" outlineLevel="0" collapsed="false">
      <c r="A30" s="30" t="s">
        <v>70</v>
      </c>
      <c r="B30" s="31" t="n">
        <v>50</v>
      </c>
      <c r="C30" s="32" t="n">
        <f aca="false">SUM(F30:AL30)</f>
        <v>1460.51094890511</v>
      </c>
      <c r="D30" s="33" t="n">
        <f aca="false">(+B30/$B$37)*38648</f>
        <v>1410.51094890511</v>
      </c>
      <c r="F30" s="34" t="n">
        <v>15</v>
      </c>
      <c r="G30" s="35" t="n">
        <f aca="false">+F30/$B$30*$D$30</f>
        <v>423.153284671533</v>
      </c>
      <c r="H30" s="37" t="n">
        <v>3</v>
      </c>
      <c r="I30" s="35" t="n">
        <f aca="false">+H30/$B$30*$D$30</f>
        <v>84.6306569343066</v>
      </c>
      <c r="J30" s="38" t="n">
        <v>10</v>
      </c>
      <c r="K30" s="35" t="n">
        <f aca="false">+J30/$B$30*$D$30</f>
        <v>282.102189781022</v>
      </c>
      <c r="L30" s="34"/>
      <c r="M30" s="35" t="n">
        <f aca="false">+L30/$B$30*$D$30</f>
        <v>0</v>
      </c>
      <c r="N30" s="34" t="n">
        <v>1</v>
      </c>
      <c r="O30" s="35" t="n">
        <f aca="false">+N30/$B$30*$D$30</f>
        <v>28.2102189781022</v>
      </c>
      <c r="P30" s="34" t="n">
        <v>3</v>
      </c>
      <c r="Q30" s="35" t="n">
        <f aca="false">+P30/$B$30*$D$30</f>
        <v>84.6306569343066</v>
      </c>
      <c r="R30" s="34" t="n">
        <v>6</v>
      </c>
      <c r="S30" s="35" t="n">
        <f aca="false">+R30/$B$30*$D$30</f>
        <v>169.261313868613</v>
      </c>
      <c r="T30" s="34"/>
      <c r="U30" s="35" t="n">
        <f aca="false">+T30/$B$30*$D$30</f>
        <v>0</v>
      </c>
      <c r="V30" s="34"/>
      <c r="W30" s="35" t="n">
        <f aca="false">+V30/$B$30*$D$30</f>
        <v>0</v>
      </c>
      <c r="X30" s="34"/>
      <c r="Y30" s="35" t="n">
        <f aca="false">+X30/$B$30*$D$30</f>
        <v>0</v>
      </c>
      <c r="Z30" s="34" t="n">
        <v>1</v>
      </c>
      <c r="AA30" s="35" t="n">
        <f aca="false">+Z30/$B$30*$D$30</f>
        <v>28.2102189781022</v>
      </c>
      <c r="AB30" s="34"/>
      <c r="AC30" s="35" t="n">
        <f aca="false">+AB30/$B$30*$D$30</f>
        <v>0</v>
      </c>
      <c r="AD30" s="34"/>
      <c r="AE30" s="35" t="n">
        <f aca="false">+AD30/$B$30*$D$30</f>
        <v>0</v>
      </c>
      <c r="AF30" s="34" t="n">
        <v>9</v>
      </c>
      <c r="AG30" s="35" t="n">
        <f aca="false">+AF30/$B$30*$D$30</f>
        <v>253.89197080292</v>
      </c>
      <c r="AH30" s="34" t="n">
        <v>2</v>
      </c>
      <c r="AI30" s="35" t="n">
        <f aca="false">+AH30/$B$30*$D$30</f>
        <v>56.4204379562044</v>
      </c>
      <c r="AJ30" s="34"/>
      <c r="AK30" s="35" t="n">
        <f aca="false">+AJ30/$B$30*$D$30</f>
        <v>0</v>
      </c>
      <c r="AL30" s="34"/>
      <c r="AM30" s="35" t="n">
        <f aca="false">+AL30/$B$30*$D$30</f>
        <v>0</v>
      </c>
    </row>
    <row r="31" customFormat="false" ht="15.75" hidden="false" customHeight="false" outlineLevel="0" collapsed="false">
      <c r="A31" s="30" t="s">
        <v>71</v>
      </c>
      <c r="B31" s="31" t="n">
        <v>22</v>
      </c>
      <c r="C31" s="32" t="n">
        <f aca="false">SUM(F31:AL31)</f>
        <v>614.414598540146</v>
      </c>
      <c r="D31" s="33" t="n">
        <f aca="false">(+B31/$B$37)*38648</f>
        <v>620.624817518248</v>
      </c>
      <c r="F31" s="34" t="n">
        <v>10</v>
      </c>
      <c r="G31" s="35" t="n">
        <f aca="false">+F31/$B$31*$D$31</f>
        <v>282.102189781022</v>
      </c>
      <c r="H31" s="37" t="n">
        <v>4</v>
      </c>
      <c r="I31" s="35" t="n">
        <f aca="false">+H31/$B$31*$D$31</f>
        <v>112.840875912409</v>
      </c>
      <c r="J31" s="38" t="n">
        <v>5</v>
      </c>
      <c r="K31" s="35" t="n">
        <f aca="false">+J31/$B$31*$D$31</f>
        <v>141.051094890511</v>
      </c>
      <c r="L31" s="34" t="n">
        <v>2</v>
      </c>
      <c r="M31" s="35" t="n">
        <f aca="false">+L31/$B$31*$D$31</f>
        <v>56.4204379562044</v>
      </c>
      <c r="N31" s="34"/>
      <c r="O31" s="35" t="n">
        <f aca="false">+N31/$B$31*$D$31</f>
        <v>0</v>
      </c>
      <c r="P31" s="34"/>
      <c r="Q31" s="35" t="n">
        <f aca="false">+P31/$B$31*$D$31</f>
        <v>0</v>
      </c>
      <c r="R31" s="34"/>
      <c r="S31" s="35" t="n">
        <f aca="false">+R31/$B$31*$D$31</f>
        <v>0</v>
      </c>
      <c r="T31" s="34"/>
      <c r="U31" s="35" t="n">
        <f aca="false">+T31/$B$31*$D$31</f>
        <v>0</v>
      </c>
      <c r="V31" s="34"/>
      <c r="W31" s="35" t="n">
        <f aca="false">+V31/$B$31*$D$31</f>
        <v>0</v>
      </c>
      <c r="X31" s="34"/>
      <c r="Y31" s="35" t="n">
        <f aca="false">+X31/$B$31*$D$31</f>
        <v>0</v>
      </c>
      <c r="Z31" s="34"/>
      <c r="AA31" s="35" t="n">
        <f aca="false">+Z31/$B$31*$D$31</f>
        <v>0</v>
      </c>
      <c r="AB31" s="34"/>
      <c r="AC31" s="35" t="n">
        <f aca="false">+AB31/$B$31*$D$31</f>
        <v>0</v>
      </c>
      <c r="AD31" s="34"/>
      <c r="AE31" s="35" t="n">
        <f aca="false">+AD31/$B$31*$D$31</f>
        <v>0</v>
      </c>
      <c r="AF31" s="34"/>
      <c r="AG31" s="35" t="n">
        <f aca="false">+AF31/$B$31*$D$31</f>
        <v>0</v>
      </c>
      <c r="AH31" s="34"/>
      <c r="AI31" s="35" t="n">
        <f aca="false">+AH31/$B$31*$D$31</f>
        <v>0</v>
      </c>
      <c r="AJ31" s="34"/>
      <c r="AK31" s="35" t="n">
        <f aca="false">+AJ31/$B$31*$D$31</f>
        <v>0</v>
      </c>
      <c r="AL31" s="34" t="n">
        <v>1</v>
      </c>
      <c r="AM31" s="35" t="n">
        <f aca="false">+AL31/$B$31*$D$31</f>
        <v>28.2102189781022</v>
      </c>
    </row>
    <row r="32" customFormat="false" ht="15.75" hidden="false" customHeight="false" outlineLevel="0" collapsed="false">
      <c r="A32" s="30" t="s">
        <v>72</v>
      </c>
      <c r="B32" s="31" t="n">
        <v>14</v>
      </c>
      <c r="C32" s="32" t="n">
        <f aca="false">SUM(F32:AL32)</f>
        <v>408.943065693431</v>
      </c>
      <c r="D32" s="33" t="n">
        <f aca="false">(+B32/$B$37)*38648</f>
        <v>394.943065693431</v>
      </c>
      <c r="F32" s="34" t="n">
        <v>14</v>
      </c>
      <c r="G32" s="35" t="n">
        <f aca="false">+F32/$B$32*$D$32</f>
        <v>394.943065693431</v>
      </c>
      <c r="H32" s="37"/>
      <c r="I32" s="35" t="n">
        <f aca="false">+H32/$B$32*$D$32</f>
        <v>0</v>
      </c>
      <c r="J32" s="38"/>
      <c r="K32" s="35" t="n">
        <f aca="false">+J32/$B$32*$D$32</f>
        <v>0</v>
      </c>
      <c r="L32" s="34"/>
      <c r="M32" s="35" t="n">
        <f aca="false">+L32/$B$32*$D$32</f>
        <v>0</v>
      </c>
      <c r="N32" s="34"/>
      <c r="O32" s="35" t="n">
        <f aca="false">+N32/$B$32*$D$32</f>
        <v>0</v>
      </c>
      <c r="P32" s="34"/>
      <c r="Q32" s="35" t="n">
        <f aca="false">+P32/$B$32*$D$32</f>
        <v>0</v>
      </c>
      <c r="R32" s="34"/>
      <c r="S32" s="35" t="n">
        <f aca="false">+R32/$B$32*$D$32</f>
        <v>0</v>
      </c>
      <c r="T32" s="34"/>
      <c r="U32" s="35" t="n">
        <f aca="false">+T32/$B$32*$D$32</f>
        <v>0</v>
      </c>
      <c r="V32" s="34"/>
      <c r="W32" s="35" t="n">
        <f aca="false">+V32/$B$32*$D$32</f>
        <v>0</v>
      </c>
      <c r="X32" s="34"/>
      <c r="Y32" s="35" t="n">
        <f aca="false">+X32/$B$32*$D$32</f>
        <v>0</v>
      </c>
      <c r="Z32" s="34"/>
      <c r="AA32" s="35" t="n">
        <f aca="false">+Z32/$B$32*$D$32</f>
        <v>0</v>
      </c>
      <c r="AB32" s="34"/>
      <c r="AC32" s="35" t="n">
        <f aca="false">+AB32/$B$32*$D$32</f>
        <v>0</v>
      </c>
      <c r="AD32" s="34"/>
      <c r="AE32" s="35" t="n">
        <f aca="false">+AD32/$B$32*$D$32</f>
        <v>0</v>
      </c>
      <c r="AF32" s="34"/>
      <c r="AG32" s="35" t="n">
        <f aca="false">+AF32/$B$32*$D$32</f>
        <v>0</v>
      </c>
      <c r="AH32" s="34"/>
      <c r="AI32" s="35" t="n">
        <f aca="false">+AH32/$B$32*$D$32</f>
        <v>0</v>
      </c>
      <c r="AJ32" s="34"/>
      <c r="AK32" s="35" t="n">
        <f aca="false">+AJ32/$B$32*$D$32</f>
        <v>0</v>
      </c>
      <c r="AL32" s="34"/>
      <c r="AM32" s="35" t="n">
        <f aca="false">+AL32/$B$32*$D$32</f>
        <v>0</v>
      </c>
    </row>
    <row r="33" customFormat="false" ht="15.75" hidden="false" customHeight="false" outlineLevel="0" collapsed="false">
      <c r="A33" s="30" t="s">
        <v>73</v>
      </c>
      <c r="B33" s="31" t="n">
        <v>14</v>
      </c>
      <c r="C33" s="32" t="n">
        <f aca="false">SUM(F33:AL33)</f>
        <v>408.943065693431</v>
      </c>
      <c r="D33" s="33" t="n">
        <f aca="false">(+B33/$B$37)*38648</f>
        <v>394.943065693431</v>
      </c>
      <c r="F33" s="34" t="n">
        <v>4</v>
      </c>
      <c r="G33" s="35" t="n">
        <f aca="false">+F33/$B$33*$D$33</f>
        <v>112.840875912409</v>
      </c>
      <c r="H33" s="37" t="n">
        <v>2</v>
      </c>
      <c r="I33" s="35" t="n">
        <f aca="false">+H33/$B$33*$D$33</f>
        <v>56.4204379562044</v>
      </c>
      <c r="J33" s="38" t="n">
        <v>5</v>
      </c>
      <c r="K33" s="35" t="n">
        <f aca="false">+J33/$B$33*$D$33</f>
        <v>141.051094890511</v>
      </c>
      <c r="L33" s="34" t="n">
        <v>1</v>
      </c>
      <c r="M33" s="35" t="n">
        <f aca="false">+L33/$B$33*$D$33</f>
        <v>28.2102189781022</v>
      </c>
      <c r="N33" s="34" t="n">
        <v>1</v>
      </c>
      <c r="O33" s="35" t="n">
        <f aca="false">+N33/$B$33*$D$33</f>
        <v>28.2102189781022</v>
      </c>
      <c r="P33" s="34"/>
      <c r="Q33" s="35" t="n">
        <f aca="false">+P33/$B$33*$D$33</f>
        <v>0</v>
      </c>
      <c r="R33" s="34"/>
      <c r="S33" s="35" t="n">
        <f aca="false">+R33/$B$33*$D$33</f>
        <v>0</v>
      </c>
      <c r="T33" s="34"/>
      <c r="U33" s="35" t="n">
        <f aca="false">+T33/$B$33*$D$33</f>
        <v>0</v>
      </c>
      <c r="V33" s="34" t="n">
        <v>1</v>
      </c>
      <c r="W33" s="35" t="n">
        <f aca="false">+V33/$B$33*$D$33</f>
        <v>28.2102189781022</v>
      </c>
      <c r="X33" s="34"/>
      <c r="Y33" s="35" t="n">
        <f aca="false">+X33/$B$33*$D$33</f>
        <v>0</v>
      </c>
      <c r="Z33" s="34"/>
      <c r="AA33" s="35" t="n">
        <f aca="false">+Z33/$B$33*$D$33</f>
        <v>0</v>
      </c>
      <c r="AB33" s="34"/>
      <c r="AC33" s="35" t="n">
        <f aca="false">+AB33/$B$33*$D$33</f>
        <v>0</v>
      </c>
      <c r="AD33" s="34"/>
      <c r="AE33" s="35" t="n">
        <f aca="false">+AD33/$B$33*$D$33</f>
        <v>0</v>
      </c>
      <c r="AF33" s="34"/>
      <c r="AG33" s="35" t="n">
        <f aca="false">+AF33/$B$33*$D$33</f>
        <v>0</v>
      </c>
      <c r="AH33" s="34"/>
      <c r="AI33" s="35" t="n">
        <f aca="false">+AH33/$B$33*$D$33</f>
        <v>0</v>
      </c>
      <c r="AJ33" s="34"/>
      <c r="AK33" s="35" t="n">
        <f aca="false">+AJ33/$B$33*$D$33</f>
        <v>0</v>
      </c>
      <c r="AL33" s="34"/>
      <c r="AM33" s="35" t="n">
        <f aca="false">+AL33/$B$33*$D$33</f>
        <v>0</v>
      </c>
    </row>
    <row r="34" customFormat="false" ht="15.75" hidden="false" customHeight="false" outlineLevel="0" collapsed="false">
      <c r="A34" s="30" t="s">
        <v>74</v>
      </c>
      <c r="B34" s="39" t="n">
        <v>20</v>
      </c>
      <c r="C34" s="32" t="n">
        <f aca="false">SUM(F34:AL34)</f>
        <v>584.204379562044</v>
      </c>
      <c r="D34" s="40" t="n">
        <f aca="false">(+B34/$B$37)*38648</f>
        <v>564.204379562044</v>
      </c>
      <c r="F34" s="34" t="n">
        <v>20</v>
      </c>
      <c r="G34" s="35" t="n">
        <f aca="false">+F34/$B$34*$D$34</f>
        <v>564.204379562044</v>
      </c>
      <c r="H34" s="34"/>
      <c r="I34" s="35" t="n">
        <f aca="false">+H34/$B$34*$D$34</f>
        <v>0</v>
      </c>
      <c r="J34" s="34"/>
      <c r="K34" s="35" t="n">
        <f aca="false">+J34/$B$34*$D$34</f>
        <v>0</v>
      </c>
      <c r="L34" s="34"/>
      <c r="M34" s="35" t="n">
        <f aca="false">+L34/$B$34*$D$34</f>
        <v>0</v>
      </c>
      <c r="N34" s="34"/>
      <c r="O34" s="35" t="n">
        <f aca="false">+N34/$B$34*$D$34</f>
        <v>0</v>
      </c>
      <c r="P34" s="34"/>
      <c r="Q34" s="35" t="n">
        <f aca="false">+P34/$B$34*$D$34</f>
        <v>0</v>
      </c>
      <c r="R34" s="34"/>
      <c r="S34" s="35" t="n">
        <f aca="false">+R34/$B$34*$D$34</f>
        <v>0</v>
      </c>
      <c r="T34" s="34"/>
      <c r="U34" s="35" t="n">
        <f aca="false">+T34/$B$34*$D$34</f>
        <v>0</v>
      </c>
      <c r="V34" s="34"/>
      <c r="W34" s="35" t="n">
        <f aca="false">+V34/$B$34*$D$34</f>
        <v>0</v>
      </c>
      <c r="X34" s="34"/>
      <c r="Y34" s="35" t="n">
        <f aca="false">+X34/$B$34*$D$34</f>
        <v>0</v>
      </c>
      <c r="Z34" s="34"/>
      <c r="AA34" s="35" t="n">
        <f aca="false">+Z34/$B$34*$D$34</f>
        <v>0</v>
      </c>
      <c r="AB34" s="34"/>
      <c r="AC34" s="35" t="n">
        <f aca="false">+AB34/$B$34*$D$34</f>
        <v>0</v>
      </c>
      <c r="AD34" s="34"/>
      <c r="AE34" s="35" t="n">
        <f aca="false">+AD34/$B$34*$D$34</f>
        <v>0</v>
      </c>
      <c r="AF34" s="34"/>
      <c r="AG34" s="35" t="n">
        <f aca="false">+AF34/$B$34*$D$34</f>
        <v>0</v>
      </c>
      <c r="AH34" s="34"/>
      <c r="AI34" s="35" t="n">
        <f aca="false">+AH34/$B$34*$D$34</f>
        <v>0</v>
      </c>
      <c r="AJ34" s="34"/>
      <c r="AK34" s="35" t="n">
        <f aca="false">+AJ34/$B$34*$D$34</f>
        <v>0</v>
      </c>
      <c r="AL34" s="34"/>
      <c r="AM34" s="35" t="n">
        <f aca="false">+AL34/$B$34*$D$34</f>
        <v>0</v>
      </c>
    </row>
    <row r="35" customFormat="false" ht="16.5" hidden="false" customHeight="false" outlineLevel="0" collapsed="false">
      <c r="A35" s="41" t="s">
        <v>75</v>
      </c>
      <c r="B35" s="42" t="n">
        <f aca="false">SUM(B22:B34)</f>
        <v>678</v>
      </c>
      <c r="C35" s="43"/>
      <c r="D35" s="44" t="n">
        <f aca="false">SUM(D22:D34)</f>
        <v>19126.5284671533</v>
      </c>
      <c r="F35" s="45" t="n">
        <f aca="false">SUM(F22:F34)</f>
        <v>336</v>
      </c>
      <c r="G35" s="46" t="n">
        <f aca="false">SUM(G22:G34)</f>
        <v>9478.63357664233</v>
      </c>
      <c r="H35" s="45" t="n">
        <f aca="false">SUM(H22:H34)</f>
        <v>33</v>
      </c>
      <c r="I35" s="46" t="n">
        <f aca="false">SUM(I22:I34)</f>
        <v>930.937226277372</v>
      </c>
      <c r="J35" s="45" t="n">
        <f aca="false">SUM(J22:J34)</f>
        <v>55</v>
      </c>
      <c r="K35" s="46" t="n">
        <f aca="false">SUM(K22:K34)</f>
        <v>1551.56204379562</v>
      </c>
      <c r="L35" s="45" t="n">
        <f aca="false">SUM(L22:L34)</f>
        <v>46</v>
      </c>
      <c r="M35" s="46" t="n">
        <f aca="false">SUM(M22:M34)</f>
        <v>1297.6700729927</v>
      </c>
      <c r="N35" s="45" t="n">
        <f aca="false">SUM(N22:N34)</f>
        <v>48</v>
      </c>
      <c r="O35" s="46" t="n">
        <f aca="false">SUM(O22:O34)</f>
        <v>1354.09051094891</v>
      </c>
      <c r="P35" s="45" t="n">
        <f aca="false">SUM(P22:P34)</f>
        <v>31</v>
      </c>
      <c r="Q35" s="46" t="n">
        <f aca="false">SUM(Q22:Q34)</f>
        <v>874.516788321168</v>
      </c>
      <c r="R35" s="45" t="n">
        <f aca="false">SUM(R22:R34)</f>
        <v>50</v>
      </c>
      <c r="S35" s="46" t="n">
        <f aca="false">SUM(S22:S34)</f>
        <v>1410.51094890511</v>
      </c>
      <c r="T35" s="45" t="n">
        <f aca="false">SUM(T22:T34)</f>
        <v>16</v>
      </c>
      <c r="U35" s="46" t="n">
        <f aca="false">SUM(U22:U34)</f>
        <v>451.363503649635</v>
      </c>
      <c r="V35" s="45" t="n">
        <f aca="false">SUM(V22:V34)</f>
        <v>13</v>
      </c>
      <c r="W35" s="46" t="n">
        <f aca="false">SUM(W22:W34)</f>
        <v>366.732846715329</v>
      </c>
      <c r="X35" s="45" t="n">
        <f aca="false">SUM(X22:X34)</f>
        <v>10</v>
      </c>
      <c r="Y35" s="46" t="n">
        <f aca="false">SUM(Y22:Y34)</f>
        <v>282.102189781022</v>
      </c>
      <c r="Z35" s="45" t="n">
        <f aca="false">SUM(Z22:Z34)</f>
        <v>3</v>
      </c>
      <c r="AA35" s="46" t="n">
        <f aca="false">SUM(AA22:AA34)</f>
        <v>84.6306569343066</v>
      </c>
      <c r="AB35" s="45" t="n">
        <f aca="false">SUM(AB22:AB34)</f>
        <v>8</v>
      </c>
      <c r="AC35" s="46" t="n">
        <f aca="false">SUM(AC22:AC34)</f>
        <v>225.681751824818</v>
      </c>
      <c r="AD35" s="45" t="n">
        <f aca="false">SUM(AD22:AD34)</f>
        <v>6</v>
      </c>
      <c r="AE35" s="46" t="n">
        <f aca="false">SUM(AE22:AE34)</f>
        <v>169.261313868613</v>
      </c>
      <c r="AF35" s="45" t="n">
        <f aca="false">SUM(AF22:AF34)</f>
        <v>10</v>
      </c>
      <c r="AG35" s="46" t="n">
        <f aca="false">SUM(AG22:AG34)</f>
        <v>282.102189781022</v>
      </c>
      <c r="AH35" s="45" t="n">
        <f aca="false">SUM(AH22:AH34)</f>
        <v>4</v>
      </c>
      <c r="AI35" s="46" t="n">
        <f aca="false">SUM(AI22:AI34)</f>
        <v>112.840875912409</v>
      </c>
      <c r="AJ35" s="45" t="n">
        <f aca="false">SUM(AJ22:AJ34)</f>
        <v>5</v>
      </c>
      <c r="AK35" s="46" t="n">
        <f aca="false">SUM(AK22:AK34)</f>
        <v>141.051094890511</v>
      </c>
      <c r="AL35" s="45" t="n">
        <f aca="false">SUM(AL22:AL34)</f>
        <v>4</v>
      </c>
      <c r="AM35" s="46" t="n">
        <f aca="false">SUM(AM22:AM34)</f>
        <v>112.840875912409</v>
      </c>
      <c r="AN35" s="47"/>
      <c r="AO35" s="47"/>
      <c r="AP35" s="47"/>
      <c r="AQ35" s="47"/>
      <c r="AR35" s="47"/>
      <c r="AS35" s="47"/>
      <c r="AT35" s="47"/>
      <c r="AU35" s="47"/>
    </row>
    <row r="36" customFormat="false" ht="10.5" hidden="false" customHeight="true" outlineLevel="0" collapsed="false">
      <c r="A36" s="48"/>
      <c r="D36" s="12"/>
    </row>
    <row r="37" customFormat="false" ht="16.5" hidden="true" customHeight="false" outlineLevel="0" collapsed="false">
      <c r="A37" s="49" t="s">
        <v>76</v>
      </c>
      <c r="B37" s="50" t="n">
        <f aca="false">B18+B35</f>
        <v>1370</v>
      </c>
      <c r="D37" s="12" t="n">
        <f aca="false">+D35+D18</f>
        <v>38648</v>
      </c>
      <c r="F37" s="51" t="n">
        <f aca="false">F18+F35</f>
        <v>1028</v>
      </c>
      <c r="G37" s="20"/>
    </row>
    <row r="38" customFormat="false" ht="12" hidden="true" customHeight="true" outlineLevel="0" collapsed="false">
      <c r="D38" s="12"/>
    </row>
    <row r="39" customFormat="false" ht="12.75" hidden="true" customHeight="false" outlineLevel="0" collapsed="false">
      <c r="A39" s="52" t="s">
        <v>77</v>
      </c>
      <c r="D39" s="12"/>
      <c r="F39" s="22" t="n">
        <f aca="false">+F37</f>
        <v>1028</v>
      </c>
      <c r="G39" s="12" t="n">
        <f aca="false">+G35+D18</f>
        <v>29000.1051094891</v>
      </c>
    </row>
    <row r="40" customFormat="false" ht="12.75" hidden="false" customHeight="false" outlineLevel="0" collapsed="false">
      <c r="A40" s="0" t="s">
        <v>78</v>
      </c>
      <c r="D40" s="12"/>
    </row>
    <row r="41" customFormat="false" ht="12.75" hidden="false" customHeight="false" outlineLevel="0" collapsed="false">
      <c r="D41" s="12"/>
    </row>
    <row r="42" customFormat="false" ht="12.75" hidden="false" customHeight="false" outlineLevel="0" collapsed="false">
      <c r="D42" s="12"/>
    </row>
    <row r="43" customFormat="false" ht="12.75" hidden="false" customHeight="false" outlineLevel="0" collapsed="false">
      <c r="D43" s="12"/>
    </row>
    <row r="44" customFormat="false" ht="12.75" hidden="false" customHeight="false" outlineLevel="0" collapsed="false">
      <c r="D44" s="12"/>
    </row>
    <row r="45" customFormat="false" ht="12.75" hidden="false" customHeight="false" outlineLevel="0" collapsed="false">
      <c r="D45" s="12"/>
    </row>
    <row r="46" customFormat="false" ht="12.75" hidden="false" customHeight="false" outlineLevel="0" collapsed="false">
      <c r="D46" s="12"/>
    </row>
    <row r="47" customFormat="false" ht="12.75" hidden="false" customHeight="false" outlineLevel="0" collapsed="false">
      <c r="D47" s="12"/>
    </row>
  </sheetData>
  <mergeCells count="1">
    <mergeCell ref="H4:P4"/>
  </mergeCells>
  <printOptions headings="false" gridLines="false" gridLinesSet="true" horizontalCentered="false" verticalCentered="false"/>
  <pageMargins left="0.509722222222222" right="0.409722222222222" top="0.240277777777778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4.7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0" width="5.28"/>
    <col collapsed="false" customWidth="true" hidden="false" outlineLevel="0" max="11" min="8" style="0" width="12.28"/>
    <col collapsed="false" customWidth="true" hidden="false" outlineLevel="0" max="12" min="12" style="0" width="3.85"/>
    <col collapsed="false" customWidth="true" hidden="false" outlineLevel="0" max="13" min="13" style="0" width="14.85"/>
    <col collapsed="false" customWidth="true" hidden="false" outlineLevel="0" max="14" min="14" style="0" width="4.14"/>
    <col collapsed="false" customWidth="true" hidden="false" outlineLevel="0" max="15" min="15" style="0" width="14.7"/>
    <col collapsed="false" customWidth="true" hidden="false" outlineLevel="0" max="16" min="16" style="0" width="4.41"/>
    <col collapsed="false" customWidth="true" hidden="false" outlineLevel="0" max="17" min="17" style="0" width="12.14"/>
  </cols>
  <sheetData>
    <row r="1" customFormat="false" ht="15.75" hidden="false" customHeight="false" outlineLevel="0" collapsed="false">
      <c r="F1" s="53" t="s">
        <v>79</v>
      </c>
      <c r="G1" s="53"/>
      <c r="H1" s="53"/>
    </row>
    <row r="2" customFormat="false" ht="15.75" hidden="false" customHeight="false" outlineLevel="0" collapsed="false">
      <c r="F2" s="53" t="s">
        <v>80</v>
      </c>
      <c r="G2" s="53"/>
      <c r="H2" s="53"/>
    </row>
    <row r="4" customFormat="false" ht="13.5" hidden="false" customHeight="false" outlineLevel="0" collapsed="false"/>
    <row r="5" customFormat="false" ht="16.5" hidden="false" customHeight="false" outlineLevel="0" collapsed="false">
      <c r="C5" s="54" t="s">
        <v>81</v>
      </c>
      <c r="D5" s="54"/>
      <c r="E5" s="54"/>
      <c r="F5" s="54"/>
      <c r="H5" s="54" t="s">
        <v>82</v>
      </c>
      <c r="I5" s="54"/>
      <c r="J5" s="54"/>
      <c r="K5" s="54"/>
    </row>
    <row r="6" customFormat="false" ht="15.75" hidden="false" customHeight="false" outlineLevel="0" collapsed="false">
      <c r="C6" s="55"/>
      <c r="D6" s="55" t="s">
        <v>83</v>
      </c>
      <c r="E6" s="55" t="s">
        <v>84</v>
      </c>
      <c r="F6" s="55" t="s">
        <v>85</v>
      </c>
      <c r="H6" s="55"/>
      <c r="I6" s="55" t="s">
        <v>83</v>
      </c>
      <c r="J6" s="55" t="s">
        <v>84</v>
      </c>
      <c r="K6" s="55" t="s">
        <v>85</v>
      </c>
      <c r="M6" s="2" t="s">
        <v>81</v>
      </c>
      <c r="N6" s="56"/>
      <c r="O6" s="2" t="s">
        <v>86</v>
      </c>
      <c r="Q6" s="57" t="s">
        <v>87</v>
      </c>
    </row>
    <row r="7" customFormat="false" ht="16.5" hidden="false" customHeight="false" outlineLevel="0" collapsed="false">
      <c r="A7" s="6" t="s">
        <v>88</v>
      </c>
      <c r="B7" s="5"/>
      <c r="C7" s="58" t="s">
        <v>89</v>
      </c>
      <c r="D7" s="58" t="s">
        <v>90</v>
      </c>
      <c r="E7" s="58" t="s">
        <v>91</v>
      </c>
      <c r="F7" s="58" t="s">
        <v>89</v>
      </c>
      <c r="H7" s="58" t="s">
        <v>89</v>
      </c>
      <c r="I7" s="58" t="s">
        <v>90</v>
      </c>
      <c r="J7" s="58" t="s">
        <v>91</v>
      </c>
      <c r="K7" s="58" t="s">
        <v>89</v>
      </c>
      <c r="M7" s="59" t="s">
        <v>6</v>
      </c>
      <c r="N7" s="56"/>
      <c r="O7" s="59" t="s">
        <v>6</v>
      </c>
      <c r="Q7" s="60" t="s">
        <v>92</v>
      </c>
    </row>
    <row r="9" customFormat="false" ht="15.75" hidden="false" customHeight="false" outlineLevel="0" collapsed="false">
      <c r="A9" s="48" t="s">
        <v>93</v>
      </c>
      <c r="C9" s="61" t="n">
        <v>-156</v>
      </c>
      <c r="D9" s="62" t="n">
        <v>12.7</v>
      </c>
      <c r="E9" s="62" t="n">
        <v>6.8</v>
      </c>
      <c r="F9" s="63" t="n">
        <f aca="false">C9-D9-E9</f>
        <v>-175.5</v>
      </c>
      <c r="H9" s="61" t="n">
        <v>-36.8</v>
      </c>
      <c r="I9" s="63" t="n">
        <v>7.5</v>
      </c>
      <c r="J9" s="63" t="n">
        <v>5.3</v>
      </c>
      <c r="K9" s="63" t="n">
        <f aca="false">H9-I9-J9</f>
        <v>-49.6</v>
      </c>
      <c r="M9" s="64" t="n">
        <v>40</v>
      </c>
      <c r="N9" s="22"/>
      <c r="O9" s="22" t="n">
        <v>27</v>
      </c>
      <c r="P9" s="22"/>
      <c r="Q9" s="22" t="n">
        <f aca="false">M9-O9</f>
        <v>13</v>
      </c>
    </row>
    <row r="10" customFormat="false" ht="6" hidden="false" customHeight="true" outlineLevel="0" collapsed="false">
      <c r="F10" s="65"/>
      <c r="K10" s="65"/>
      <c r="M10" s="22"/>
      <c r="N10" s="22"/>
      <c r="O10" s="22"/>
      <c r="P10" s="22"/>
      <c r="Q10" s="22"/>
    </row>
    <row r="11" customFormat="false" ht="15.75" hidden="false" customHeight="false" outlineLevel="0" collapsed="false">
      <c r="A11" s="48" t="s">
        <v>94</v>
      </c>
      <c r="M11" s="22"/>
      <c r="N11" s="22"/>
      <c r="O11" s="22"/>
      <c r="P11" s="22"/>
      <c r="Q11" s="22"/>
    </row>
    <row r="12" customFormat="false" ht="15" hidden="false" customHeight="false" outlineLevel="0" collapsed="false">
      <c r="A12" s="66" t="s">
        <v>95</v>
      </c>
      <c r="C12" s="63"/>
      <c r="D12" s="63"/>
      <c r="E12" s="63"/>
      <c r="F12" s="63" t="n">
        <f aca="false">C12-D12</f>
        <v>0</v>
      </c>
      <c r="H12" s="63"/>
      <c r="I12" s="63"/>
      <c r="J12" s="63"/>
      <c r="K12" s="63" t="n">
        <f aca="false">H12-I12</f>
        <v>0</v>
      </c>
      <c r="M12" s="22"/>
      <c r="N12" s="22"/>
      <c r="O12" s="22"/>
      <c r="P12" s="22"/>
      <c r="Q12" s="22"/>
    </row>
    <row r="13" customFormat="false" ht="15" hidden="false" customHeight="false" outlineLevel="0" collapsed="false">
      <c r="A13" s="66" t="s">
        <v>96</v>
      </c>
      <c r="C13" s="63"/>
      <c r="D13" s="63"/>
      <c r="E13" s="63"/>
      <c r="F13" s="63" t="n">
        <f aca="false">C13-D13</f>
        <v>0</v>
      </c>
      <c r="H13" s="63"/>
      <c r="I13" s="63"/>
      <c r="J13" s="63"/>
      <c r="K13" s="63" t="n">
        <f aca="false">H13-I13</f>
        <v>0</v>
      </c>
      <c r="M13" s="22"/>
      <c r="N13" s="22"/>
      <c r="O13" s="22"/>
      <c r="P13" s="22"/>
      <c r="Q13" s="22"/>
    </row>
    <row r="14" customFormat="false" ht="12.75" hidden="false" customHeight="false" outlineLevel="0" collapsed="false">
      <c r="M14" s="22"/>
      <c r="N14" s="22"/>
      <c r="O14" s="22"/>
      <c r="P14" s="22"/>
      <c r="Q14" s="22"/>
    </row>
    <row r="15" customFormat="false" ht="15.75" hidden="false" customHeight="false" outlineLevel="0" collapsed="false">
      <c r="A15" s="48" t="s">
        <v>97</v>
      </c>
      <c r="F15" s="63" t="n">
        <f aca="false">C15-D15</f>
        <v>0</v>
      </c>
      <c r="K15" s="63" t="n">
        <f aca="false">H15-I15</f>
        <v>0</v>
      </c>
      <c r="M15" s="22"/>
      <c r="N15" s="22"/>
      <c r="O15" s="22"/>
      <c r="P15" s="22"/>
      <c r="Q15" s="22"/>
    </row>
    <row r="16" customFormat="false" ht="12.75" hidden="false" customHeight="false" outlineLevel="0" collapsed="false">
      <c r="M16" s="22"/>
      <c r="N16" s="22"/>
      <c r="O16" s="22"/>
      <c r="P16" s="22"/>
      <c r="Q16" s="22"/>
    </row>
    <row r="17" customFormat="false" ht="15.75" hidden="false" customHeight="false" outlineLevel="0" collapsed="false">
      <c r="A17" s="48" t="s">
        <v>98</v>
      </c>
      <c r="C17" s="63"/>
      <c r="D17" s="63"/>
      <c r="E17" s="63"/>
      <c r="F17" s="63" t="n">
        <f aca="false">C17-D17</f>
        <v>0</v>
      </c>
      <c r="H17" s="63"/>
      <c r="I17" s="63"/>
      <c r="J17" s="63"/>
      <c r="K17" s="63" t="n">
        <f aca="false">H17-I17</f>
        <v>0</v>
      </c>
      <c r="M17" s="22"/>
      <c r="N17" s="22"/>
      <c r="O17" s="22"/>
      <c r="P17" s="22"/>
      <c r="Q17" s="22"/>
    </row>
    <row r="18" customFormat="false" ht="12.75" hidden="false" customHeight="false" outlineLevel="0" collapsed="false">
      <c r="M18" s="22"/>
      <c r="N18" s="22"/>
      <c r="O18" s="22"/>
      <c r="P18" s="22"/>
      <c r="Q18" s="22"/>
    </row>
    <row r="19" customFormat="false" ht="15" hidden="false" customHeight="false" outlineLevel="0" collapsed="false">
      <c r="B19" s="67" t="s">
        <v>99</v>
      </c>
      <c r="C19" s="68" t="n">
        <f aca="false">SUM(C9:C18)</f>
        <v>-156</v>
      </c>
      <c r="D19" s="69" t="n">
        <f aca="false">SUM(D9:D18)</f>
        <v>12.7</v>
      </c>
      <c r="E19" s="69" t="n">
        <f aca="false">SUM(E9:E18)</f>
        <v>6.8</v>
      </c>
      <c r="F19" s="69" t="n">
        <f aca="false">SUM(F9:F18)</f>
        <v>-175.5</v>
      </c>
      <c r="H19" s="68" t="n">
        <f aca="false">SUM(H9:H18)</f>
        <v>-36.8</v>
      </c>
      <c r="I19" s="69" t="n">
        <f aca="false">SUM(I9:I18)</f>
        <v>7.5</v>
      </c>
      <c r="J19" s="69" t="n">
        <f aca="false">SUM(J9:J18)</f>
        <v>5.3</v>
      </c>
      <c r="K19" s="69" t="n">
        <f aca="false">SUM(K9:K18)</f>
        <v>-49.6</v>
      </c>
      <c r="M19" s="17" t="n">
        <f aca="false">SUM(M9:M18)</f>
        <v>40</v>
      </c>
      <c r="N19" s="22"/>
      <c r="O19" s="17" t="n">
        <f aca="false">SUM(O9:O18)</f>
        <v>27</v>
      </c>
      <c r="P19" s="22"/>
      <c r="Q19" s="17" t="n">
        <f aca="false">SUM(Q9:Q18)</f>
        <v>13</v>
      </c>
    </row>
    <row r="20" customFormat="false" ht="15" hidden="false" customHeight="false" outlineLevel="0" collapsed="false">
      <c r="B20" s="67"/>
    </row>
    <row r="21" customFormat="false" ht="15" hidden="false" customHeight="false" outlineLevel="0" collapsed="false">
      <c r="B21" s="67" t="s">
        <v>100</v>
      </c>
      <c r="F21" s="63"/>
      <c r="K21" s="63"/>
    </row>
    <row r="22" customFormat="false" ht="15" hidden="false" customHeight="false" outlineLevel="0" collapsed="false">
      <c r="B22" s="67"/>
    </row>
    <row r="23" customFormat="false" ht="15.75" hidden="false" customHeight="false" outlineLevel="0" collapsed="false">
      <c r="B23" s="67" t="s">
        <v>101</v>
      </c>
      <c r="F23" s="70" t="n">
        <f aca="false">SUM(F19:F22)</f>
        <v>-175.5</v>
      </c>
      <c r="K23" s="70" t="n">
        <f aca="false">SUM(K19:K22)</f>
        <v>-49.6</v>
      </c>
    </row>
    <row r="24" customFormat="false" ht="13.5" hidden="false" customHeight="false" outlineLevel="0" collapsed="false"/>
    <row r="26" customFormat="false" ht="12.75" hidden="false" customHeight="false" outlineLevel="0" collapsed="false">
      <c r="A26" s="71"/>
    </row>
  </sheetData>
  <mergeCells count="4">
    <mergeCell ref="F1:H1"/>
    <mergeCell ref="F2:H2"/>
    <mergeCell ref="C5:F5"/>
    <mergeCell ref="H5:K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9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E1" s="53" t="s">
        <v>102</v>
      </c>
      <c r="F1" s="53"/>
      <c r="G1" s="53"/>
    </row>
    <row r="2" customFormat="false" ht="15.75" hidden="false" customHeight="false" outlineLevel="0" collapsed="false">
      <c r="E2" s="53" t="s">
        <v>80</v>
      </c>
      <c r="F2" s="53"/>
      <c r="G2" s="53"/>
    </row>
    <row r="4" customFormat="false" ht="13.5" hidden="false" customHeight="false" outlineLevel="0" collapsed="false"/>
    <row r="5" customFormat="false" ht="16.5" hidden="false" customHeight="false" outlineLevel="0" collapsed="false">
      <c r="C5" s="54" t="s">
        <v>81</v>
      </c>
      <c r="D5" s="54"/>
      <c r="E5" s="54"/>
      <c r="G5" s="54" t="s">
        <v>82</v>
      </c>
      <c r="H5" s="54"/>
      <c r="I5" s="54"/>
    </row>
    <row r="6" customFormat="false" ht="15.75" hidden="false" customHeight="false" outlineLevel="0" collapsed="false">
      <c r="C6" s="55"/>
      <c r="D6" s="55" t="s">
        <v>83</v>
      </c>
      <c r="E6" s="55" t="s">
        <v>85</v>
      </c>
      <c r="G6" s="55"/>
      <c r="H6" s="55" t="s">
        <v>83</v>
      </c>
      <c r="I6" s="55" t="s">
        <v>85</v>
      </c>
      <c r="K6" s="2" t="s">
        <v>81</v>
      </c>
      <c r="L6" s="56"/>
      <c r="M6" s="2" t="s">
        <v>86</v>
      </c>
      <c r="O6" s="57" t="s">
        <v>87</v>
      </c>
    </row>
    <row r="7" customFormat="false" ht="16.5" hidden="false" customHeight="false" outlineLevel="0" collapsed="false">
      <c r="A7" s="6" t="s">
        <v>88</v>
      </c>
      <c r="B7" s="5"/>
      <c r="C7" s="58" t="s">
        <v>89</v>
      </c>
      <c r="D7" s="58" t="s">
        <v>90</v>
      </c>
      <c r="E7" s="58" t="s">
        <v>89</v>
      </c>
      <c r="G7" s="58" t="s">
        <v>89</v>
      </c>
      <c r="H7" s="58" t="s">
        <v>90</v>
      </c>
      <c r="I7" s="58" t="s">
        <v>89</v>
      </c>
      <c r="K7" s="59" t="s">
        <v>6</v>
      </c>
      <c r="L7" s="56"/>
      <c r="M7" s="59" t="s">
        <v>6</v>
      </c>
      <c r="O7" s="60" t="s">
        <v>92</v>
      </c>
    </row>
    <row r="9" customFormat="false" ht="12.75" hidden="false" customHeight="false" outlineLevel="0" collapsed="false">
      <c r="A9" s="71" t="s">
        <v>103</v>
      </c>
      <c r="C9" s="72" t="n">
        <v>0</v>
      </c>
      <c r="D9" s="65" t="n">
        <v>0</v>
      </c>
      <c r="E9" s="63" t="n">
        <f aca="false">C9-D9</f>
        <v>0</v>
      </c>
      <c r="G9" s="72" t="n">
        <v>0</v>
      </c>
      <c r="H9" s="65" t="n">
        <v>0.7</v>
      </c>
      <c r="I9" s="63" t="n">
        <f aca="false">G9-H9</f>
        <v>-0.7</v>
      </c>
      <c r="K9" s="22" t="n">
        <v>0</v>
      </c>
      <c r="L9" s="22"/>
      <c r="M9" s="22" t="n">
        <v>5</v>
      </c>
      <c r="N9" s="22"/>
      <c r="O9" s="22" t="n">
        <f aca="false">K9-M9</f>
        <v>-5</v>
      </c>
    </row>
    <row r="10" customFormat="false" ht="12.75" hidden="false" customHeight="false" outlineLevel="0" collapsed="false">
      <c r="A10" s="71" t="s">
        <v>104</v>
      </c>
      <c r="C10" s="72" t="n">
        <v>0</v>
      </c>
      <c r="D10" s="65" t="n">
        <v>0</v>
      </c>
      <c r="E10" s="63" t="n">
        <f aca="false">C10-D10</f>
        <v>0</v>
      </c>
      <c r="G10" s="72" t="n">
        <v>0</v>
      </c>
      <c r="H10" s="65" t="n">
        <v>2.9</v>
      </c>
      <c r="I10" s="63" t="n">
        <f aca="false">G10-H10</f>
        <v>-2.9</v>
      </c>
      <c r="K10" s="22" t="n">
        <v>0</v>
      </c>
      <c r="L10" s="22"/>
      <c r="M10" s="22" t="n">
        <v>21</v>
      </c>
      <c r="N10" s="22"/>
      <c r="O10" s="22" t="n">
        <f aca="false">K10-M10</f>
        <v>-21</v>
      </c>
    </row>
    <row r="11" customFormat="false" ht="12.75" hidden="false" customHeight="false" outlineLevel="0" collapsed="false">
      <c r="A11" s="71" t="s">
        <v>105</v>
      </c>
      <c r="C11" s="72" t="n">
        <v>0</v>
      </c>
      <c r="D11" s="65" t="n">
        <v>0</v>
      </c>
      <c r="E11" s="63" t="n">
        <f aca="false">C11-D11</f>
        <v>0</v>
      </c>
      <c r="G11" s="72" t="n">
        <v>0</v>
      </c>
      <c r="H11" s="65" t="n">
        <v>1.1</v>
      </c>
      <c r="I11" s="63" t="n">
        <f aca="false">G11-H11</f>
        <v>-1.1</v>
      </c>
      <c r="K11" s="22" t="n">
        <v>0</v>
      </c>
      <c r="L11" s="22"/>
      <c r="M11" s="22" t="n">
        <v>8</v>
      </c>
      <c r="N11" s="22"/>
      <c r="O11" s="22" t="n">
        <f aca="false">K11-M11</f>
        <v>-8</v>
      </c>
    </row>
    <row r="12" customFormat="false" ht="12.75" hidden="false" customHeight="false" outlineLevel="0" collapsed="false">
      <c r="A12" s="71" t="s">
        <v>106</v>
      </c>
      <c r="C12" s="72" t="n">
        <v>0</v>
      </c>
      <c r="D12" s="65" t="n">
        <v>0</v>
      </c>
      <c r="E12" s="63" t="n">
        <f aca="false">C12-D12</f>
        <v>0</v>
      </c>
      <c r="G12" s="72" t="n">
        <v>0</v>
      </c>
      <c r="H12" s="65" t="n">
        <v>2.4</v>
      </c>
      <c r="I12" s="63" t="n">
        <f aca="false">G12-H12</f>
        <v>-2.4</v>
      </c>
      <c r="K12" s="22" t="n">
        <v>0</v>
      </c>
      <c r="L12" s="22"/>
      <c r="M12" s="22" t="n">
        <v>16</v>
      </c>
      <c r="N12" s="22"/>
      <c r="O12" s="22" t="n">
        <f aca="false">K12-M12</f>
        <v>-16</v>
      </c>
    </row>
    <row r="13" customFormat="false" ht="12.75" hidden="false" customHeight="false" outlineLevel="0" collapsed="false">
      <c r="A13" s="71" t="s">
        <v>107</v>
      </c>
      <c r="C13" s="72" t="n">
        <v>0</v>
      </c>
      <c r="D13" s="65" t="n">
        <v>0</v>
      </c>
      <c r="E13" s="63" t="n">
        <f aca="false">C13-D13</f>
        <v>0</v>
      </c>
      <c r="G13" s="72" t="n">
        <v>0</v>
      </c>
      <c r="H13" s="65" t="n">
        <v>0.5</v>
      </c>
      <c r="I13" s="63" t="n">
        <f aca="false">G13-H13</f>
        <v>-0.5</v>
      </c>
      <c r="K13" s="22" t="n">
        <v>0</v>
      </c>
      <c r="L13" s="22"/>
      <c r="M13" s="22" t="n">
        <v>4</v>
      </c>
      <c r="N13" s="22"/>
      <c r="O13" s="22" t="n">
        <f aca="false">K13-M13</f>
        <v>-4</v>
      </c>
    </row>
    <row r="14" customFormat="false" ht="12.75" hidden="false" customHeight="false" outlineLevel="0" collapsed="false">
      <c r="A14" s="71" t="s">
        <v>108</v>
      </c>
      <c r="C14" s="72" t="n">
        <v>0</v>
      </c>
      <c r="D14" s="65" t="n">
        <v>0</v>
      </c>
      <c r="E14" s="63" t="n">
        <f aca="false">C14-D14</f>
        <v>0</v>
      </c>
      <c r="G14" s="72" t="n">
        <v>0</v>
      </c>
      <c r="H14" s="65" t="n">
        <v>6.5</v>
      </c>
      <c r="I14" s="63" t="n">
        <f aca="false">G14-H14</f>
        <v>-6.5</v>
      </c>
      <c r="K14" s="22" t="n">
        <v>0</v>
      </c>
      <c r="L14" s="73"/>
      <c r="M14" s="22" t="n">
        <v>42</v>
      </c>
      <c r="N14" s="22"/>
      <c r="O14" s="22" t="n">
        <f aca="false">K14-M14</f>
        <v>-42</v>
      </c>
    </row>
    <row r="15" customFormat="false" ht="12.75" hidden="false" customHeight="false" outlineLevel="0" collapsed="false">
      <c r="A15" s="71" t="s">
        <v>109</v>
      </c>
      <c r="C15" s="72" t="n">
        <v>0</v>
      </c>
      <c r="D15" s="65" t="n">
        <v>0</v>
      </c>
      <c r="E15" s="63" t="n">
        <f aca="false">C15-D15</f>
        <v>0</v>
      </c>
      <c r="G15" s="72" t="n">
        <v>0</v>
      </c>
      <c r="H15" s="65" t="n">
        <v>3.4</v>
      </c>
      <c r="I15" s="63" t="n">
        <f aca="false">G15-H15</f>
        <v>-3.4</v>
      </c>
      <c r="K15" s="22" t="n">
        <v>0</v>
      </c>
      <c r="L15" s="22"/>
      <c r="M15" s="22" t="n">
        <v>23</v>
      </c>
      <c r="N15" s="22"/>
      <c r="O15" s="22" t="n">
        <f aca="false">K15-M15</f>
        <v>-23</v>
      </c>
    </row>
    <row r="16" customFormat="false" ht="12.75" hidden="false" customHeight="false" outlineLevel="0" collapsed="false">
      <c r="A16" s="71" t="s">
        <v>110</v>
      </c>
      <c r="C16" s="72" t="n">
        <v>0</v>
      </c>
      <c r="D16" s="65" t="n">
        <v>0</v>
      </c>
      <c r="E16" s="63" t="n">
        <f aca="false">C16-D16</f>
        <v>0</v>
      </c>
      <c r="G16" s="72" t="n">
        <v>0</v>
      </c>
      <c r="H16" s="65" t="n">
        <v>6.6</v>
      </c>
      <c r="I16" s="63" t="n">
        <f aca="false">G16-H16</f>
        <v>-6.6</v>
      </c>
      <c r="K16" s="22" t="n">
        <v>0</v>
      </c>
      <c r="L16" s="22"/>
      <c r="M16" s="22" t="n">
        <v>49</v>
      </c>
      <c r="N16" s="22"/>
      <c r="O16" s="22" t="n">
        <f aca="false">K16-M16</f>
        <v>-49</v>
      </c>
    </row>
    <row r="17" customFormat="false" ht="12.75" hidden="false" customHeight="false" outlineLevel="0" collapsed="false">
      <c r="A17" s="71" t="s">
        <v>111</v>
      </c>
      <c r="C17" s="74" t="n">
        <v>0</v>
      </c>
      <c r="D17" s="75" t="n">
        <v>0</v>
      </c>
      <c r="E17" s="76" t="n">
        <f aca="false">C17-D17</f>
        <v>0</v>
      </c>
      <c r="G17" s="74" t="n">
        <v>0</v>
      </c>
      <c r="H17" s="75" t="n">
        <v>1.8</v>
      </c>
      <c r="I17" s="76" t="n">
        <f aca="false">G17-H17</f>
        <v>-1.8</v>
      </c>
      <c r="K17" s="77" t="n">
        <v>0</v>
      </c>
      <c r="L17" s="22"/>
      <c r="M17" s="77" t="n">
        <v>11</v>
      </c>
      <c r="O17" s="77" t="n">
        <f aca="false">K17-M17</f>
        <v>-11</v>
      </c>
    </row>
    <row r="18" customFormat="false" ht="15.75" hidden="false" customHeight="false" outlineLevel="0" collapsed="false">
      <c r="A18" s="48" t="s">
        <v>112</v>
      </c>
      <c r="C18" s="68" t="n">
        <f aca="false">SUM(C9:C17)</f>
        <v>0</v>
      </c>
      <c r="D18" s="78" t="n">
        <f aca="false">SUM(D9:D17)</f>
        <v>0</v>
      </c>
      <c r="E18" s="69" t="n">
        <f aca="false">SUM(E9:E17)</f>
        <v>0</v>
      </c>
      <c r="G18" s="68" t="n">
        <f aca="false">SUM(G9:G17)</f>
        <v>0</v>
      </c>
      <c r="H18" s="69" t="n">
        <f aca="false">SUM(H9:H17)</f>
        <v>25.9</v>
      </c>
      <c r="I18" s="69" t="n">
        <f aca="false">SUM(I9:I17)</f>
        <v>-25.9</v>
      </c>
      <c r="K18" s="79" t="n">
        <f aca="false">SUM(K9:K17)</f>
        <v>0</v>
      </c>
      <c r="L18" s="22"/>
      <c r="M18" s="17" t="n">
        <f aca="false">SUM(M9:M17)</f>
        <v>179</v>
      </c>
      <c r="N18" s="22"/>
      <c r="O18" s="17" t="n">
        <f aca="false">SUM(O9:O17)</f>
        <v>-179</v>
      </c>
    </row>
    <row r="19" customFormat="false" ht="6" hidden="false" customHeight="true" outlineLevel="0" collapsed="false">
      <c r="E19" s="65"/>
      <c r="I19" s="65"/>
      <c r="K19" s="22"/>
      <c r="L19" s="22"/>
      <c r="M19" s="22"/>
      <c r="N19" s="22"/>
      <c r="O19" s="22"/>
    </row>
    <row r="20" customFormat="false" ht="14.25" hidden="false" customHeight="false" outlineLevel="0" collapsed="false">
      <c r="A20" s="21"/>
      <c r="K20" s="22"/>
      <c r="L20" s="22"/>
      <c r="M20" s="22"/>
      <c r="N20" s="22"/>
      <c r="O20" s="22"/>
    </row>
    <row r="21" customFormat="false" ht="15.75" hidden="false" customHeight="false" outlineLevel="0" collapsed="false">
      <c r="A21" s="48" t="s">
        <v>94</v>
      </c>
      <c r="K21" s="22"/>
      <c r="L21" s="22"/>
      <c r="M21" s="22"/>
      <c r="N21" s="22"/>
      <c r="O21" s="22"/>
    </row>
    <row r="22" customFormat="false" ht="15" hidden="false" customHeight="false" outlineLevel="0" collapsed="false">
      <c r="A22" s="66" t="s">
        <v>95</v>
      </c>
      <c r="C22" s="63"/>
      <c r="D22" s="63"/>
      <c r="E22" s="63" t="n">
        <f aca="false">C22-D22</f>
        <v>0</v>
      </c>
      <c r="G22" s="63"/>
      <c r="H22" s="63"/>
      <c r="I22" s="63" t="n">
        <f aca="false">G22-H22</f>
        <v>0</v>
      </c>
      <c r="K22" s="22"/>
      <c r="L22" s="22"/>
      <c r="M22" s="22"/>
      <c r="N22" s="22"/>
      <c r="O22" s="22"/>
    </row>
    <row r="23" customFormat="false" ht="12.75" hidden="false" customHeight="false" outlineLevel="0" collapsed="false">
      <c r="K23" s="22"/>
      <c r="L23" s="22"/>
      <c r="M23" s="22"/>
      <c r="N23" s="22"/>
      <c r="O23" s="22"/>
    </row>
    <row r="24" customFormat="false" ht="15.75" hidden="false" customHeight="false" outlineLevel="0" collapsed="false">
      <c r="A24" s="48" t="s">
        <v>97</v>
      </c>
      <c r="E24" s="63" t="n">
        <f aca="false">C24-D24</f>
        <v>0</v>
      </c>
      <c r="I24" s="63" t="n">
        <f aca="false">G24-H24</f>
        <v>0</v>
      </c>
      <c r="K24" s="22"/>
      <c r="L24" s="22"/>
      <c r="M24" s="22"/>
      <c r="N24" s="22"/>
      <c r="O24" s="22"/>
    </row>
    <row r="25" customFormat="false" ht="12.75" hidden="false" customHeight="false" outlineLevel="0" collapsed="false">
      <c r="K25" s="22"/>
      <c r="L25" s="22"/>
      <c r="M25" s="22"/>
      <c r="N25" s="22"/>
      <c r="O25" s="22"/>
    </row>
    <row r="26" customFormat="false" ht="15.75" hidden="false" customHeight="false" outlineLevel="0" collapsed="false">
      <c r="A26" s="48" t="s">
        <v>98</v>
      </c>
      <c r="C26" s="63"/>
      <c r="D26" s="63"/>
      <c r="E26" s="63" t="n">
        <f aca="false">C26-D26</f>
        <v>0</v>
      </c>
      <c r="G26" s="63"/>
      <c r="H26" s="63"/>
      <c r="I26" s="63" t="n">
        <f aca="false">G26-H26</f>
        <v>0</v>
      </c>
      <c r="K26" s="22"/>
      <c r="L26" s="22"/>
      <c r="M26" s="22"/>
      <c r="N26" s="22"/>
      <c r="O26" s="22"/>
    </row>
    <row r="27" customFormat="false" ht="12.75" hidden="false" customHeight="false" outlineLevel="0" collapsed="false">
      <c r="K27" s="22"/>
      <c r="L27" s="22"/>
      <c r="M27" s="22"/>
      <c r="N27" s="22"/>
      <c r="O27" s="22"/>
    </row>
    <row r="28" customFormat="false" ht="15" hidden="false" customHeight="false" outlineLevel="0" collapsed="false">
      <c r="B28" s="67" t="s">
        <v>99</v>
      </c>
      <c r="C28" s="68" t="n">
        <f aca="false">SUM(C18:C27)</f>
        <v>0</v>
      </c>
      <c r="D28" s="69" t="n">
        <f aca="false">SUM(D18:D27)</f>
        <v>0</v>
      </c>
      <c r="E28" s="69" t="n">
        <f aca="false">SUM(E18:E27)</f>
        <v>0</v>
      </c>
      <c r="G28" s="68" t="n">
        <f aca="false">SUM(G18:G27)</f>
        <v>0</v>
      </c>
      <c r="H28" s="69" t="n">
        <f aca="false">SUM(H18:H27)</f>
        <v>25.9</v>
      </c>
      <c r="I28" s="69" t="n">
        <f aca="false">SUM(I18:I27)</f>
        <v>-25.9</v>
      </c>
      <c r="K28" s="17" t="n">
        <f aca="false">SUM(K18:K27)</f>
        <v>0</v>
      </c>
      <c r="L28" s="22"/>
      <c r="M28" s="17" t="n">
        <f aca="false">SUM(M18:M27)</f>
        <v>179</v>
      </c>
      <c r="N28" s="22"/>
      <c r="O28" s="17" t="n">
        <f aca="false">SUM(O18:O27)</f>
        <v>-179</v>
      </c>
    </row>
    <row r="29" customFormat="false" ht="15" hidden="false" customHeight="false" outlineLevel="0" collapsed="false">
      <c r="B29" s="67"/>
    </row>
    <row r="30" customFormat="false" ht="15" hidden="false" customHeight="false" outlineLevel="0" collapsed="false">
      <c r="B30" s="67" t="s">
        <v>100</v>
      </c>
      <c r="E30" s="63"/>
      <c r="I30" s="63"/>
    </row>
    <row r="31" customFormat="false" ht="15" hidden="false" customHeight="false" outlineLevel="0" collapsed="false">
      <c r="B31" s="67"/>
    </row>
    <row r="32" customFormat="false" ht="15.75" hidden="false" customHeight="false" outlineLevel="0" collapsed="false">
      <c r="B32" s="67" t="s">
        <v>101</v>
      </c>
      <c r="E32" s="70" t="n">
        <f aca="false">SUM(E28:E31)</f>
        <v>0</v>
      </c>
      <c r="I32" s="70" t="n">
        <f aca="false">SUM(I28:I31)</f>
        <v>-25.9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71"/>
    </row>
  </sheetData>
  <mergeCells count="4">
    <mergeCell ref="E1:G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D1" s="53" t="s">
        <v>113</v>
      </c>
      <c r="E1" s="53"/>
      <c r="F1" s="53"/>
      <c r="G1" s="53"/>
      <c r="H1" s="53"/>
    </row>
    <row r="2" customFormat="false" ht="15.75" hidden="false" customHeight="false" outlineLevel="0" collapsed="false">
      <c r="E2" s="53" t="s">
        <v>80</v>
      </c>
      <c r="F2" s="53"/>
      <c r="G2" s="53"/>
    </row>
    <row r="4" customFormat="false" ht="13.5" hidden="false" customHeight="false" outlineLevel="0" collapsed="false"/>
    <row r="5" customFormat="false" ht="16.5" hidden="false" customHeight="false" outlineLevel="0" collapsed="false">
      <c r="C5" s="54" t="s">
        <v>81</v>
      </c>
      <c r="D5" s="54"/>
      <c r="E5" s="54"/>
      <c r="G5" s="54" t="s">
        <v>82</v>
      </c>
      <c r="H5" s="54"/>
      <c r="I5" s="54"/>
    </row>
    <row r="6" customFormat="false" ht="15.75" hidden="false" customHeight="false" outlineLevel="0" collapsed="false">
      <c r="C6" s="55"/>
      <c r="D6" s="55" t="s">
        <v>83</v>
      </c>
      <c r="E6" s="55" t="s">
        <v>85</v>
      </c>
      <c r="G6" s="55"/>
      <c r="H6" s="55" t="s">
        <v>83</v>
      </c>
      <c r="I6" s="55" t="s">
        <v>85</v>
      </c>
      <c r="K6" s="2" t="s">
        <v>81</v>
      </c>
      <c r="L6" s="56"/>
      <c r="M6" s="2" t="s">
        <v>86</v>
      </c>
      <c r="O6" s="57" t="s">
        <v>87</v>
      </c>
    </row>
    <row r="7" customFormat="false" ht="16.5" hidden="false" customHeight="false" outlineLevel="0" collapsed="false">
      <c r="A7" s="6" t="s">
        <v>88</v>
      </c>
      <c r="B7" s="5"/>
      <c r="C7" s="58" t="s">
        <v>89</v>
      </c>
      <c r="D7" s="58" t="s">
        <v>90</v>
      </c>
      <c r="E7" s="58" t="s">
        <v>89</v>
      </c>
      <c r="G7" s="58" t="s">
        <v>89</v>
      </c>
      <c r="H7" s="58" t="s">
        <v>90</v>
      </c>
      <c r="I7" s="58" t="s">
        <v>89</v>
      </c>
      <c r="K7" s="59" t="s">
        <v>6</v>
      </c>
      <c r="L7" s="56"/>
      <c r="M7" s="59" t="s">
        <v>6</v>
      </c>
      <c r="O7" s="60" t="s">
        <v>92</v>
      </c>
    </row>
    <row r="9" customFormat="false" ht="15.75" hidden="false" customHeight="false" outlineLevel="0" collapsed="false">
      <c r="A9" s="48" t="s">
        <v>114</v>
      </c>
      <c r="C9" s="61" t="n">
        <v>0</v>
      </c>
      <c r="D9" s="62" t="n">
        <v>0</v>
      </c>
      <c r="E9" s="63" t="n">
        <f aca="false">C9-D9</f>
        <v>0</v>
      </c>
      <c r="G9" s="61" t="n">
        <v>0</v>
      </c>
      <c r="H9" s="63" t="n">
        <v>2.7</v>
      </c>
      <c r="I9" s="63" t="n">
        <f aca="false">G9-H9</f>
        <v>-2.7</v>
      </c>
      <c r="K9" s="64" t="n">
        <v>0</v>
      </c>
      <c r="L9" s="22"/>
      <c r="M9" s="22" t="n">
        <v>17</v>
      </c>
      <c r="N9" s="22"/>
      <c r="O9" s="22" t="n">
        <f aca="false">K9-M9</f>
        <v>-17</v>
      </c>
    </row>
    <row r="10" customFormat="false" ht="6" hidden="false" customHeight="true" outlineLevel="0" collapsed="false">
      <c r="E10" s="65"/>
      <c r="I10" s="65"/>
      <c r="K10" s="22"/>
      <c r="L10" s="22"/>
      <c r="M10" s="22"/>
      <c r="N10" s="22"/>
      <c r="O10" s="22"/>
    </row>
    <row r="11" customFormat="false" ht="15.75" hidden="false" customHeight="false" outlineLevel="0" collapsed="false">
      <c r="A11" s="48" t="s">
        <v>94</v>
      </c>
      <c r="K11" s="22"/>
      <c r="L11" s="22"/>
      <c r="M11" s="22"/>
      <c r="N11" s="22"/>
      <c r="O11" s="22"/>
    </row>
    <row r="12" customFormat="false" ht="15" hidden="false" customHeight="false" outlineLevel="0" collapsed="false">
      <c r="A12" s="66" t="s">
        <v>95</v>
      </c>
      <c r="C12" s="63"/>
      <c r="D12" s="63"/>
      <c r="E12" s="63" t="n">
        <f aca="false">C12-D12</f>
        <v>0</v>
      </c>
      <c r="G12" s="63"/>
      <c r="H12" s="63"/>
      <c r="I12" s="63" t="n">
        <f aca="false">G12-H12</f>
        <v>0</v>
      </c>
      <c r="K12" s="22"/>
      <c r="L12" s="22"/>
      <c r="M12" s="22"/>
      <c r="N12" s="22"/>
      <c r="O12" s="22"/>
    </row>
    <row r="13" customFormat="false" ht="12.75" hidden="false" customHeight="false" outlineLevel="0" collapsed="false">
      <c r="K13" s="22"/>
      <c r="L13" s="22"/>
      <c r="M13" s="22"/>
      <c r="N13" s="22"/>
      <c r="O13" s="22"/>
    </row>
    <row r="14" customFormat="false" ht="15.75" hidden="false" customHeight="false" outlineLevel="0" collapsed="false">
      <c r="A14" s="48" t="s">
        <v>97</v>
      </c>
      <c r="E14" s="63" t="n">
        <f aca="false">C14-D14</f>
        <v>0</v>
      </c>
      <c r="I14" s="63" t="n">
        <f aca="false">G14-H14</f>
        <v>0</v>
      </c>
      <c r="K14" s="22"/>
      <c r="L14" s="22"/>
      <c r="M14" s="22"/>
      <c r="N14" s="22"/>
      <c r="O14" s="22"/>
    </row>
    <row r="15" customFormat="false" ht="12.75" hidden="false" customHeight="false" outlineLevel="0" collapsed="false">
      <c r="K15" s="22"/>
      <c r="L15" s="22"/>
      <c r="M15" s="22"/>
      <c r="N15" s="22"/>
      <c r="O15" s="22"/>
    </row>
    <row r="16" customFormat="false" ht="15.75" hidden="false" customHeight="false" outlineLevel="0" collapsed="false">
      <c r="A16" s="48" t="s">
        <v>98</v>
      </c>
      <c r="C16" s="63"/>
      <c r="D16" s="63"/>
      <c r="E16" s="63" t="n">
        <f aca="false">C16-D16</f>
        <v>0</v>
      </c>
      <c r="G16" s="63"/>
      <c r="H16" s="63"/>
      <c r="I16" s="63" t="n">
        <f aca="false">G16-H16</f>
        <v>0</v>
      </c>
      <c r="K16" s="22"/>
      <c r="L16" s="22"/>
      <c r="M16" s="22"/>
      <c r="N16" s="22"/>
      <c r="O16" s="22"/>
    </row>
    <row r="17" customFormat="false" ht="12.75" hidden="false" customHeight="false" outlineLevel="0" collapsed="false">
      <c r="K17" s="22"/>
      <c r="L17" s="22"/>
      <c r="M17" s="22"/>
      <c r="N17" s="22"/>
      <c r="O17" s="22"/>
    </row>
    <row r="18" customFormat="false" ht="15" hidden="false" customHeight="false" outlineLevel="0" collapsed="false">
      <c r="B18" s="67" t="s">
        <v>99</v>
      </c>
      <c r="C18" s="68" t="n">
        <f aca="false">SUM(C9:C17)</f>
        <v>0</v>
      </c>
      <c r="D18" s="69" t="n">
        <f aca="false">SUM(D9:D17)</f>
        <v>0</v>
      </c>
      <c r="E18" s="69" t="n">
        <f aca="false">SUM(E9:E17)</f>
        <v>0</v>
      </c>
      <c r="G18" s="68" t="n">
        <f aca="false">SUM(G9:G17)</f>
        <v>0</v>
      </c>
      <c r="H18" s="69" t="n">
        <f aca="false">SUM(H9:H17)</f>
        <v>2.7</v>
      </c>
      <c r="I18" s="69" t="n">
        <f aca="false">SUM(I9:I17)</f>
        <v>-2.7</v>
      </c>
      <c r="K18" s="17" t="n">
        <f aca="false">SUM(K9:K17)</f>
        <v>0</v>
      </c>
      <c r="L18" s="22"/>
      <c r="M18" s="17" t="n">
        <f aca="false">SUM(M9:M17)</f>
        <v>17</v>
      </c>
      <c r="N18" s="22"/>
      <c r="O18" s="17" t="n">
        <f aca="false">SUM(O9:O17)</f>
        <v>-17</v>
      </c>
    </row>
    <row r="19" customFormat="false" ht="15" hidden="false" customHeight="false" outlineLevel="0" collapsed="false">
      <c r="B19" s="67"/>
    </row>
    <row r="20" customFormat="false" ht="15" hidden="false" customHeight="false" outlineLevel="0" collapsed="false">
      <c r="B20" s="67" t="s">
        <v>100</v>
      </c>
      <c r="E20" s="63"/>
      <c r="I20" s="63"/>
    </row>
    <row r="21" customFormat="false" ht="15" hidden="false" customHeight="false" outlineLevel="0" collapsed="false">
      <c r="B21" s="67"/>
    </row>
    <row r="22" customFormat="false" ht="15.75" hidden="false" customHeight="false" outlineLevel="0" collapsed="false">
      <c r="B22" s="67" t="s">
        <v>101</v>
      </c>
      <c r="E22" s="70" t="n">
        <f aca="false">SUM(E18:E21)</f>
        <v>0</v>
      </c>
      <c r="I22" s="70" t="n">
        <f aca="false">SUM(I18:I21)</f>
        <v>-2.7</v>
      </c>
    </row>
    <row r="23" customFormat="false" ht="13.5" hidden="false" customHeight="false" outlineLevel="0" collapsed="false"/>
    <row r="25" customFormat="false" ht="12.75" hidden="false" customHeight="false" outlineLevel="0" collapsed="false">
      <c r="A25" s="71"/>
    </row>
  </sheetData>
  <mergeCells count="4">
    <mergeCell ref="D1:H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2001-09-05T16:20:39Z</dcterms:created>
  <dc:creator>cmayeux</dc:creator>
  <dc:description/>
  <dc:language>en-US</dc:language>
  <cp:lastModifiedBy>Edie Leschber</cp:lastModifiedBy>
  <cp:lastPrinted>2001-10-23T18:52:53Z</cp:lastPrinted>
  <dcterms:modified xsi:type="dcterms:W3CDTF">2001-10-23T18:54:50Z</dcterms:modified>
  <cp:revision>0</cp:revision>
  <dc:subject/>
  <dc:title/>
</cp:coreProperties>
</file>