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Sheet1!$1:$65536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<sst xmlns="http://schemas.openxmlformats.org/spreadsheetml/2006/main" count="87" uniqueCount="40">
  <si>
    <t xml:space="preserve">Transwestern Pipeline Company</t>
  </si>
  <si>
    <t xml:space="preserve">Margin Analysis</t>
  </si>
  <si>
    <t xml:space="preserve">Index - Index Transportation Packages</t>
  </si>
  <si>
    <t xml:space="preserve">Margin</t>
  </si>
  <si>
    <t xml:space="preserve">Contract</t>
  </si>
  <si>
    <t xml:space="preserve">Actual Fuel</t>
  </si>
  <si>
    <t xml:space="preserve">Improvement</t>
  </si>
  <si>
    <t xml:space="preserve">Year 2002</t>
  </si>
  <si>
    <t xml:space="preserve">MMBtu</t>
  </si>
  <si>
    <t xml:space="preserve">Total</t>
  </si>
  <si>
    <t xml:space="preserve">Basis</t>
  </si>
  <si>
    <t xml:space="preserve">Adjustment</t>
  </si>
  <si>
    <t xml:space="preserve">Gross</t>
  </si>
  <si>
    <t xml:space="preserve">Use @</t>
  </si>
  <si>
    <t xml:space="preserve">Commodity</t>
  </si>
  <si>
    <t xml:space="preserve">Fuel</t>
  </si>
  <si>
    <t xml:space="preserve">Net</t>
  </si>
  <si>
    <t xml:space="preserve">(see alternative</t>
  </si>
  <si>
    <t xml:space="preserve">Packages #1, 2</t>
  </si>
  <si>
    <t xml:space="preserve">per day</t>
  </si>
  <si>
    <t xml:space="preserve">Swap *</t>
  </si>
  <si>
    <t xml:space="preserve">to Index (+/-)</t>
  </si>
  <si>
    <t xml:space="preserve">Cost</t>
  </si>
  <si>
    <t xml:space="preserve">margin calc below)</t>
  </si>
  <si>
    <t xml:space="preserve">S.J. to Cal. Border</t>
  </si>
  <si>
    <t xml:space="preserve">or</t>
  </si>
  <si>
    <t xml:space="preserve">Alternative</t>
  </si>
  <si>
    <t xml:space="preserve">Margin calculation</t>
  </si>
  <si>
    <t xml:space="preserve">Rate</t>
  </si>
  <si>
    <t xml:space="preserve">Revenue under existing-</t>
  </si>
  <si>
    <t xml:space="preserve">Revenue at max. rates-</t>
  </si>
  <si>
    <t xml:space="preserve">Year 2003</t>
  </si>
  <si>
    <t xml:space="preserve">Package #3</t>
  </si>
  <si>
    <t xml:space="preserve">S. J. to Cal. Border</t>
  </si>
  <si>
    <t xml:space="preserve">Package #4</t>
  </si>
  <si>
    <t xml:space="preserve">Revenue under call option</t>
  </si>
  <si>
    <t xml:space="preserve">Total for All Packages</t>
  </si>
  <si>
    <t xml:space="preserve">* Swap Indications on below date</t>
  </si>
  <si>
    <t xml:space="preserve">Net Margin</t>
  </si>
  <si>
    <t xml:space="preserve">per MMBtu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</si>
</sst>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0.00%"/>
    <numFmt numFmtId="166" formatCode="_(* #,##0_);_(* \(#,##0\);_(* \-_);_(@_)"/>
    <numFmt numFmtId="167" formatCode="\$#,##0.00"/>
    <numFmt numFmtId="168" formatCode="_(\$* #,##0_);_(\$* \(#,##0\);_(\$* \-_);_(@_)"/>
    <numFmt numFmtId="169" formatCode="\$#,##0"/>
    <numFmt numFmtId="170" formatCode="_(\$* #,##0.0000_);_(\$* \(#,##0.0000\);_(\$* \-????_);_(@_)"/>
    <numFmt numFmtId="171" formatCode="_(\$* #,##0.00_);_(\$* \(#,##0.00\);_(\$* \-??_);_(@_)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9"/>
      <name val="Arial"/>
      <family val="2"/>
    </font>
    <font>
      <b val="true"/>
      <sz val="11"/>
      <name val="Arial"/>
      <family val="2"/>
    </font>
    <font>
      <b val="true"/>
      <u val="single"/>
      <sz val="11"/>
      <name val="Arial"/>
      <family val="2"/>
    </font>
    <font>
      <b val="true"/>
      <sz val="9"/>
      <name val="Arial"/>
      <family val="2"/>
    </font>
    <font>
      <u val="single"/>
      <sz val="9"/>
      <name val="Arial"/>
      <family val="2"/>
    </font>
    <font>
      <u val="double"/>
      <sz val="9"/>
      <name val="Arial"/>
      <family val="2"/>
    </font>
  </fonts>
  <fills count="2">
    <fill>
      <patternFill patternType="none"/>
    </fill>
    <fill>
      <patternFill patternType="gray125"/>
    </fill>
  </fills>
  <borders count="9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0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3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" customHeight="true" zeroHeight="false" outlineLevelRow="0" outlineLevelCol="0"/>
  <cols>
    <col collapsed="false" customWidth="true" hidden="false" outlineLevel="0" max="1" min="1" style="1" width="15.28"/>
    <col collapsed="false" customWidth="false" hidden="false" outlineLevel="0" max="2" min="2" style="1" width="9.14"/>
    <col collapsed="false" customWidth="true" hidden="false" outlineLevel="0" max="3" min="3" style="1" width="11.7"/>
    <col collapsed="false" customWidth="true" hidden="false" outlineLevel="0" max="4" min="4" style="1" width="8.7"/>
    <col collapsed="false" customWidth="true" hidden="false" outlineLevel="0" max="5" min="5" style="1" width="11.13"/>
    <col collapsed="false" customWidth="true" hidden="false" outlineLevel="0" max="6" min="6" style="1" width="11.99"/>
    <col collapsed="false" customWidth="true" hidden="false" outlineLevel="0" max="7" min="7" style="1" width="11.28"/>
    <col collapsed="false" customWidth="true" hidden="false" outlineLevel="0" max="8" min="8" style="1" width="11.7"/>
    <col collapsed="false" customWidth="true" hidden="false" outlineLevel="0" max="9" min="9" style="1" width="11.85"/>
    <col collapsed="false" customWidth="true" hidden="false" outlineLevel="0" max="10" min="10" style="1" width="12.28"/>
    <col collapsed="false" customWidth="true" hidden="false" outlineLevel="0" max="11" min="11" style="1" width="15.99"/>
    <col collapsed="false" customWidth="true" hidden="false" outlineLevel="0" max="12" min="12" style="1" width="12.14"/>
    <col collapsed="false" customWidth="false" hidden="false" outlineLevel="0" max="257" min="13" style="1" width="9.14"/>
  </cols>
  <sheetData>
    <row r="1" customFormat="false" ht="15" hidden="false" customHeight="false" outlineLevel="0" collapsed="false">
      <c r="A1" s="2" t="s">
        <v>0</v>
      </c>
    </row>
    <row r="2" customFormat="false" ht="15" hidden="false" customHeight="false" outlineLevel="0" collapsed="false">
      <c r="A2" s="2" t="s">
        <v>1</v>
      </c>
    </row>
    <row r="3" customFormat="false" ht="15" hidden="false" customHeight="false" outlineLevel="0" collapsed="false">
      <c r="A3" s="3" t="s">
        <v>2</v>
      </c>
    </row>
    <row r="5" customFormat="false" ht="12" hidden="false" customHeight="false" outlineLevel="0" collapsed="false">
      <c r="K5" s="4" t="s">
        <v>3</v>
      </c>
    </row>
    <row r="6" customFormat="false" ht="12" hidden="false" customHeight="false" outlineLevel="0" collapsed="false">
      <c r="B6" s="4"/>
      <c r="C6" s="4"/>
      <c r="D6" s="4"/>
      <c r="E6" s="4" t="s">
        <v>4</v>
      </c>
      <c r="G6" s="4" t="s">
        <v>5</v>
      </c>
      <c r="H6" s="4"/>
      <c r="I6" s="4"/>
      <c r="J6" s="4"/>
      <c r="K6" s="4" t="s">
        <v>6</v>
      </c>
    </row>
    <row r="7" customFormat="false" ht="12" hidden="false" customHeight="false" outlineLevel="0" collapsed="false">
      <c r="A7" s="5" t="s">
        <v>7</v>
      </c>
      <c r="B7" s="4" t="s">
        <v>8</v>
      </c>
      <c r="C7" s="4" t="s">
        <v>9</v>
      </c>
      <c r="D7" s="4" t="s">
        <v>10</v>
      </c>
      <c r="E7" s="4" t="s">
        <v>11</v>
      </c>
      <c r="F7" s="4" t="s">
        <v>12</v>
      </c>
      <c r="G7" s="4" t="s">
        <v>13</v>
      </c>
      <c r="H7" s="4" t="s">
        <v>14</v>
      </c>
      <c r="I7" s="4" t="s">
        <v>15</v>
      </c>
      <c r="J7" s="4" t="s">
        <v>16</v>
      </c>
      <c r="K7" s="4" t="s">
        <v>17</v>
      </c>
    </row>
    <row r="8" customFormat="false" ht="12" hidden="false" customHeight="false" outlineLevel="0" collapsed="false">
      <c r="A8" s="6" t="s">
        <v>18</v>
      </c>
      <c r="B8" s="6" t="s">
        <v>19</v>
      </c>
      <c r="C8" s="6" t="s">
        <v>8</v>
      </c>
      <c r="D8" s="6" t="s">
        <v>20</v>
      </c>
      <c r="E8" s="6" t="s">
        <v>21</v>
      </c>
      <c r="F8" s="6" t="s">
        <v>3</v>
      </c>
      <c r="G8" s="7" t="n">
        <v>0.035</v>
      </c>
      <c r="H8" s="6" t="s">
        <v>20</v>
      </c>
      <c r="I8" s="6" t="s">
        <v>22</v>
      </c>
      <c r="J8" s="6" t="s">
        <v>3</v>
      </c>
      <c r="K8" s="8" t="s">
        <v>23</v>
      </c>
    </row>
    <row r="9" customFormat="false" ht="12" hidden="false" customHeight="false" outlineLevel="0" collapsed="false">
      <c r="A9" s="1" t="s">
        <v>24</v>
      </c>
      <c r="B9" s="9" t="n">
        <v>27500</v>
      </c>
      <c r="C9" s="9" t="n">
        <f aca="false">B9*365</f>
        <v>10037500</v>
      </c>
      <c r="D9" s="10" t="n">
        <v>1.17</v>
      </c>
      <c r="E9" s="10" t="n">
        <v>-0.05</v>
      </c>
      <c r="F9" s="11" t="n">
        <f aca="false">C9*(D9+E9)</f>
        <v>11242000</v>
      </c>
      <c r="G9" s="9" t="n">
        <f aca="false">C9*G8</f>
        <v>351312.5</v>
      </c>
      <c r="H9" s="10" t="n">
        <f aca="false">4.82-D9</f>
        <v>3.65</v>
      </c>
      <c r="I9" s="12" t="n">
        <f aca="false">G9*H9</f>
        <v>1282290.625</v>
      </c>
      <c r="J9" s="11" t="n">
        <f aca="false">F9-I9</f>
        <v>9959709.375</v>
      </c>
      <c r="K9" s="11" t="n">
        <f aca="false">J9-E14</f>
        <v>7099021.875</v>
      </c>
    </row>
    <row r="10" customFormat="false" ht="12" hidden="false" customHeight="false" outlineLevel="0" collapsed="false">
      <c r="B10" s="9"/>
      <c r="C10" s="9"/>
      <c r="D10" s="10"/>
      <c r="E10" s="10"/>
      <c r="F10" s="11"/>
      <c r="G10" s="9"/>
      <c r="H10" s="10"/>
      <c r="I10" s="12"/>
      <c r="J10" s="11"/>
      <c r="K10" s="13" t="s">
        <v>25</v>
      </c>
    </row>
    <row r="11" customFormat="false" ht="12" hidden="false" customHeight="false" outlineLevel="0" collapsed="false">
      <c r="B11" s="9"/>
      <c r="C11" s="9"/>
      <c r="D11" s="10"/>
      <c r="E11" s="10"/>
      <c r="F11" s="11"/>
      <c r="G11" s="9"/>
      <c r="H11" s="10"/>
      <c r="I11" s="12"/>
      <c r="J11" s="11"/>
      <c r="K11" s="11" t="n">
        <f aca="false">J9-E16</f>
        <v>6122373.125</v>
      </c>
    </row>
    <row r="12" customFormat="false" ht="12" hidden="false" customHeight="false" outlineLevel="0" collapsed="false">
      <c r="B12" s="10" t="s">
        <v>26</v>
      </c>
      <c r="C12" s="12"/>
      <c r="D12" s="11"/>
      <c r="E12" s="4" t="s">
        <v>16</v>
      </c>
      <c r="F12" s="11"/>
      <c r="G12" s="9"/>
    </row>
    <row r="13" customFormat="false" ht="12" hidden="false" customHeight="false" outlineLevel="0" collapsed="false">
      <c r="B13" s="14" t="s">
        <v>27</v>
      </c>
      <c r="C13" s="12"/>
      <c r="D13" s="11" t="s">
        <v>28</v>
      </c>
      <c r="E13" s="6" t="s">
        <v>3</v>
      </c>
      <c r="F13" s="11"/>
      <c r="G13" s="9"/>
    </row>
    <row r="14" customFormat="false" ht="12" hidden="false" customHeight="false" outlineLevel="0" collapsed="false">
      <c r="B14" s="15" t="s">
        <v>29</v>
      </c>
      <c r="C14" s="12"/>
      <c r="D14" s="16" t="n">
        <v>0.285</v>
      </c>
      <c r="E14" s="17" t="n">
        <f aca="false">C9*D14</f>
        <v>2860687.5</v>
      </c>
      <c r="F14" s="11"/>
      <c r="G14" s="9"/>
    </row>
    <row r="15" customFormat="false" ht="12" hidden="false" customHeight="false" outlineLevel="0" collapsed="false">
      <c r="B15" s="18" t="s">
        <v>25</v>
      </c>
      <c r="C15" s="19"/>
      <c r="D15" s="20"/>
      <c r="E15" s="13" t="s">
        <v>25</v>
      </c>
      <c r="F15" s="11"/>
      <c r="G15" s="9"/>
    </row>
    <row r="16" customFormat="false" ht="12" hidden="false" customHeight="false" outlineLevel="0" collapsed="false">
      <c r="B16" s="15" t="s">
        <v>30</v>
      </c>
      <c r="C16" s="12"/>
      <c r="D16" s="16" t="n">
        <v>0.3823</v>
      </c>
      <c r="E16" s="17" t="n">
        <f aca="false">C9*D16</f>
        <v>3837336.25</v>
      </c>
      <c r="F16" s="11"/>
      <c r="G16" s="9"/>
    </row>
    <row r="17" customFormat="false" ht="12" hidden="false" customHeight="false" outlineLevel="0" collapsed="false">
      <c r="B17" s="9"/>
      <c r="C17" s="9"/>
      <c r="D17" s="10"/>
      <c r="E17" s="11"/>
      <c r="F17" s="11"/>
      <c r="G17" s="9"/>
      <c r="H17" s="10"/>
      <c r="I17" s="12"/>
      <c r="J17" s="11"/>
    </row>
    <row r="18" customFormat="false" ht="12" hidden="false" customHeight="false" outlineLevel="0" collapsed="false">
      <c r="B18" s="9"/>
      <c r="C18" s="9"/>
      <c r="D18" s="10"/>
      <c r="E18" s="9"/>
      <c r="F18" s="9"/>
      <c r="G18" s="9"/>
      <c r="H18" s="4"/>
      <c r="I18" s="4"/>
      <c r="J18" s="4"/>
      <c r="K18" s="4" t="s">
        <v>3</v>
      </c>
    </row>
    <row r="19" customFormat="false" ht="12" hidden="false" customHeight="false" outlineLevel="0" collapsed="false">
      <c r="B19" s="4"/>
      <c r="C19" s="4"/>
      <c r="D19" s="4"/>
      <c r="E19" s="4" t="s">
        <v>4</v>
      </c>
      <c r="F19" s="4"/>
      <c r="G19" s="4" t="s">
        <v>5</v>
      </c>
      <c r="H19" s="4"/>
      <c r="I19" s="4"/>
      <c r="J19" s="4"/>
      <c r="K19" s="4" t="s">
        <v>6</v>
      </c>
    </row>
    <row r="20" customFormat="false" ht="12" hidden="false" customHeight="false" outlineLevel="0" collapsed="false">
      <c r="A20" s="5" t="s">
        <v>31</v>
      </c>
      <c r="B20" s="4" t="s">
        <v>8</v>
      </c>
      <c r="C20" s="4" t="s">
        <v>9</v>
      </c>
      <c r="D20" s="4" t="s">
        <v>10</v>
      </c>
      <c r="E20" s="4" t="s">
        <v>11</v>
      </c>
      <c r="F20" s="4" t="s">
        <v>12</v>
      </c>
      <c r="G20" s="4" t="s">
        <v>13</v>
      </c>
      <c r="H20" s="4" t="s">
        <v>14</v>
      </c>
      <c r="I20" s="4" t="s">
        <v>15</v>
      </c>
      <c r="J20" s="4" t="s">
        <v>16</v>
      </c>
      <c r="K20" s="4" t="s">
        <v>17</v>
      </c>
    </row>
    <row r="21" customFormat="false" ht="12" hidden="false" customHeight="false" outlineLevel="0" collapsed="false">
      <c r="A21" s="6" t="s">
        <v>32</v>
      </c>
      <c r="B21" s="6" t="s">
        <v>19</v>
      </c>
      <c r="C21" s="6" t="s">
        <v>8</v>
      </c>
      <c r="D21" s="6" t="s">
        <v>20</v>
      </c>
      <c r="E21" s="6" t="s">
        <v>21</v>
      </c>
      <c r="F21" s="6" t="s">
        <v>3</v>
      </c>
      <c r="G21" s="7" t="n">
        <v>0.035</v>
      </c>
      <c r="H21" s="6" t="s">
        <v>20</v>
      </c>
      <c r="I21" s="6" t="s">
        <v>22</v>
      </c>
      <c r="J21" s="6" t="s">
        <v>3</v>
      </c>
      <c r="K21" s="8" t="s">
        <v>23</v>
      </c>
    </row>
    <row r="22" customFormat="false" ht="12" hidden="false" customHeight="false" outlineLevel="0" collapsed="false">
      <c r="A22" s="1" t="s">
        <v>33</v>
      </c>
      <c r="B22" s="9" t="n">
        <v>35000</v>
      </c>
      <c r="C22" s="9" t="n">
        <f aca="false">B22*365</f>
        <v>12775000</v>
      </c>
      <c r="D22" s="10" t="n">
        <v>1.01</v>
      </c>
      <c r="E22" s="10" t="n">
        <v>0.04</v>
      </c>
      <c r="F22" s="11" t="n">
        <f aca="false">C22*(D22+E22)</f>
        <v>13413750</v>
      </c>
      <c r="G22" s="9" t="n">
        <f aca="false">C22*G8</f>
        <v>447125</v>
      </c>
      <c r="H22" s="10" t="n">
        <v>3.42</v>
      </c>
      <c r="I22" s="12" t="n">
        <f aca="false">G22*H22</f>
        <v>1529167.5</v>
      </c>
      <c r="J22" s="11" t="n">
        <f aca="false">F22-I22</f>
        <v>11884582.5</v>
      </c>
    </row>
    <row r="23" customFormat="false" ht="12" hidden="false" customHeight="false" outlineLevel="0" collapsed="false">
      <c r="A23" s="6" t="s">
        <v>34</v>
      </c>
      <c r="B23" s="9"/>
      <c r="C23" s="9"/>
      <c r="D23" s="10"/>
      <c r="E23" s="10"/>
      <c r="F23" s="11"/>
      <c r="G23" s="9"/>
      <c r="H23" s="10"/>
      <c r="I23" s="12"/>
      <c r="J23" s="11"/>
    </row>
    <row r="24" customFormat="false" ht="14.25" hidden="false" customHeight="false" outlineLevel="0" collapsed="false">
      <c r="A24" s="1" t="s">
        <v>33</v>
      </c>
      <c r="B24" s="21" t="n">
        <v>14000</v>
      </c>
      <c r="C24" s="21" t="n">
        <f aca="false">B24*365</f>
        <v>5110000</v>
      </c>
      <c r="D24" s="10" t="n">
        <f aca="false">D22</f>
        <v>1.01</v>
      </c>
      <c r="E24" s="22" t="n">
        <v>0</v>
      </c>
      <c r="F24" s="21" t="n">
        <f aca="false">C24*(D24+E24)</f>
        <v>5161100</v>
      </c>
      <c r="G24" s="21" t="n">
        <f aca="false">C24*G8</f>
        <v>178850</v>
      </c>
      <c r="H24" s="10" t="n">
        <f aca="false">H22</f>
        <v>3.42</v>
      </c>
      <c r="I24" s="21" t="n">
        <f aca="false">G24*H24</f>
        <v>611667</v>
      </c>
      <c r="J24" s="21" t="n">
        <f aca="false">F24-I24</f>
        <v>4549433</v>
      </c>
      <c r="L24" s="4"/>
    </row>
    <row r="25" customFormat="false" ht="12" hidden="false" customHeight="false" outlineLevel="0" collapsed="false">
      <c r="B25" s="9" t="n">
        <f aca="false">SUM(B22:B24)</f>
        <v>49000</v>
      </c>
      <c r="C25" s="9" t="n">
        <f aca="false">SUM(C22:C24)</f>
        <v>17885000</v>
      </c>
      <c r="D25" s="10"/>
      <c r="F25" s="11" t="n">
        <f aca="false">SUM(F22:F24)</f>
        <v>18574850</v>
      </c>
      <c r="G25" s="9" t="n">
        <f aca="false">SUM(G21:G24)</f>
        <v>625975.035</v>
      </c>
      <c r="H25" s="10"/>
      <c r="I25" s="12" t="n">
        <f aca="false">SUM(I22:I24)</f>
        <v>2140834.5</v>
      </c>
      <c r="J25" s="11" t="n">
        <f aca="false">SUM(J22:J24)</f>
        <v>16434015.5</v>
      </c>
      <c r="K25" s="17" t="n">
        <f aca="false">J25-E31</f>
        <v>10242429.25</v>
      </c>
      <c r="L25" s="4"/>
    </row>
    <row r="26" customFormat="false" ht="12" hidden="false" customHeight="false" outlineLevel="0" collapsed="false">
      <c r="B26" s="9"/>
      <c r="C26" s="9"/>
      <c r="D26" s="10"/>
      <c r="F26" s="11"/>
      <c r="G26" s="9"/>
      <c r="H26" s="10"/>
      <c r="I26" s="12"/>
      <c r="J26" s="11"/>
      <c r="L26" s="4"/>
    </row>
    <row r="27" customFormat="false" ht="12" hidden="false" customHeight="false" outlineLevel="0" collapsed="false">
      <c r="B27" s="10" t="s">
        <v>26</v>
      </c>
      <c r="C27" s="12"/>
      <c r="D27" s="11"/>
      <c r="E27" s="4" t="s">
        <v>16</v>
      </c>
      <c r="F27" s="11"/>
      <c r="G27" s="9"/>
      <c r="H27" s="10"/>
      <c r="I27" s="12"/>
      <c r="J27" s="11"/>
      <c r="L27" s="4"/>
    </row>
    <row r="28" customFormat="false" ht="12" hidden="false" customHeight="false" outlineLevel="0" collapsed="false">
      <c r="B28" s="14" t="s">
        <v>27</v>
      </c>
      <c r="C28" s="12"/>
      <c r="D28" s="11" t="s">
        <v>28</v>
      </c>
      <c r="E28" s="6" t="s">
        <v>3</v>
      </c>
      <c r="L28" s="6"/>
    </row>
    <row r="29" customFormat="false" ht="12" hidden="false" customHeight="false" outlineLevel="0" collapsed="false">
      <c r="B29" s="15" t="s">
        <v>35</v>
      </c>
      <c r="C29" s="12"/>
      <c r="D29" s="16" t="n">
        <v>0.3</v>
      </c>
      <c r="E29" s="17" t="n">
        <f aca="false">(21500*365)*D29</f>
        <v>2354250</v>
      </c>
      <c r="F29" s="17"/>
    </row>
    <row r="30" customFormat="false" ht="14.25" hidden="false" customHeight="false" outlineLevel="0" collapsed="false">
      <c r="B30" s="15" t="s">
        <v>30</v>
      </c>
      <c r="C30" s="12"/>
      <c r="D30" s="16" t="n">
        <v>0.3823</v>
      </c>
      <c r="E30" s="23" t="n">
        <f aca="false">(27500*365)*D30</f>
        <v>3837336.25</v>
      </c>
      <c r="F30" s="24"/>
    </row>
    <row r="31" customFormat="false" ht="12" hidden="false" customHeight="false" outlineLevel="0" collapsed="false">
      <c r="E31" s="17" t="n">
        <f aca="false">SUM(E29:E30)</f>
        <v>6191586.25</v>
      </c>
      <c r="F31" s="17"/>
    </row>
    <row r="32" customFormat="false" ht="12" hidden="false" customHeight="false" outlineLevel="0" collapsed="false">
      <c r="G32" s="25" t="s">
        <v>36</v>
      </c>
    </row>
    <row r="33" customFormat="false" ht="12" hidden="false" customHeight="false" outlineLevel="0" collapsed="false">
      <c r="A33" s="1" t="s">
        <v>37</v>
      </c>
      <c r="B33" s="4"/>
      <c r="C33" s="4"/>
      <c r="D33" s="4"/>
      <c r="E33" s="4"/>
      <c r="F33" s="4"/>
      <c r="G33" s="26"/>
      <c r="H33" s="27"/>
      <c r="I33" s="28"/>
      <c r="J33" s="28"/>
      <c r="K33" s="29"/>
    </row>
    <row r="34" customFormat="false" ht="12" hidden="false" customHeight="false" outlineLevel="0" collapsed="false">
      <c r="B34" s="4"/>
      <c r="D34" s="4"/>
      <c r="G34" s="30"/>
      <c r="H34" s="31"/>
      <c r="I34" s="31"/>
      <c r="J34" s="31"/>
      <c r="K34" s="32" t="s">
        <v>3</v>
      </c>
    </row>
    <row r="35" customFormat="false" ht="12" hidden="false" customHeight="false" outlineLevel="0" collapsed="false">
      <c r="B35" s="6"/>
      <c r="D35" s="6"/>
      <c r="G35" s="33" t="s">
        <v>9</v>
      </c>
      <c r="H35" s="34" t="s">
        <v>12</v>
      </c>
      <c r="I35" s="34" t="s">
        <v>16</v>
      </c>
      <c r="J35" s="34" t="s">
        <v>38</v>
      </c>
      <c r="K35" s="35" t="s">
        <v>6</v>
      </c>
    </row>
    <row r="36" customFormat="false" ht="12" hidden="false" customHeight="false" outlineLevel="0" collapsed="false">
      <c r="G36" s="36" t="s">
        <v>8</v>
      </c>
      <c r="H36" s="37" t="s">
        <v>3</v>
      </c>
      <c r="I36" s="37" t="s">
        <v>3</v>
      </c>
      <c r="J36" s="37" t="s">
        <v>39</v>
      </c>
      <c r="K36" s="38" t="n">
        <f aca="false">K9+K25</f>
        <v>17341451.125</v>
      </c>
    </row>
    <row r="37" customFormat="false" ht="12" hidden="false" customHeight="false" outlineLevel="0" collapsed="false">
      <c r="G37" s="39" t="n">
        <f aca="false">C22+C9</f>
        <v>22812500</v>
      </c>
      <c r="H37" s="40" t="n">
        <f aca="false">F22+F9</f>
        <v>24655750</v>
      </c>
      <c r="I37" s="40" t="n">
        <f aca="false">J9+J22</f>
        <v>21844291.875</v>
      </c>
      <c r="J37" s="41" t="n">
        <f aca="false">I37/G37</f>
        <v>0.957558</v>
      </c>
      <c r="K37" s="42" t="s">
        <v>25</v>
      </c>
    </row>
    <row r="38" customFormat="false" ht="12" hidden="false" customHeight="false" outlineLevel="0" collapsed="false">
      <c r="G38" s="30"/>
      <c r="H38" s="31"/>
      <c r="I38" s="31"/>
      <c r="J38" s="31"/>
      <c r="K38" s="38" t="n">
        <f aca="false">K11+K25</f>
        <v>16364802.375</v>
      </c>
    </row>
    <row r="39" customFormat="false" ht="12" hidden="false" customHeight="false" outlineLevel="0" collapsed="false">
      <c r="G39" s="43"/>
      <c r="H39" s="44"/>
      <c r="I39" s="44"/>
      <c r="J39" s="44"/>
      <c r="K39" s="45"/>
    </row>
  </sheetData>
  <printOptions headings="false" gridLines="false" gridLinesSet="true" horizontalCentered="false" verticalCentered="false"/>
  <pageMargins left="0.45" right="0.370138888888889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&amp;Lg:user\gta\jcf\data\excel\index-indexmarginanalysis.xls&amp;C&amp;D&amp;RPrepared by :
Jeffery C. Fawcett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2001-01-10T18:35:05Z</dcterms:created>
  <dc:creator>Enron</dc:creator>
  <dc:description/>
  <dc:language>en-US</dc:language>
  <cp:lastModifiedBy>Enron</cp:lastModifiedBy>
  <cp:lastPrinted>2001-01-10T21:26:25Z</cp:lastPrinted>
  <cp:revision>0</cp:revision>
  <dc:subject/>
  <dc:title/>
</cp:coreProperties>
</file>