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n $ Only-Bankruptcy" sheetId="1" state="visible" r:id="rId3"/>
    <sheet name="Summary" sheetId="2" state="hidden" r:id="rId4"/>
    <sheet name="Can $ Only" sheetId="3" state="hidden" r:id="rId5"/>
    <sheet name="Int Inc calc after WO" sheetId="4" state="hidden" r:id="rId6"/>
    <sheet name="Interest Inc" sheetId="5" state="hidden" r:id="rId7"/>
    <sheet name="Interest Exp" sheetId="6" state="hidden" r:id="rId8"/>
    <sheet name="Comm fee inc" sheetId="7" state="hidden" r:id="rId9"/>
    <sheet name="Comm fee exp" sheetId="8" state="hidden" r:id="rId10"/>
  </sheets>
  <definedNames>
    <definedName function="false" hidden="false" localSheetId="7" name="_xlnm.Print_Area" vbProcedure="false">'Comm fee exp'!$A$1:$R$40</definedName>
    <definedName function="false" hidden="false" localSheetId="3" name="_xlnm.Print_Area" vbProcedure="false">'Int Inc calc after WO'!$A$1:$U$91</definedName>
    <definedName function="false" hidden="false" localSheetId="4" name="_xlnm.Print_Area" vbProcedure="false">'Interest Inc'!$A$1:$U$88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<sst xmlns="http://schemas.openxmlformats.org/spreadsheetml/2006/main" count="644" uniqueCount="216">
  <si>
    <t xml:space="preserve">ICE DRILLING</t>
  </si>
  <si>
    <t xml:space="preserve">Interest Income Calculation </t>
  </si>
  <si>
    <t xml:space="preserve">Interest on Outstanding</t>
  </si>
  <si>
    <t xml:space="preserve">Principal </t>
  </si>
  <si>
    <t xml:space="preserve">Outstanding Principal </t>
  </si>
  <si>
    <t xml:space="preserve">Rate</t>
  </si>
  <si>
    <t xml:space="preserve">of Rate</t>
  </si>
  <si>
    <t xml:space="preserve">Applicable</t>
  </si>
  <si>
    <t xml:space="preserve">Total</t>
  </si>
  <si>
    <t xml:space="preserve">Principal and </t>
  </si>
  <si>
    <t xml:space="preserve">Addt'l Borrowing</t>
  </si>
  <si>
    <t xml:space="preserve">Cash </t>
  </si>
  <si>
    <t xml:space="preserve">Overdue Interest</t>
  </si>
  <si>
    <t xml:space="preserve">and Overdue Interest</t>
  </si>
  <si>
    <t xml:space="preserve">Outstanding</t>
  </si>
  <si>
    <t xml:space="preserve">Month</t>
  </si>
  <si>
    <t xml:space="preserve">Days </t>
  </si>
  <si>
    <t xml:space="preserve">Type</t>
  </si>
  <si>
    <t xml:space="preserve">Used</t>
  </si>
  <si>
    <t xml:space="preserve">Margin</t>
  </si>
  <si>
    <t xml:space="preserve">Rate*</t>
  </si>
  <si>
    <t xml:space="preserve">Withholding Tax</t>
  </si>
  <si>
    <t xml:space="preserve">Cash Due</t>
  </si>
  <si>
    <t xml:space="preserve">(Repayment)</t>
  </si>
  <si>
    <t xml:space="preserve">Received</t>
  </si>
  <si>
    <t xml:space="preserve">(not capitalized)</t>
  </si>
  <si>
    <t xml:space="preserve"> Principal </t>
  </si>
  <si>
    <t xml:space="preserve">Initial funding 07/02/98</t>
  </si>
  <si>
    <t xml:space="preserve">07/02/98-07/22/98</t>
  </si>
  <si>
    <t xml:space="preserve">ER</t>
  </si>
  <si>
    <t xml:space="preserve">07/23/98-07/31/98</t>
  </si>
  <si>
    <t xml:space="preserve">July interest</t>
  </si>
  <si>
    <t xml:space="preserve">08/01/98-08/11/98</t>
  </si>
  <si>
    <t xml:space="preserve">08/12/98-08/31/98</t>
  </si>
  <si>
    <t xml:space="preserve">August interest</t>
  </si>
  <si>
    <t xml:space="preserve">9/1/98-9/17/98</t>
  </si>
  <si>
    <t xml:space="preserve">9/18/98-9/30/98</t>
  </si>
  <si>
    <t xml:space="preserve">September interest</t>
  </si>
  <si>
    <t xml:space="preserve">10/1/98-10/27/98</t>
  </si>
  <si>
    <t xml:space="preserve">10/28/98-10/31/98</t>
  </si>
  <si>
    <t xml:space="preserve">October interest</t>
  </si>
  <si>
    <t xml:space="preserve">11/1/98-11/30/98</t>
  </si>
  <si>
    <t xml:space="preserve">November interest</t>
  </si>
  <si>
    <t xml:space="preserve"> </t>
  </si>
  <si>
    <t xml:space="preserve">12/1/98-12/3/98</t>
  </si>
  <si>
    <t xml:space="preserve">12/4/98-12/20/98</t>
  </si>
  <si>
    <t xml:space="preserve">12/21/98-12/31/98</t>
  </si>
  <si>
    <t xml:space="preserve">December interest</t>
  </si>
  <si>
    <t xml:space="preserve">1/1/99-1/31/99</t>
  </si>
  <si>
    <t xml:space="preserve">January interest</t>
  </si>
  <si>
    <t xml:space="preserve">2/1/99-2/28/99</t>
  </si>
  <si>
    <t xml:space="preserve">February interest</t>
  </si>
  <si>
    <t xml:space="preserve">3/1/99-3/31/99</t>
  </si>
  <si>
    <t xml:space="preserve">March interest</t>
  </si>
  <si>
    <t xml:space="preserve">4/1/99-4/30/99</t>
  </si>
  <si>
    <t xml:space="preserve">April interest</t>
  </si>
  <si>
    <t xml:space="preserve">5/1/99-5/31/99</t>
  </si>
  <si>
    <t xml:space="preserve">May Interest</t>
  </si>
  <si>
    <t xml:space="preserve">6/1/99-6/30/99</t>
  </si>
  <si>
    <t xml:space="preserve">June Interest</t>
  </si>
  <si>
    <t xml:space="preserve">7/1/99-7/31/99</t>
  </si>
  <si>
    <t xml:space="preserve">8/1/99-8/8/99</t>
  </si>
  <si>
    <t xml:space="preserve">8/9/99 Payment</t>
  </si>
  <si>
    <t xml:space="preserve">8/9/99-8/31/99</t>
  </si>
  <si>
    <t xml:space="preserve">9/1/99-9/21/99</t>
  </si>
  <si>
    <t xml:space="preserve">9/22/99 Payment</t>
  </si>
  <si>
    <t xml:space="preserve">9/22/99-9/30/99</t>
  </si>
  <si>
    <t xml:space="preserve">10/1/99-10/31/99</t>
  </si>
  <si>
    <t xml:space="preserve">11/1/99-11/30/99</t>
  </si>
  <si>
    <t xml:space="preserve">12/1/99-12/31/99</t>
  </si>
  <si>
    <t xml:space="preserve">1/1/00-1/31/00</t>
  </si>
  <si>
    <t xml:space="preserve">2/1/00-2/29/00</t>
  </si>
  <si>
    <t xml:space="preserve">3/1/00-3/31/00</t>
  </si>
  <si>
    <t xml:space="preserve">4/1/00-4/30/00</t>
  </si>
  <si>
    <t xml:space="preserve">5/1/00-5/31/00</t>
  </si>
  <si>
    <t xml:space="preserve">May interest</t>
  </si>
  <si>
    <t xml:space="preserve">6/1/00-6/30/00</t>
  </si>
  <si>
    <t xml:space="preserve">June interest</t>
  </si>
  <si>
    <t xml:space="preserve">7/1/00-7/31/00</t>
  </si>
  <si>
    <t xml:space="preserve">8/1/00-8/31/00</t>
  </si>
  <si>
    <t xml:space="preserve">9/1/00-9/30/00</t>
  </si>
  <si>
    <t xml:space="preserve">10/1/00-10/31/00</t>
  </si>
  <si>
    <t xml:space="preserve">SUMMARY OF AMOUNTS DUE</t>
  </si>
  <si>
    <t xml:space="preserve">As of 10/31/1999</t>
  </si>
  <si>
    <t xml:space="preserve">Per GL</t>
  </si>
  <si>
    <t xml:space="preserve">Owed</t>
  </si>
  <si>
    <t xml:space="preserve">Canadian $</t>
  </si>
  <si>
    <t xml:space="preserve">Exchange </t>
  </si>
  <si>
    <t xml:space="preserve">US $</t>
  </si>
  <si>
    <t xml:space="preserve">Principal</t>
  </si>
  <si>
    <t xml:space="preserve">Principal due at 7/31/99</t>
  </si>
  <si>
    <t xml:space="preserve">Payment received 8/9/99</t>
  </si>
  <si>
    <t xml:space="preserve">Payment received 9/22/99</t>
  </si>
  <si>
    <t xml:space="preserve">Principal due at 10/31/99</t>
  </si>
  <si>
    <t xml:space="preserve">Interest </t>
  </si>
  <si>
    <t xml:space="preserve">Interest due at 7/31/99</t>
  </si>
  <si>
    <t xml:space="preserve">Interest due for 8/1-31/99</t>
  </si>
  <si>
    <t xml:space="preserve">Interest due for 9/1/99-10/31/99</t>
  </si>
  <si>
    <t xml:space="preserve">Interest due at 10/31/99</t>
  </si>
  <si>
    <t xml:space="preserve">TOTAL DUE</t>
  </si>
  <si>
    <t xml:space="preserve">Interest Due</t>
  </si>
  <si>
    <t xml:space="preserve">Interest Income Calculation - Based on Default 2/99</t>
  </si>
  <si>
    <t xml:space="preserve">Advance Date:</t>
  </si>
  <si>
    <r>
      <rPr>
        <b val="true"/>
        <sz val="9"/>
        <rFont val="Times New Roman"/>
        <family val="1"/>
      </rPr>
      <t xml:space="preserve">Initial Funding</t>
    </r>
    <r>
      <rPr>
        <sz val="9"/>
        <rFont val="Times New Roman"/>
        <family val="1"/>
      </rPr>
      <t xml:space="preserve"> (in Canadian $</t>
    </r>
    <r>
      <rPr>
        <b val="true"/>
        <sz val="9"/>
        <rFont val="Times New Roman"/>
        <family val="1"/>
      </rPr>
      <t xml:space="preserve">):</t>
    </r>
  </si>
  <si>
    <t xml:space="preserve">Interest Rate:</t>
  </si>
  <si>
    <t xml:space="preserve">Interest on the Aggregate Principal Amount under the Credit Facility and the Term Loan shall accrue and be calculated daily be payable </t>
  </si>
  <si>
    <t xml:space="preserve">monthly in arrears on the last business day of each month for the immidiately preceding Month. Interest shall</t>
  </si>
  <si>
    <t xml:space="preserve"> be calculated on the basis of the actual number of days in each month divided by 365.</t>
  </si>
  <si>
    <t xml:space="preserve">Structure Fee:</t>
  </si>
  <si>
    <t xml:space="preserve">Wiring Instructions:</t>
  </si>
  <si>
    <t xml:space="preserve">Address for Toronto Dominion:</t>
  </si>
  <si>
    <t xml:space="preserve">ERMS </t>
  </si>
  <si>
    <t xml:space="preserve">Commercial Banking Center</t>
  </si>
  <si>
    <t xml:space="preserve">TORONTO DOMINION</t>
  </si>
  <si>
    <t xml:space="preserve">2 Calgary Place</t>
  </si>
  <si>
    <t xml:space="preserve">Account 08050465650</t>
  </si>
  <si>
    <t xml:space="preserve">340 Fifth Avenue SW</t>
  </si>
  <si>
    <t xml:space="preserve">TRANSIT 80609</t>
  </si>
  <si>
    <t xml:space="preserve">Calgary Alberta, T2P2P6</t>
  </si>
  <si>
    <t xml:space="preserve">BANK NUMBER  004</t>
  </si>
  <si>
    <t xml:space="preserve">SWIFT CODE TDOMCATTCAL</t>
  </si>
  <si>
    <t xml:space="preserve">Date </t>
  </si>
  <si>
    <t xml:space="preserve">US Dollar</t>
  </si>
  <si>
    <t xml:space="preserve">Accrued</t>
  </si>
  <si>
    <t xml:space="preserve">Application</t>
  </si>
  <si>
    <t xml:space="preserve">Addtl Borrowing</t>
  </si>
  <si>
    <t xml:space="preserve">Interest</t>
  </si>
  <si>
    <t xml:space="preserve">/1.47</t>
  </si>
  <si>
    <t xml:space="preserve">Receivable</t>
  </si>
  <si>
    <t xml:space="preserve">(/1.504 for final pay)</t>
  </si>
  <si>
    <t xml:space="preserve">(1.504, 1.4725 final pays)</t>
  </si>
  <si>
    <t xml:space="preserve">REMAINING INVESTMENT BALANCE WRITTEN OFF </t>
  </si>
  <si>
    <t xml:space="preserve">9/22 PRINCIPAL PAYMENT TAKEN TO INCOME</t>
  </si>
  <si>
    <t xml:space="preserve">THE FOLLOWING INTEREST WAS NOT ACCRUED. ANY PAYMENTS RECEIVED WILL BE TAKEN TO DIRECTLY TO GAIN ON SALE.</t>
  </si>
  <si>
    <t xml:space="preserve">Total Interest Income- 1177</t>
  </si>
  <si>
    <t xml:space="preserve">Total Interest Income- 2373</t>
  </si>
  <si>
    <t xml:space="preserve">Total 1999 Interest Income </t>
  </si>
  <si>
    <t xml:space="preserve">Add to AIR @ 90%</t>
  </si>
  <si>
    <t xml:space="preserve">Total Interest Paid 1999</t>
  </si>
  <si>
    <t xml:space="preserve">10% Withholding </t>
  </si>
  <si>
    <t xml:space="preserve">90% Interest</t>
  </si>
  <si>
    <t xml:space="preserve">Tax</t>
  </si>
  <si>
    <t xml:space="preserve">Due</t>
  </si>
  <si>
    <t xml:space="preserve">Remaining AIR and principal balance</t>
  </si>
  <si>
    <t xml:space="preserve">Principal received 9/99.</t>
  </si>
  <si>
    <t xml:space="preserve">Balance written off per gain/loss calc.</t>
  </si>
  <si>
    <t xml:space="preserve">Total Interest Income 1999</t>
  </si>
  <si>
    <t xml:space="preserve">Withhold Tax @ 10%</t>
  </si>
  <si>
    <t xml:space="preserve">For </t>
  </si>
  <si>
    <t xml:space="preserve">Withhold Tax w/o</t>
  </si>
  <si>
    <t xml:space="preserve">Financial</t>
  </si>
  <si>
    <t xml:space="preserve">Int w/o 1177</t>
  </si>
  <si>
    <t xml:space="preserve">Statements</t>
  </si>
  <si>
    <t xml:space="preserve">Int w/o 2373</t>
  </si>
  <si>
    <t xml:space="preserve">ENSERCO, INC- -ICE DRILLING</t>
  </si>
  <si>
    <t xml:space="preserve">Interest Expense from EnSerCo, Inc. to EnSerCo, LLC</t>
  </si>
  <si>
    <t xml:space="preserve">Initial Funding:</t>
  </si>
  <si>
    <t xml:space="preserve">CANADIAN DOLLAR</t>
  </si>
  <si>
    <t xml:space="preserve">Interest on</t>
  </si>
  <si>
    <t xml:space="preserve">Total Interest</t>
  </si>
  <si>
    <t xml:space="preserve">Final Interest</t>
  </si>
  <si>
    <t xml:space="preserve">Reported</t>
  </si>
  <si>
    <t xml:space="preserve">Due On</t>
  </si>
  <si>
    <t xml:space="preserve">Paid</t>
  </si>
  <si>
    <t xml:space="preserve">Payment Date</t>
  </si>
  <si>
    <t xml:space="preserve">prin &amp; int</t>
  </si>
  <si>
    <t xml:space="preserve">8/1/99-8/12/99</t>
  </si>
  <si>
    <t xml:space="preserve">Payment on 8/13/99</t>
  </si>
  <si>
    <t xml:space="preserve">8/13/99-8/31/99</t>
  </si>
  <si>
    <t xml:space="preserve">ICE SOLD 8/13/99.  O/S BAL WRITTEN OFF 8/31/99.</t>
  </si>
  <si>
    <t xml:space="preserve">Total Interest Expense</t>
  </si>
  <si>
    <t xml:space="preserve">Enserco Inc.</t>
  </si>
  <si>
    <t xml:space="preserve">ICE Drilling</t>
  </si>
  <si>
    <t xml:space="preserve">Calculation of Commitment Fees</t>
  </si>
  <si>
    <t xml:space="preserve">Per section 9.2 (a) of the Credit Agreement,  the Borrower agrees to pay EnSerCo LLC. a commitment fee on the average daily unused amount of the commitment.</t>
  </si>
  <si>
    <t xml:space="preserve">The fee is .50% per year, based on a 360 day year. It is payable in arrears on the last day of September 30,1998 and December 31, 1998</t>
  </si>
  <si>
    <t xml:space="preserve">Commitment is defined in the Revolving Credit Agreement as "the Loan Commitment and the Letter of Credit Commitment, each as in effect at the time to which such reference relates."</t>
  </si>
  <si>
    <t xml:space="preserve">Original loan commitment:</t>
  </si>
  <si>
    <t xml:space="preserve">(Can $)</t>
  </si>
  <si>
    <t xml:space="preserve">Total funded:</t>
  </si>
  <si>
    <t xml:space="preserve">Unused Portion </t>
  </si>
  <si>
    <t xml:space="preserve">Total </t>
  </si>
  <si>
    <t xml:space="preserve">(Cad $)</t>
  </si>
  <si>
    <t xml:space="preserve">US Dollar </t>
  </si>
  <si>
    <t xml:space="preserve">Period</t>
  </si>
  <si>
    <t xml:space="preserve">Borrowings</t>
  </si>
  <si>
    <t xml:space="preserve">Repayments</t>
  </si>
  <si>
    <t xml:space="preserve">of Commitment</t>
  </si>
  <si>
    <t xml:space="preserve">DAYS</t>
  </si>
  <si>
    <t xml:space="preserve">Fees Due</t>
  </si>
  <si>
    <t xml:space="preserve">Fees Paid</t>
  </si>
  <si>
    <t xml:space="preserve">Fees</t>
  </si>
  <si>
    <t xml:space="preserve">Total July Com fee</t>
  </si>
  <si>
    <t xml:space="preserve">Total Aug Com fee</t>
  </si>
  <si>
    <t xml:space="preserve">Total Sept Com fee</t>
  </si>
  <si>
    <t xml:space="preserve">     Less 10% withholding</t>
  </si>
  <si>
    <t xml:space="preserve">     Net amt. paid 9/30/98</t>
  </si>
  <si>
    <t xml:space="preserve">Total Oct Com fee</t>
  </si>
  <si>
    <t xml:space="preserve">Total Nov Com fee</t>
  </si>
  <si>
    <t xml:space="preserve">Total Dec Com fee</t>
  </si>
  <si>
    <t xml:space="preserve">     Net amt. paid 12/31/98</t>
  </si>
  <si>
    <t xml:space="preserve">TOTAL COMMITMENT FEE INCOME</t>
  </si>
  <si>
    <t xml:space="preserve">NO FURTHER COMMITMENT FEES DUE</t>
  </si>
  <si>
    <t xml:space="preserve">Per promissory note of the Loan Agreement the Borrower agrees to pay EnSerCo LLC. a commitment fee on the average daily unused amount of the commitment at the rate of .36% per annum, payable in</t>
  </si>
  <si>
    <t xml:space="preserve">arrears on the last day of September 30,1998 and December 31, 1998</t>
  </si>
  <si>
    <t xml:space="preserve">*  based on a 360 day year</t>
  </si>
  <si>
    <t xml:space="preserve">Loan Commitment</t>
  </si>
  <si>
    <t xml:space="preserve">US dollar </t>
  </si>
  <si>
    <t xml:space="preserve">Loan</t>
  </si>
  <si>
    <t xml:space="preserve">application</t>
  </si>
  <si>
    <t xml:space="preserve">Amount of</t>
  </si>
  <si>
    <t xml:space="preserve">Commitment</t>
  </si>
  <si>
    <t xml:space="preserve">Payment</t>
  </si>
  <si>
    <t xml:space="preserve">Fee*</t>
  </si>
  <si>
    <t xml:space="preserve">Date</t>
  </si>
  <si>
    <t xml:space="preserve">NO MORE COMMITMENT FEES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</si>
</sst>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[$-409]#,##0_);[RED]\(#,##0\)"/>
    <numFmt numFmtId="166" formatCode="[$-409]#,##0.00_);[RED]\(#,##0.00\)"/>
    <numFmt numFmtId="167" formatCode="0"/>
    <numFmt numFmtId="168" formatCode="0.000000%"/>
    <numFmt numFmtId="169" formatCode="0%"/>
    <numFmt numFmtId="170" formatCode="[$-409]#,##0_);\(#,##0\)"/>
    <numFmt numFmtId="171" formatCode="[$-409]d\-mmm"/>
    <numFmt numFmtId="172" formatCode="0.00000"/>
    <numFmt numFmtId="173" formatCode="[$-409]m/d/yyyy"/>
    <numFmt numFmtId="174" formatCode="0.000%"/>
    <numFmt numFmtId="175" formatCode="_(* #,##0.00_);_(* \(#,##0.00\);_(* \-??_);_(@_)"/>
    <numFmt numFmtId="176" formatCode="0.0000"/>
    <numFmt numFmtId="177" formatCode="[$-409]#,##0.00_);\(#,##0.00\)"/>
    <numFmt numFmtId="178" formatCode="_(\$* #,##0.00_);_(\$* \(#,##0.00\);_(\$* \-??_);_(@_)"/>
    <numFmt numFmtId="179" formatCode="\$#,##0.00"/>
    <numFmt numFmtId="180" formatCode="0.0000%"/>
    <numFmt numFmtId="181" formatCode="0.00%"/>
    <numFmt numFmtId="182" formatCode="#,##0.0000_);[RED]\(#,##0.0000\)"/>
    <numFmt numFmtId="183" formatCode="#,##0.00"/>
    <numFmt numFmtId="184" formatCode="[$-409]0.00%"/>
    <numFmt numFmtId="185" formatCode="_(\$* #,##0_);_(\$* \(#,##0\);_(\$* \-_);_(@_)"/>
    <numFmt numFmtId="186" formatCode="[$-409]#,##0.00"/>
    <numFmt numFmtId="187" formatCode="#,##0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i val="true"/>
      <sz val="12"/>
      <name val="Times New Roman"/>
      <family val="1"/>
    </font>
    <font>
      <sz val="12"/>
      <name val="Arial"/>
      <family val="0"/>
    </font>
    <font>
      <sz val="9"/>
      <name val="Arial"/>
      <family val="0"/>
    </font>
    <font>
      <b val="true"/>
      <i val="true"/>
      <sz val="12"/>
      <name val="Times New Roman"/>
      <family val="1"/>
    </font>
    <font>
      <sz val="9"/>
      <name val="Times New Roman"/>
      <family val="0"/>
    </font>
    <font>
      <b val="true"/>
      <sz val="9"/>
      <name val="Arial"/>
      <family val="0"/>
    </font>
    <font>
      <b val="true"/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9"/>
      <name val="Times New Roman"/>
      <family val="1"/>
    </font>
    <font>
      <b val="true"/>
      <sz val="10"/>
      <name val="Times New Roman"/>
      <family val="1"/>
    </font>
    <font>
      <b val="true"/>
      <i val="true"/>
      <sz val="9"/>
      <name val="Times New Roman"/>
      <family val="1"/>
    </font>
    <font>
      <b val="true"/>
      <sz val="8"/>
      <name val="Times New Roman"/>
      <family val="1"/>
    </font>
    <font>
      <b val="true"/>
      <sz val="9"/>
      <color rgb="FFFF0000"/>
      <name val="Times New Roman"/>
      <family val="1"/>
    </font>
    <font>
      <i val="true"/>
      <sz val="9"/>
      <name val="Times New Roman"/>
      <family val="0"/>
    </font>
    <font>
      <b val="true"/>
      <i val="true"/>
      <sz val="9"/>
      <name val="Times New Roman"/>
      <family val="0"/>
    </font>
    <font>
      <b val="true"/>
      <sz val="9"/>
      <name val="Times New Roman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0"/>
    </font>
    <font>
      <sz val="8"/>
      <name val="Arial"/>
      <family val="0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4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3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3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3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3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2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17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6" fontId="26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6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2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6" fontId="2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26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6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7" fillId="0" borderId="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2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7" fillId="2" borderId="2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0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8" fillId="0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1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1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1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17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8" fillId="0" borderId="18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2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8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commitment fee 96" xfId="20"/>
    <cellStyle name="Comma_commitment fee 96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2" width="5.28"/>
    <col collapsed="false" customWidth="true" hidden="true" outlineLevel="0" max="3" min="3" style="2" width="4.7"/>
    <col collapsed="false" customWidth="true" hidden="true" outlineLevel="0" max="4" min="4" style="3" width="7.85"/>
    <col collapsed="false" customWidth="true" hidden="false" outlineLevel="0" max="5" min="5" style="4" width="12.7"/>
    <col collapsed="false" customWidth="true" hidden="true" outlineLevel="0" max="6" min="6" style="2" width="0.13"/>
    <col collapsed="false" customWidth="true" hidden="true" outlineLevel="0" max="7" min="7" style="5" width="7.85"/>
    <col collapsed="false" customWidth="true" hidden="false" outlineLevel="0" max="8" min="8" style="1" width="21.99"/>
    <col collapsed="false" customWidth="true" hidden="false" outlineLevel="0" max="9" min="9" style="1" width="16.42"/>
    <col collapsed="false" customWidth="true" hidden="false" outlineLevel="0" max="10" min="10" style="6" width="16.42"/>
    <col collapsed="false" customWidth="true" hidden="false" outlineLevel="0" max="11" min="11" style="1" width="14.41"/>
    <col collapsed="false" customWidth="true" hidden="false" outlineLevel="0" max="12" min="12" style="0" width="17.28"/>
    <col collapsed="false" customWidth="true" hidden="false" outlineLevel="0" max="13" min="13" style="1" width="13.7"/>
    <col collapsed="false" customWidth="true" hidden="false" outlineLevel="0" max="15" min="14" style="1" width="17.56"/>
    <col collapsed="false" customWidth="true" hidden="false" outlineLevel="0" max="16" min="16" style="1" width="2.99"/>
    <col collapsed="false" customWidth="true" hidden="false" outlineLevel="0" max="17" min="17" style="1" width="15.13"/>
    <col collapsed="false" customWidth="false" hidden="false" outlineLevel="0" max="257" min="18" style="1" width="9.14"/>
  </cols>
  <sheetData>
    <row r="1" customFormat="false" ht="15.75" hidden="false" customHeight="false" outlineLevel="0" collapsed="false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5.75" hidden="false" customHeight="false" outlineLevel="0" collapsed="false">
      <c r="A2" s="7" t="s">
        <v>1</v>
      </c>
      <c r="B2" s="11"/>
      <c r="C2" s="11"/>
      <c r="D2" s="12"/>
      <c r="E2" s="13"/>
      <c r="F2" s="11"/>
      <c r="G2" s="14"/>
      <c r="H2" s="12"/>
      <c r="I2" s="12"/>
      <c r="J2" s="15"/>
      <c r="K2" s="12"/>
      <c r="L2" s="9"/>
      <c r="M2" s="9"/>
      <c r="N2" s="9"/>
      <c r="O2" s="9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5.75" hidden="false" customHeight="false" outlineLevel="0" collapsed="false">
      <c r="A3" s="12"/>
      <c r="B3" s="11"/>
      <c r="C3" s="11"/>
      <c r="D3" s="12"/>
      <c r="E3" s="13"/>
      <c r="F3" s="11"/>
      <c r="G3" s="14"/>
      <c r="H3" s="12"/>
      <c r="I3" s="12"/>
      <c r="J3" s="15"/>
      <c r="K3" s="12"/>
      <c r="L3" s="16"/>
      <c r="M3" s="16"/>
      <c r="N3" s="16"/>
      <c r="O3" s="16"/>
    </row>
    <row r="4" customFormat="false" ht="15.75" hidden="false" customHeight="false" outlineLevel="0" collapsed="false">
      <c r="A4" s="12"/>
      <c r="B4" s="11"/>
      <c r="C4" s="11"/>
      <c r="D4" s="12"/>
      <c r="E4" s="13"/>
      <c r="F4" s="11"/>
      <c r="G4" s="14"/>
      <c r="H4" s="12"/>
      <c r="I4" s="12"/>
      <c r="J4" s="15"/>
      <c r="K4" s="12"/>
      <c r="L4" s="16"/>
      <c r="M4" s="16"/>
      <c r="N4" s="16"/>
      <c r="O4" s="16"/>
    </row>
    <row r="5" customFormat="false" ht="15.75" hidden="false" customHeight="false" outlineLevel="0" collapsed="false">
      <c r="A5" s="16"/>
      <c r="B5" s="11"/>
      <c r="C5" s="11"/>
      <c r="D5" s="12"/>
      <c r="E5" s="13"/>
      <c r="F5" s="11"/>
      <c r="G5" s="17"/>
      <c r="H5" s="16"/>
      <c r="I5" s="16"/>
      <c r="J5" s="18"/>
      <c r="K5" s="16"/>
      <c r="L5" s="16"/>
      <c r="M5" s="16"/>
      <c r="N5" s="16"/>
      <c r="O5" s="16"/>
    </row>
    <row r="6" customFormat="false" ht="14.25" hidden="false" customHeight="true" outlineLevel="0" collapsed="false">
      <c r="A6" s="19"/>
      <c r="B6" s="11"/>
      <c r="C6" s="11"/>
      <c r="D6" s="8"/>
      <c r="E6" s="13"/>
      <c r="F6" s="11"/>
      <c r="G6" s="17"/>
      <c r="H6" s="16"/>
      <c r="I6" s="16"/>
      <c r="J6" s="16"/>
      <c r="K6" s="16"/>
      <c r="L6" s="16"/>
      <c r="M6" s="16"/>
      <c r="N6" s="16"/>
      <c r="O6" s="16"/>
    </row>
    <row r="7" customFormat="false" ht="14.25" hidden="false" customHeight="true" outlineLevel="0" collapsed="false">
      <c r="A7" s="19"/>
      <c r="B7" s="11"/>
      <c r="C7" s="11"/>
      <c r="D7" s="8"/>
      <c r="E7" s="13"/>
      <c r="F7" s="11"/>
      <c r="G7" s="17"/>
      <c r="H7" s="8" t="s">
        <v>2</v>
      </c>
      <c r="I7" s="16"/>
      <c r="J7" s="18"/>
      <c r="K7" s="8" t="s">
        <v>3</v>
      </c>
      <c r="L7" s="20"/>
      <c r="M7" s="16"/>
      <c r="N7" s="21" t="s">
        <v>4</v>
      </c>
      <c r="O7" s="21"/>
    </row>
    <row r="8" customFormat="false" ht="15.75" hidden="false" customHeight="false" outlineLevel="0" collapsed="false">
      <c r="A8" s="16"/>
      <c r="B8" s="11"/>
      <c r="C8" s="22" t="s">
        <v>5</v>
      </c>
      <c r="D8" s="8" t="s">
        <v>6</v>
      </c>
      <c r="E8" s="22"/>
      <c r="F8" s="8" t="s">
        <v>7</v>
      </c>
      <c r="G8" s="23" t="s">
        <v>8</v>
      </c>
      <c r="H8" s="24" t="s">
        <v>9</v>
      </c>
      <c r="I8" s="25" t="n">
        <v>0.1</v>
      </c>
      <c r="J8" s="26" t="n">
        <v>0.9</v>
      </c>
      <c r="K8" s="27" t="s">
        <v>10</v>
      </c>
      <c r="L8" s="8" t="s">
        <v>11</v>
      </c>
      <c r="M8" s="8" t="s">
        <v>12</v>
      </c>
      <c r="N8" s="21" t="s">
        <v>13</v>
      </c>
      <c r="O8" s="21" t="s">
        <v>14</v>
      </c>
    </row>
    <row r="9" customFormat="false" ht="15.75" hidden="false" customHeight="false" outlineLevel="0" collapsed="false">
      <c r="A9" s="24" t="s">
        <v>15</v>
      </c>
      <c r="B9" s="28" t="s">
        <v>16</v>
      </c>
      <c r="C9" s="28" t="s">
        <v>17</v>
      </c>
      <c r="D9" s="24" t="s">
        <v>18</v>
      </c>
      <c r="E9" s="22" t="s">
        <v>5</v>
      </c>
      <c r="F9" s="8" t="s">
        <v>19</v>
      </c>
      <c r="G9" s="23" t="s">
        <v>20</v>
      </c>
      <c r="H9" s="8" t="s">
        <v>12</v>
      </c>
      <c r="I9" s="8" t="s">
        <v>21</v>
      </c>
      <c r="J9" s="29" t="s">
        <v>22</v>
      </c>
      <c r="K9" s="27" t="s">
        <v>23</v>
      </c>
      <c r="L9" s="8" t="s">
        <v>24</v>
      </c>
      <c r="M9" s="27" t="s">
        <v>23</v>
      </c>
      <c r="N9" s="27" t="s">
        <v>25</v>
      </c>
      <c r="O9" s="21" t="s">
        <v>26</v>
      </c>
    </row>
    <row r="10" customFormat="false" ht="6.75" hidden="false" customHeight="true" outlineLevel="0" collapsed="false">
      <c r="A10" s="30"/>
      <c r="B10" s="31"/>
      <c r="C10" s="31"/>
      <c r="D10" s="30"/>
      <c r="E10" s="32"/>
      <c r="F10" s="31"/>
      <c r="G10" s="33"/>
      <c r="H10" s="30"/>
      <c r="I10" s="34"/>
      <c r="J10" s="35"/>
      <c r="K10" s="34"/>
      <c r="L10" s="36"/>
      <c r="M10" s="34"/>
      <c r="N10" s="37"/>
      <c r="O10" s="37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</row>
    <row r="11" customFormat="false" ht="15.75" hidden="false" customHeight="false" outlineLevel="0" collapsed="false">
      <c r="A11" s="39" t="s">
        <v>27</v>
      </c>
      <c r="B11" s="40"/>
      <c r="C11" s="40"/>
      <c r="D11" s="41"/>
      <c r="E11" s="42"/>
      <c r="F11" s="43"/>
      <c r="G11" s="17"/>
      <c r="H11" s="44"/>
      <c r="I11" s="45"/>
      <c r="J11" s="46"/>
      <c r="K11" s="45" t="n">
        <v>6321000</v>
      </c>
      <c r="L11" s="16"/>
      <c r="M11" s="47"/>
      <c r="N11" s="48" t="n">
        <f aca="false">K11</f>
        <v>6321000</v>
      </c>
      <c r="O11" s="49" t="n">
        <v>6321000</v>
      </c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customFormat="false" ht="15.75" hidden="false" customHeight="false" outlineLevel="0" collapsed="false">
      <c r="A12" s="51" t="s">
        <v>28</v>
      </c>
      <c r="B12" s="40" t="n">
        <v>21</v>
      </c>
      <c r="C12" s="40" t="s">
        <v>29</v>
      </c>
      <c r="D12" s="52" t="n">
        <v>35873</v>
      </c>
      <c r="E12" s="42" t="n">
        <v>0.099</v>
      </c>
      <c r="F12" s="53" t="n">
        <v>0.0625</v>
      </c>
      <c r="G12" s="14" t="n">
        <f aca="false">E12+F12</f>
        <v>0.1615</v>
      </c>
      <c r="H12" s="54" t="n">
        <f aca="false">N12*E12*B12/365</f>
        <v>36003.7232876712</v>
      </c>
      <c r="I12" s="55"/>
      <c r="J12" s="56"/>
      <c r="K12" s="57"/>
      <c r="L12" s="16"/>
      <c r="M12" s="55"/>
      <c r="N12" s="45" t="n">
        <f aca="false">N11+K12+M12</f>
        <v>6321000</v>
      </c>
      <c r="O12" s="58" t="n">
        <f aca="false">O11+K12</f>
        <v>6321000</v>
      </c>
    </row>
    <row r="13" customFormat="false" ht="15.75" hidden="false" customHeight="false" outlineLevel="0" collapsed="false">
      <c r="A13" s="51" t="s">
        <v>30</v>
      </c>
      <c r="B13" s="40" t="n">
        <v>9</v>
      </c>
      <c r="C13" s="40"/>
      <c r="D13" s="52"/>
      <c r="E13" s="42" t="n">
        <v>0.099</v>
      </c>
      <c r="F13" s="53"/>
      <c r="G13" s="14"/>
      <c r="H13" s="54" t="n">
        <f aca="false">N13*E13*B13/365</f>
        <v>17871.2630136986</v>
      </c>
      <c r="I13" s="59"/>
      <c r="J13" s="60"/>
      <c r="K13" s="57" t="n">
        <v>1000000</v>
      </c>
      <c r="L13" s="55"/>
      <c r="M13" s="55"/>
      <c r="N13" s="45" t="n">
        <f aca="false">N12+K13+M13</f>
        <v>7321000</v>
      </c>
      <c r="O13" s="58" t="n">
        <f aca="false">O12+K13</f>
        <v>7321000</v>
      </c>
    </row>
    <row r="14" customFormat="false" ht="15.75" hidden="false" customHeight="false" outlineLevel="0" collapsed="false">
      <c r="A14" s="61" t="s">
        <v>31</v>
      </c>
      <c r="B14" s="62" t="n">
        <f aca="false">SUM(B12:B13)</f>
        <v>30</v>
      </c>
      <c r="C14" s="62"/>
      <c r="D14" s="63"/>
      <c r="E14" s="64"/>
      <c r="F14" s="65"/>
      <c r="G14" s="23"/>
      <c r="H14" s="66" t="n">
        <f aca="false">SUM(H12:H13)</f>
        <v>53874.9863013699</v>
      </c>
      <c r="I14" s="59" t="n">
        <f aca="false">10%*H14</f>
        <v>5387.49863013699</v>
      </c>
      <c r="J14" s="60" t="n">
        <f aca="false">H14-I14</f>
        <v>48487.4876712329</v>
      </c>
      <c r="K14" s="59"/>
      <c r="L14" s="45" t="n">
        <f aca="false">-J14</f>
        <v>-48487.4876712329</v>
      </c>
      <c r="M14" s="45" t="n">
        <f aca="false">J14+L14</f>
        <v>0</v>
      </c>
      <c r="N14" s="45" t="n">
        <f aca="false">N13+K14+M14</f>
        <v>7321000</v>
      </c>
      <c r="O14" s="58" t="n">
        <f aca="false">O13+K14</f>
        <v>7321000</v>
      </c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  <c r="IW14" s="68"/>
    </row>
    <row r="15" customFormat="false" ht="15.75" hidden="false" customHeight="false" outlineLevel="0" collapsed="false">
      <c r="A15" s="51" t="s">
        <v>32</v>
      </c>
      <c r="B15" s="40" t="n">
        <v>11</v>
      </c>
      <c r="C15" s="40"/>
      <c r="D15" s="52"/>
      <c r="E15" s="42" t="n">
        <v>0.099</v>
      </c>
      <c r="F15" s="53"/>
      <c r="G15" s="14"/>
      <c r="H15" s="54" t="n">
        <f aca="false">N15*E15*B15/365</f>
        <v>21842.6547945206</v>
      </c>
      <c r="I15" s="55"/>
      <c r="J15" s="56"/>
      <c r="K15" s="57"/>
      <c r="L15" s="55"/>
      <c r="M15" s="55"/>
      <c r="N15" s="45" t="n">
        <f aca="false">N14+K15+M15</f>
        <v>7321000</v>
      </c>
      <c r="O15" s="58" t="n">
        <f aca="false">O14+K15</f>
        <v>7321000</v>
      </c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  <c r="IW15" s="69"/>
    </row>
    <row r="16" customFormat="false" ht="15.75" hidden="false" customHeight="false" outlineLevel="0" collapsed="false">
      <c r="A16" s="51" t="s">
        <v>33</v>
      </c>
      <c r="B16" s="40" t="n">
        <v>20</v>
      </c>
      <c r="C16" s="40"/>
      <c r="D16" s="52"/>
      <c r="E16" s="42" t="n">
        <v>0.099</v>
      </c>
      <c r="F16" s="53"/>
      <c r="G16" s="14"/>
      <c r="H16" s="54" t="n">
        <f aca="false">N16*E16*B16/365</f>
        <v>45138.5753424658</v>
      </c>
      <c r="I16" s="59"/>
      <c r="J16" s="60"/>
      <c r="K16" s="57" t="n">
        <v>1000000</v>
      </c>
      <c r="L16" s="55"/>
      <c r="M16" s="55"/>
      <c r="N16" s="45" t="n">
        <f aca="false">N15+K16+M16</f>
        <v>8321000</v>
      </c>
      <c r="O16" s="58" t="n">
        <f aca="false">O15+K16</f>
        <v>8321000</v>
      </c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  <c r="IW16" s="69"/>
    </row>
    <row r="17" customFormat="false" ht="15.75" hidden="false" customHeight="false" outlineLevel="0" collapsed="false">
      <c r="A17" s="70" t="s">
        <v>34</v>
      </c>
      <c r="B17" s="62" t="n">
        <f aca="false">SUM(B15:B16)</f>
        <v>31</v>
      </c>
      <c r="C17" s="40"/>
      <c r="D17" s="52"/>
      <c r="E17" s="42"/>
      <c r="F17" s="53"/>
      <c r="G17" s="14"/>
      <c r="H17" s="66" t="n">
        <f aca="false">SUM(H15:H16)</f>
        <v>66981.2301369863</v>
      </c>
      <c r="I17" s="59" t="n">
        <f aca="false">10%*H17</f>
        <v>6698.12301369863</v>
      </c>
      <c r="J17" s="60" t="n">
        <f aca="false">H17-I17</f>
        <v>60283.1071232877</v>
      </c>
      <c r="K17" s="57"/>
      <c r="L17" s="45" t="n">
        <f aca="false">-J17</f>
        <v>-60283.1071232877</v>
      </c>
      <c r="M17" s="45" t="n">
        <f aca="false">J17+L17</f>
        <v>0</v>
      </c>
      <c r="N17" s="45" t="n">
        <f aca="false">N16+K17+M17</f>
        <v>8321000</v>
      </c>
      <c r="O17" s="58" t="n">
        <f aca="false">O16+K17</f>
        <v>8321000</v>
      </c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  <c r="IW17" s="69"/>
    </row>
    <row r="18" customFormat="false" ht="15.75" hidden="false" customHeight="false" outlineLevel="0" collapsed="false">
      <c r="A18" s="51" t="s">
        <v>35</v>
      </c>
      <c r="B18" s="40" t="n">
        <v>17</v>
      </c>
      <c r="C18" s="40"/>
      <c r="D18" s="52"/>
      <c r="E18" s="42" t="n">
        <v>0.099</v>
      </c>
      <c r="F18" s="53"/>
      <c r="G18" s="14"/>
      <c r="H18" s="54" t="n">
        <f aca="false">N18*E18*B18/365</f>
        <v>38367.7890410959</v>
      </c>
      <c r="I18" s="59"/>
      <c r="J18" s="60"/>
      <c r="K18" s="57"/>
      <c r="L18" s="55"/>
      <c r="M18" s="55"/>
      <c r="N18" s="45" t="n">
        <f aca="false">N17+K18+M18</f>
        <v>8321000</v>
      </c>
      <c r="O18" s="58" t="n">
        <f aca="false">O17+K18</f>
        <v>8321000</v>
      </c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  <c r="IW18" s="69"/>
    </row>
    <row r="19" customFormat="false" ht="15.75" hidden="false" customHeight="false" outlineLevel="0" collapsed="false">
      <c r="A19" s="51" t="s">
        <v>36</v>
      </c>
      <c r="B19" s="40" t="n">
        <v>13</v>
      </c>
      <c r="C19" s="40"/>
      <c r="D19" s="52"/>
      <c r="E19" s="42" t="n">
        <v>0.099</v>
      </c>
      <c r="F19" s="53"/>
      <c r="G19" s="14"/>
      <c r="H19" s="54" t="n">
        <f aca="false">N19*E19*B19/365</f>
        <v>38680.5205479452</v>
      </c>
      <c r="I19" s="59"/>
      <c r="J19" s="60"/>
      <c r="K19" s="57" t="n">
        <v>2649000</v>
      </c>
      <c r="L19" s="55"/>
      <c r="M19" s="55"/>
      <c r="N19" s="45" t="n">
        <f aca="false">N18+K19+M19</f>
        <v>10970000</v>
      </c>
      <c r="O19" s="58" t="n">
        <f aca="false">O18+K19</f>
        <v>10970000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  <c r="IW19" s="69"/>
    </row>
    <row r="20" customFormat="false" ht="15.75" hidden="false" customHeight="false" outlineLevel="0" collapsed="false">
      <c r="A20" s="70" t="s">
        <v>37</v>
      </c>
      <c r="B20" s="62" t="n">
        <f aca="false">SUM(B18:B19)</f>
        <v>30</v>
      </c>
      <c r="C20" s="40"/>
      <c r="D20" s="52"/>
      <c r="E20" s="42"/>
      <c r="F20" s="53"/>
      <c r="G20" s="14"/>
      <c r="H20" s="66" t="n">
        <f aca="false">SUM(H18:H19)</f>
        <v>77048.3095890411</v>
      </c>
      <c r="I20" s="59" t="n">
        <f aca="false">10%*H20</f>
        <v>7704.83095890411</v>
      </c>
      <c r="J20" s="60" t="n">
        <f aca="false">H20-I20</f>
        <v>69343.478630137</v>
      </c>
      <c r="K20" s="57"/>
      <c r="L20" s="45" t="n">
        <f aca="false">-J20</f>
        <v>-69343.478630137</v>
      </c>
      <c r="M20" s="45" t="n">
        <f aca="false">J20+L20</f>
        <v>0</v>
      </c>
      <c r="N20" s="45" t="n">
        <f aca="false">N19+K20+M20</f>
        <v>10970000</v>
      </c>
      <c r="O20" s="58" t="n">
        <f aca="false">O19+K20</f>
        <v>10970000</v>
      </c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  <c r="IW20" s="69"/>
    </row>
    <row r="21" customFormat="false" ht="15.75" hidden="false" customHeight="false" outlineLevel="0" collapsed="false">
      <c r="A21" s="51" t="s">
        <v>38</v>
      </c>
      <c r="B21" s="40" t="n">
        <v>27</v>
      </c>
      <c r="C21" s="40"/>
      <c r="D21" s="52"/>
      <c r="E21" s="42" t="n">
        <v>0.099</v>
      </c>
      <c r="F21" s="53"/>
      <c r="G21" s="14"/>
      <c r="H21" s="54" t="n">
        <f aca="false">N21*E21*B21/365</f>
        <v>80336.4657534247</v>
      </c>
      <c r="I21" s="59"/>
      <c r="J21" s="60"/>
      <c r="K21" s="57"/>
      <c r="L21" s="55"/>
      <c r="M21" s="55"/>
      <c r="N21" s="45" t="n">
        <f aca="false">N20+K21+M21</f>
        <v>10970000</v>
      </c>
      <c r="O21" s="58" t="n">
        <f aca="false">O20+K21</f>
        <v>10970000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  <c r="IW21" s="69"/>
    </row>
    <row r="22" customFormat="false" ht="15.75" hidden="false" customHeight="false" outlineLevel="0" collapsed="false">
      <c r="A22" s="71" t="s">
        <v>39</v>
      </c>
      <c r="B22" s="40" t="n">
        <v>4</v>
      </c>
      <c r="C22" s="62"/>
      <c r="D22" s="63"/>
      <c r="E22" s="42" t="n">
        <v>0.099</v>
      </c>
      <c r="F22" s="53"/>
      <c r="G22" s="14"/>
      <c r="H22" s="54" t="n">
        <f aca="false">N22*E22*B22/365</f>
        <v>12986.6301369863</v>
      </c>
      <c r="I22" s="59"/>
      <c r="J22" s="60"/>
      <c r="K22" s="45" t="n">
        <v>1000000</v>
      </c>
      <c r="L22" s="55"/>
      <c r="M22" s="55"/>
      <c r="N22" s="45" t="n">
        <f aca="false">N21+K22+M22</f>
        <v>11970000</v>
      </c>
      <c r="O22" s="58" t="n">
        <f aca="false">O21+K22</f>
        <v>11970000</v>
      </c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  <c r="IW22" s="69"/>
    </row>
    <row r="23" customFormat="false" ht="15.75" hidden="false" customHeight="false" outlineLevel="0" collapsed="false">
      <c r="A23" s="61" t="s">
        <v>40</v>
      </c>
      <c r="B23" s="62" t="n">
        <f aca="false">SUM(B21:B22)</f>
        <v>31</v>
      </c>
      <c r="C23" s="62"/>
      <c r="D23" s="63"/>
      <c r="E23" s="64"/>
      <c r="F23" s="65"/>
      <c r="G23" s="23"/>
      <c r="H23" s="66" t="n">
        <f aca="false">SUM(H21:H22)</f>
        <v>93323.095890411</v>
      </c>
      <c r="I23" s="59" t="n">
        <f aca="false">10%*H23</f>
        <v>9332.3095890411</v>
      </c>
      <c r="J23" s="60" t="n">
        <f aca="false">H23-I23</f>
        <v>83990.7863013699</v>
      </c>
      <c r="K23" s="59"/>
      <c r="L23" s="45" t="n">
        <f aca="false">-J23</f>
        <v>-83990.7863013699</v>
      </c>
      <c r="M23" s="45" t="n">
        <f aca="false">J23+L23</f>
        <v>0</v>
      </c>
      <c r="N23" s="45" t="n">
        <f aca="false">N22+K23+M23</f>
        <v>11970000</v>
      </c>
      <c r="O23" s="58" t="n">
        <f aca="false">O22+K23</f>
        <v>11970000</v>
      </c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  <c r="IW23" s="69"/>
    </row>
    <row r="24" customFormat="false" ht="15.75" hidden="false" customHeight="false" outlineLevel="0" collapsed="false">
      <c r="A24" s="71" t="s">
        <v>41</v>
      </c>
      <c r="B24" s="40" t="n">
        <v>30</v>
      </c>
      <c r="C24" s="62"/>
      <c r="D24" s="63"/>
      <c r="E24" s="42" t="n">
        <v>0.099</v>
      </c>
      <c r="F24" s="65"/>
      <c r="G24" s="23"/>
      <c r="H24" s="54" t="n">
        <f aca="false">N24*E24*B24/365</f>
        <v>97399.7260273973</v>
      </c>
      <c r="I24" s="59"/>
      <c r="J24" s="60"/>
      <c r="K24" s="59"/>
      <c r="L24" s="55"/>
      <c r="M24" s="55"/>
      <c r="N24" s="45" t="n">
        <f aca="false">N23+K24+M24</f>
        <v>11970000</v>
      </c>
      <c r="O24" s="58" t="n">
        <f aca="false">O23+K24</f>
        <v>11970000</v>
      </c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  <c r="IW24" s="69"/>
    </row>
    <row r="25" customFormat="false" ht="15.75" hidden="false" customHeight="false" outlineLevel="0" collapsed="false">
      <c r="A25" s="61" t="s">
        <v>42</v>
      </c>
      <c r="B25" s="62" t="n">
        <v>30</v>
      </c>
      <c r="C25" s="62"/>
      <c r="D25" s="63"/>
      <c r="E25" s="42" t="s">
        <v>43</v>
      </c>
      <c r="F25" s="65"/>
      <c r="G25" s="23"/>
      <c r="H25" s="66" t="n">
        <f aca="false">SUM(H24)</f>
        <v>97399.7260273973</v>
      </c>
      <c r="I25" s="59" t="n">
        <f aca="false">10%*H25</f>
        <v>9739.97260273973</v>
      </c>
      <c r="J25" s="60" t="n">
        <f aca="false">H25-I25</f>
        <v>87659.7534246575</v>
      </c>
      <c r="K25" s="59"/>
      <c r="L25" s="45" t="n">
        <f aca="false">-J25</f>
        <v>-87659.7534246575</v>
      </c>
      <c r="M25" s="45" t="n">
        <f aca="false">J25+L25</f>
        <v>0</v>
      </c>
      <c r="N25" s="45" t="n">
        <f aca="false">N24+K25+M25</f>
        <v>11970000</v>
      </c>
      <c r="O25" s="58" t="n">
        <f aca="false">O24+K25</f>
        <v>11970000</v>
      </c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  <c r="IV25" s="69"/>
      <c r="IW25" s="69"/>
    </row>
    <row r="26" customFormat="false" ht="15.75" hidden="false" customHeight="false" outlineLevel="0" collapsed="false">
      <c r="A26" s="71" t="s">
        <v>44</v>
      </c>
      <c r="B26" s="40" t="n">
        <v>3</v>
      </c>
      <c r="C26" s="62"/>
      <c r="D26" s="63"/>
      <c r="E26" s="42" t="n">
        <v>0.099</v>
      </c>
      <c r="F26" s="65"/>
      <c r="G26" s="23"/>
      <c r="H26" s="54" t="n">
        <f aca="false">N26*E26*B26/365</f>
        <v>9739.97260273973</v>
      </c>
      <c r="I26" s="59"/>
      <c r="J26" s="60"/>
      <c r="K26" s="59"/>
      <c r="L26" s="55"/>
      <c r="M26" s="55"/>
      <c r="N26" s="45" t="n">
        <f aca="false">N25+K26+M26</f>
        <v>11970000</v>
      </c>
      <c r="O26" s="58" t="n">
        <f aca="false">O25+K26</f>
        <v>11970000</v>
      </c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  <c r="IV26" s="69"/>
      <c r="IW26" s="69"/>
    </row>
    <row r="27" customFormat="false" ht="15.75" hidden="false" customHeight="false" outlineLevel="0" collapsed="false">
      <c r="A27" s="71" t="s">
        <v>45</v>
      </c>
      <c r="B27" s="40" t="n">
        <v>17</v>
      </c>
      <c r="C27" s="62"/>
      <c r="D27" s="63"/>
      <c r="E27" s="42" t="n">
        <v>0.099</v>
      </c>
      <c r="F27" s="65"/>
      <c r="G27" s="23"/>
      <c r="H27" s="54" t="n">
        <f aca="false">N27*E27*B27/365</f>
        <v>63031.8082191781</v>
      </c>
      <c r="I27" s="59"/>
      <c r="J27" s="60"/>
      <c r="K27" s="45" t="n">
        <v>1700000</v>
      </c>
      <c r="L27" s="55"/>
      <c r="M27" s="55"/>
      <c r="N27" s="45" t="n">
        <f aca="false">N26+K27+M27</f>
        <v>13670000</v>
      </c>
      <c r="O27" s="58" t="n">
        <f aca="false">O26+K27</f>
        <v>13670000</v>
      </c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  <c r="IV27" s="69"/>
      <c r="IW27" s="69"/>
    </row>
    <row r="28" customFormat="false" ht="15.75" hidden="false" customHeight="false" outlineLevel="0" collapsed="false">
      <c r="A28" s="71" t="s">
        <v>46</v>
      </c>
      <c r="B28" s="40" t="n">
        <v>11</v>
      </c>
      <c r="C28" s="62"/>
      <c r="D28" s="63"/>
      <c r="E28" s="42" t="n">
        <v>0.099</v>
      </c>
      <c r="F28" s="65"/>
      <c r="G28" s="23"/>
      <c r="H28" s="54" t="n">
        <f aca="false">N28*E28*B28/365</f>
        <v>43768.8493150685</v>
      </c>
      <c r="I28" s="59"/>
      <c r="J28" s="60"/>
      <c r="K28" s="45" t="n">
        <v>1000000</v>
      </c>
      <c r="L28" s="55"/>
      <c r="M28" s="55"/>
      <c r="N28" s="45" t="n">
        <f aca="false">N27+K28+M28</f>
        <v>14670000</v>
      </c>
      <c r="O28" s="58" t="n">
        <f aca="false">O27+K28</f>
        <v>14670000</v>
      </c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  <c r="IW28" s="69"/>
    </row>
    <row r="29" customFormat="false" ht="15.75" hidden="false" customHeight="false" outlineLevel="0" collapsed="false">
      <c r="A29" s="61" t="s">
        <v>47</v>
      </c>
      <c r="B29" s="62" t="n">
        <f aca="false">SUM(B26:B28)</f>
        <v>31</v>
      </c>
      <c r="C29" s="62"/>
      <c r="D29" s="63"/>
      <c r="E29" s="42"/>
      <c r="F29" s="65"/>
      <c r="G29" s="23"/>
      <c r="H29" s="66" t="n">
        <f aca="false">SUM(H26:H28)</f>
        <v>116540.630136986</v>
      </c>
      <c r="I29" s="59" t="n">
        <f aca="false">10%*H29</f>
        <v>11654.0630136986</v>
      </c>
      <c r="J29" s="60" t="n">
        <f aca="false">H29-I29</f>
        <v>104886.567123288</v>
      </c>
      <c r="K29" s="45"/>
      <c r="L29" s="45" t="n">
        <f aca="false">-J29</f>
        <v>-104886.567123288</v>
      </c>
      <c r="M29" s="45" t="n">
        <f aca="false">J29+L29</f>
        <v>0</v>
      </c>
      <c r="N29" s="45" t="n">
        <f aca="false">N28+K29+M29</f>
        <v>14670000</v>
      </c>
      <c r="O29" s="58" t="n">
        <f aca="false">O28+K29</f>
        <v>14670000</v>
      </c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  <c r="IW29" s="69"/>
    </row>
    <row r="30" customFormat="false" ht="15.75" hidden="false" customHeight="false" outlineLevel="0" collapsed="false">
      <c r="A30" s="71" t="s">
        <v>48</v>
      </c>
      <c r="B30" s="40" t="n">
        <v>31</v>
      </c>
      <c r="C30" s="62"/>
      <c r="D30" s="63"/>
      <c r="E30" s="42" t="n">
        <v>0.099</v>
      </c>
      <c r="F30" s="65"/>
      <c r="G30" s="23"/>
      <c r="H30" s="54" t="n">
        <f aca="false">N30*E30*B30/365</f>
        <v>123348.575342466</v>
      </c>
      <c r="I30" s="59"/>
      <c r="J30" s="60"/>
      <c r="K30" s="45"/>
      <c r="L30" s="55"/>
      <c r="M30" s="55"/>
      <c r="N30" s="45" t="n">
        <f aca="false">N29+K30+M30</f>
        <v>14670000</v>
      </c>
      <c r="O30" s="58" t="n">
        <f aca="false">O29+K30</f>
        <v>14670000</v>
      </c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  <c r="IW30" s="69"/>
    </row>
    <row r="31" customFormat="false" ht="15.75" hidden="false" customHeight="false" outlineLevel="0" collapsed="false">
      <c r="A31" s="61" t="s">
        <v>49</v>
      </c>
      <c r="B31" s="62" t="n">
        <f aca="false">B30</f>
        <v>31</v>
      </c>
      <c r="C31" s="62"/>
      <c r="D31" s="63"/>
      <c r="E31" s="42"/>
      <c r="F31" s="65"/>
      <c r="G31" s="23"/>
      <c r="H31" s="66" t="n">
        <f aca="false">SUM(H30)</f>
        <v>123348.575342466</v>
      </c>
      <c r="I31" s="59" t="n">
        <f aca="false">10%*H31</f>
        <v>12334.8575342466</v>
      </c>
      <c r="J31" s="60" t="n">
        <f aca="false">H31-I31</f>
        <v>111013.717808219</v>
      </c>
      <c r="K31" s="45"/>
      <c r="L31" s="45" t="n">
        <f aca="false">-J31</f>
        <v>-111013.717808219</v>
      </c>
      <c r="M31" s="45" t="n">
        <f aca="false">J31+L31</f>
        <v>0</v>
      </c>
      <c r="N31" s="45" t="n">
        <f aca="false">N30+K31+M31</f>
        <v>14670000</v>
      </c>
      <c r="O31" s="58" t="n">
        <f aca="false">O30+K31</f>
        <v>14670000</v>
      </c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  <c r="IW31" s="69"/>
    </row>
    <row r="32" customFormat="false" ht="15.75" hidden="false" customHeight="false" outlineLevel="0" collapsed="false">
      <c r="A32" s="71" t="s">
        <v>50</v>
      </c>
      <c r="B32" s="40" t="n">
        <v>28</v>
      </c>
      <c r="C32" s="62"/>
      <c r="D32" s="63"/>
      <c r="E32" s="42" t="n">
        <v>0.099</v>
      </c>
      <c r="F32" s="65"/>
      <c r="G32" s="23"/>
      <c r="H32" s="54" t="n">
        <f aca="false">N32*E32*B32/365</f>
        <v>111411.616438356</v>
      </c>
      <c r="I32" s="59"/>
      <c r="J32" s="60"/>
      <c r="K32" s="45"/>
      <c r="L32" s="55"/>
      <c r="M32" s="55"/>
      <c r="N32" s="45" t="n">
        <f aca="false">N31+K32+M32</f>
        <v>14670000</v>
      </c>
      <c r="O32" s="58" t="n">
        <f aca="false">O31+K32</f>
        <v>14670000</v>
      </c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  <c r="IW32" s="69"/>
    </row>
    <row r="33" customFormat="false" ht="15.75" hidden="false" customHeight="false" outlineLevel="0" collapsed="false">
      <c r="A33" s="61" t="s">
        <v>51</v>
      </c>
      <c r="B33" s="62" t="n">
        <f aca="false">B32</f>
        <v>28</v>
      </c>
      <c r="C33" s="62"/>
      <c r="D33" s="63"/>
      <c r="E33" s="42"/>
      <c r="F33" s="65"/>
      <c r="G33" s="23"/>
      <c r="H33" s="66" t="n">
        <f aca="false">SUM(H32)</f>
        <v>111411.616438356</v>
      </c>
      <c r="I33" s="59" t="n">
        <f aca="false">10%*H33</f>
        <v>11141.1616438356</v>
      </c>
      <c r="J33" s="60" t="n">
        <f aca="false">H33-I33</f>
        <v>100270.454794521</v>
      </c>
      <c r="K33" s="72"/>
      <c r="L33" s="73" t="n">
        <v>0</v>
      </c>
      <c r="M33" s="45" t="n">
        <f aca="false">H33</f>
        <v>111411.616438356</v>
      </c>
      <c r="N33" s="45" t="n">
        <f aca="false">N32+K33+M33</f>
        <v>14781411.6164384</v>
      </c>
      <c r="O33" s="58" t="n">
        <f aca="false">O32+K33</f>
        <v>14670000</v>
      </c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  <c r="IW33" s="69"/>
    </row>
    <row r="34" customFormat="false" ht="15.75" hidden="false" customHeight="false" outlineLevel="0" collapsed="false">
      <c r="A34" s="71" t="s">
        <v>52</v>
      </c>
      <c r="B34" s="40" t="n">
        <v>31</v>
      </c>
      <c r="C34" s="62"/>
      <c r="D34" s="63"/>
      <c r="E34" s="42" t="n">
        <v>0.099</v>
      </c>
      <c r="F34" s="65"/>
      <c r="G34" s="23"/>
      <c r="H34" s="54" t="n">
        <f aca="false">N34*E34*B34/365</f>
        <v>124285.348632464</v>
      </c>
      <c r="I34" s="59"/>
      <c r="J34" s="60"/>
      <c r="K34" s="72"/>
      <c r="L34" s="73"/>
      <c r="M34" s="45"/>
      <c r="N34" s="45" t="n">
        <f aca="false">N33+K34+M34</f>
        <v>14781411.6164384</v>
      </c>
      <c r="O34" s="58" t="n">
        <f aca="false">O33+K34</f>
        <v>14670000</v>
      </c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</row>
    <row r="35" customFormat="false" ht="15.75" hidden="false" customHeight="false" outlineLevel="0" collapsed="false">
      <c r="A35" s="61" t="s">
        <v>53</v>
      </c>
      <c r="B35" s="62" t="n">
        <f aca="false">B34</f>
        <v>31</v>
      </c>
      <c r="C35" s="62"/>
      <c r="D35" s="63"/>
      <c r="E35" s="42"/>
      <c r="F35" s="65"/>
      <c r="G35" s="23"/>
      <c r="H35" s="66" t="n">
        <f aca="false">H34</f>
        <v>124285.348632464</v>
      </c>
      <c r="I35" s="59" t="n">
        <f aca="false">10%*H35</f>
        <v>12428.5348632464</v>
      </c>
      <c r="J35" s="60" t="n">
        <f aca="false">H35-I35</f>
        <v>111856.813769218</v>
      </c>
      <c r="K35" s="72"/>
      <c r="L35" s="73" t="n">
        <v>0</v>
      </c>
      <c r="M35" s="45" t="n">
        <f aca="false">H35</f>
        <v>124285.348632464</v>
      </c>
      <c r="N35" s="45" t="n">
        <f aca="false">N34+K35+M35</f>
        <v>14905696.9650708</v>
      </c>
      <c r="O35" s="58" t="n">
        <f aca="false">O34+K35</f>
        <v>14670000</v>
      </c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</row>
    <row r="36" customFormat="false" ht="15.75" hidden="false" customHeight="false" outlineLevel="0" collapsed="false">
      <c r="A36" s="71" t="s">
        <v>54</v>
      </c>
      <c r="B36" s="40" t="n">
        <v>30</v>
      </c>
      <c r="C36" s="62"/>
      <c r="D36" s="63"/>
      <c r="E36" s="42" t="n">
        <v>0.099</v>
      </c>
      <c r="F36" s="65"/>
      <c r="G36" s="23"/>
      <c r="H36" s="54" t="n">
        <f aca="false">N36*E36*B36/365</f>
        <v>121287.452017152</v>
      </c>
      <c r="I36" s="59"/>
      <c r="J36" s="60"/>
      <c r="K36" s="72"/>
      <c r="L36" s="73"/>
      <c r="M36" s="45"/>
      <c r="N36" s="45" t="n">
        <f aca="false">N35+K36+M36</f>
        <v>14905696.9650708</v>
      </c>
      <c r="O36" s="58" t="n">
        <f aca="false">O35+K36</f>
        <v>14670000</v>
      </c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</row>
    <row r="37" customFormat="false" ht="15.75" hidden="false" customHeight="false" outlineLevel="0" collapsed="false">
      <c r="A37" s="61" t="s">
        <v>55</v>
      </c>
      <c r="B37" s="62" t="n">
        <f aca="false">B36</f>
        <v>30</v>
      </c>
      <c r="C37" s="62"/>
      <c r="D37" s="63"/>
      <c r="E37" s="42"/>
      <c r="F37" s="65"/>
      <c r="G37" s="23"/>
      <c r="H37" s="66" t="n">
        <f aca="false">H36</f>
        <v>121287.452017152</v>
      </c>
      <c r="I37" s="59" t="n">
        <f aca="false">10%*H37</f>
        <v>12128.7452017152</v>
      </c>
      <c r="J37" s="60" t="n">
        <f aca="false">H37-I37</f>
        <v>109158.706815436</v>
      </c>
      <c r="K37" s="72"/>
      <c r="L37" s="73" t="n">
        <v>0</v>
      </c>
      <c r="M37" s="45" t="n">
        <f aca="false">H37</f>
        <v>121287.452017152</v>
      </c>
      <c r="N37" s="45" t="n">
        <f aca="false">N36+K37+M37</f>
        <v>15026984.417088</v>
      </c>
      <c r="O37" s="58" t="n">
        <f aca="false">O36+K37</f>
        <v>14670000</v>
      </c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</row>
    <row r="38" customFormat="false" ht="15.75" hidden="false" customHeight="false" outlineLevel="0" collapsed="false">
      <c r="A38" s="71" t="s">
        <v>56</v>
      </c>
      <c r="B38" s="40" t="n">
        <v>31</v>
      </c>
      <c r="C38" s="62"/>
      <c r="D38" s="63"/>
      <c r="E38" s="42" t="n">
        <v>0.099</v>
      </c>
      <c r="F38" s="65"/>
      <c r="G38" s="23"/>
      <c r="H38" s="54" t="n">
        <f aca="false">N38*E38*B38/365</f>
        <v>126350.178564501</v>
      </c>
      <c r="I38" s="45"/>
      <c r="J38" s="46"/>
      <c r="K38" s="72"/>
      <c r="L38" s="73"/>
      <c r="M38" s="46"/>
      <c r="N38" s="45" t="n">
        <f aca="false">N37+K38+M38</f>
        <v>15026984.417088</v>
      </c>
      <c r="O38" s="58" t="n">
        <f aca="false">O37+K38</f>
        <v>14670000</v>
      </c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  <c r="IW38" s="69"/>
    </row>
    <row r="39" customFormat="false" ht="15.75" hidden="false" customHeight="false" outlineLevel="0" collapsed="false">
      <c r="A39" s="61" t="s">
        <v>57</v>
      </c>
      <c r="B39" s="62" t="n">
        <v>31</v>
      </c>
      <c r="C39" s="62"/>
      <c r="D39" s="63"/>
      <c r="E39" s="42"/>
      <c r="F39" s="65"/>
      <c r="G39" s="23"/>
      <c r="H39" s="66" t="n">
        <f aca="false">H38</f>
        <v>126350.178564501</v>
      </c>
      <c r="I39" s="59" t="n">
        <f aca="false">10%*H39</f>
        <v>12635.0178564501</v>
      </c>
      <c r="J39" s="60" t="n">
        <f aca="false">H39-I39</f>
        <v>113715.160708051</v>
      </c>
      <c r="K39" s="72"/>
      <c r="L39" s="73" t="n">
        <v>0</v>
      </c>
      <c r="M39" s="45" t="n">
        <f aca="false">H39</f>
        <v>126350.178564501</v>
      </c>
      <c r="N39" s="45" t="n">
        <f aca="false">N38+K39+M39</f>
        <v>15153334.5956525</v>
      </c>
      <c r="O39" s="58" t="n">
        <f aca="false">O38+K39</f>
        <v>14670000</v>
      </c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</row>
    <row r="40" customFormat="false" ht="15.75" hidden="false" customHeight="false" outlineLevel="0" collapsed="false">
      <c r="A40" s="71" t="s">
        <v>58</v>
      </c>
      <c r="B40" s="40" t="n">
        <v>30</v>
      </c>
      <c r="C40" s="40"/>
      <c r="D40" s="74"/>
      <c r="E40" s="42" t="n">
        <v>0.099</v>
      </c>
      <c r="F40" s="65"/>
      <c r="G40" s="23"/>
      <c r="H40" s="54" t="n">
        <f aca="false">N40*E40*B40/365</f>
        <v>123302.476024898</v>
      </c>
      <c r="I40" s="45"/>
      <c r="J40" s="46"/>
      <c r="K40" s="72"/>
      <c r="L40" s="73"/>
      <c r="M40" s="46"/>
      <c r="N40" s="45" t="n">
        <f aca="false">N39+K40+M40</f>
        <v>15153334.5956525</v>
      </c>
      <c r="O40" s="58" t="n">
        <f aca="false">O39+K40</f>
        <v>14670000</v>
      </c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</row>
    <row r="41" customFormat="false" ht="15.75" hidden="false" customHeight="false" outlineLevel="0" collapsed="false">
      <c r="A41" s="61" t="s">
        <v>59</v>
      </c>
      <c r="B41" s="62" t="n">
        <f aca="false">B40</f>
        <v>30</v>
      </c>
      <c r="C41" s="62"/>
      <c r="D41" s="63"/>
      <c r="E41" s="42"/>
      <c r="F41" s="65"/>
      <c r="G41" s="23"/>
      <c r="H41" s="66" t="n">
        <f aca="false">H40</f>
        <v>123302.476024898</v>
      </c>
      <c r="I41" s="59" t="n">
        <f aca="false">10%*H41</f>
        <v>12330.2476024898</v>
      </c>
      <c r="J41" s="60" t="n">
        <f aca="false">H41-I41</f>
        <v>110972.228422408</v>
      </c>
      <c r="K41" s="72"/>
      <c r="L41" s="73" t="n">
        <v>0</v>
      </c>
      <c r="M41" s="45" t="n">
        <f aca="false">H41</f>
        <v>123302.476024898</v>
      </c>
      <c r="N41" s="45" t="n">
        <f aca="false">N40+K41+M41</f>
        <v>15276637.0716774</v>
      </c>
      <c r="O41" s="58" t="n">
        <f aca="false">O40+K41</f>
        <v>14670000</v>
      </c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</row>
    <row r="42" customFormat="false" ht="15.75" hidden="false" customHeight="false" outlineLevel="0" collapsed="false">
      <c r="A42" s="71" t="s">
        <v>60</v>
      </c>
      <c r="B42" s="40" t="n">
        <v>31</v>
      </c>
      <c r="C42" s="40"/>
      <c r="D42" s="74"/>
      <c r="E42" s="42" t="n">
        <v>0.099</v>
      </c>
      <c r="F42" s="65"/>
      <c r="G42" s="23"/>
      <c r="H42" s="54" t="n">
        <f aca="false">N42*E42*B42/365</f>
        <v>128449.312802679</v>
      </c>
      <c r="I42" s="59"/>
      <c r="J42" s="60"/>
      <c r="K42" s="46"/>
      <c r="L42" s="73"/>
      <c r="M42" s="55"/>
      <c r="N42" s="45" t="n">
        <f aca="false">N41+K42+M42</f>
        <v>15276637.0716774</v>
      </c>
      <c r="O42" s="58" t="n">
        <f aca="false">O41+K42</f>
        <v>14670000</v>
      </c>
      <c r="P42" s="67"/>
      <c r="Q42" s="0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</row>
    <row r="43" customFormat="false" ht="15.75" hidden="false" customHeight="false" outlineLevel="0" collapsed="false">
      <c r="A43" s="61" t="s">
        <v>31</v>
      </c>
      <c r="B43" s="62" t="n">
        <v>31</v>
      </c>
      <c r="C43" s="62"/>
      <c r="D43" s="63"/>
      <c r="E43" s="42"/>
      <c r="F43" s="65"/>
      <c r="G43" s="23"/>
      <c r="H43" s="66" t="n">
        <f aca="false">H42</f>
        <v>128449.312802679</v>
      </c>
      <c r="I43" s="59" t="n">
        <f aca="false">10%*H43</f>
        <v>12844.9312802679</v>
      </c>
      <c r="J43" s="60" t="n">
        <f aca="false">H43-I43</f>
        <v>115604.381522411</v>
      </c>
      <c r="K43" s="46"/>
      <c r="L43" s="73" t="n">
        <v>0</v>
      </c>
      <c r="M43" s="45" t="n">
        <f aca="false">H43</f>
        <v>128449.312802679</v>
      </c>
      <c r="N43" s="45" t="n">
        <f aca="false">N42+K43+M43</f>
        <v>15405086.3844801</v>
      </c>
      <c r="O43" s="58" t="n">
        <f aca="false">O42+K43</f>
        <v>14670000</v>
      </c>
      <c r="P43" s="67"/>
      <c r="Q43" s="0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</row>
    <row r="44" customFormat="false" ht="15.75" hidden="false" customHeight="false" outlineLevel="0" collapsed="false">
      <c r="A44" s="71" t="s">
        <v>61</v>
      </c>
      <c r="B44" s="40" t="n">
        <v>8</v>
      </c>
      <c r="C44" s="40"/>
      <c r="D44" s="74"/>
      <c r="E44" s="42" t="n">
        <v>0.099</v>
      </c>
      <c r="F44" s="65"/>
      <c r="G44" s="23"/>
      <c r="H44" s="54" t="n">
        <f aca="false">N44*E44*B44/365</f>
        <v>33426.9271685156</v>
      </c>
      <c r="I44" s="45"/>
      <c r="J44" s="46"/>
      <c r="K44" s="46"/>
      <c r="L44" s="55"/>
      <c r="M44" s="45"/>
      <c r="N44" s="45" t="n">
        <f aca="false">N43+K44+M44</f>
        <v>15405086.3844801</v>
      </c>
      <c r="O44" s="58" t="n">
        <f aca="false">O43+K44</f>
        <v>14670000</v>
      </c>
      <c r="P44" s="67"/>
      <c r="Q44" s="75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  <c r="IW44" s="69"/>
    </row>
    <row r="45" customFormat="false" ht="15.75" hidden="false" customHeight="false" outlineLevel="0" collapsed="false">
      <c r="A45" s="71" t="s">
        <v>62</v>
      </c>
      <c r="B45" s="62"/>
      <c r="C45" s="62"/>
      <c r="D45" s="63"/>
      <c r="E45" s="42"/>
      <c r="F45" s="65"/>
      <c r="G45" s="23"/>
      <c r="H45" s="66"/>
      <c r="I45" s="59"/>
      <c r="J45" s="60"/>
      <c r="K45" s="46" t="n">
        <v>-14005547.11</v>
      </c>
      <c r="L45" s="45" t="n">
        <v>0</v>
      </c>
      <c r="M45" s="45" t="n">
        <f aca="false">J45+L45</f>
        <v>0</v>
      </c>
      <c r="N45" s="45" t="n">
        <f aca="false">N44+K45+M45</f>
        <v>1399539.27448005</v>
      </c>
      <c r="O45" s="58" t="n">
        <f aca="false">O44+K45</f>
        <v>664452.890000001</v>
      </c>
      <c r="P45" s="67"/>
      <c r="Q45" s="0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</row>
    <row r="46" customFormat="false" ht="15.75" hidden="false" customHeight="false" outlineLevel="0" collapsed="false">
      <c r="A46" s="71" t="s">
        <v>63</v>
      </c>
      <c r="B46" s="40" t="n">
        <v>23</v>
      </c>
      <c r="C46" s="62"/>
      <c r="D46" s="63"/>
      <c r="E46" s="42" t="n">
        <v>0.099</v>
      </c>
      <c r="F46" s="65"/>
      <c r="G46" s="23"/>
      <c r="H46" s="54" t="n">
        <f aca="false">N46*E46*B46/365</f>
        <v>8730.82446024952</v>
      </c>
      <c r="I46" s="59"/>
      <c r="J46" s="60"/>
      <c r="K46" s="46"/>
      <c r="L46" s="45"/>
      <c r="M46" s="45"/>
      <c r="N46" s="45" t="n">
        <f aca="false">N45+K46+M46</f>
        <v>1399539.27448005</v>
      </c>
      <c r="O46" s="58" t="n">
        <f aca="false">O45+K46</f>
        <v>664452.890000001</v>
      </c>
      <c r="P46" s="67"/>
      <c r="Q46" s="0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</row>
    <row r="47" customFormat="false" ht="15.75" hidden="false" customHeight="false" outlineLevel="0" collapsed="false">
      <c r="A47" s="61" t="s">
        <v>34</v>
      </c>
      <c r="B47" s="62" t="n">
        <f aca="false">SUM(B44:B46)</f>
        <v>31</v>
      </c>
      <c r="C47" s="62"/>
      <c r="D47" s="63"/>
      <c r="E47" s="42"/>
      <c r="F47" s="65"/>
      <c r="G47" s="23"/>
      <c r="H47" s="66" t="n">
        <f aca="false">SUM(H44:H46)</f>
        <v>42157.7516287651</v>
      </c>
      <c r="I47" s="59" t="n">
        <f aca="false">10%*H47</f>
        <v>4215.77516287651</v>
      </c>
      <c r="J47" s="60" t="n">
        <f aca="false">H47-I47</f>
        <v>37941.9764658886</v>
      </c>
      <c r="K47" s="46"/>
      <c r="L47" s="45" t="n">
        <v>0</v>
      </c>
      <c r="M47" s="45" t="n">
        <f aca="false">H47</f>
        <v>42157.7516287651</v>
      </c>
      <c r="N47" s="45" t="n">
        <f aca="false">N46+K47+M47</f>
        <v>1441697.02610882</v>
      </c>
      <c r="O47" s="58" t="n">
        <f aca="false">O46+K47</f>
        <v>664452.890000001</v>
      </c>
      <c r="P47" s="67"/>
      <c r="Q47" s="0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</row>
    <row r="48" customFormat="false" ht="15.75" hidden="false" customHeight="false" outlineLevel="0" collapsed="false">
      <c r="A48" s="71" t="s">
        <v>64</v>
      </c>
      <c r="B48" s="40" t="n">
        <v>21</v>
      </c>
      <c r="C48" s="62"/>
      <c r="D48" s="63"/>
      <c r="E48" s="42" t="n">
        <v>0.099</v>
      </c>
      <c r="F48" s="65"/>
      <c r="G48" s="23"/>
      <c r="H48" s="54" t="n">
        <f aca="false">N48*E48*B48/365</f>
        <v>8211.74826652117</v>
      </c>
      <c r="I48" s="59"/>
      <c r="J48" s="60"/>
      <c r="K48" s="46"/>
      <c r="L48" s="45"/>
      <c r="M48" s="45"/>
      <c r="N48" s="45" t="n">
        <f aca="false">N47+K48+M48</f>
        <v>1441697.02610882</v>
      </c>
      <c r="O48" s="58" t="n">
        <f aca="false">O47+K48</f>
        <v>664452.890000001</v>
      </c>
      <c r="P48" s="67"/>
      <c r="Q48" s="0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  <c r="IU48" s="69"/>
      <c r="IV48" s="69"/>
      <c r="IW48" s="69"/>
    </row>
    <row r="49" customFormat="false" ht="15.75" hidden="false" customHeight="false" outlineLevel="0" collapsed="false">
      <c r="A49" s="71" t="s">
        <v>65</v>
      </c>
      <c r="B49" s="62"/>
      <c r="C49" s="62"/>
      <c r="D49" s="63"/>
      <c r="E49" s="42"/>
      <c r="F49" s="65"/>
      <c r="G49" s="23"/>
      <c r="H49" s="66"/>
      <c r="I49" s="59"/>
      <c r="J49" s="60"/>
      <c r="K49" s="46" t="n">
        <f aca="false">-400000</f>
        <v>-400000</v>
      </c>
      <c r="L49" s="45" t="n">
        <v>0</v>
      </c>
      <c r="M49" s="45" t="n">
        <f aca="false">J49+L49</f>
        <v>0</v>
      </c>
      <c r="N49" s="45" t="n">
        <f aca="false">N48+K49+M49</f>
        <v>1041697.02610882</v>
      </c>
      <c r="O49" s="58" t="n">
        <f aca="false">O48+K49</f>
        <v>264452.890000001</v>
      </c>
      <c r="P49" s="67"/>
      <c r="Q49" s="0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  <c r="IW49" s="69"/>
    </row>
    <row r="50" customFormat="false" ht="15.75" hidden="false" customHeight="false" outlineLevel="0" collapsed="false">
      <c r="A50" s="71" t="s">
        <v>66</v>
      </c>
      <c r="B50" s="40" t="n">
        <v>9</v>
      </c>
      <c r="C50" s="62"/>
      <c r="D50" s="63"/>
      <c r="E50" s="42" t="n">
        <v>0.099</v>
      </c>
      <c r="F50" s="65"/>
      <c r="G50" s="23"/>
      <c r="H50" s="54" t="n">
        <f aca="false">N50*E50*B50/365</f>
        <v>2542.88232948755</v>
      </c>
      <c r="I50" s="59"/>
      <c r="J50" s="60"/>
      <c r="K50" s="46"/>
      <c r="L50" s="45"/>
      <c r="M50" s="45"/>
      <c r="N50" s="45" t="n">
        <f aca="false">N49+K50+M50</f>
        <v>1041697.02610882</v>
      </c>
      <c r="O50" s="58" t="n">
        <f aca="false">O49+K50</f>
        <v>264452.890000001</v>
      </c>
      <c r="P50" s="67"/>
      <c r="Q50" s="0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  <c r="IW50" s="69"/>
    </row>
    <row r="51" customFormat="false" ht="15.75" hidden="false" customHeight="false" outlineLevel="0" collapsed="false">
      <c r="A51" s="61" t="s">
        <v>37</v>
      </c>
      <c r="B51" s="62" t="n">
        <f aca="false">SUM(B48:B50)</f>
        <v>30</v>
      </c>
      <c r="C51" s="62"/>
      <c r="D51" s="63"/>
      <c r="E51" s="42"/>
      <c r="F51" s="65"/>
      <c r="G51" s="23"/>
      <c r="H51" s="66" t="n">
        <f aca="false">SUM(H48:H50)</f>
        <v>10754.6305960087</v>
      </c>
      <c r="I51" s="59" t="n">
        <f aca="false">10%*H51</f>
        <v>1075.46305960087</v>
      </c>
      <c r="J51" s="60" t="n">
        <f aca="false">H51-I51</f>
        <v>9679.16753640785</v>
      </c>
      <c r="K51" s="46"/>
      <c r="L51" s="45" t="n">
        <v>0</v>
      </c>
      <c r="M51" s="45" t="n">
        <f aca="false">H51</f>
        <v>10754.6305960087</v>
      </c>
      <c r="N51" s="45" t="n">
        <f aca="false">N50+K51+M51</f>
        <v>1052451.65670482</v>
      </c>
      <c r="O51" s="58" t="n">
        <f aca="false">O50+K51</f>
        <v>264452.890000001</v>
      </c>
      <c r="P51" s="67"/>
      <c r="Q51" s="0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</row>
    <row r="52" customFormat="false" ht="15.75" hidden="false" customHeight="false" outlineLevel="0" collapsed="false">
      <c r="A52" s="71" t="s">
        <v>67</v>
      </c>
      <c r="B52" s="40" t="n">
        <v>31</v>
      </c>
      <c r="C52" s="62"/>
      <c r="D52" s="63"/>
      <c r="E52" s="42" t="n">
        <v>0.099</v>
      </c>
      <c r="F52" s="65"/>
      <c r="G52" s="23"/>
      <c r="H52" s="54" t="n">
        <f aca="false">N52*E52*B52/365</f>
        <v>8849.24420390988</v>
      </c>
      <c r="I52" s="59"/>
      <c r="J52" s="60"/>
      <c r="K52" s="46"/>
      <c r="L52" s="45"/>
      <c r="M52" s="45"/>
      <c r="N52" s="45" t="n">
        <f aca="false">N51+K52+M52</f>
        <v>1052451.65670482</v>
      </c>
      <c r="O52" s="58" t="n">
        <f aca="false">O51+K52</f>
        <v>264452.890000001</v>
      </c>
      <c r="P52" s="67"/>
      <c r="Q52" s="0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  <c r="IW52" s="69"/>
    </row>
    <row r="53" customFormat="false" ht="15.75" hidden="false" customHeight="false" outlineLevel="0" collapsed="false">
      <c r="A53" s="61" t="s">
        <v>40</v>
      </c>
      <c r="B53" s="62" t="n">
        <f aca="false">SUM(B52)</f>
        <v>31</v>
      </c>
      <c r="C53" s="62"/>
      <c r="D53" s="63"/>
      <c r="E53" s="42"/>
      <c r="F53" s="65"/>
      <c r="G53" s="23"/>
      <c r="H53" s="66" t="n">
        <f aca="false">SUM(H52)</f>
        <v>8849.24420390988</v>
      </c>
      <c r="I53" s="59" t="n">
        <f aca="false">10%*H53</f>
        <v>884.924420390988</v>
      </c>
      <c r="J53" s="60" t="n">
        <f aca="false">H53-I53</f>
        <v>7964.31978351889</v>
      </c>
      <c r="K53" s="46"/>
      <c r="L53" s="45" t="n">
        <v>0</v>
      </c>
      <c r="M53" s="45" t="n">
        <f aca="false">H53</f>
        <v>8849.24420390988</v>
      </c>
      <c r="N53" s="45" t="n">
        <f aca="false">N52+K53+M53</f>
        <v>1061300.90090873</v>
      </c>
      <c r="O53" s="58" t="n">
        <f aca="false">O52+K53</f>
        <v>264452.890000001</v>
      </c>
      <c r="P53" s="67"/>
      <c r="Q53" s="0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  <c r="IW53" s="69"/>
    </row>
    <row r="54" customFormat="false" ht="15.75" hidden="false" customHeight="false" outlineLevel="0" collapsed="false">
      <c r="A54" s="71" t="s">
        <v>68</v>
      </c>
      <c r="B54" s="40" t="n">
        <v>30</v>
      </c>
      <c r="C54" s="62"/>
      <c r="D54" s="63"/>
      <c r="E54" s="42" t="n">
        <v>0.099</v>
      </c>
      <c r="F54" s="65"/>
      <c r="G54" s="23"/>
      <c r="H54" s="54" t="n">
        <f aca="false">N54*E54*B54/365</f>
        <v>8635.79089232586</v>
      </c>
      <c r="I54" s="59"/>
      <c r="J54" s="60"/>
      <c r="K54" s="46"/>
      <c r="L54" s="45"/>
      <c r="M54" s="45"/>
      <c r="N54" s="45" t="n">
        <f aca="false">N53+K54+M54</f>
        <v>1061300.90090873</v>
      </c>
      <c r="O54" s="58" t="n">
        <f aca="false">O53+K54</f>
        <v>264452.890000001</v>
      </c>
      <c r="P54" s="67"/>
      <c r="Q54" s="0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  <c r="IW54" s="69"/>
    </row>
    <row r="55" customFormat="false" ht="15.75" hidden="false" customHeight="false" outlineLevel="0" collapsed="false">
      <c r="A55" s="61" t="s">
        <v>42</v>
      </c>
      <c r="B55" s="62" t="n">
        <f aca="false">SUM(B54)</f>
        <v>30</v>
      </c>
      <c r="C55" s="62"/>
      <c r="D55" s="63"/>
      <c r="E55" s="42"/>
      <c r="F55" s="65"/>
      <c r="G55" s="23"/>
      <c r="H55" s="66" t="n">
        <f aca="false">SUM(H54)</f>
        <v>8635.79089232586</v>
      </c>
      <c r="I55" s="59" t="n">
        <f aca="false">10%*H55</f>
        <v>863.579089232586</v>
      </c>
      <c r="J55" s="60" t="n">
        <f aca="false">H55-I55</f>
        <v>7772.21180309328</v>
      </c>
      <c r="K55" s="46"/>
      <c r="L55" s="45" t="n">
        <v>0</v>
      </c>
      <c r="M55" s="45" t="n">
        <f aca="false">H55</f>
        <v>8635.79089232586</v>
      </c>
      <c r="N55" s="45" t="n">
        <f aca="false">N54+K55+M55</f>
        <v>1069936.69180106</v>
      </c>
      <c r="O55" s="58" t="n">
        <f aca="false">O54+K55</f>
        <v>264452.890000001</v>
      </c>
      <c r="P55" s="67"/>
      <c r="Q55" s="0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  <c r="IW55" s="69"/>
    </row>
    <row r="56" customFormat="false" ht="15.75" hidden="false" customHeight="false" outlineLevel="0" collapsed="false">
      <c r="A56" s="71" t="s">
        <v>69</v>
      </c>
      <c r="B56" s="40" t="n">
        <v>31</v>
      </c>
      <c r="C56" s="62"/>
      <c r="D56" s="63"/>
      <c r="E56" s="42" t="n">
        <v>0.099</v>
      </c>
      <c r="F56" s="65"/>
      <c r="G56" s="23"/>
      <c r="H56" s="54" t="n">
        <f aca="false">N56*E56*B56/365</f>
        <v>8996.26221133549</v>
      </c>
      <c r="I56" s="59"/>
      <c r="J56" s="60"/>
      <c r="K56" s="46"/>
      <c r="L56" s="45"/>
      <c r="M56" s="45"/>
      <c r="N56" s="45" t="n">
        <f aca="false">N55+K56+M56</f>
        <v>1069936.69180106</v>
      </c>
      <c r="O56" s="58" t="n">
        <f aca="false">O55+K56</f>
        <v>264452.890000001</v>
      </c>
      <c r="P56" s="67"/>
      <c r="Q56" s="0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  <c r="IW56" s="69"/>
    </row>
    <row r="57" customFormat="false" ht="15.75" hidden="false" customHeight="false" outlineLevel="0" collapsed="false">
      <c r="A57" s="61" t="s">
        <v>47</v>
      </c>
      <c r="B57" s="62" t="n">
        <f aca="false">SUM(B56)</f>
        <v>31</v>
      </c>
      <c r="C57" s="62"/>
      <c r="D57" s="63"/>
      <c r="E57" s="42"/>
      <c r="F57" s="65"/>
      <c r="G57" s="23"/>
      <c r="H57" s="66" t="n">
        <f aca="false">SUM(H56)</f>
        <v>8996.26221133549</v>
      </c>
      <c r="I57" s="59" t="n">
        <f aca="false">10%*H57</f>
        <v>899.626221133549</v>
      </c>
      <c r="J57" s="60" t="n">
        <f aca="false">H57-I57</f>
        <v>8096.63599020194</v>
      </c>
      <c r="K57" s="46"/>
      <c r="L57" s="45" t="n">
        <v>0</v>
      </c>
      <c r="M57" s="45" t="n">
        <f aca="false">H57</f>
        <v>8996.26221133549</v>
      </c>
      <c r="N57" s="45" t="n">
        <f aca="false">N56+K57+M57</f>
        <v>1078932.9540124</v>
      </c>
      <c r="O57" s="58" t="n">
        <f aca="false">O56+K57</f>
        <v>264452.890000001</v>
      </c>
      <c r="P57" s="67"/>
      <c r="Q57" s="0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  <c r="IW57" s="69"/>
    </row>
    <row r="58" customFormat="false" ht="15.75" hidden="false" customHeight="false" outlineLevel="0" collapsed="false">
      <c r="A58" s="71" t="s">
        <v>70</v>
      </c>
      <c r="B58" s="40" t="n">
        <v>31</v>
      </c>
      <c r="C58" s="62"/>
      <c r="D58" s="63"/>
      <c r="E58" s="42" t="n">
        <v>0.099</v>
      </c>
      <c r="F58" s="65"/>
      <c r="G58" s="23"/>
      <c r="H58" s="54" t="n">
        <f aca="false">N58*E58*B58/365</f>
        <v>9071.9047557919</v>
      </c>
      <c r="I58" s="59"/>
      <c r="J58" s="60"/>
      <c r="K58" s="46"/>
      <c r="L58" s="45"/>
      <c r="M58" s="45"/>
      <c r="N58" s="45" t="n">
        <f aca="false">N57+K58+M58</f>
        <v>1078932.9540124</v>
      </c>
      <c r="O58" s="58" t="n">
        <f aca="false">O57+K58</f>
        <v>264452.890000001</v>
      </c>
      <c r="P58" s="67"/>
      <c r="Q58" s="0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  <c r="IW58" s="69"/>
    </row>
    <row r="59" customFormat="false" ht="15.75" hidden="false" customHeight="false" outlineLevel="0" collapsed="false">
      <c r="A59" s="61" t="s">
        <v>49</v>
      </c>
      <c r="B59" s="62" t="n">
        <f aca="false">SUM(B58)</f>
        <v>31</v>
      </c>
      <c r="C59" s="62"/>
      <c r="D59" s="63"/>
      <c r="E59" s="42"/>
      <c r="F59" s="65"/>
      <c r="G59" s="23"/>
      <c r="H59" s="66" t="n">
        <f aca="false">SUM(H58)</f>
        <v>9071.9047557919</v>
      </c>
      <c r="I59" s="59" t="n">
        <f aca="false">10%*H59</f>
        <v>907.19047557919</v>
      </c>
      <c r="J59" s="60" t="n">
        <f aca="false">H59-I59</f>
        <v>8164.71428021271</v>
      </c>
      <c r="K59" s="46"/>
      <c r="L59" s="45" t="n">
        <v>0</v>
      </c>
      <c r="M59" s="45" t="n">
        <f aca="false">H59</f>
        <v>9071.9047557919</v>
      </c>
      <c r="N59" s="45" t="n">
        <f aca="false">N58+K59+M59</f>
        <v>1088004.85876819</v>
      </c>
      <c r="O59" s="58" t="n">
        <f aca="false">O58+K59</f>
        <v>264452.890000001</v>
      </c>
      <c r="P59" s="67"/>
      <c r="Q59" s="0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  <c r="GX59" s="69"/>
      <c r="GY59" s="69"/>
      <c r="GZ59" s="69"/>
      <c r="HA59" s="69"/>
      <c r="HB59" s="69"/>
      <c r="HC59" s="69"/>
      <c r="HD59" s="69"/>
      <c r="HE59" s="69"/>
      <c r="HF59" s="69"/>
      <c r="HG59" s="69"/>
      <c r="HH59" s="69"/>
      <c r="HI59" s="69"/>
      <c r="HJ59" s="69"/>
      <c r="HK59" s="69"/>
      <c r="HL59" s="69"/>
      <c r="HM59" s="69"/>
      <c r="HN59" s="69"/>
      <c r="HO59" s="69"/>
      <c r="HP59" s="69"/>
      <c r="HQ59" s="69"/>
      <c r="HR59" s="69"/>
      <c r="HS59" s="69"/>
      <c r="HT59" s="69"/>
      <c r="HU59" s="69"/>
      <c r="HV59" s="69"/>
      <c r="HW59" s="69"/>
      <c r="HX59" s="69"/>
      <c r="HY59" s="69"/>
      <c r="HZ59" s="69"/>
      <c r="IA59" s="69"/>
      <c r="IB59" s="69"/>
      <c r="IC59" s="69"/>
      <c r="ID59" s="69"/>
      <c r="IE59" s="69"/>
      <c r="IF59" s="69"/>
      <c r="IG59" s="69"/>
      <c r="IH59" s="69"/>
      <c r="II59" s="69"/>
      <c r="IJ59" s="69"/>
      <c r="IK59" s="69"/>
      <c r="IL59" s="69"/>
      <c r="IM59" s="69"/>
      <c r="IN59" s="69"/>
      <c r="IO59" s="69"/>
      <c r="IP59" s="69"/>
      <c r="IQ59" s="69"/>
      <c r="IR59" s="69"/>
      <c r="IS59" s="69"/>
      <c r="IT59" s="69"/>
      <c r="IU59" s="69"/>
      <c r="IV59" s="69"/>
      <c r="IW59" s="69"/>
    </row>
    <row r="60" customFormat="false" ht="15.75" hidden="false" customHeight="false" outlineLevel="0" collapsed="false">
      <c r="A60" s="71" t="s">
        <v>71</v>
      </c>
      <c r="B60" s="40" t="n">
        <v>29</v>
      </c>
      <c r="C60" s="62"/>
      <c r="D60" s="63"/>
      <c r="E60" s="42" t="n">
        <v>0.099</v>
      </c>
      <c r="F60" s="65"/>
      <c r="G60" s="23"/>
      <c r="H60" s="54" t="n">
        <f aca="false">N60*E60*B60/365</f>
        <v>8557.97794389991</v>
      </c>
      <c r="I60" s="59"/>
      <c r="J60" s="60"/>
      <c r="K60" s="46"/>
      <c r="L60" s="45"/>
      <c r="M60" s="45"/>
      <c r="N60" s="45" t="n">
        <f aca="false">N59+K60+M60</f>
        <v>1088004.85876819</v>
      </c>
      <c r="O60" s="58" t="n">
        <f aca="false">O59+K60</f>
        <v>264452.890000001</v>
      </c>
      <c r="P60" s="67"/>
      <c r="Q60" s="0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  <c r="HN60" s="69"/>
      <c r="HO60" s="69"/>
      <c r="HP60" s="69"/>
      <c r="HQ60" s="69"/>
      <c r="HR60" s="69"/>
      <c r="HS60" s="69"/>
      <c r="HT60" s="69"/>
      <c r="HU60" s="69"/>
      <c r="HV60" s="69"/>
      <c r="HW60" s="69"/>
      <c r="HX60" s="69"/>
      <c r="HY60" s="69"/>
      <c r="HZ60" s="69"/>
      <c r="IA60" s="69"/>
      <c r="IB60" s="69"/>
      <c r="IC60" s="69"/>
      <c r="ID60" s="69"/>
      <c r="IE60" s="69"/>
      <c r="IF60" s="69"/>
      <c r="IG60" s="69"/>
      <c r="IH60" s="69"/>
      <c r="II60" s="69"/>
      <c r="IJ60" s="69"/>
      <c r="IK60" s="69"/>
      <c r="IL60" s="69"/>
      <c r="IM60" s="69"/>
      <c r="IN60" s="69"/>
      <c r="IO60" s="69"/>
      <c r="IP60" s="69"/>
      <c r="IQ60" s="69"/>
      <c r="IR60" s="69"/>
      <c r="IS60" s="69"/>
      <c r="IT60" s="69"/>
      <c r="IU60" s="69"/>
      <c r="IV60" s="69"/>
      <c r="IW60" s="69"/>
    </row>
    <row r="61" customFormat="false" ht="15.75" hidden="false" customHeight="false" outlineLevel="0" collapsed="false">
      <c r="A61" s="61" t="s">
        <v>51</v>
      </c>
      <c r="B61" s="62" t="n">
        <f aca="false">SUM(B60)</f>
        <v>29</v>
      </c>
      <c r="C61" s="62"/>
      <c r="D61" s="63"/>
      <c r="E61" s="42"/>
      <c r="F61" s="65"/>
      <c r="G61" s="23"/>
      <c r="H61" s="66" t="n">
        <f aca="false">SUM(H60)</f>
        <v>8557.97794389991</v>
      </c>
      <c r="I61" s="59" t="n">
        <f aca="false">10%*H61</f>
        <v>855.797794389991</v>
      </c>
      <c r="J61" s="60" t="n">
        <f aca="false">H61-I61</f>
        <v>7702.18014950992</v>
      </c>
      <c r="K61" s="46"/>
      <c r="L61" s="45" t="n">
        <v>0</v>
      </c>
      <c r="M61" s="45" t="n">
        <f aca="false">H61</f>
        <v>8557.97794389991</v>
      </c>
      <c r="N61" s="45" t="n">
        <f aca="false">N60+K61+M61</f>
        <v>1096562.83671209</v>
      </c>
      <c r="O61" s="58" t="n">
        <f aca="false">O60+K61</f>
        <v>264452.890000001</v>
      </c>
      <c r="P61" s="67"/>
      <c r="Q61" s="0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69"/>
      <c r="FC61" s="69"/>
      <c r="FD61" s="69"/>
      <c r="FE61" s="69"/>
      <c r="FF61" s="69"/>
      <c r="FG61" s="69"/>
      <c r="FH61" s="69"/>
      <c r="FI61" s="69"/>
      <c r="FJ61" s="69"/>
      <c r="FK61" s="69"/>
      <c r="FL61" s="69"/>
      <c r="FM61" s="69"/>
      <c r="FN61" s="69"/>
      <c r="FO61" s="69"/>
      <c r="FP61" s="69"/>
      <c r="FQ61" s="69"/>
      <c r="FR61" s="69"/>
      <c r="FS61" s="69"/>
      <c r="FT61" s="69"/>
      <c r="FU61" s="69"/>
      <c r="FV61" s="69"/>
      <c r="FW61" s="69"/>
      <c r="FX61" s="69"/>
      <c r="FY61" s="69"/>
      <c r="FZ61" s="69"/>
      <c r="GA61" s="69"/>
      <c r="GB61" s="69"/>
      <c r="GC61" s="69"/>
      <c r="GD61" s="69"/>
      <c r="GE61" s="69"/>
      <c r="GF61" s="69"/>
      <c r="GG61" s="69"/>
      <c r="GH61" s="69"/>
      <c r="GI61" s="69"/>
      <c r="GJ61" s="69"/>
      <c r="GK61" s="69"/>
      <c r="GL61" s="69"/>
      <c r="GM61" s="69"/>
      <c r="GN61" s="69"/>
      <c r="GO61" s="69"/>
      <c r="GP61" s="69"/>
      <c r="GQ61" s="69"/>
      <c r="GR61" s="69"/>
      <c r="GS61" s="69"/>
      <c r="GT61" s="69"/>
      <c r="GU61" s="69"/>
      <c r="GV61" s="69"/>
      <c r="GW61" s="69"/>
      <c r="GX61" s="69"/>
      <c r="GY61" s="69"/>
      <c r="GZ61" s="69"/>
      <c r="HA61" s="69"/>
      <c r="HB61" s="69"/>
      <c r="HC61" s="69"/>
      <c r="HD61" s="69"/>
      <c r="HE61" s="69"/>
      <c r="HF61" s="69"/>
      <c r="HG61" s="69"/>
      <c r="HH61" s="69"/>
      <c r="HI61" s="69"/>
      <c r="HJ61" s="69"/>
      <c r="HK61" s="69"/>
      <c r="HL61" s="69"/>
      <c r="HM61" s="69"/>
      <c r="HN61" s="69"/>
      <c r="HO61" s="69"/>
      <c r="HP61" s="69"/>
      <c r="HQ61" s="69"/>
      <c r="HR61" s="69"/>
      <c r="HS61" s="69"/>
      <c r="HT61" s="69"/>
      <c r="HU61" s="69"/>
      <c r="HV61" s="69"/>
      <c r="HW61" s="69"/>
      <c r="HX61" s="69"/>
      <c r="HY61" s="69"/>
      <c r="HZ61" s="69"/>
      <c r="IA61" s="69"/>
      <c r="IB61" s="69"/>
      <c r="IC61" s="69"/>
      <c r="ID61" s="69"/>
      <c r="IE61" s="69"/>
      <c r="IF61" s="69"/>
      <c r="IG61" s="69"/>
      <c r="IH61" s="69"/>
      <c r="II61" s="69"/>
      <c r="IJ61" s="69"/>
      <c r="IK61" s="69"/>
      <c r="IL61" s="69"/>
      <c r="IM61" s="69"/>
      <c r="IN61" s="69"/>
      <c r="IO61" s="69"/>
      <c r="IP61" s="69"/>
      <c r="IQ61" s="69"/>
      <c r="IR61" s="69"/>
      <c r="IS61" s="69"/>
      <c r="IT61" s="69"/>
      <c r="IU61" s="69"/>
      <c r="IV61" s="69"/>
      <c r="IW61" s="69"/>
    </row>
    <row r="62" customFormat="false" ht="15.75" hidden="false" customHeight="false" outlineLevel="0" collapsed="false">
      <c r="A62" s="71" t="s">
        <v>72</v>
      </c>
      <c r="B62" s="40" t="n">
        <v>31</v>
      </c>
      <c r="C62" s="62"/>
      <c r="D62" s="63"/>
      <c r="E62" s="42" t="n">
        <v>0.099</v>
      </c>
      <c r="F62" s="65"/>
      <c r="G62" s="23"/>
      <c r="H62" s="54" t="n">
        <f aca="false">N62*E62*B62/365</f>
        <v>9220.14067361478</v>
      </c>
      <c r="I62" s="59"/>
      <c r="J62" s="60"/>
      <c r="K62" s="46"/>
      <c r="L62" s="45"/>
      <c r="M62" s="45"/>
      <c r="N62" s="45" t="n">
        <f aca="false">N61+K62+M62</f>
        <v>1096562.83671209</v>
      </c>
      <c r="O62" s="58" t="n">
        <f aca="false">O61+K62</f>
        <v>264452.890000001</v>
      </c>
      <c r="P62" s="67"/>
      <c r="Q62" s="0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  <c r="EO62" s="69"/>
      <c r="EP62" s="69"/>
      <c r="EQ62" s="69"/>
      <c r="ER62" s="69"/>
      <c r="ES62" s="69"/>
      <c r="ET62" s="69"/>
      <c r="EU62" s="69"/>
      <c r="EV62" s="69"/>
      <c r="EW62" s="69"/>
      <c r="EX62" s="69"/>
      <c r="EY62" s="69"/>
      <c r="EZ62" s="69"/>
      <c r="FA62" s="69"/>
      <c r="FB62" s="69"/>
      <c r="FC62" s="69"/>
      <c r="FD62" s="69"/>
      <c r="FE62" s="69"/>
      <c r="FF62" s="69"/>
      <c r="FG62" s="69"/>
      <c r="FH62" s="69"/>
      <c r="FI62" s="69"/>
      <c r="FJ62" s="69"/>
      <c r="FK62" s="69"/>
      <c r="FL62" s="69"/>
      <c r="FM62" s="69"/>
      <c r="FN62" s="69"/>
      <c r="FO62" s="69"/>
      <c r="FP62" s="69"/>
      <c r="FQ62" s="69"/>
      <c r="FR62" s="69"/>
      <c r="FS62" s="69"/>
      <c r="FT62" s="69"/>
      <c r="FU62" s="69"/>
      <c r="FV62" s="69"/>
      <c r="FW62" s="69"/>
      <c r="FX62" s="69"/>
      <c r="FY62" s="69"/>
      <c r="FZ62" s="69"/>
      <c r="GA62" s="69"/>
      <c r="GB62" s="69"/>
      <c r="GC62" s="69"/>
      <c r="GD62" s="69"/>
      <c r="GE62" s="69"/>
      <c r="GF62" s="69"/>
      <c r="GG62" s="69"/>
      <c r="GH62" s="69"/>
      <c r="GI62" s="69"/>
      <c r="GJ62" s="69"/>
      <c r="GK62" s="69"/>
      <c r="GL62" s="69"/>
      <c r="GM62" s="69"/>
      <c r="GN62" s="69"/>
      <c r="GO62" s="69"/>
      <c r="GP62" s="69"/>
      <c r="GQ62" s="69"/>
      <c r="GR62" s="69"/>
      <c r="GS62" s="69"/>
      <c r="GT62" s="69"/>
      <c r="GU62" s="69"/>
      <c r="GV62" s="69"/>
      <c r="GW62" s="69"/>
      <c r="GX62" s="69"/>
      <c r="GY62" s="69"/>
      <c r="GZ62" s="69"/>
      <c r="HA62" s="69"/>
      <c r="HB62" s="69"/>
      <c r="HC62" s="69"/>
      <c r="HD62" s="69"/>
      <c r="HE62" s="69"/>
      <c r="HF62" s="69"/>
      <c r="HG62" s="69"/>
      <c r="HH62" s="69"/>
      <c r="HI62" s="69"/>
      <c r="HJ62" s="69"/>
      <c r="HK62" s="69"/>
      <c r="HL62" s="69"/>
      <c r="HM62" s="69"/>
      <c r="HN62" s="69"/>
      <c r="HO62" s="69"/>
      <c r="HP62" s="69"/>
      <c r="HQ62" s="69"/>
      <c r="HR62" s="69"/>
      <c r="HS62" s="69"/>
      <c r="HT62" s="69"/>
      <c r="HU62" s="69"/>
      <c r="HV62" s="69"/>
      <c r="HW62" s="69"/>
      <c r="HX62" s="69"/>
      <c r="HY62" s="69"/>
      <c r="HZ62" s="69"/>
      <c r="IA62" s="69"/>
      <c r="IB62" s="69"/>
      <c r="IC62" s="69"/>
      <c r="ID62" s="69"/>
      <c r="IE62" s="69"/>
      <c r="IF62" s="69"/>
      <c r="IG62" s="69"/>
      <c r="IH62" s="69"/>
      <c r="II62" s="69"/>
      <c r="IJ62" s="69"/>
      <c r="IK62" s="69"/>
      <c r="IL62" s="69"/>
      <c r="IM62" s="69"/>
      <c r="IN62" s="69"/>
      <c r="IO62" s="69"/>
      <c r="IP62" s="69"/>
      <c r="IQ62" s="69"/>
      <c r="IR62" s="69"/>
      <c r="IS62" s="69"/>
      <c r="IT62" s="69"/>
      <c r="IU62" s="69"/>
      <c r="IV62" s="69"/>
      <c r="IW62" s="69"/>
    </row>
    <row r="63" customFormat="false" ht="15.75" hidden="false" customHeight="false" outlineLevel="0" collapsed="false">
      <c r="A63" s="61" t="s">
        <v>53</v>
      </c>
      <c r="B63" s="62" t="n">
        <f aca="false">SUM(B62)</f>
        <v>31</v>
      </c>
      <c r="C63" s="62"/>
      <c r="D63" s="63"/>
      <c r="E63" s="42"/>
      <c r="F63" s="65"/>
      <c r="G63" s="23"/>
      <c r="H63" s="66" t="n">
        <f aca="false">SUM(H62)</f>
        <v>9220.14067361478</v>
      </c>
      <c r="I63" s="59" t="n">
        <f aca="false">10%*H63</f>
        <v>922.014067361478</v>
      </c>
      <c r="J63" s="60" t="n">
        <f aca="false">H63-I63</f>
        <v>8298.1266062533</v>
      </c>
      <c r="K63" s="46"/>
      <c r="L63" s="45" t="n">
        <v>0</v>
      </c>
      <c r="M63" s="45" t="n">
        <f aca="false">H63</f>
        <v>9220.14067361478</v>
      </c>
      <c r="N63" s="45" t="n">
        <f aca="false">N62+K63+M63</f>
        <v>1105782.9773857</v>
      </c>
      <c r="O63" s="58" t="n">
        <f aca="false">O62+K63</f>
        <v>264452.890000001</v>
      </c>
      <c r="P63" s="67"/>
      <c r="Q63" s="0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  <c r="EO63" s="69"/>
      <c r="EP63" s="69"/>
      <c r="EQ63" s="69"/>
      <c r="ER63" s="69"/>
      <c r="ES63" s="69"/>
      <c r="ET63" s="69"/>
      <c r="EU63" s="69"/>
      <c r="EV63" s="69"/>
      <c r="EW63" s="69"/>
      <c r="EX63" s="69"/>
      <c r="EY63" s="69"/>
      <c r="EZ63" s="69"/>
      <c r="FA63" s="69"/>
      <c r="FB63" s="69"/>
      <c r="FC63" s="69"/>
      <c r="FD63" s="69"/>
      <c r="FE63" s="69"/>
      <c r="FF63" s="69"/>
      <c r="FG63" s="69"/>
      <c r="FH63" s="69"/>
      <c r="FI63" s="69"/>
      <c r="FJ63" s="69"/>
      <c r="FK63" s="69"/>
      <c r="FL63" s="69"/>
      <c r="FM63" s="69"/>
      <c r="FN63" s="69"/>
      <c r="FO63" s="69"/>
      <c r="FP63" s="69"/>
      <c r="FQ63" s="69"/>
      <c r="FR63" s="69"/>
      <c r="FS63" s="69"/>
      <c r="FT63" s="69"/>
      <c r="FU63" s="69"/>
      <c r="FV63" s="69"/>
      <c r="FW63" s="69"/>
      <c r="FX63" s="69"/>
      <c r="FY63" s="69"/>
      <c r="FZ63" s="69"/>
      <c r="GA63" s="69"/>
      <c r="GB63" s="69"/>
      <c r="GC63" s="69"/>
      <c r="GD63" s="69"/>
      <c r="GE63" s="69"/>
      <c r="GF63" s="69"/>
      <c r="GG63" s="69"/>
      <c r="GH63" s="69"/>
      <c r="GI63" s="69"/>
      <c r="GJ63" s="69"/>
      <c r="GK63" s="69"/>
      <c r="GL63" s="69"/>
      <c r="GM63" s="69"/>
      <c r="GN63" s="69"/>
      <c r="GO63" s="69"/>
      <c r="GP63" s="69"/>
      <c r="GQ63" s="69"/>
      <c r="GR63" s="69"/>
      <c r="GS63" s="69"/>
      <c r="GT63" s="69"/>
      <c r="GU63" s="69"/>
      <c r="GV63" s="69"/>
      <c r="GW63" s="69"/>
      <c r="GX63" s="69"/>
      <c r="GY63" s="69"/>
      <c r="GZ63" s="69"/>
      <c r="HA63" s="69"/>
      <c r="HB63" s="69"/>
      <c r="HC63" s="69"/>
      <c r="HD63" s="69"/>
      <c r="HE63" s="69"/>
      <c r="HF63" s="69"/>
      <c r="HG63" s="69"/>
      <c r="HH63" s="69"/>
      <c r="HI63" s="69"/>
      <c r="HJ63" s="69"/>
      <c r="HK63" s="69"/>
      <c r="HL63" s="69"/>
      <c r="HM63" s="69"/>
      <c r="HN63" s="69"/>
      <c r="HO63" s="69"/>
      <c r="HP63" s="69"/>
      <c r="HQ63" s="69"/>
      <c r="HR63" s="69"/>
      <c r="HS63" s="69"/>
      <c r="HT63" s="69"/>
      <c r="HU63" s="69"/>
      <c r="HV63" s="69"/>
      <c r="HW63" s="69"/>
      <c r="HX63" s="69"/>
      <c r="HY63" s="69"/>
      <c r="HZ63" s="69"/>
      <c r="IA63" s="69"/>
      <c r="IB63" s="69"/>
      <c r="IC63" s="69"/>
      <c r="ID63" s="69"/>
      <c r="IE63" s="69"/>
      <c r="IF63" s="69"/>
      <c r="IG63" s="69"/>
      <c r="IH63" s="69"/>
      <c r="II63" s="69"/>
      <c r="IJ63" s="69"/>
      <c r="IK63" s="69"/>
      <c r="IL63" s="69"/>
      <c r="IM63" s="69"/>
      <c r="IN63" s="69"/>
      <c r="IO63" s="69"/>
      <c r="IP63" s="69"/>
      <c r="IQ63" s="69"/>
      <c r="IR63" s="69"/>
      <c r="IS63" s="69"/>
      <c r="IT63" s="69"/>
      <c r="IU63" s="69"/>
      <c r="IV63" s="69"/>
      <c r="IW63" s="69"/>
    </row>
    <row r="64" customFormat="false" ht="15.75" hidden="false" customHeight="false" outlineLevel="0" collapsed="false">
      <c r="A64" s="71" t="s">
        <v>73</v>
      </c>
      <c r="B64" s="40" t="n">
        <v>30</v>
      </c>
      <c r="C64" s="62"/>
      <c r="D64" s="63"/>
      <c r="E64" s="42" t="n">
        <v>0.099</v>
      </c>
      <c r="F64" s="65"/>
      <c r="G64" s="23"/>
      <c r="H64" s="54" t="n">
        <f aca="false">N64*E64*B64/365</f>
        <v>8997.74093927544</v>
      </c>
      <c r="I64" s="59"/>
      <c r="J64" s="60"/>
      <c r="K64" s="46"/>
      <c r="L64" s="45"/>
      <c r="M64" s="45"/>
      <c r="N64" s="45" t="n">
        <f aca="false">N63+K64+M64</f>
        <v>1105782.9773857</v>
      </c>
      <c r="O64" s="58" t="n">
        <f aca="false">O63+K64</f>
        <v>264452.890000001</v>
      </c>
      <c r="P64" s="67"/>
      <c r="Q64" s="0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  <c r="EO64" s="69"/>
      <c r="EP64" s="69"/>
      <c r="EQ64" s="69"/>
      <c r="ER64" s="69"/>
      <c r="ES64" s="69"/>
      <c r="ET64" s="69"/>
      <c r="EU64" s="69"/>
      <c r="EV64" s="69"/>
      <c r="EW64" s="69"/>
      <c r="EX64" s="69"/>
      <c r="EY64" s="69"/>
      <c r="EZ64" s="69"/>
      <c r="FA64" s="69"/>
      <c r="FB64" s="69"/>
      <c r="FC64" s="69"/>
      <c r="FD64" s="69"/>
      <c r="FE64" s="69"/>
      <c r="FF64" s="69"/>
      <c r="FG64" s="69"/>
      <c r="FH64" s="69"/>
      <c r="FI64" s="69"/>
      <c r="FJ64" s="69"/>
      <c r="FK64" s="69"/>
      <c r="FL64" s="69"/>
      <c r="FM64" s="69"/>
      <c r="FN64" s="69"/>
      <c r="FO64" s="69"/>
      <c r="FP64" s="69"/>
      <c r="FQ64" s="69"/>
      <c r="FR64" s="69"/>
      <c r="FS64" s="69"/>
      <c r="FT64" s="69"/>
      <c r="FU64" s="69"/>
      <c r="FV64" s="69"/>
      <c r="FW64" s="69"/>
      <c r="FX64" s="69"/>
      <c r="FY64" s="69"/>
      <c r="FZ64" s="69"/>
      <c r="GA64" s="69"/>
      <c r="GB64" s="69"/>
      <c r="GC64" s="69"/>
      <c r="GD64" s="69"/>
      <c r="GE64" s="69"/>
      <c r="GF64" s="69"/>
      <c r="GG64" s="69"/>
      <c r="GH64" s="69"/>
      <c r="GI64" s="69"/>
      <c r="GJ64" s="69"/>
      <c r="GK64" s="69"/>
      <c r="GL64" s="69"/>
      <c r="GM64" s="69"/>
      <c r="GN64" s="69"/>
      <c r="GO64" s="69"/>
      <c r="GP64" s="69"/>
      <c r="GQ64" s="69"/>
      <c r="GR64" s="69"/>
      <c r="GS64" s="69"/>
      <c r="GT64" s="69"/>
      <c r="GU64" s="69"/>
      <c r="GV64" s="69"/>
      <c r="GW64" s="69"/>
      <c r="GX64" s="69"/>
      <c r="GY64" s="69"/>
      <c r="GZ64" s="69"/>
      <c r="HA64" s="69"/>
      <c r="HB64" s="69"/>
      <c r="HC64" s="69"/>
      <c r="HD64" s="69"/>
      <c r="HE64" s="69"/>
      <c r="HF64" s="69"/>
      <c r="HG64" s="69"/>
      <c r="HH64" s="69"/>
      <c r="HI64" s="69"/>
      <c r="HJ64" s="69"/>
      <c r="HK64" s="69"/>
      <c r="HL64" s="69"/>
      <c r="HM64" s="69"/>
      <c r="HN64" s="69"/>
      <c r="HO64" s="69"/>
      <c r="HP64" s="69"/>
      <c r="HQ64" s="69"/>
      <c r="HR64" s="69"/>
      <c r="HS64" s="69"/>
      <c r="HT64" s="69"/>
      <c r="HU64" s="69"/>
      <c r="HV64" s="69"/>
      <c r="HW64" s="69"/>
      <c r="HX64" s="69"/>
      <c r="HY64" s="69"/>
      <c r="HZ64" s="69"/>
      <c r="IA64" s="69"/>
      <c r="IB64" s="69"/>
      <c r="IC64" s="69"/>
      <c r="ID64" s="69"/>
      <c r="IE64" s="69"/>
      <c r="IF64" s="69"/>
      <c r="IG64" s="69"/>
      <c r="IH64" s="69"/>
      <c r="II64" s="69"/>
      <c r="IJ64" s="69"/>
      <c r="IK64" s="69"/>
      <c r="IL64" s="69"/>
      <c r="IM64" s="69"/>
      <c r="IN64" s="69"/>
      <c r="IO64" s="69"/>
      <c r="IP64" s="69"/>
      <c r="IQ64" s="69"/>
      <c r="IR64" s="69"/>
      <c r="IS64" s="69"/>
      <c r="IT64" s="69"/>
      <c r="IU64" s="69"/>
      <c r="IV64" s="69"/>
      <c r="IW64" s="69"/>
    </row>
    <row r="65" customFormat="false" ht="15.75" hidden="false" customHeight="false" outlineLevel="0" collapsed="false">
      <c r="A65" s="61" t="s">
        <v>55</v>
      </c>
      <c r="B65" s="62" t="n">
        <f aca="false">SUM(B64)</f>
        <v>30</v>
      </c>
      <c r="C65" s="62"/>
      <c r="D65" s="63"/>
      <c r="E65" s="42"/>
      <c r="F65" s="65"/>
      <c r="G65" s="23"/>
      <c r="H65" s="66" t="n">
        <f aca="false">SUM(H64)</f>
        <v>8997.74093927544</v>
      </c>
      <c r="I65" s="59" t="n">
        <f aca="false">10%*H65</f>
        <v>899.774093927544</v>
      </c>
      <c r="J65" s="60" t="n">
        <f aca="false">H65-I65</f>
        <v>8097.96684534789</v>
      </c>
      <c r="K65" s="46"/>
      <c r="L65" s="45" t="n">
        <v>0</v>
      </c>
      <c r="M65" s="45" t="n">
        <f aca="false">H65</f>
        <v>8997.74093927544</v>
      </c>
      <c r="N65" s="45" t="n">
        <f aca="false">N64+K65+M65</f>
        <v>1114780.71832498</v>
      </c>
      <c r="O65" s="58" t="n">
        <f aca="false">O64+K65</f>
        <v>264452.890000001</v>
      </c>
      <c r="P65" s="67"/>
      <c r="Q65" s="0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  <c r="EO65" s="69"/>
      <c r="EP65" s="69"/>
      <c r="EQ65" s="69"/>
      <c r="ER65" s="69"/>
      <c r="ES65" s="69"/>
      <c r="ET65" s="69"/>
      <c r="EU65" s="69"/>
      <c r="EV65" s="69"/>
      <c r="EW65" s="69"/>
      <c r="EX65" s="69"/>
      <c r="EY65" s="69"/>
      <c r="EZ65" s="69"/>
      <c r="FA65" s="69"/>
      <c r="FB65" s="69"/>
      <c r="FC65" s="69"/>
      <c r="FD65" s="69"/>
      <c r="FE65" s="69"/>
      <c r="FF65" s="69"/>
      <c r="FG65" s="69"/>
      <c r="FH65" s="69"/>
      <c r="FI65" s="69"/>
      <c r="FJ65" s="69"/>
      <c r="FK65" s="69"/>
      <c r="FL65" s="69"/>
      <c r="FM65" s="69"/>
      <c r="FN65" s="69"/>
      <c r="FO65" s="69"/>
      <c r="FP65" s="69"/>
      <c r="FQ65" s="69"/>
      <c r="FR65" s="69"/>
      <c r="FS65" s="69"/>
      <c r="FT65" s="69"/>
      <c r="FU65" s="69"/>
      <c r="FV65" s="69"/>
      <c r="FW65" s="69"/>
      <c r="FX65" s="69"/>
      <c r="FY65" s="69"/>
      <c r="FZ65" s="69"/>
      <c r="GA65" s="69"/>
      <c r="GB65" s="69"/>
      <c r="GC65" s="69"/>
      <c r="GD65" s="69"/>
      <c r="GE65" s="69"/>
      <c r="GF65" s="69"/>
      <c r="GG65" s="69"/>
      <c r="GH65" s="69"/>
      <c r="GI65" s="69"/>
      <c r="GJ65" s="69"/>
      <c r="GK65" s="69"/>
      <c r="GL65" s="69"/>
      <c r="GM65" s="69"/>
      <c r="GN65" s="69"/>
      <c r="GO65" s="69"/>
      <c r="GP65" s="69"/>
      <c r="GQ65" s="69"/>
      <c r="GR65" s="69"/>
      <c r="GS65" s="69"/>
      <c r="GT65" s="69"/>
      <c r="GU65" s="69"/>
      <c r="GV65" s="69"/>
      <c r="GW65" s="69"/>
      <c r="GX65" s="69"/>
      <c r="GY65" s="69"/>
      <c r="GZ65" s="69"/>
      <c r="HA65" s="69"/>
      <c r="HB65" s="69"/>
      <c r="HC65" s="69"/>
      <c r="HD65" s="69"/>
      <c r="HE65" s="69"/>
      <c r="HF65" s="69"/>
      <c r="HG65" s="69"/>
      <c r="HH65" s="69"/>
      <c r="HI65" s="69"/>
      <c r="HJ65" s="69"/>
      <c r="HK65" s="69"/>
      <c r="HL65" s="69"/>
      <c r="HM65" s="69"/>
      <c r="HN65" s="69"/>
      <c r="HO65" s="69"/>
      <c r="HP65" s="69"/>
      <c r="HQ65" s="69"/>
      <c r="HR65" s="69"/>
      <c r="HS65" s="69"/>
      <c r="HT65" s="69"/>
      <c r="HU65" s="69"/>
      <c r="HV65" s="69"/>
      <c r="HW65" s="69"/>
      <c r="HX65" s="69"/>
      <c r="HY65" s="69"/>
      <c r="HZ65" s="69"/>
      <c r="IA65" s="69"/>
      <c r="IB65" s="69"/>
      <c r="IC65" s="69"/>
      <c r="ID65" s="69"/>
      <c r="IE65" s="69"/>
      <c r="IF65" s="69"/>
      <c r="IG65" s="69"/>
      <c r="IH65" s="69"/>
      <c r="II65" s="69"/>
      <c r="IJ65" s="69"/>
      <c r="IK65" s="69"/>
      <c r="IL65" s="69"/>
      <c r="IM65" s="69"/>
      <c r="IN65" s="69"/>
      <c r="IO65" s="69"/>
      <c r="IP65" s="69"/>
      <c r="IQ65" s="69"/>
      <c r="IR65" s="69"/>
      <c r="IS65" s="69"/>
      <c r="IT65" s="69"/>
      <c r="IU65" s="69"/>
      <c r="IV65" s="69"/>
      <c r="IW65" s="69"/>
    </row>
    <row r="66" customFormat="false" ht="15.75" hidden="false" customHeight="false" outlineLevel="0" collapsed="false">
      <c r="A66" s="71" t="s">
        <v>74</v>
      </c>
      <c r="B66" s="40" t="n">
        <v>31</v>
      </c>
      <c r="C66" s="62"/>
      <c r="D66" s="63"/>
      <c r="E66" s="42" t="n">
        <v>0.099</v>
      </c>
      <c r="F66" s="65"/>
      <c r="G66" s="23"/>
      <c r="H66" s="54" t="n">
        <f aca="false">N66*E66*B66/365</f>
        <v>9373.32061517632</v>
      </c>
      <c r="I66" s="59"/>
      <c r="J66" s="60"/>
      <c r="K66" s="46"/>
      <c r="L66" s="45"/>
      <c r="M66" s="45"/>
      <c r="N66" s="45" t="n">
        <f aca="false">N65+K66+M66</f>
        <v>1114780.71832498</v>
      </c>
      <c r="O66" s="58" t="n">
        <f aca="false">O65+K66</f>
        <v>264452.890000001</v>
      </c>
      <c r="P66" s="67"/>
      <c r="Q66" s="0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  <c r="EO66" s="69"/>
      <c r="EP66" s="69"/>
      <c r="EQ66" s="69"/>
      <c r="ER66" s="69"/>
      <c r="ES66" s="69"/>
      <c r="ET66" s="69"/>
      <c r="EU66" s="69"/>
      <c r="EV66" s="69"/>
      <c r="EW66" s="69"/>
      <c r="EX66" s="69"/>
      <c r="EY66" s="69"/>
      <c r="EZ66" s="69"/>
      <c r="FA66" s="69"/>
      <c r="FB66" s="69"/>
      <c r="FC66" s="69"/>
      <c r="FD66" s="69"/>
      <c r="FE66" s="69"/>
      <c r="FF66" s="69"/>
      <c r="FG66" s="69"/>
      <c r="FH66" s="69"/>
      <c r="FI66" s="69"/>
      <c r="FJ66" s="69"/>
      <c r="FK66" s="69"/>
      <c r="FL66" s="69"/>
      <c r="FM66" s="69"/>
      <c r="FN66" s="69"/>
      <c r="FO66" s="69"/>
      <c r="FP66" s="69"/>
      <c r="FQ66" s="69"/>
      <c r="FR66" s="69"/>
      <c r="FS66" s="69"/>
      <c r="FT66" s="69"/>
      <c r="FU66" s="69"/>
      <c r="FV66" s="69"/>
      <c r="FW66" s="69"/>
      <c r="FX66" s="69"/>
      <c r="FY66" s="69"/>
      <c r="FZ66" s="69"/>
      <c r="GA66" s="69"/>
      <c r="GB66" s="69"/>
      <c r="GC66" s="69"/>
      <c r="GD66" s="69"/>
      <c r="GE66" s="69"/>
      <c r="GF66" s="69"/>
      <c r="GG66" s="69"/>
      <c r="GH66" s="69"/>
      <c r="GI66" s="69"/>
      <c r="GJ66" s="69"/>
      <c r="GK66" s="69"/>
      <c r="GL66" s="69"/>
      <c r="GM66" s="69"/>
      <c r="GN66" s="69"/>
      <c r="GO66" s="69"/>
      <c r="GP66" s="69"/>
      <c r="GQ66" s="69"/>
      <c r="GR66" s="69"/>
      <c r="GS66" s="69"/>
      <c r="GT66" s="69"/>
      <c r="GU66" s="69"/>
      <c r="GV66" s="69"/>
      <c r="GW66" s="69"/>
      <c r="GX66" s="69"/>
      <c r="GY66" s="69"/>
      <c r="GZ66" s="69"/>
      <c r="HA66" s="69"/>
      <c r="HB66" s="69"/>
      <c r="HC66" s="69"/>
      <c r="HD66" s="69"/>
      <c r="HE66" s="69"/>
      <c r="HF66" s="69"/>
      <c r="HG66" s="69"/>
      <c r="HH66" s="69"/>
      <c r="HI66" s="69"/>
      <c r="HJ66" s="69"/>
      <c r="HK66" s="69"/>
      <c r="HL66" s="69"/>
      <c r="HM66" s="69"/>
      <c r="HN66" s="69"/>
      <c r="HO66" s="69"/>
      <c r="HP66" s="69"/>
      <c r="HQ66" s="69"/>
      <c r="HR66" s="69"/>
      <c r="HS66" s="69"/>
      <c r="HT66" s="69"/>
      <c r="HU66" s="69"/>
      <c r="HV66" s="69"/>
      <c r="HW66" s="69"/>
      <c r="HX66" s="69"/>
      <c r="HY66" s="69"/>
      <c r="HZ66" s="69"/>
      <c r="IA66" s="69"/>
      <c r="IB66" s="69"/>
      <c r="IC66" s="69"/>
      <c r="ID66" s="69"/>
      <c r="IE66" s="69"/>
      <c r="IF66" s="69"/>
      <c r="IG66" s="69"/>
      <c r="IH66" s="69"/>
      <c r="II66" s="69"/>
      <c r="IJ66" s="69"/>
      <c r="IK66" s="69"/>
      <c r="IL66" s="69"/>
      <c r="IM66" s="69"/>
      <c r="IN66" s="69"/>
      <c r="IO66" s="69"/>
      <c r="IP66" s="69"/>
      <c r="IQ66" s="69"/>
      <c r="IR66" s="69"/>
      <c r="IS66" s="69"/>
      <c r="IT66" s="69"/>
      <c r="IU66" s="69"/>
      <c r="IV66" s="69"/>
      <c r="IW66" s="69"/>
    </row>
    <row r="67" customFormat="false" ht="15.75" hidden="false" customHeight="false" outlineLevel="0" collapsed="false">
      <c r="A67" s="61" t="s">
        <v>75</v>
      </c>
      <c r="B67" s="62" t="n">
        <f aca="false">SUM(B66)</f>
        <v>31</v>
      </c>
      <c r="C67" s="62"/>
      <c r="D67" s="63"/>
      <c r="E67" s="42"/>
      <c r="F67" s="65"/>
      <c r="G67" s="23"/>
      <c r="H67" s="66" t="n">
        <f aca="false">SUM(H66)</f>
        <v>9373.32061517632</v>
      </c>
      <c r="I67" s="59" t="n">
        <f aca="false">10%*H67</f>
        <v>937.332061517632</v>
      </c>
      <c r="J67" s="60" t="n">
        <f aca="false">H67-I67</f>
        <v>8435.98855365868</v>
      </c>
      <c r="K67" s="46"/>
      <c r="L67" s="45" t="n">
        <v>0</v>
      </c>
      <c r="M67" s="45" t="n">
        <f aca="false">H67</f>
        <v>9373.32061517632</v>
      </c>
      <c r="N67" s="45" t="n">
        <f aca="false">N66+K67+M67</f>
        <v>1124154.03894015</v>
      </c>
      <c r="O67" s="58" t="n">
        <f aca="false">O66+K67</f>
        <v>264452.890000001</v>
      </c>
      <c r="P67" s="67"/>
      <c r="Q67" s="0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  <c r="EO67" s="69"/>
      <c r="EP67" s="69"/>
      <c r="EQ67" s="69"/>
      <c r="ER67" s="69"/>
      <c r="ES67" s="69"/>
      <c r="ET67" s="69"/>
      <c r="EU67" s="69"/>
      <c r="EV67" s="69"/>
      <c r="EW67" s="69"/>
      <c r="EX67" s="69"/>
      <c r="EY67" s="69"/>
      <c r="EZ67" s="69"/>
      <c r="FA67" s="69"/>
      <c r="FB67" s="69"/>
      <c r="FC67" s="69"/>
      <c r="FD67" s="69"/>
      <c r="FE67" s="69"/>
      <c r="FF67" s="69"/>
      <c r="FG67" s="69"/>
      <c r="FH67" s="69"/>
      <c r="FI67" s="69"/>
      <c r="FJ67" s="69"/>
      <c r="FK67" s="69"/>
      <c r="FL67" s="69"/>
      <c r="FM67" s="69"/>
      <c r="FN67" s="69"/>
      <c r="FO67" s="69"/>
      <c r="FP67" s="69"/>
      <c r="FQ67" s="69"/>
      <c r="FR67" s="69"/>
      <c r="FS67" s="69"/>
      <c r="FT67" s="69"/>
      <c r="FU67" s="69"/>
      <c r="FV67" s="69"/>
      <c r="FW67" s="69"/>
      <c r="FX67" s="69"/>
      <c r="FY67" s="69"/>
      <c r="FZ67" s="69"/>
      <c r="GA67" s="69"/>
      <c r="GB67" s="69"/>
      <c r="GC67" s="69"/>
      <c r="GD67" s="69"/>
      <c r="GE67" s="69"/>
      <c r="GF67" s="69"/>
      <c r="GG67" s="69"/>
      <c r="GH67" s="69"/>
      <c r="GI67" s="69"/>
      <c r="GJ67" s="69"/>
      <c r="GK67" s="69"/>
      <c r="GL67" s="69"/>
      <c r="GM67" s="69"/>
      <c r="GN67" s="69"/>
      <c r="GO67" s="69"/>
      <c r="GP67" s="69"/>
      <c r="GQ67" s="69"/>
      <c r="GR67" s="69"/>
      <c r="GS67" s="69"/>
      <c r="GT67" s="69"/>
      <c r="GU67" s="69"/>
      <c r="GV67" s="69"/>
      <c r="GW67" s="69"/>
      <c r="GX67" s="69"/>
      <c r="GY67" s="69"/>
      <c r="GZ67" s="69"/>
      <c r="HA67" s="69"/>
      <c r="HB67" s="69"/>
      <c r="HC67" s="69"/>
      <c r="HD67" s="69"/>
      <c r="HE67" s="69"/>
      <c r="HF67" s="69"/>
      <c r="HG67" s="69"/>
      <c r="HH67" s="69"/>
      <c r="HI67" s="69"/>
      <c r="HJ67" s="69"/>
      <c r="HK67" s="69"/>
      <c r="HL67" s="69"/>
      <c r="HM67" s="69"/>
      <c r="HN67" s="69"/>
      <c r="HO67" s="69"/>
      <c r="HP67" s="69"/>
      <c r="HQ67" s="69"/>
      <c r="HR67" s="69"/>
      <c r="HS67" s="69"/>
      <c r="HT67" s="69"/>
      <c r="HU67" s="69"/>
      <c r="HV67" s="69"/>
      <c r="HW67" s="69"/>
      <c r="HX67" s="69"/>
      <c r="HY67" s="69"/>
      <c r="HZ67" s="69"/>
      <c r="IA67" s="69"/>
      <c r="IB67" s="69"/>
      <c r="IC67" s="69"/>
      <c r="ID67" s="69"/>
      <c r="IE67" s="69"/>
      <c r="IF67" s="69"/>
      <c r="IG67" s="69"/>
      <c r="IH67" s="69"/>
      <c r="II67" s="69"/>
      <c r="IJ67" s="69"/>
      <c r="IK67" s="69"/>
      <c r="IL67" s="69"/>
      <c r="IM67" s="69"/>
      <c r="IN67" s="69"/>
      <c r="IO67" s="69"/>
      <c r="IP67" s="69"/>
      <c r="IQ67" s="69"/>
      <c r="IR67" s="69"/>
      <c r="IS67" s="69"/>
      <c r="IT67" s="69"/>
      <c r="IU67" s="69"/>
      <c r="IV67" s="69"/>
      <c r="IW67" s="69"/>
    </row>
    <row r="68" customFormat="false" ht="15.75" hidden="false" customHeight="false" outlineLevel="0" collapsed="false">
      <c r="A68" s="71" t="s">
        <v>76</v>
      </c>
      <c r="B68" s="40" t="n">
        <v>30</v>
      </c>
      <c r="C68" s="62"/>
      <c r="D68" s="63"/>
      <c r="E68" s="42" t="n">
        <v>0.099</v>
      </c>
      <c r="F68" s="65"/>
      <c r="G68" s="23"/>
      <c r="H68" s="54" t="n">
        <f aca="false">N68*E68*B68/365</f>
        <v>9147.22601548563</v>
      </c>
      <c r="I68" s="59"/>
      <c r="J68" s="60"/>
      <c r="K68" s="46"/>
      <c r="L68" s="45"/>
      <c r="M68" s="45"/>
      <c r="N68" s="45" t="n">
        <f aca="false">N67+K68+M68</f>
        <v>1124154.03894015</v>
      </c>
      <c r="O68" s="58" t="n">
        <f aca="false">O67+K68</f>
        <v>264452.890000001</v>
      </c>
      <c r="P68" s="67"/>
      <c r="Q68" s="0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  <c r="EO68" s="69"/>
      <c r="EP68" s="69"/>
      <c r="EQ68" s="69"/>
      <c r="ER68" s="69"/>
      <c r="ES68" s="69"/>
      <c r="ET68" s="69"/>
      <c r="EU68" s="69"/>
      <c r="EV68" s="69"/>
      <c r="EW68" s="69"/>
      <c r="EX68" s="69"/>
      <c r="EY68" s="69"/>
      <c r="EZ68" s="69"/>
      <c r="FA68" s="69"/>
      <c r="FB68" s="69"/>
      <c r="FC68" s="69"/>
      <c r="FD68" s="69"/>
      <c r="FE68" s="69"/>
      <c r="FF68" s="69"/>
      <c r="FG68" s="69"/>
      <c r="FH68" s="69"/>
      <c r="FI68" s="69"/>
      <c r="FJ68" s="69"/>
      <c r="FK68" s="69"/>
      <c r="FL68" s="69"/>
      <c r="FM68" s="69"/>
      <c r="FN68" s="69"/>
      <c r="FO68" s="69"/>
      <c r="FP68" s="69"/>
      <c r="FQ68" s="69"/>
      <c r="FR68" s="69"/>
      <c r="FS68" s="69"/>
      <c r="FT68" s="69"/>
      <c r="FU68" s="69"/>
      <c r="FV68" s="69"/>
      <c r="FW68" s="69"/>
      <c r="FX68" s="69"/>
      <c r="FY68" s="69"/>
      <c r="FZ68" s="69"/>
      <c r="GA68" s="69"/>
      <c r="GB68" s="69"/>
      <c r="GC68" s="69"/>
      <c r="GD68" s="69"/>
      <c r="GE68" s="69"/>
      <c r="GF68" s="69"/>
      <c r="GG68" s="69"/>
      <c r="GH68" s="69"/>
      <c r="GI68" s="69"/>
      <c r="GJ68" s="69"/>
      <c r="GK68" s="69"/>
      <c r="GL68" s="69"/>
      <c r="GM68" s="69"/>
      <c r="GN68" s="69"/>
      <c r="GO68" s="69"/>
      <c r="GP68" s="69"/>
      <c r="GQ68" s="69"/>
      <c r="GR68" s="69"/>
      <c r="GS68" s="69"/>
      <c r="GT68" s="69"/>
      <c r="GU68" s="69"/>
      <c r="GV68" s="69"/>
      <c r="GW68" s="69"/>
      <c r="GX68" s="69"/>
      <c r="GY68" s="69"/>
      <c r="GZ68" s="69"/>
      <c r="HA68" s="69"/>
      <c r="HB68" s="69"/>
      <c r="HC68" s="69"/>
      <c r="HD68" s="69"/>
      <c r="HE68" s="69"/>
      <c r="HF68" s="69"/>
      <c r="HG68" s="69"/>
      <c r="HH68" s="69"/>
      <c r="HI68" s="69"/>
      <c r="HJ68" s="69"/>
      <c r="HK68" s="69"/>
      <c r="HL68" s="69"/>
      <c r="HM68" s="69"/>
      <c r="HN68" s="69"/>
      <c r="HO68" s="69"/>
      <c r="HP68" s="69"/>
      <c r="HQ68" s="69"/>
      <c r="HR68" s="69"/>
      <c r="HS68" s="69"/>
      <c r="HT68" s="69"/>
      <c r="HU68" s="69"/>
      <c r="HV68" s="69"/>
      <c r="HW68" s="69"/>
      <c r="HX68" s="69"/>
      <c r="HY68" s="69"/>
      <c r="HZ68" s="69"/>
      <c r="IA68" s="69"/>
      <c r="IB68" s="69"/>
      <c r="IC68" s="69"/>
      <c r="ID68" s="69"/>
      <c r="IE68" s="69"/>
      <c r="IF68" s="69"/>
      <c r="IG68" s="69"/>
      <c r="IH68" s="69"/>
      <c r="II68" s="69"/>
      <c r="IJ68" s="69"/>
      <c r="IK68" s="69"/>
      <c r="IL68" s="69"/>
      <c r="IM68" s="69"/>
      <c r="IN68" s="69"/>
      <c r="IO68" s="69"/>
      <c r="IP68" s="69"/>
      <c r="IQ68" s="69"/>
      <c r="IR68" s="69"/>
      <c r="IS68" s="69"/>
      <c r="IT68" s="69"/>
      <c r="IU68" s="69"/>
      <c r="IV68" s="69"/>
      <c r="IW68" s="69"/>
    </row>
    <row r="69" customFormat="false" ht="15.75" hidden="false" customHeight="false" outlineLevel="0" collapsed="false">
      <c r="A69" s="61" t="s">
        <v>77</v>
      </c>
      <c r="B69" s="62" t="n">
        <f aca="false">SUM(B68)</f>
        <v>30</v>
      </c>
      <c r="C69" s="62"/>
      <c r="D69" s="63"/>
      <c r="E69" s="42"/>
      <c r="F69" s="65"/>
      <c r="G69" s="23"/>
      <c r="H69" s="66" t="n">
        <f aca="false">SUM(H68)</f>
        <v>9147.22601548563</v>
      </c>
      <c r="I69" s="59" t="n">
        <f aca="false">10%*H69</f>
        <v>914.722601548563</v>
      </c>
      <c r="J69" s="60" t="n">
        <f aca="false">H69-I69</f>
        <v>8232.50341393707</v>
      </c>
      <c r="K69" s="46"/>
      <c r="L69" s="45" t="n">
        <v>0</v>
      </c>
      <c r="M69" s="45" t="n">
        <f aca="false">H69</f>
        <v>9147.22601548563</v>
      </c>
      <c r="N69" s="45" t="n">
        <f aca="false">N68+K69+M69</f>
        <v>1133301.26495564</v>
      </c>
      <c r="O69" s="58" t="n">
        <f aca="false">O68+K69</f>
        <v>264452.890000001</v>
      </c>
      <c r="P69" s="67"/>
      <c r="Q69" s="0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  <c r="EO69" s="69"/>
      <c r="EP69" s="69"/>
      <c r="EQ69" s="69"/>
      <c r="ER69" s="69"/>
      <c r="ES69" s="69"/>
      <c r="ET69" s="69"/>
      <c r="EU69" s="69"/>
      <c r="EV69" s="69"/>
      <c r="EW69" s="69"/>
      <c r="EX69" s="69"/>
      <c r="EY69" s="69"/>
      <c r="EZ69" s="69"/>
      <c r="FA69" s="69"/>
      <c r="FB69" s="69"/>
      <c r="FC69" s="69"/>
      <c r="FD69" s="69"/>
      <c r="FE69" s="69"/>
      <c r="FF69" s="69"/>
      <c r="FG69" s="69"/>
      <c r="FH69" s="69"/>
      <c r="FI69" s="69"/>
      <c r="FJ69" s="69"/>
      <c r="FK69" s="69"/>
      <c r="FL69" s="69"/>
      <c r="FM69" s="69"/>
      <c r="FN69" s="69"/>
      <c r="FO69" s="69"/>
      <c r="FP69" s="69"/>
      <c r="FQ69" s="69"/>
      <c r="FR69" s="69"/>
      <c r="FS69" s="69"/>
      <c r="FT69" s="69"/>
      <c r="FU69" s="69"/>
      <c r="FV69" s="69"/>
      <c r="FW69" s="69"/>
      <c r="FX69" s="69"/>
      <c r="FY69" s="69"/>
      <c r="FZ69" s="69"/>
      <c r="GA69" s="69"/>
      <c r="GB69" s="69"/>
      <c r="GC69" s="69"/>
      <c r="GD69" s="69"/>
      <c r="GE69" s="69"/>
      <c r="GF69" s="69"/>
      <c r="GG69" s="69"/>
      <c r="GH69" s="69"/>
      <c r="GI69" s="69"/>
      <c r="GJ69" s="69"/>
      <c r="GK69" s="69"/>
      <c r="GL69" s="69"/>
      <c r="GM69" s="69"/>
      <c r="GN69" s="69"/>
      <c r="GO69" s="69"/>
      <c r="GP69" s="69"/>
      <c r="GQ69" s="69"/>
      <c r="GR69" s="69"/>
      <c r="GS69" s="69"/>
      <c r="GT69" s="69"/>
      <c r="GU69" s="69"/>
      <c r="GV69" s="69"/>
      <c r="GW69" s="69"/>
      <c r="GX69" s="69"/>
      <c r="GY69" s="69"/>
      <c r="GZ69" s="69"/>
      <c r="HA69" s="69"/>
      <c r="HB69" s="69"/>
      <c r="HC69" s="69"/>
      <c r="HD69" s="69"/>
      <c r="HE69" s="69"/>
      <c r="HF69" s="69"/>
      <c r="HG69" s="69"/>
      <c r="HH69" s="69"/>
      <c r="HI69" s="69"/>
      <c r="HJ69" s="69"/>
      <c r="HK69" s="69"/>
      <c r="HL69" s="69"/>
      <c r="HM69" s="69"/>
      <c r="HN69" s="69"/>
      <c r="HO69" s="69"/>
      <c r="HP69" s="69"/>
      <c r="HQ69" s="69"/>
      <c r="HR69" s="69"/>
      <c r="HS69" s="69"/>
      <c r="HT69" s="69"/>
      <c r="HU69" s="69"/>
      <c r="HV69" s="69"/>
      <c r="HW69" s="69"/>
      <c r="HX69" s="69"/>
      <c r="HY69" s="69"/>
      <c r="HZ69" s="69"/>
      <c r="IA69" s="69"/>
      <c r="IB69" s="69"/>
      <c r="IC69" s="69"/>
      <c r="ID69" s="69"/>
      <c r="IE69" s="69"/>
      <c r="IF69" s="69"/>
      <c r="IG69" s="69"/>
      <c r="IH69" s="69"/>
      <c r="II69" s="69"/>
      <c r="IJ69" s="69"/>
      <c r="IK69" s="69"/>
      <c r="IL69" s="69"/>
      <c r="IM69" s="69"/>
      <c r="IN69" s="69"/>
      <c r="IO69" s="69"/>
      <c r="IP69" s="69"/>
      <c r="IQ69" s="69"/>
      <c r="IR69" s="69"/>
      <c r="IS69" s="69"/>
      <c r="IT69" s="69"/>
      <c r="IU69" s="69"/>
      <c r="IV69" s="69"/>
      <c r="IW69" s="69"/>
    </row>
    <row r="70" customFormat="false" ht="15.75" hidden="false" customHeight="false" outlineLevel="0" collapsed="false">
      <c r="A70" s="71" t="s">
        <v>78</v>
      </c>
      <c r="B70" s="40" t="n">
        <v>31</v>
      </c>
      <c r="C70" s="62"/>
      <c r="D70" s="63"/>
      <c r="E70" s="42" t="n">
        <v>0.099</v>
      </c>
      <c r="F70" s="65"/>
      <c r="G70" s="23"/>
      <c r="H70" s="54" t="n">
        <f aca="false">N70*E70*B70/365</f>
        <v>9529.04543054481</v>
      </c>
      <c r="I70" s="59"/>
      <c r="J70" s="60"/>
      <c r="K70" s="46"/>
      <c r="L70" s="45"/>
      <c r="M70" s="45"/>
      <c r="N70" s="45" t="n">
        <f aca="false">N69+K70+M70</f>
        <v>1133301.26495564</v>
      </c>
      <c r="O70" s="58" t="n">
        <f aca="false">O69+K70</f>
        <v>264452.890000001</v>
      </c>
      <c r="P70" s="67"/>
      <c r="Q70" s="0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  <c r="EO70" s="69"/>
      <c r="EP70" s="69"/>
      <c r="EQ70" s="69"/>
      <c r="ER70" s="69"/>
      <c r="ES70" s="69"/>
      <c r="ET70" s="69"/>
      <c r="EU70" s="69"/>
      <c r="EV70" s="69"/>
      <c r="EW70" s="69"/>
      <c r="EX70" s="69"/>
      <c r="EY70" s="69"/>
      <c r="EZ70" s="69"/>
      <c r="FA70" s="69"/>
      <c r="FB70" s="69"/>
      <c r="FC70" s="69"/>
      <c r="FD70" s="69"/>
      <c r="FE70" s="69"/>
      <c r="FF70" s="69"/>
      <c r="FG70" s="69"/>
      <c r="FH70" s="69"/>
      <c r="FI70" s="69"/>
      <c r="FJ70" s="69"/>
      <c r="FK70" s="69"/>
      <c r="FL70" s="69"/>
      <c r="FM70" s="69"/>
      <c r="FN70" s="69"/>
      <c r="FO70" s="69"/>
      <c r="FP70" s="69"/>
      <c r="FQ70" s="69"/>
      <c r="FR70" s="69"/>
      <c r="FS70" s="69"/>
      <c r="FT70" s="69"/>
      <c r="FU70" s="69"/>
      <c r="FV70" s="69"/>
      <c r="FW70" s="69"/>
      <c r="FX70" s="69"/>
      <c r="FY70" s="69"/>
      <c r="FZ70" s="69"/>
      <c r="GA70" s="69"/>
      <c r="GB70" s="69"/>
      <c r="GC70" s="69"/>
      <c r="GD70" s="69"/>
      <c r="GE70" s="69"/>
      <c r="GF70" s="69"/>
      <c r="GG70" s="69"/>
      <c r="GH70" s="69"/>
      <c r="GI70" s="69"/>
      <c r="GJ70" s="69"/>
      <c r="GK70" s="69"/>
      <c r="GL70" s="69"/>
      <c r="GM70" s="69"/>
      <c r="GN70" s="69"/>
      <c r="GO70" s="69"/>
      <c r="GP70" s="69"/>
      <c r="GQ70" s="69"/>
      <c r="GR70" s="69"/>
      <c r="GS70" s="69"/>
      <c r="GT70" s="69"/>
      <c r="GU70" s="69"/>
      <c r="GV70" s="69"/>
      <c r="GW70" s="69"/>
      <c r="GX70" s="69"/>
      <c r="GY70" s="69"/>
      <c r="GZ70" s="69"/>
      <c r="HA70" s="69"/>
      <c r="HB70" s="69"/>
      <c r="HC70" s="69"/>
      <c r="HD70" s="69"/>
      <c r="HE70" s="69"/>
      <c r="HF70" s="69"/>
      <c r="HG70" s="69"/>
      <c r="HH70" s="69"/>
      <c r="HI70" s="69"/>
      <c r="HJ70" s="69"/>
      <c r="HK70" s="69"/>
      <c r="HL70" s="69"/>
      <c r="HM70" s="69"/>
      <c r="HN70" s="69"/>
      <c r="HO70" s="69"/>
      <c r="HP70" s="69"/>
      <c r="HQ70" s="69"/>
      <c r="HR70" s="69"/>
      <c r="HS70" s="69"/>
      <c r="HT70" s="69"/>
      <c r="HU70" s="69"/>
      <c r="HV70" s="69"/>
      <c r="HW70" s="69"/>
      <c r="HX70" s="69"/>
      <c r="HY70" s="69"/>
      <c r="HZ70" s="69"/>
      <c r="IA70" s="69"/>
      <c r="IB70" s="69"/>
      <c r="IC70" s="69"/>
      <c r="ID70" s="69"/>
      <c r="IE70" s="69"/>
      <c r="IF70" s="69"/>
      <c r="IG70" s="69"/>
      <c r="IH70" s="69"/>
      <c r="II70" s="69"/>
      <c r="IJ70" s="69"/>
      <c r="IK70" s="69"/>
      <c r="IL70" s="69"/>
      <c r="IM70" s="69"/>
      <c r="IN70" s="69"/>
      <c r="IO70" s="69"/>
      <c r="IP70" s="69"/>
      <c r="IQ70" s="69"/>
      <c r="IR70" s="69"/>
      <c r="IS70" s="69"/>
      <c r="IT70" s="69"/>
      <c r="IU70" s="69"/>
      <c r="IV70" s="69"/>
      <c r="IW70" s="69"/>
    </row>
    <row r="71" customFormat="false" ht="15.75" hidden="false" customHeight="false" outlineLevel="0" collapsed="false">
      <c r="A71" s="61" t="s">
        <v>31</v>
      </c>
      <c r="B71" s="62" t="n">
        <f aca="false">SUM(B70)</f>
        <v>31</v>
      </c>
      <c r="C71" s="62"/>
      <c r="D71" s="63"/>
      <c r="E71" s="42"/>
      <c r="F71" s="65"/>
      <c r="G71" s="23"/>
      <c r="H71" s="66" t="n">
        <f aca="false">SUM(H70)</f>
        <v>9529.04543054481</v>
      </c>
      <c r="I71" s="59" t="n">
        <f aca="false">10%*H71</f>
        <v>952.904543054481</v>
      </c>
      <c r="J71" s="60" t="n">
        <f aca="false">H71-I71</f>
        <v>8576.14088749033</v>
      </c>
      <c r="K71" s="46"/>
      <c r="L71" s="45" t="n">
        <v>0</v>
      </c>
      <c r="M71" s="45" t="n">
        <f aca="false">H71</f>
        <v>9529.04543054481</v>
      </c>
      <c r="N71" s="45" t="n">
        <f aca="false">N70+K71+M71</f>
        <v>1142830.31038618</v>
      </c>
      <c r="O71" s="58" t="n">
        <f aca="false">O70+K71</f>
        <v>264452.890000001</v>
      </c>
      <c r="P71" s="67"/>
      <c r="Q71" s="0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  <c r="EO71" s="69"/>
      <c r="EP71" s="69"/>
      <c r="EQ71" s="69"/>
      <c r="ER71" s="69"/>
      <c r="ES71" s="69"/>
      <c r="ET71" s="69"/>
      <c r="EU71" s="69"/>
      <c r="EV71" s="69"/>
      <c r="EW71" s="69"/>
      <c r="EX71" s="69"/>
      <c r="EY71" s="69"/>
      <c r="EZ71" s="69"/>
      <c r="FA71" s="69"/>
      <c r="FB71" s="69"/>
      <c r="FC71" s="69"/>
      <c r="FD71" s="69"/>
      <c r="FE71" s="69"/>
      <c r="FF71" s="69"/>
      <c r="FG71" s="69"/>
      <c r="FH71" s="69"/>
      <c r="FI71" s="69"/>
      <c r="FJ71" s="69"/>
      <c r="FK71" s="69"/>
      <c r="FL71" s="69"/>
      <c r="FM71" s="69"/>
      <c r="FN71" s="69"/>
      <c r="FO71" s="69"/>
      <c r="FP71" s="69"/>
      <c r="FQ71" s="69"/>
      <c r="FR71" s="69"/>
      <c r="FS71" s="69"/>
      <c r="FT71" s="69"/>
      <c r="FU71" s="69"/>
      <c r="FV71" s="69"/>
      <c r="FW71" s="69"/>
      <c r="FX71" s="69"/>
      <c r="FY71" s="69"/>
      <c r="FZ71" s="69"/>
      <c r="GA71" s="69"/>
      <c r="GB71" s="69"/>
      <c r="GC71" s="69"/>
      <c r="GD71" s="69"/>
      <c r="GE71" s="69"/>
      <c r="GF71" s="69"/>
      <c r="GG71" s="69"/>
      <c r="GH71" s="69"/>
      <c r="GI71" s="69"/>
      <c r="GJ71" s="69"/>
      <c r="GK71" s="69"/>
      <c r="GL71" s="69"/>
      <c r="GM71" s="69"/>
      <c r="GN71" s="69"/>
      <c r="GO71" s="69"/>
      <c r="GP71" s="69"/>
      <c r="GQ71" s="69"/>
      <c r="GR71" s="69"/>
      <c r="GS71" s="69"/>
      <c r="GT71" s="69"/>
      <c r="GU71" s="69"/>
      <c r="GV71" s="69"/>
      <c r="GW71" s="69"/>
      <c r="GX71" s="69"/>
      <c r="GY71" s="69"/>
      <c r="GZ71" s="69"/>
      <c r="HA71" s="69"/>
      <c r="HB71" s="69"/>
      <c r="HC71" s="69"/>
      <c r="HD71" s="69"/>
      <c r="HE71" s="69"/>
      <c r="HF71" s="69"/>
      <c r="HG71" s="69"/>
      <c r="HH71" s="69"/>
      <c r="HI71" s="69"/>
      <c r="HJ71" s="69"/>
      <c r="HK71" s="69"/>
      <c r="HL71" s="69"/>
      <c r="HM71" s="69"/>
      <c r="HN71" s="69"/>
      <c r="HO71" s="69"/>
      <c r="HP71" s="69"/>
      <c r="HQ71" s="69"/>
      <c r="HR71" s="69"/>
      <c r="HS71" s="69"/>
      <c r="HT71" s="69"/>
      <c r="HU71" s="69"/>
      <c r="HV71" s="69"/>
      <c r="HW71" s="69"/>
      <c r="HX71" s="69"/>
      <c r="HY71" s="69"/>
      <c r="HZ71" s="69"/>
      <c r="IA71" s="69"/>
      <c r="IB71" s="69"/>
      <c r="IC71" s="69"/>
      <c r="ID71" s="69"/>
      <c r="IE71" s="69"/>
      <c r="IF71" s="69"/>
      <c r="IG71" s="69"/>
      <c r="IH71" s="69"/>
      <c r="II71" s="69"/>
      <c r="IJ71" s="69"/>
      <c r="IK71" s="69"/>
      <c r="IL71" s="69"/>
      <c r="IM71" s="69"/>
      <c r="IN71" s="69"/>
      <c r="IO71" s="69"/>
      <c r="IP71" s="69"/>
      <c r="IQ71" s="69"/>
      <c r="IR71" s="69"/>
      <c r="IS71" s="69"/>
      <c r="IT71" s="69"/>
      <c r="IU71" s="69"/>
      <c r="IV71" s="69"/>
      <c r="IW71" s="69"/>
    </row>
    <row r="72" customFormat="false" ht="15.75" hidden="false" customHeight="false" outlineLevel="0" collapsed="false">
      <c r="A72" s="71" t="s">
        <v>79</v>
      </c>
      <c r="B72" s="40" t="n">
        <v>31</v>
      </c>
      <c r="C72" s="62"/>
      <c r="D72" s="63"/>
      <c r="E72" s="42" t="n">
        <v>0.099</v>
      </c>
      <c r="F72" s="65"/>
      <c r="G72" s="23"/>
      <c r="H72" s="54" t="n">
        <f aca="false">N72*E72*B72/365</f>
        <v>9609.16773308274</v>
      </c>
      <c r="I72" s="59"/>
      <c r="J72" s="60"/>
      <c r="K72" s="46"/>
      <c r="L72" s="45"/>
      <c r="M72" s="45"/>
      <c r="N72" s="45" t="n">
        <f aca="false">N71+K72+M72</f>
        <v>1142830.31038618</v>
      </c>
      <c r="O72" s="58" t="n">
        <f aca="false">O71+K72</f>
        <v>264452.890000001</v>
      </c>
      <c r="P72" s="67"/>
      <c r="Q72" s="0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  <c r="EO72" s="69"/>
      <c r="EP72" s="69"/>
      <c r="EQ72" s="69"/>
      <c r="ER72" s="69"/>
      <c r="ES72" s="69"/>
      <c r="ET72" s="69"/>
      <c r="EU72" s="69"/>
      <c r="EV72" s="69"/>
      <c r="EW72" s="69"/>
      <c r="EX72" s="69"/>
      <c r="EY72" s="69"/>
      <c r="EZ72" s="69"/>
      <c r="FA72" s="69"/>
      <c r="FB72" s="69"/>
      <c r="FC72" s="69"/>
      <c r="FD72" s="69"/>
      <c r="FE72" s="69"/>
      <c r="FF72" s="69"/>
      <c r="FG72" s="69"/>
      <c r="FH72" s="69"/>
      <c r="FI72" s="69"/>
      <c r="FJ72" s="69"/>
      <c r="FK72" s="69"/>
      <c r="FL72" s="69"/>
      <c r="FM72" s="69"/>
      <c r="FN72" s="69"/>
      <c r="FO72" s="69"/>
      <c r="FP72" s="69"/>
      <c r="FQ72" s="69"/>
      <c r="FR72" s="69"/>
      <c r="FS72" s="69"/>
      <c r="FT72" s="69"/>
      <c r="FU72" s="69"/>
      <c r="FV72" s="69"/>
      <c r="FW72" s="69"/>
      <c r="FX72" s="69"/>
      <c r="FY72" s="69"/>
      <c r="FZ72" s="69"/>
      <c r="GA72" s="69"/>
      <c r="GB72" s="69"/>
      <c r="GC72" s="69"/>
      <c r="GD72" s="69"/>
      <c r="GE72" s="69"/>
      <c r="GF72" s="69"/>
      <c r="GG72" s="69"/>
      <c r="GH72" s="69"/>
      <c r="GI72" s="69"/>
      <c r="GJ72" s="69"/>
      <c r="GK72" s="69"/>
      <c r="GL72" s="69"/>
      <c r="GM72" s="69"/>
      <c r="GN72" s="69"/>
      <c r="GO72" s="69"/>
      <c r="GP72" s="69"/>
      <c r="GQ72" s="69"/>
      <c r="GR72" s="69"/>
      <c r="GS72" s="69"/>
      <c r="GT72" s="69"/>
      <c r="GU72" s="69"/>
      <c r="GV72" s="69"/>
      <c r="GW72" s="69"/>
      <c r="GX72" s="69"/>
      <c r="GY72" s="69"/>
      <c r="GZ72" s="69"/>
      <c r="HA72" s="69"/>
      <c r="HB72" s="69"/>
      <c r="HC72" s="69"/>
      <c r="HD72" s="69"/>
      <c r="HE72" s="69"/>
      <c r="HF72" s="69"/>
      <c r="HG72" s="69"/>
      <c r="HH72" s="69"/>
      <c r="HI72" s="69"/>
      <c r="HJ72" s="69"/>
      <c r="HK72" s="69"/>
      <c r="HL72" s="69"/>
      <c r="HM72" s="69"/>
      <c r="HN72" s="69"/>
      <c r="HO72" s="69"/>
      <c r="HP72" s="69"/>
      <c r="HQ72" s="69"/>
      <c r="HR72" s="69"/>
      <c r="HS72" s="69"/>
      <c r="HT72" s="69"/>
      <c r="HU72" s="69"/>
      <c r="HV72" s="69"/>
      <c r="HW72" s="69"/>
      <c r="HX72" s="69"/>
      <c r="HY72" s="69"/>
      <c r="HZ72" s="69"/>
      <c r="IA72" s="69"/>
      <c r="IB72" s="69"/>
      <c r="IC72" s="69"/>
      <c r="ID72" s="69"/>
      <c r="IE72" s="69"/>
      <c r="IF72" s="69"/>
      <c r="IG72" s="69"/>
      <c r="IH72" s="69"/>
      <c r="II72" s="69"/>
      <c r="IJ72" s="69"/>
      <c r="IK72" s="69"/>
      <c r="IL72" s="69"/>
      <c r="IM72" s="69"/>
      <c r="IN72" s="69"/>
      <c r="IO72" s="69"/>
      <c r="IP72" s="69"/>
      <c r="IQ72" s="69"/>
      <c r="IR72" s="69"/>
      <c r="IS72" s="69"/>
      <c r="IT72" s="69"/>
      <c r="IU72" s="69"/>
      <c r="IV72" s="69"/>
      <c r="IW72" s="69"/>
    </row>
    <row r="73" customFormat="false" ht="15.75" hidden="false" customHeight="false" outlineLevel="0" collapsed="false">
      <c r="A73" s="61" t="s">
        <v>34</v>
      </c>
      <c r="B73" s="62" t="n">
        <f aca="false">SUM(B72)</f>
        <v>31</v>
      </c>
      <c r="C73" s="62"/>
      <c r="D73" s="63"/>
      <c r="E73" s="42"/>
      <c r="F73" s="65"/>
      <c r="G73" s="23"/>
      <c r="H73" s="66" t="n">
        <f aca="false">SUM(H72)</f>
        <v>9609.16773308274</v>
      </c>
      <c r="I73" s="59" t="n">
        <f aca="false">10%*H73</f>
        <v>960.916773308274</v>
      </c>
      <c r="J73" s="60" t="n">
        <f aca="false">H73-I73</f>
        <v>8648.25095977446</v>
      </c>
      <c r="K73" s="46"/>
      <c r="L73" s="45" t="n">
        <v>0</v>
      </c>
      <c r="M73" s="45" t="n">
        <f aca="false">H73</f>
        <v>9609.16773308274</v>
      </c>
      <c r="N73" s="45" t="n">
        <f aca="false">N72+K73+M73</f>
        <v>1152439.47811927</v>
      </c>
      <c r="O73" s="58" t="n">
        <f aca="false">O72+K73</f>
        <v>264452.890000001</v>
      </c>
      <c r="P73" s="67"/>
      <c r="Q73" s="0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  <c r="EO73" s="69"/>
      <c r="EP73" s="69"/>
      <c r="EQ73" s="69"/>
      <c r="ER73" s="69"/>
      <c r="ES73" s="69"/>
      <c r="ET73" s="69"/>
      <c r="EU73" s="69"/>
      <c r="EV73" s="69"/>
      <c r="EW73" s="69"/>
      <c r="EX73" s="69"/>
      <c r="EY73" s="69"/>
      <c r="EZ73" s="69"/>
      <c r="FA73" s="69"/>
      <c r="FB73" s="69"/>
      <c r="FC73" s="69"/>
      <c r="FD73" s="69"/>
      <c r="FE73" s="69"/>
      <c r="FF73" s="69"/>
      <c r="FG73" s="69"/>
      <c r="FH73" s="69"/>
      <c r="FI73" s="69"/>
      <c r="FJ73" s="69"/>
      <c r="FK73" s="69"/>
      <c r="FL73" s="69"/>
      <c r="FM73" s="69"/>
      <c r="FN73" s="69"/>
      <c r="FO73" s="69"/>
      <c r="FP73" s="69"/>
      <c r="FQ73" s="69"/>
      <c r="FR73" s="69"/>
      <c r="FS73" s="69"/>
      <c r="FT73" s="69"/>
      <c r="FU73" s="69"/>
      <c r="FV73" s="69"/>
      <c r="FW73" s="69"/>
      <c r="FX73" s="69"/>
      <c r="FY73" s="69"/>
      <c r="FZ73" s="69"/>
      <c r="GA73" s="69"/>
      <c r="GB73" s="69"/>
      <c r="GC73" s="69"/>
      <c r="GD73" s="69"/>
      <c r="GE73" s="69"/>
      <c r="GF73" s="69"/>
      <c r="GG73" s="69"/>
      <c r="GH73" s="69"/>
      <c r="GI73" s="69"/>
      <c r="GJ73" s="69"/>
      <c r="GK73" s="69"/>
      <c r="GL73" s="69"/>
      <c r="GM73" s="69"/>
      <c r="GN73" s="69"/>
      <c r="GO73" s="69"/>
      <c r="GP73" s="69"/>
      <c r="GQ73" s="69"/>
      <c r="GR73" s="69"/>
      <c r="GS73" s="69"/>
      <c r="GT73" s="69"/>
      <c r="GU73" s="69"/>
      <c r="GV73" s="69"/>
      <c r="GW73" s="69"/>
      <c r="GX73" s="69"/>
      <c r="GY73" s="69"/>
      <c r="GZ73" s="69"/>
      <c r="HA73" s="69"/>
      <c r="HB73" s="69"/>
      <c r="HC73" s="69"/>
      <c r="HD73" s="69"/>
      <c r="HE73" s="69"/>
      <c r="HF73" s="69"/>
      <c r="HG73" s="69"/>
      <c r="HH73" s="69"/>
      <c r="HI73" s="69"/>
      <c r="HJ73" s="69"/>
      <c r="HK73" s="69"/>
      <c r="HL73" s="69"/>
      <c r="HM73" s="69"/>
      <c r="HN73" s="69"/>
      <c r="HO73" s="69"/>
      <c r="HP73" s="69"/>
      <c r="HQ73" s="69"/>
      <c r="HR73" s="69"/>
      <c r="HS73" s="69"/>
      <c r="HT73" s="69"/>
      <c r="HU73" s="69"/>
      <c r="HV73" s="69"/>
      <c r="HW73" s="69"/>
      <c r="HX73" s="69"/>
      <c r="HY73" s="69"/>
      <c r="HZ73" s="69"/>
      <c r="IA73" s="69"/>
      <c r="IB73" s="69"/>
      <c r="IC73" s="69"/>
      <c r="ID73" s="69"/>
      <c r="IE73" s="69"/>
      <c r="IF73" s="69"/>
      <c r="IG73" s="69"/>
      <c r="IH73" s="69"/>
      <c r="II73" s="69"/>
      <c r="IJ73" s="69"/>
      <c r="IK73" s="69"/>
      <c r="IL73" s="69"/>
      <c r="IM73" s="69"/>
      <c r="IN73" s="69"/>
      <c r="IO73" s="69"/>
      <c r="IP73" s="69"/>
      <c r="IQ73" s="69"/>
      <c r="IR73" s="69"/>
      <c r="IS73" s="69"/>
      <c r="IT73" s="69"/>
      <c r="IU73" s="69"/>
      <c r="IV73" s="69"/>
      <c r="IW73" s="69"/>
    </row>
    <row r="74" customFormat="false" ht="15.75" hidden="false" customHeight="false" outlineLevel="0" collapsed="false">
      <c r="A74" s="71" t="s">
        <v>80</v>
      </c>
      <c r="B74" s="40" t="n">
        <v>30</v>
      </c>
      <c r="C74" s="62"/>
      <c r="D74" s="63"/>
      <c r="E74" s="42" t="n">
        <v>0.099</v>
      </c>
      <c r="F74" s="65"/>
      <c r="G74" s="23"/>
      <c r="H74" s="54" t="n">
        <f aca="false">N74*E74*B74/365</f>
        <v>9377.38424661431</v>
      </c>
      <c r="I74" s="59"/>
      <c r="J74" s="60"/>
      <c r="K74" s="46"/>
      <c r="L74" s="45"/>
      <c r="M74" s="45"/>
      <c r="N74" s="45" t="n">
        <f aca="false">N73+K74+M74</f>
        <v>1152439.47811927</v>
      </c>
      <c r="O74" s="58" t="n">
        <f aca="false">O73+K74</f>
        <v>264452.890000001</v>
      </c>
      <c r="P74" s="67"/>
      <c r="Q74" s="0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  <c r="DU74" s="69"/>
      <c r="DV74" s="69"/>
      <c r="DW74" s="69"/>
      <c r="DX74" s="69"/>
      <c r="DY74" s="69"/>
      <c r="DZ74" s="69"/>
      <c r="EA74" s="69"/>
      <c r="EB74" s="69"/>
      <c r="EC74" s="69"/>
      <c r="ED74" s="69"/>
      <c r="EE74" s="69"/>
      <c r="EF74" s="69"/>
      <c r="EG74" s="69"/>
      <c r="EH74" s="69"/>
      <c r="EI74" s="69"/>
      <c r="EJ74" s="69"/>
      <c r="EK74" s="69"/>
      <c r="EL74" s="69"/>
      <c r="EM74" s="69"/>
      <c r="EN74" s="69"/>
      <c r="EO74" s="69"/>
      <c r="EP74" s="69"/>
      <c r="EQ74" s="69"/>
      <c r="ER74" s="69"/>
      <c r="ES74" s="69"/>
      <c r="ET74" s="69"/>
      <c r="EU74" s="69"/>
      <c r="EV74" s="69"/>
      <c r="EW74" s="69"/>
      <c r="EX74" s="69"/>
      <c r="EY74" s="69"/>
      <c r="EZ74" s="69"/>
      <c r="FA74" s="69"/>
      <c r="FB74" s="69"/>
      <c r="FC74" s="69"/>
      <c r="FD74" s="69"/>
      <c r="FE74" s="69"/>
      <c r="FF74" s="69"/>
      <c r="FG74" s="69"/>
      <c r="FH74" s="69"/>
      <c r="FI74" s="69"/>
      <c r="FJ74" s="69"/>
      <c r="FK74" s="69"/>
      <c r="FL74" s="69"/>
      <c r="FM74" s="69"/>
      <c r="FN74" s="69"/>
      <c r="FO74" s="69"/>
      <c r="FP74" s="69"/>
      <c r="FQ74" s="69"/>
      <c r="FR74" s="69"/>
      <c r="FS74" s="69"/>
      <c r="FT74" s="69"/>
      <c r="FU74" s="69"/>
      <c r="FV74" s="69"/>
      <c r="FW74" s="69"/>
      <c r="FX74" s="69"/>
      <c r="FY74" s="69"/>
      <c r="FZ74" s="69"/>
      <c r="GA74" s="69"/>
      <c r="GB74" s="69"/>
      <c r="GC74" s="69"/>
      <c r="GD74" s="69"/>
      <c r="GE74" s="69"/>
      <c r="GF74" s="69"/>
      <c r="GG74" s="69"/>
      <c r="GH74" s="69"/>
      <c r="GI74" s="69"/>
      <c r="GJ74" s="69"/>
      <c r="GK74" s="69"/>
      <c r="GL74" s="69"/>
      <c r="GM74" s="69"/>
      <c r="GN74" s="69"/>
      <c r="GO74" s="69"/>
      <c r="GP74" s="69"/>
      <c r="GQ74" s="69"/>
      <c r="GR74" s="69"/>
      <c r="GS74" s="69"/>
      <c r="GT74" s="69"/>
      <c r="GU74" s="69"/>
      <c r="GV74" s="69"/>
      <c r="GW74" s="69"/>
      <c r="GX74" s="69"/>
      <c r="GY74" s="69"/>
      <c r="GZ74" s="69"/>
      <c r="HA74" s="69"/>
      <c r="HB74" s="69"/>
      <c r="HC74" s="69"/>
      <c r="HD74" s="69"/>
      <c r="HE74" s="69"/>
      <c r="HF74" s="69"/>
      <c r="HG74" s="69"/>
      <c r="HH74" s="69"/>
      <c r="HI74" s="69"/>
      <c r="HJ74" s="69"/>
      <c r="HK74" s="69"/>
      <c r="HL74" s="69"/>
      <c r="HM74" s="69"/>
      <c r="HN74" s="69"/>
      <c r="HO74" s="69"/>
      <c r="HP74" s="69"/>
      <c r="HQ74" s="69"/>
      <c r="HR74" s="69"/>
      <c r="HS74" s="69"/>
      <c r="HT74" s="69"/>
      <c r="HU74" s="69"/>
      <c r="HV74" s="69"/>
      <c r="HW74" s="69"/>
      <c r="HX74" s="69"/>
      <c r="HY74" s="69"/>
      <c r="HZ74" s="69"/>
      <c r="IA74" s="69"/>
      <c r="IB74" s="69"/>
      <c r="IC74" s="69"/>
      <c r="ID74" s="69"/>
      <c r="IE74" s="69"/>
      <c r="IF74" s="69"/>
      <c r="IG74" s="69"/>
      <c r="IH74" s="69"/>
      <c r="II74" s="69"/>
      <c r="IJ74" s="69"/>
      <c r="IK74" s="69"/>
      <c r="IL74" s="69"/>
      <c r="IM74" s="69"/>
      <c r="IN74" s="69"/>
      <c r="IO74" s="69"/>
      <c r="IP74" s="69"/>
      <c r="IQ74" s="69"/>
      <c r="IR74" s="69"/>
      <c r="IS74" s="69"/>
      <c r="IT74" s="69"/>
      <c r="IU74" s="69"/>
      <c r="IV74" s="69"/>
      <c r="IW74" s="69"/>
    </row>
    <row r="75" customFormat="false" ht="15.75" hidden="false" customHeight="false" outlineLevel="0" collapsed="false">
      <c r="A75" s="61" t="s">
        <v>37</v>
      </c>
      <c r="B75" s="62" t="n">
        <f aca="false">SUM(B74)</f>
        <v>30</v>
      </c>
      <c r="C75" s="62"/>
      <c r="D75" s="63"/>
      <c r="E75" s="42"/>
      <c r="F75" s="65"/>
      <c r="G75" s="23"/>
      <c r="H75" s="66" t="n">
        <f aca="false">SUM(H74)</f>
        <v>9377.38424661431</v>
      </c>
      <c r="I75" s="59" t="n">
        <f aca="false">10%*H75</f>
        <v>937.738424661431</v>
      </c>
      <c r="J75" s="60" t="n">
        <f aca="false">H75-I75</f>
        <v>8439.64582195288</v>
      </c>
      <c r="K75" s="46"/>
      <c r="L75" s="45" t="n">
        <v>0</v>
      </c>
      <c r="M75" s="45" t="n">
        <f aca="false">H75</f>
        <v>9377.38424661431</v>
      </c>
      <c r="N75" s="45" t="n">
        <f aca="false">N74+K75+M75</f>
        <v>1161816.86236588</v>
      </c>
      <c r="O75" s="58" t="n">
        <f aca="false">O74+K75</f>
        <v>264452.890000001</v>
      </c>
      <c r="P75" s="67"/>
      <c r="Q75" s="0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  <c r="EO75" s="69"/>
      <c r="EP75" s="69"/>
      <c r="EQ75" s="69"/>
      <c r="ER75" s="69"/>
      <c r="ES75" s="69"/>
      <c r="ET75" s="69"/>
      <c r="EU75" s="69"/>
      <c r="EV75" s="69"/>
      <c r="EW75" s="69"/>
      <c r="EX75" s="69"/>
      <c r="EY75" s="69"/>
      <c r="EZ75" s="69"/>
      <c r="FA75" s="69"/>
      <c r="FB75" s="69"/>
      <c r="FC75" s="69"/>
      <c r="FD75" s="69"/>
      <c r="FE75" s="69"/>
      <c r="FF75" s="69"/>
      <c r="FG75" s="69"/>
      <c r="FH75" s="69"/>
      <c r="FI75" s="69"/>
      <c r="FJ75" s="69"/>
      <c r="FK75" s="69"/>
      <c r="FL75" s="69"/>
      <c r="FM75" s="69"/>
      <c r="FN75" s="69"/>
      <c r="FO75" s="69"/>
      <c r="FP75" s="69"/>
      <c r="FQ75" s="69"/>
      <c r="FR75" s="69"/>
      <c r="FS75" s="69"/>
      <c r="FT75" s="69"/>
      <c r="FU75" s="69"/>
      <c r="FV75" s="69"/>
      <c r="FW75" s="69"/>
      <c r="FX75" s="69"/>
      <c r="FY75" s="69"/>
      <c r="FZ75" s="69"/>
      <c r="GA75" s="69"/>
      <c r="GB75" s="69"/>
      <c r="GC75" s="69"/>
      <c r="GD75" s="69"/>
      <c r="GE75" s="69"/>
      <c r="GF75" s="69"/>
      <c r="GG75" s="69"/>
      <c r="GH75" s="69"/>
      <c r="GI75" s="69"/>
      <c r="GJ75" s="69"/>
      <c r="GK75" s="69"/>
      <c r="GL75" s="69"/>
      <c r="GM75" s="69"/>
      <c r="GN75" s="69"/>
      <c r="GO75" s="69"/>
      <c r="GP75" s="69"/>
      <c r="GQ75" s="69"/>
      <c r="GR75" s="69"/>
      <c r="GS75" s="69"/>
      <c r="GT75" s="69"/>
      <c r="GU75" s="69"/>
      <c r="GV75" s="69"/>
      <c r="GW75" s="69"/>
      <c r="GX75" s="69"/>
      <c r="GY75" s="69"/>
      <c r="GZ75" s="69"/>
      <c r="HA75" s="69"/>
      <c r="HB75" s="69"/>
      <c r="HC75" s="69"/>
      <c r="HD75" s="69"/>
      <c r="HE75" s="69"/>
      <c r="HF75" s="69"/>
      <c r="HG75" s="69"/>
      <c r="HH75" s="69"/>
      <c r="HI75" s="69"/>
      <c r="HJ75" s="69"/>
      <c r="HK75" s="69"/>
      <c r="HL75" s="69"/>
      <c r="HM75" s="69"/>
      <c r="HN75" s="69"/>
      <c r="HO75" s="69"/>
      <c r="HP75" s="69"/>
      <c r="HQ75" s="69"/>
      <c r="HR75" s="69"/>
      <c r="HS75" s="69"/>
      <c r="HT75" s="69"/>
      <c r="HU75" s="69"/>
      <c r="HV75" s="69"/>
      <c r="HW75" s="69"/>
      <c r="HX75" s="69"/>
      <c r="HY75" s="69"/>
      <c r="HZ75" s="69"/>
      <c r="IA75" s="69"/>
      <c r="IB75" s="69"/>
      <c r="IC75" s="69"/>
      <c r="ID75" s="69"/>
      <c r="IE75" s="69"/>
      <c r="IF75" s="69"/>
      <c r="IG75" s="69"/>
      <c r="IH75" s="69"/>
      <c r="II75" s="69"/>
      <c r="IJ75" s="69"/>
      <c r="IK75" s="69"/>
      <c r="IL75" s="69"/>
      <c r="IM75" s="69"/>
      <c r="IN75" s="69"/>
      <c r="IO75" s="69"/>
      <c r="IP75" s="69"/>
      <c r="IQ75" s="69"/>
      <c r="IR75" s="69"/>
      <c r="IS75" s="69"/>
      <c r="IT75" s="69"/>
      <c r="IU75" s="69"/>
      <c r="IV75" s="69"/>
      <c r="IW75" s="69"/>
    </row>
    <row r="76" customFormat="false" ht="15.75" hidden="false" customHeight="false" outlineLevel="0" collapsed="false">
      <c r="A76" s="71" t="s">
        <v>81</v>
      </c>
      <c r="B76" s="40" t="n">
        <v>31</v>
      </c>
      <c r="C76" s="62"/>
      <c r="D76" s="63"/>
      <c r="E76" s="42" t="n">
        <v>0.099</v>
      </c>
      <c r="F76" s="65"/>
      <c r="G76" s="23"/>
      <c r="H76" s="54" t="n">
        <f aca="false">N76*E76*B76/365</f>
        <v>9768.81082356408</v>
      </c>
      <c r="I76" s="59"/>
      <c r="J76" s="60"/>
      <c r="K76" s="46"/>
      <c r="L76" s="45"/>
      <c r="M76" s="45"/>
      <c r="N76" s="45" t="n">
        <f aca="false">N75+K76+M76</f>
        <v>1161816.86236588</v>
      </c>
      <c r="O76" s="58" t="n">
        <f aca="false">O75+K76</f>
        <v>264452.890000001</v>
      </c>
      <c r="P76" s="67"/>
      <c r="Q76" s="0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69"/>
      <c r="EO76" s="69"/>
      <c r="EP76" s="69"/>
      <c r="EQ76" s="69"/>
      <c r="ER76" s="69"/>
      <c r="ES76" s="69"/>
      <c r="ET76" s="69"/>
      <c r="EU76" s="69"/>
      <c r="EV76" s="69"/>
      <c r="EW76" s="69"/>
      <c r="EX76" s="69"/>
      <c r="EY76" s="69"/>
      <c r="EZ76" s="69"/>
      <c r="FA76" s="69"/>
      <c r="FB76" s="69"/>
      <c r="FC76" s="69"/>
      <c r="FD76" s="69"/>
      <c r="FE76" s="69"/>
      <c r="FF76" s="69"/>
      <c r="FG76" s="69"/>
      <c r="FH76" s="69"/>
      <c r="FI76" s="69"/>
      <c r="FJ76" s="69"/>
      <c r="FK76" s="69"/>
      <c r="FL76" s="69"/>
      <c r="FM76" s="69"/>
      <c r="FN76" s="69"/>
      <c r="FO76" s="69"/>
      <c r="FP76" s="69"/>
      <c r="FQ76" s="69"/>
      <c r="FR76" s="69"/>
      <c r="FS76" s="69"/>
      <c r="FT76" s="69"/>
      <c r="FU76" s="69"/>
      <c r="FV76" s="69"/>
      <c r="FW76" s="69"/>
      <c r="FX76" s="69"/>
      <c r="FY76" s="69"/>
      <c r="FZ76" s="69"/>
      <c r="GA76" s="69"/>
      <c r="GB76" s="69"/>
      <c r="GC76" s="69"/>
      <c r="GD76" s="69"/>
      <c r="GE76" s="69"/>
      <c r="GF76" s="69"/>
      <c r="GG76" s="69"/>
      <c r="GH76" s="69"/>
      <c r="GI76" s="69"/>
      <c r="GJ76" s="69"/>
      <c r="GK76" s="69"/>
      <c r="GL76" s="69"/>
      <c r="GM76" s="69"/>
      <c r="GN76" s="69"/>
      <c r="GO76" s="69"/>
      <c r="GP76" s="69"/>
      <c r="GQ76" s="69"/>
      <c r="GR76" s="69"/>
      <c r="GS76" s="69"/>
      <c r="GT76" s="69"/>
      <c r="GU76" s="69"/>
      <c r="GV76" s="69"/>
      <c r="GW76" s="69"/>
      <c r="GX76" s="69"/>
      <c r="GY76" s="69"/>
      <c r="GZ76" s="69"/>
      <c r="HA76" s="69"/>
      <c r="HB76" s="69"/>
      <c r="HC76" s="69"/>
      <c r="HD76" s="69"/>
      <c r="HE76" s="69"/>
      <c r="HF76" s="69"/>
      <c r="HG76" s="69"/>
      <c r="HH76" s="69"/>
      <c r="HI76" s="69"/>
      <c r="HJ76" s="69"/>
      <c r="HK76" s="69"/>
      <c r="HL76" s="69"/>
      <c r="HM76" s="69"/>
      <c r="HN76" s="69"/>
      <c r="HO76" s="69"/>
      <c r="HP76" s="69"/>
      <c r="HQ76" s="69"/>
      <c r="HR76" s="69"/>
      <c r="HS76" s="69"/>
      <c r="HT76" s="69"/>
      <c r="HU76" s="69"/>
      <c r="HV76" s="69"/>
      <c r="HW76" s="69"/>
      <c r="HX76" s="69"/>
      <c r="HY76" s="69"/>
      <c r="HZ76" s="69"/>
      <c r="IA76" s="69"/>
      <c r="IB76" s="69"/>
      <c r="IC76" s="69"/>
      <c r="ID76" s="69"/>
      <c r="IE76" s="69"/>
      <c r="IF76" s="69"/>
      <c r="IG76" s="69"/>
      <c r="IH76" s="69"/>
      <c r="II76" s="69"/>
      <c r="IJ76" s="69"/>
      <c r="IK76" s="69"/>
      <c r="IL76" s="69"/>
      <c r="IM76" s="69"/>
      <c r="IN76" s="69"/>
      <c r="IO76" s="69"/>
      <c r="IP76" s="69"/>
      <c r="IQ76" s="69"/>
      <c r="IR76" s="69"/>
      <c r="IS76" s="69"/>
      <c r="IT76" s="69"/>
      <c r="IU76" s="69"/>
      <c r="IV76" s="69"/>
      <c r="IW76" s="69"/>
    </row>
    <row r="77" customFormat="false" ht="15.75" hidden="false" customHeight="false" outlineLevel="0" collapsed="false">
      <c r="A77" s="61" t="s">
        <v>40</v>
      </c>
      <c r="B77" s="62" t="n">
        <f aca="false">SUM(B76)</f>
        <v>31</v>
      </c>
      <c r="C77" s="62"/>
      <c r="D77" s="63"/>
      <c r="E77" s="42"/>
      <c r="F77" s="65"/>
      <c r="G77" s="23"/>
      <c r="H77" s="66" t="n">
        <f aca="false">SUM(H76)</f>
        <v>9768.81082356408</v>
      </c>
      <c r="I77" s="59" t="n">
        <f aca="false">10%*H77</f>
        <v>976.881082356408</v>
      </c>
      <c r="J77" s="60" t="n">
        <f aca="false">H77-I77</f>
        <v>8791.92974120767</v>
      </c>
      <c r="K77" s="46"/>
      <c r="L77" s="45" t="n">
        <v>0</v>
      </c>
      <c r="M77" s="45" t="n">
        <f aca="false">H77</f>
        <v>9768.81082356408</v>
      </c>
      <c r="N77" s="45" t="n">
        <f aca="false">N76+K77+M77</f>
        <v>1171585.67318945</v>
      </c>
      <c r="O77" s="58" t="n">
        <f aca="false">O76+K77</f>
        <v>264452.890000001</v>
      </c>
      <c r="P77" s="67"/>
      <c r="Q77" s="0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  <c r="EO77" s="69"/>
      <c r="EP77" s="69"/>
      <c r="EQ77" s="69"/>
      <c r="ER77" s="69"/>
      <c r="ES77" s="69"/>
      <c r="ET77" s="69"/>
      <c r="EU77" s="69"/>
      <c r="EV77" s="69"/>
      <c r="EW77" s="69"/>
      <c r="EX77" s="69"/>
      <c r="EY77" s="69"/>
      <c r="EZ77" s="69"/>
      <c r="FA77" s="69"/>
      <c r="FB77" s="69"/>
      <c r="FC77" s="69"/>
      <c r="FD77" s="69"/>
      <c r="FE77" s="69"/>
      <c r="FF77" s="69"/>
      <c r="FG77" s="69"/>
      <c r="FH77" s="69"/>
      <c r="FI77" s="69"/>
      <c r="FJ77" s="69"/>
      <c r="FK77" s="69"/>
      <c r="FL77" s="69"/>
      <c r="FM77" s="69"/>
      <c r="FN77" s="69"/>
      <c r="FO77" s="69"/>
      <c r="FP77" s="69"/>
      <c r="FQ77" s="69"/>
      <c r="FR77" s="69"/>
      <c r="FS77" s="69"/>
      <c r="FT77" s="69"/>
      <c r="FU77" s="69"/>
      <c r="FV77" s="69"/>
      <c r="FW77" s="69"/>
      <c r="FX77" s="69"/>
      <c r="FY77" s="69"/>
      <c r="FZ77" s="69"/>
      <c r="GA77" s="69"/>
      <c r="GB77" s="69"/>
      <c r="GC77" s="69"/>
      <c r="GD77" s="69"/>
      <c r="GE77" s="69"/>
      <c r="GF77" s="69"/>
      <c r="GG77" s="69"/>
      <c r="GH77" s="69"/>
      <c r="GI77" s="69"/>
      <c r="GJ77" s="69"/>
      <c r="GK77" s="69"/>
      <c r="GL77" s="69"/>
      <c r="GM77" s="69"/>
      <c r="GN77" s="69"/>
      <c r="GO77" s="69"/>
      <c r="GP77" s="69"/>
      <c r="GQ77" s="69"/>
      <c r="GR77" s="69"/>
      <c r="GS77" s="69"/>
      <c r="GT77" s="69"/>
      <c r="GU77" s="69"/>
      <c r="GV77" s="69"/>
      <c r="GW77" s="69"/>
      <c r="GX77" s="69"/>
      <c r="GY77" s="69"/>
      <c r="GZ77" s="69"/>
      <c r="HA77" s="69"/>
      <c r="HB77" s="69"/>
      <c r="HC77" s="69"/>
      <c r="HD77" s="69"/>
      <c r="HE77" s="69"/>
      <c r="HF77" s="69"/>
      <c r="HG77" s="69"/>
      <c r="HH77" s="69"/>
      <c r="HI77" s="69"/>
      <c r="HJ77" s="69"/>
      <c r="HK77" s="69"/>
      <c r="HL77" s="69"/>
      <c r="HM77" s="69"/>
      <c r="HN77" s="69"/>
      <c r="HO77" s="69"/>
      <c r="HP77" s="69"/>
      <c r="HQ77" s="69"/>
      <c r="HR77" s="69"/>
      <c r="HS77" s="69"/>
      <c r="HT77" s="69"/>
      <c r="HU77" s="69"/>
      <c r="HV77" s="69"/>
      <c r="HW77" s="69"/>
      <c r="HX77" s="69"/>
      <c r="HY77" s="69"/>
      <c r="HZ77" s="69"/>
      <c r="IA77" s="69"/>
      <c r="IB77" s="69"/>
      <c r="IC77" s="69"/>
      <c r="ID77" s="69"/>
      <c r="IE77" s="69"/>
      <c r="IF77" s="69"/>
      <c r="IG77" s="69"/>
      <c r="IH77" s="69"/>
      <c r="II77" s="69"/>
      <c r="IJ77" s="69"/>
      <c r="IK77" s="69"/>
      <c r="IL77" s="69"/>
      <c r="IM77" s="69"/>
      <c r="IN77" s="69"/>
      <c r="IO77" s="69"/>
      <c r="IP77" s="69"/>
      <c r="IQ77" s="69"/>
      <c r="IR77" s="69"/>
      <c r="IS77" s="69"/>
      <c r="IT77" s="69"/>
      <c r="IU77" s="69"/>
      <c r="IV77" s="69"/>
      <c r="IW77" s="69"/>
    </row>
    <row r="78" customFormat="false" ht="12" hidden="false" customHeight="true" outlineLevel="0" collapsed="false">
      <c r="A78" s="76"/>
      <c r="B78" s="77"/>
      <c r="C78" s="77"/>
      <c r="D78" s="78"/>
      <c r="E78" s="79"/>
      <c r="F78" s="80"/>
      <c r="G78" s="81"/>
      <c r="H78" s="75"/>
      <c r="I78" s="82"/>
      <c r="J78" s="82"/>
      <c r="K78" s="69"/>
      <c r="M78" s="5"/>
      <c r="N78" s="75"/>
      <c r="O78" s="75"/>
      <c r="P78" s="67"/>
      <c r="Q78" s="0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  <c r="DU78" s="69"/>
      <c r="DV78" s="69"/>
      <c r="DW78" s="69"/>
      <c r="DX78" s="69"/>
      <c r="DY78" s="69"/>
      <c r="DZ78" s="69"/>
      <c r="EA78" s="69"/>
      <c r="EB78" s="69"/>
      <c r="EC78" s="69"/>
      <c r="ED78" s="69"/>
      <c r="EE78" s="69"/>
      <c r="EF78" s="69"/>
      <c r="EG78" s="69"/>
      <c r="EH78" s="69"/>
      <c r="EI78" s="69"/>
      <c r="EJ78" s="69"/>
      <c r="EK78" s="69"/>
      <c r="EL78" s="69"/>
      <c r="EM78" s="69"/>
      <c r="EN78" s="69"/>
      <c r="EO78" s="69"/>
      <c r="EP78" s="69"/>
      <c r="EQ78" s="69"/>
      <c r="ER78" s="69"/>
      <c r="ES78" s="69"/>
      <c r="ET78" s="69"/>
      <c r="EU78" s="69"/>
      <c r="EV78" s="69"/>
      <c r="EW78" s="69"/>
      <c r="EX78" s="69"/>
      <c r="EY78" s="69"/>
      <c r="EZ78" s="69"/>
      <c r="FA78" s="69"/>
      <c r="FB78" s="69"/>
      <c r="FC78" s="69"/>
      <c r="FD78" s="69"/>
      <c r="FE78" s="69"/>
      <c r="FF78" s="69"/>
      <c r="FG78" s="69"/>
      <c r="FH78" s="69"/>
      <c r="FI78" s="69"/>
      <c r="FJ78" s="69"/>
      <c r="FK78" s="69"/>
      <c r="FL78" s="69"/>
      <c r="FM78" s="69"/>
      <c r="FN78" s="69"/>
      <c r="FO78" s="69"/>
      <c r="FP78" s="69"/>
      <c r="FQ78" s="69"/>
      <c r="FR78" s="69"/>
      <c r="FS78" s="69"/>
      <c r="FT78" s="69"/>
      <c r="FU78" s="69"/>
      <c r="FV78" s="69"/>
      <c r="FW78" s="69"/>
      <c r="FX78" s="69"/>
      <c r="FY78" s="69"/>
      <c r="FZ78" s="69"/>
      <c r="GA78" s="69"/>
      <c r="GB78" s="69"/>
      <c r="GC78" s="69"/>
      <c r="GD78" s="69"/>
      <c r="GE78" s="69"/>
      <c r="GF78" s="69"/>
      <c r="GG78" s="69"/>
      <c r="GH78" s="69"/>
      <c r="GI78" s="69"/>
      <c r="GJ78" s="69"/>
      <c r="GK78" s="69"/>
      <c r="GL78" s="69"/>
      <c r="GM78" s="69"/>
      <c r="GN78" s="69"/>
      <c r="GO78" s="69"/>
      <c r="GP78" s="69"/>
      <c r="GQ78" s="69"/>
      <c r="GR78" s="69"/>
      <c r="GS78" s="69"/>
      <c r="GT78" s="69"/>
      <c r="GU78" s="69"/>
      <c r="GV78" s="69"/>
      <c r="GW78" s="69"/>
      <c r="GX78" s="69"/>
      <c r="GY78" s="69"/>
      <c r="GZ78" s="69"/>
      <c r="HA78" s="69"/>
      <c r="HB78" s="69"/>
      <c r="HC78" s="69"/>
      <c r="HD78" s="69"/>
      <c r="HE78" s="69"/>
      <c r="HF78" s="69"/>
      <c r="HG78" s="69"/>
      <c r="HH78" s="69"/>
      <c r="HI78" s="69"/>
      <c r="HJ78" s="69"/>
      <c r="HK78" s="69"/>
      <c r="HL78" s="69"/>
      <c r="HM78" s="69"/>
      <c r="HN78" s="69"/>
      <c r="HO78" s="69"/>
      <c r="HP78" s="69"/>
      <c r="HQ78" s="69"/>
      <c r="HR78" s="69"/>
      <c r="HS78" s="69"/>
      <c r="HT78" s="69"/>
      <c r="HU78" s="69"/>
      <c r="HV78" s="69"/>
      <c r="HW78" s="69"/>
      <c r="HX78" s="69"/>
      <c r="HY78" s="69"/>
      <c r="HZ78" s="69"/>
      <c r="IA78" s="69"/>
      <c r="IB78" s="69"/>
      <c r="IC78" s="69"/>
      <c r="ID78" s="69"/>
      <c r="IE78" s="69"/>
      <c r="IF78" s="69"/>
      <c r="IG78" s="69"/>
      <c r="IH78" s="69"/>
      <c r="II78" s="69"/>
      <c r="IJ78" s="69"/>
      <c r="IK78" s="69"/>
      <c r="IL78" s="69"/>
      <c r="IM78" s="69"/>
      <c r="IN78" s="69"/>
      <c r="IO78" s="69"/>
      <c r="IP78" s="69"/>
      <c r="IQ78" s="69"/>
      <c r="IR78" s="69"/>
      <c r="IS78" s="69"/>
      <c r="IT78" s="69"/>
      <c r="IU78" s="69"/>
      <c r="IV78" s="69"/>
      <c r="IW78" s="69"/>
    </row>
    <row r="79" customFormat="false" ht="12.75" hidden="false" customHeight="false" outlineLevel="0" collapsed="false">
      <c r="A79" s="76" t="str">
        <f aca="true">CELL("FILENAME")</f>
        <v>'file:///mnt/12tb/@roms/datasets/enron/EDRM Enron Email Data Set v2 XML/filtered-attachments/xls/Ice_Dri1.xls'#$Can $ Only-Bankruptcy</v>
      </c>
      <c r="B79" s="83"/>
      <c r="C79" s="83"/>
      <c r="D79" s="83"/>
      <c r="E79" s="83"/>
      <c r="F79" s="83"/>
      <c r="G79" s="83"/>
      <c r="H79" s="83"/>
      <c r="I79" s="84"/>
      <c r="J79" s="82"/>
      <c r="K79" s="85"/>
      <c r="M79" s="5"/>
      <c r="N79" s="84"/>
      <c r="O79" s="84"/>
      <c r="P79" s="67"/>
      <c r="Q79" s="0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  <c r="DU79" s="69"/>
      <c r="DV79" s="69"/>
      <c r="DW79" s="69"/>
      <c r="DX79" s="69"/>
      <c r="DY79" s="69"/>
      <c r="DZ79" s="69"/>
      <c r="EA79" s="69"/>
      <c r="EB79" s="69"/>
      <c r="EC79" s="69"/>
      <c r="ED79" s="69"/>
      <c r="EE79" s="69"/>
      <c r="EF79" s="69"/>
      <c r="EG79" s="69"/>
      <c r="EH79" s="69"/>
      <c r="EI79" s="69"/>
      <c r="EJ79" s="69"/>
      <c r="EK79" s="69"/>
      <c r="EL79" s="69"/>
      <c r="EM79" s="69"/>
      <c r="EN79" s="69"/>
      <c r="EO79" s="69"/>
      <c r="EP79" s="69"/>
      <c r="EQ79" s="69"/>
      <c r="ER79" s="69"/>
      <c r="ES79" s="69"/>
      <c r="ET79" s="69"/>
      <c r="EU79" s="69"/>
      <c r="EV79" s="69"/>
      <c r="EW79" s="69"/>
      <c r="EX79" s="69"/>
      <c r="EY79" s="69"/>
      <c r="EZ79" s="69"/>
      <c r="FA79" s="69"/>
      <c r="FB79" s="69"/>
      <c r="FC79" s="69"/>
      <c r="FD79" s="69"/>
      <c r="FE79" s="69"/>
      <c r="FF79" s="69"/>
      <c r="FG79" s="69"/>
      <c r="FH79" s="69"/>
      <c r="FI79" s="69"/>
      <c r="FJ79" s="69"/>
      <c r="FK79" s="69"/>
      <c r="FL79" s="69"/>
      <c r="FM79" s="69"/>
      <c r="FN79" s="69"/>
      <c r="FO79" s="69"/>
      <c r="FP79" s="69"/>
      <c r="FQ79" s="69"/>
      <c r="FR79" s="69"/>
      <c r="FS79" s="69"/>
      <c r="FT79" s="69"/>
      <c r="FU79" s="69"/>
      <c r="FV79" s="69"/>
      <c r="FW79" s="69"/>
      <c r="FX79" s="69"/>
      <c r="FY79" s="69"/>
      <c r="FZ79" s="69"/>
      <c r="GA79" s="69"/>
      <c r="GB79" s="69"/>
      <c r="GC79" s="69"/>
      <c r="GD79" s="69"/>
      <c r="GE79" s="69"/>
      <c r="GF79" s="69"/>
      <c r="GG79" s="69"/>
      <c r="GH79" s="69"/>
      <c r="GI79" s="69"/>
      <c r="GJ79" s="69"/>
      <c r="GK79" s="69"/>
      <c r="GL79" s="69"/>
      <c r="GM79" s="69"/>
      <c r="GN79" s="69"/>
      <c r="GO79" s="69"/>
      <c r="GP79" s="69"/>
      <c r="GQ79" s="69"/>
      <c r="GR79" s="69"/>
      <c r="GS79" s="69"/>
      <c r="GT79" s="69"/>
      <c r="GU79" s="69"/>
      <c r="GV79" s="69"/>
      <c r="GW79" s="69"/>
      <c r="GX79" s="69"/>
      <c r="GY79" s="69"/>
      <c r="GZ79" s="69"/>
      <c r="HA79" s="69"/>
      <c r="HB79" s="69"/>
      <c r="HC79" s="69"/>
      <c r="HD79" s="69"/>
      <c r="HE79" s="69"/>
      <c r="HF79" s="69"/>
      <c r="HG79" s="69"/>
      <c r="HH79" s="69"/>
      <c r="HI79" s="69"/>
      <c r="HJ79" s="69"/>
      <c r="HK79" s="69"/>
      <c r="HL79" s="69"/>
      <c r="HM79" s="69"/>
      <c r="HN79" s="69"/>
      <c r="HO79" s="69"/>
      <c r="HP79" s="69"/>
      <c r="HQ79" s="69"/>
      <c r="HR79" s="69"/>
      <c r="HS79" s="69"/>
      <c r="HT79" s="69"/>
      <c r="HU79" s="69"/>
      <c r="HV79" s="69"/>
      <c r="HW79" s="69"/>
      <c r="HX79" s="69"/>
      <c r="HY79" s="69"/>
      <c r="HZ79" s="69"/>
      <c r="IA79" s="69"/>
      <c r="IB79" s="69"/>
      <c r="IC79" s="69"/>
      <c r="ID79" s="69"/>
      <c r="IE79" s="69"/>
      <c r="IF79" s="69"/>
      <c r="IG79" s="69"/>
      <c r="IH79" s="69"/>
      <c r="II79" s="69"/>
      <c r="IJ79" s="69"/>
      <c r="IK79" s="69"/>
      <c r="IL79" s="69"/>
      <c r="IM79" s="69"/>
      <c r="IN79" s="69"/>
      <c r="IO79" s="69"/>
      <c r="IP79" s="69"/>
      <c r="IQ79" s="69"/>
      <c r="IR79" s="69"/>
      <c r="IS79" s="69"/>
      <c r="IT79" s="69"/>
      <c r="IU79" s="69"/>
      <c r="IV79" s="69"/>
      <c r="IW79" s="69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83"/>
      <c r="G80" s="83"/>
      <c r="H80" s="83"/>
      <c r="I80" s="84"/>
      <c r="J80" s="86"/>
      <c r="K80" s="87"/>
      <c r="M80" s="5"/>
      <c r="N80" s="84"/>
      <c r="O80" s="84"/>
      <c r="P80" s="67"/>
      <c r="Q80" s="0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69"/>
      <c r="EO80" s="69"/>
      <c r="EP80" s="69"/>
      <c r="EQ80" s="69"/>
      <c r="ER80" s="69"/>
      <c r="ES80" s="69"/>
      <c r="ET80" s="69"/>
      <c r="EU80" s="69"/>
      <c r="EV80" s="69"/>
      <c r="EW80" s="69"/>
      <c r="EX80" s="69"/>
      <c r="EY80" s="69"/>
      <c r="EZ80" s="69"/>
      <c r="FA80" s="69"/>
      <c r="FB80" s="69"/>
      <c r="FC80" s="69"/>
      <c r="FD80" s="69"/>
      <c r="FE80" s="69"/>
      <c r="FF80" s="69"/>
      <c r="FG80" s="69"/>
      <c r="FH80" s="69"/>
      <c r="FI80" s="69"/>
      <c r="FJ80" s="69"/>
      <c r="FK80" s="69"/>
      <c r="FL80" s="69"/>
      <c r="FM80" s="69"/>
      <c r="FN80" s="69"/>
      <c r="FO80" s="69"/>
      <c r="FP80" s="69"/>
      <c r="FQ80" s="69"/>
      <c r="FR80" s="69"/>
      <c r="FS80" s="69"/>
      <c r="FT80" s="69"/>
      <c r="FU80" s="69"/>
      <c r="FV80" s="69"/>
      <c r="FW80" s="69"/>
      <c r="FX80" s="69"/>
      <c r="FY80" s="69"/>
      <c r="FZ80" s="69"/>
      <c r="GA80" s="69"/>
      <c r="GB80" s="69"/>
      <c r="GC80" s="69"/>
      <c r="GD80" s="69"/>
      <c r="GE80" s="69"/>
      <c r="GF80" s="69"/>
      <c r="GG80" s="69"/>
      <c r="GH80" s="69"/>
      <c r="GI80" s="69"/>
      <c r="GJ80" s="69"/>
      <c r="GK80" s="69"/>
      <c r="GL80" s="69"/>
      <c r="GM80" s="69"/>
      <c r="GN80" s="69"/>
      <c r="GO80" s="69"/>
      <c r="GP80" s="69"/>
      <c r="GQ80" s="69"/>
      <c r="GR80" s="69"/>
      <c r="GS80" s="69"/>
      <c r="GT80" s="69"/>
      <c r="GU80" s="69"/>
      <c r="GV80" s="69"/>
      <c r="GW80" s="69"/>
      <c r="GX80" s="69"/>
      <c r="GY80" s="69"/>
      <c r="GZ80" s="69"/>
      <c r="HA80" s="69"/>
      <c r="HB80" s="69"/>
      <c r="HC80" s="69"/>
      <c r="HD80" s="69"/>
      <c r="HE80" s="69"/>
      <c r="HF80" s="69"/>
      <c r="HG80" s="69"/>
      <c r="HH80" s="69"/>
      <c r="HI80" s="69"/>
      <c r="HJ80" s="69"/>
      <c r="HK80" s="69"/>
      <c r="HL80" s="69"/>
      <c r="HM80" s="69"/>
      <c r="HN80" s="69"/>
      <c r="HO80" s="69"/>
      <c r="HP80" s="69"/>
      <c r="HQ80" s="69"/>
      <c r="HR80" s="69"/>
      <c r="HS80" s="69"/>
      <c r="HT80" s="69"/>
      <c r="HU80" s="69"/>
      <c r="HV80" s="69"/>
      <c r="HW80" s="69"/>
      <c r="HX80" s="69"/>
      <c r="HY80" s="69"/>
      <c r="HZ80" s="69"/>
      <c r="IA80" s="69"/>
      <c r="IB80" s="69"/>
      <c r="IC80" s="69"/>
      <c r="ID80" s="69"/>
      <c r="IE80" s="69"/>
      <c r="IF80" s="69"/>
      <c r="IG80" s="69"/>
      <c r="IH80" s="69"/>
      <c r="II80" s="69"/>
      <c r="IJ80" s="69"/>
      <c r="IK80" s="69"/>
      <c r="IL80" s="69"/>
      <c r="IM80" s="69"/>
      <c r="IN80" s="69"/>
      <c r="IO80" s="69"/>
      <c r="IP80" s="69"/>
      <c r="IQ80" s="69"/>
      <c r="IR80" s="69"/>
      <c r="IS80" s="69"/>
      <c r="IT80" s="69"/>
      <c r="IU80" s="69"/>
      <c r="IV80" s="69"/>
      <c r="IW80" s="69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83"/>
      <c r="G81" s="83"/>
      <c r="H81" s="83"/>
      <c r="I81" s="82"/>
      <c r="J81" s="82"/>
      <c r="K81" s="87"/>
      <c r="M81" s="5"/>
      <c r="N81" s="84"/>
      <c r="O81" s="84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  <c r="DS81" s="69"/>
      <c r="DT81" s="69"/>
      <c r="DU81" s="69"/>
      <c r="DV81" s="69"/>
      <c r="DW81" s="69"/>
      <c r="DX81" s="69"/>
      <c r="DY81" s="69"/>
      <c r="DZ81" s="69"/>
      <c r="EA81" s="69"/>
      <c r="EB81" s="69"/>
      <c r="EC81" s="69"/>
      <c r="ED81" s="69"/>
      <c r="EE81" s="69"/>
      <c r="EF81" s="69"/>
      <c r="EG81" s="69"/>
      <c r="EH81" s="69"/>
      <c r="EI81" s="69"/>
      <c r="EJ81" s="69"/>
      <c r="EK81" s="69"/>
      <c r="EL81" s="69"/>
      <c r="EM81" s="69"/>
      <c r="EN81" s="69"/>
      <c r="EO81" s="69"/>
      <c r="EP81" s="69"/>
      <c r="EQ81" s="69"/>
      <c r="ER81" s="69"/>
      <c r="ES81" s="69"/>
      <c r="ET81" s="69"/>
      <c r="EU81" s="69"/>
      <c r="EV81" s="69"/>
      <c r="EW81" s="69"/>
      <c r="EX81" s="69"/>
      <c r="EY81" s="69"/>
      <c r="EZ81" s="69"/>
      <c r="FA81" s="69"/>
      <c r="FB81" s="69"/>
      <c r="FC81" s="69"/>
      <c r="FD81" s="69"/>
      <c r="FE81" s="69"/>
      <c r="FF81" s="69"/>
      <c r="FG81" s="69"/>
      <c r="FH81" s="69"/>
      <c r="FI81" s="69"/>
      <c r="FJ81" s="69"/>
      <c r="FK81" s="69"/>
      <c r="FL81" s="69"/>
      <c r="FM81" s="69"/>
      <c r="FN81" s="69"/>
      <c r="FO81" s="69"/>
      <c r="FP81" s="69"/>
      <c r="FQ81" s="69"/>
      <c r="FR81" s="69"/>
      <c r="FS81" s="69"/>
      <c r="FT81" s="69"/>
      <c r="FU81" s="69"/>
      <c r="FV81" s="69"/>
      <c r="FW81" s="69"/>
      <c r="FX81" s="69"/>
      <c r="FY81" s="69"/>
      <c r="FZ81" s="69"/>
      <c r="GA81" s="69"/>
      <c r="GB81" s="69"/>
      <c r="GC81" s="69"/>
      <c r="GD81" s="69"/>
      <c r="GE81" s="69"/>
      <c r="GF81" s="69"/>
      <c r="GG81" s="69"/>
      <c r="GH81" s="69"/>
      <c r="GI81" s="69"/>
      <c r="GJ81" s="69"/>
      <c r="GK81" s="69"/>
      <c r="GL81" s="69"/>
      <c r="GM81" s="69"/>
      <c r="GN81" s="69"/>
      <c r="GO81" s="69"/>
      <c r="GP81" s="69"/>
      <c r="GQ81" s="69"/>
      <c r="GR81" s="69"/>
      <c r="GS81" s="69"/>
      <c r="GT81" s="69"/>
      <c r="GU81" s="69"/>
      <c r="GV81" s="69"/>
      <c r="GW81" s="69"/>
      <c r="GX81" s="69"/>
      <c r="GY81" s="69"/>
      <c r="GZ81" s="69"/>
      <c r="HA81" s="69"/>
      <c r="HB81" s="69"/>
      <c r="HC81" s="69"/>
      <c r="HD81" s="69"/>
      <c r="HE81" s="69"/>
      <c r="HF81" s="69"/>
      <c r="HG81" s="69"/>
      <c r="HH81" s="69"/>
      <c r="HI81" s="69"/>
      <c r="HJ81" s="69"/>
      <c r="HK81" s="69"/>
      <c r="HL81" s="69"/>
      <c r="HM81" s="69"/>
      <c r="HN81" s="69"/>
      <c r="HO81" s="69"/>
      <c r="HP81" s="69"/>
      <c r="HQ81" s="69"/>
      <c r="HR81" s="69"/>
      <c r="HS81" s="69"/>
      <c r="HT81" s="69"/>
      <c r="HU81" s="69"/>
      <c r="HV81" s="69"/>
      <c r="HW81" s="69"/>
      <c r="HX81" s="69"/>
      <c r="HY81" s="69"/>
      <c r="HZ81" s="69"/>
      <c r="IA81" s="69"/>
      <c r="IB81" s="69"/>
      <c r="IC81" s="69"/>
      <c r="ID81" s="69"/>
      <c r="IE81" s="69"/>
      <c r="IF81" s="69"/>
      <c r="IG81" s="69"/>
      <c r="IH81" s="69"/>
      <c r="II81" s="69"/>
      <c r="IJ81" s="69"/>
      <c r="IK81" s="69"/>
      <c r="IL81" s="69"/>
      <c r="IM81" s="69"/>
      <c r="IN81" s="69"/>
      <c r="IO81" s="69"/>
      <c r="IP81" s="69"/>
      <c r="IQ81" s="69"/>
      <c r="IR81" s="69"/>
      <c r="IS81" s="69"/>
      <c r="IT81" s="69"/>
      <c r="IU81" s="69"/>
      <c r="IV81" s="69"/>
      <c r="IW81" s="69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83"/>
      <c r="G82" s="83"/>
      <c r="H82" s="83"/>
      <c r="I82" s="82"/>
      <c r="J82" s="82"/>
      <c r="K82" s="88"/>
      <c r="M82" s="5"/>
      <c r="N82" s="75"/>
      <c r="O82" s="75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69"/>
      <c r="EO82" s="69"/>
      <c r="EP82" s="69"/>
      <c r="EQ82" s="69"/>
      <c r="ER82" s="69"/>
      <c r="ES82" s="69"/>
      <c r="ET82" s="69"/>
      <c r="EU82" s="69"/>
      <c r="EV82" s="69"/>
      <c r="EW82" s="69"/>
      <c r="EX82" s="69"/>
      <c r="EY82" s="69"/>
      <c r="EZ82" s="69"/>
      <c r="FA82" s="69"/>
      <c r="FB82" s="69"/>
      <c r="FC82" s="69"/>
      <c r="FD82" s="69"/>
      <c r="FE82" s="69"/>
      <c r="FF82" s="69"/>
      <c r="FG82" s="69"/>
      <c r="FH82" s="69"/>
      <c r="FI82" s="69"/>
      <c r="FJ82" s="69"/>
      <c r="FK82" s="69"/>
      <c r="FL82" s="69"/>
      <c r="FM82" s="69"/>
      <c r="FN82" s="69"/>
      <c r="FO82" s="69"/>
      <c r="FP82" s="69"/>
      <c r="FQ82" s="69"/>
      <c r="FR82" s="69"/>
      <c r="FS82" s="69"/>
      <c r="FT82" s="69"/>
      <c r="FU82" s="69"/>
      <c r="FV82" s="69"/>
      <c r="FW82" s="69"/>
      <c r="FX82" s="69"/>
      <c r="FY82" s="69"/>
      <c r="FZ82" s="69"/>
      <c r="GA82" s="69"/>
      <c r="GB82" s="69"/>
      <c r="GC82" s="69"/>
      <c r="GD82" s="69"/>
      <c r="GE82" s="69"/>
      <c r="GF82" s="69"/>
      <c r="GG82" s="69"/>
      <c r="GH82" s="69"/>
      <c r="GI82" s="69"/>
      <c r="GJ82" s="69"/>
      <c r="GK82" s="69"/>
      <c r="GL82" s="69"/>
      <c r="GM82" s="69"/>
      <c r="GN82" s="69"/>
      <c r="GO82" s="69"/>
      <c r="GP82" s="69"/>
      <c r="GQ82" s="69"/>
      <c r="GR82" s="69"/>
      <c r="GS82" s="69"/>
      <c r="GT82" s="69"/>
      <c r="GU82" s="69"/>
      <c r="GV82" s="69"/>
      <c r="GW82" s="69"/>
      <c r="GX82" s="69"/>
      <c r="GY82" s="69"/>
      <c r="GZ82" s="69"/>
      <c r="HA82" s="69"/>
      <c r="HB82" s="69"/>
      <c r="HC82" s="69"/>
      <c r="HD82" s="69"/>
      <c r="HE82" s="69"/>
      <c r="HF82" s="69"/>
      <c r="HG82" s="69"/>
      <c r="HH82" s="69"/>
      <c r="HI82" s="69"/>
      <c r="HJ82" s="69"/>
      <c r="HK82" s="69"/>
      <c r="HL82" s="69"/>
      <c r="HM82" s="69"/>
      <c r="HN82" s="69"/>
      <c r="HO82" s="69"/>
      <c r="HP82" s="69"/>
      <c r="HQ82" s="69"/>
      <c r="HR82" s="69"/>
      <c r="HS82" s="69"/>
      <c r="HT82" s="69"/>
      <c r="HU82" s="69"/>
      <c r="HV82" s="69"/>
      <c r="HW82" s="69"/>
      <c r="HX82" s="69"/>
      <c r="HY82" s="69"/>
      <c r="HZ82" s="69"/>
      <c r="IA82" s="69"/>
      <c r="IB82" s="69"/>
      <c r="IC82" s="69"/>
      <c r="ID82" s="69"/>
      <c r="IE82" s="69"/>
      <c r="IF82" s="69"/>
      <c r="IG82" s="69"/>
      <c r="IH82" s="69"/>
      <c r="II82" s="69"/>
      <c r="IJ82" s="69"/>
      <c r="IK82" s="69"/>
      <c r="IL82" s="69"/>
      <c r="IM82" s="69"/>
      <c r="IN82" s="69"/>
      <c r="IO82" s="69"/>
      <c r="IP82" s="69"/>
      <c r="IQ82" s="69"/>
      <c r="IR82" s="69"/>
      <c r="IS82" s="69"/>
      <c r="IT82" s="69"/>
      <c r="IU82" s="69"/>
      <c r="IV82" s="69"/>
      <c r="IW82" s="69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83"/>
      <c r="G83" s="83"/>
      <c r="H83" s="83"/>
      <c r="I83" s="89"/>
      <c r="J83" s="90"/>
      <c r="K83" s="88"/>
      <c r="M83" s="5"/>
      <c r="N83" s="75"/>
      <c r="O83" s="75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  <c r="DS83" s="69"/>
      <c r="DT83" s="69"/>
      <c r="DU83" s="69"/>
      <c r="DV83" s="69"/>
      <c r="DW83" s="69"/>
      <c r="DX83" s="69"/>
      <c r="DY83" s="69"/>
      <c r="DZ83" s="69"/>
      <c r="EA83" s="69"/>
      <c r="EB83" s="69"/>
      <c r="EC83" s="69"/>
      <c r="ED83" s="69"/>
      <c r="EE83" s="69"/>
      <c r="EF83" s="69"/>
      <c r="EG83" s="69"/>
      <c r="EH83" s="69"/>
      <c r="EI83" s="69"/>
      <c r="EJ83" s="69"/>
      <c r="EK83" s="69"/>
      <c r="EL83" s="69"/>
      <c r="EM83" s="69"/>
      <c r="EN83" s="69"/>
      <c r="EO83" s="69"/>
      <c r="EP83" s="69"/>
      <c r="EQ83" s="69"/>
      <c r="ER83" s="69"/>
      <c r="ES83" s="69"/>
      <c r="ET83" s="69"/>
      <c r="EU83" s="69"/>
      <c r="EV83" s="69"/>
      <c r="EW83" s="69"/>
      <c r="EX83" s="69"/>
      <c r="EY83" s="69"/>
      <c r="EZ83" s="69"/>
      <c r="FA83" s="69"/>
      <c r="FB83" s="69"/>
      <c r="FC83" s="69"/>
      <c r="FD83" s="69"/>
      <c r="FE83" s="69"/>
      <c r="FF83" s="69"/>
      <c r="FG83" s="69"/>
      <c r="FH83" s="69"/>
      <c r="FI83" s="69"/>
      <c r="FJ83" s="69"/>
      <c r="FK83" s="69"/>
      <c r="FL83" s="69"/>
      <c r="FM83" s="69"/>
      <c r="FN83" s="69"/>
      <c r="FO83" s="69"/>
      <c r="FP83" s="69"/>
      <c r="FQ83" s="69"/>
      <c r="FR83" s="69"/>
      <c r="FS83" s="69"/>
      <c r="FT83" s="69"/>
      <c r="FU83" s="69"/>
      <c r="FV83" s="69"/>
      <c r="FW83" s="69"/>
      <c r="FX83" s="69"/>
      <c r="FY83" s="69"/>
      <c r="FZ83" s="69"/>
      <c r="GA83" s="69"/>
      <c r="GB83" s="69"/>
      <c r="GC83" s="69"/>
      <c r="GD83" s="69"/>
      <c r="GE83" s="69"/>
      <c r="GF83" s="69"/>
      <c r="GG83" s="69"/>
      <c r="GH83" s="69"/>
      <c r="GI83" s="69"/>
      <c r="GJ83" s="69"/>
      <c r="GK83" s="69"/>
      <c r="GL83" s="69"/>
      <c r="GM83" s="69"/>
      <c r="GN83" s="69"/>
      <c r="GO83" s="69"/>
      <c r="GP83" s="69"/>
      <c r="GQ83" s="69"/>
      <c r="GR83" s="69"/>
      <c r="GS83" s="69"/>
      <c r="GT83" s="69"/>
      <c r="GU83" s="69"/>
      <c r="GV83" s="69"/>
      <c r="GW83" s="69"/>
      <c r="GX83" s="69"/>
      <c r="GY83" s="69"/>
      <c r="GZ83" s="69"/>
      <c r="HA83" s="69"/>
      <c r="HB83" s="69"/>
      <c r="HC83" s="69"/>
      <c r="HD83" s="69"/>
      <c r="HE83" s="69"/>
      <c r="HF83" s="69"/>
      <c r="HG83" s="69"/>
      <c r="HH83" s="69"/>
      <c r="HI83" s="69"/>
      <c r="HJ83" s="69"/>
      <c r="HK83" s="69"/>
      <c r="HL83" s="69"/>
      <c r="HM83" s="69"/>
      <c r="HN83" s="69"/>
      <c r="HO83" s="69"/>
      <c r="HP83" s="69"/>
      <c r="HQ83" s="69"/>
      <c r="HR83" s="69"/>
      <c r="HS83" s="69"/>
      <c r="HT83" s="69"/>
      <c r="HU83" s="69"/>
      <c r="HV83" s="69"/>
      <c r="HW83" s="69"/>
      <c r="HX83" s="69"/>
      <c r="HY83" s="69"/>
      <c r="HZ83" s="69"/>
      <c r="IA83" s="69"/>
      <c r="IB83" s="69"/>
      <c r="IC83" s="69"/>
      <c r="ID83" s="69"/>
      <c r="IE83" s="69"/>
      <c r="IF83" s="69"/>
      <c r="IG83" s="69"/>
      <c r="IH83" s="69"/>
      <c r="II83" s="69"/>
      <c r="IJ83" s="69"/>
      <c r="IK83" s="69"/>
      <c r="IL83" s="69"/>
      <c r="IM83" s="69"/>
      <c r="IN83" s="69"/>
      <c r="IO83" s="69"/>
      <c r="IP83" s="69"/>
      <c r="IQ83" s="69"/>
      <c r="IR83" s="69"/>
      <c r="IS83" s="69"/>
      <c r="IT83" s="69"/>
      <c r="IU83" s="69"/>
      <c r="IV83" s="69"/>
      <c r="IW83" s="69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84"/>
      <c r="J84" s="82"/>
      <c r="K84" s="91"/>
      <c r="M84" s="5"/>
      <c r="N84" s="92"/>
      <c r="O84" s="92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69"/>
      <c r="EF84" s="69"/>
      <c r="EG84" s="69"/>
      <c r="EH84" s="69"/>
      <c r="EI84" s="69"/>
      <c r="EJ84" s="69"/>
      <c r="EK84" s="69"/>
      <c r="EL84" s="69"/>
      <c r="EM84" s="69"/>
      <c r="EN84" s="69"/>
      <c r="EO84" s="69"/>
      <c r="EP84" s="69"/>
      <c r="EQ84" s="69"/>
      <c r="ER84" s="69"/>
      <c r="ES84" s="69"/>
      <c r="ET84" s="69"/>
      <c r="EU84" s="69"/>
      <c r="EV84" s="69"/>
      <c r="EW84" s="69"/>
      <c r="EX84" s="69"/>
      <c r="EY84" s="69"/>
      <c r="EZ84" s="69"/>
      <c r="FA84" s="69"/>
      <c r="FB84" s="69"/>
      <c r="FC84" s="69"/>
      <c r="FD84" s="69"/>
      <c r="FE84" s="69"/>
      <c r="FF84" s="69"/>
      <c r="FG84" s="69"/>
      <c r="FH84" s="69"/>
      <c r="FI84" s="69"/>
      <c r="FJ84" s="69"/>
      <c r="FK84" s="69"/>
      <c r="FL84" s="69"/>
      <c r="FM84" s="69"/>
      <c r="FN84" s="69"/>
      <c r="FO84" s="69"/>
      <c r="FP84" s="69"/>
      <c r="FQ84" s="69"/>
      <c r="FR84" s="69"/>
      <c r="FS84" s="69"/>
      <c r="FT84" s="69"/>
      <c r="FU84" s="69"/>
      <c r="FV84" s="69"/>
      <c r="FW84" s="69"/>
      <c r="FX84" s="69"/>
      <c r="FY84" s="69"/>
      <c r="FZ84" s="69"/>
      <c r="GA84" s="69"/>
      <c r="GB84" s="69"/>
      <c r="GC84" s="69"/>
      <c r="GD84" s="69"/>
      <c r="GE84" s="69"/>
      <c r="GF84" s="69"/>
      <c r="GG84" s="69"/>
      <c r="GH84" s="69"/>
      <c r="GI84" s="69"/>
      <c r="GJ84" s="69"/>
      <c r="GK84" s="69"/>
      <c r="GL84" s="69"/>
      <c r="GM84" s="69"/>
      <c r="GN84" s="69"/>
      <c r="GO84" s="69"/>
      <c r="GP84" s="69"/>
      <c r="GQ84" s="69"/>
      <c r="GR84" s="69"/>
      <c r="GS84" s="69"/>
      <c r="GT84" s="69"/>
      <c r="GU84" s="69"/>
      <c r="GV84" s="69"/>
      <c r="GW84" s="69"/>
      <c r="GX84" s="69"/>
      <c r="GY84" s="69"/>
      <c r="GZ84" s="69"/>
      <c r="HA84" s="69"/>
      <c r="HB84" s="69"/>
      <c r="HC84" s="69"/>
      <c r="HD84" s="69"/>
      <c r="HE84" s="69"/>
      <c r="HF84" s="69"/>
      <c r="HG84" s="69"/>
      <c r="HH84" s="69"/>
      <c r="HI84" s="69"/>
      <c r="HJ84" s="69"/>
      <c r="HK84" s="69"/>
      <c r="HL84" s="69"/>
      <c r="HM84" s="69"/>
      <c r="HN84" s="69"/>
      <c r="HO84" s="69"/>
      <c r="HP84" s="69"/>
      <c r="HQ84" s="69"/>
      <c r="HR84" s="69"/>
      <c r="HS84" s="69"/>
      <c r="HT84" s="69"/>
      <c r="HU84" s="69"/>
      <c r="HV84" s="69"/>
      <c r="HW84" s="69"/>
      <c r="HX84" s="69"/>
      <c r="HY84" s="69"/>
      <c r="HZ84" s="69"/>
      <c r="IA84" s="69"/>
      <c r="IB84" s="69"/>
      <c r="IC84" s="69"/>
      <c r="ID84" s="69"/>
      <c r="IE84" s="69"/>
      <c r="IF84" s="69"/>
      <c r="IG84" s="69"/>
      <c r="IH84" s="69"/>
      <c r="II84" s="69"/>
      <c r="IJ84" s="69"/>
      <c r="IK84" s="69"/>
      <c r="IL84" s="69"/>
      <c r="IM84" s="69"/>
      <c r="IN84" s="69"/>
      <c r="IO84" s="69"/>
      <c r="IP84" s="69"/>
      <c r="IQ84" s="69"/>
      <c r="IR84" s="69"/>
      <c r="IS84" s="69"/>
      <c r="IT84" s="69"/>
      <c r="IU84" s="69"/>
      <c r="IV84" s="69"/>
      <c r="IW84" s="69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80"/>
      <c r="G85" s="81"/>
      <c r="H85" s="84"/>
      <c r="I85" s="84"/>
      <c r="J85" s="82"/>
      <c r="K85" s="91"/>
      <c r="M85" s="5"/>
      <c r="N85" s="92"/>
      <c r="O85" s="92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69"/>
      <c r="EF85" s="69"/>
      <c r="EG85" s="69"/>
      <c r="EH85" s="69"/>
      <c r="EI85" s="69"/>
      <c r="EJ85" s="69"/>
      <c r="EK85" s="69"/>
      <c r="EL85" s="69"/>
      <c r="EM85" s="69"/>
      <c r="EN85" s="69"/>
      <c r="EO85" s="69"/>
      <c r="EP85" s="69"/>
      <c r="EQ85" s="69"/>
      <c r="ER85" s="69"/>
      <c r="ES85" s="69"/>
      <c r="ET85" s="69"/>
      <c r="EU85" s="69"/>
      <c r="EV85" s="69"/>
      <c r="EW85" s="69"/>
      <c r="EX85" s="69"/>
      <c r="EY85" s="69"/>
      <c r="EZ85" s="69"/>
      <c r="FA85" s="69"/>
      <c r="FB85" s="69"/>
      <c r="FC85" s="69"/>
      <c r="FD85" s="69"/>
      <c r="FE85" s="69"/>
      <c r="FF85" s="69"/>
      <c r="FG85" s="69"/>
      <c r="FH85" s="69"/>
      <c r="FI85" s="69"/>
      <c r="FJ85" s="69"/>
      <c r="FK85" s="69"/>
      <c r="FL85" s="69"/>
      <c r="FM85" s="69"/>
      <c r="FN85" s="69"/>
      <c r="FO85" s="69"/>
      <c r="FP85" s="69"/>
      <c r="FQ85" s="69"/>
      <c r="FR85" s="69"/>
      <c r="FS85" s="69"/>
      <c r="FT85" s="69"/>
      <c r="FU85" s="69"/>
      <c r="FV85" s="69"/>
      <c r="FW85" s="69"/>
      <c r="FX85" s="69"/>
      <c r="FY85" s="69"/>
      <c r="FZ85" s="69"/>
      <c r="GA85" s="69"/>
      <c r="GB85" s="69"/>
      <c r="GC85" s="69"/>
      <c r="GD85" s="69"/>
      <c r="GE85" s="69"/>
      <c r="GF85" s="69"/>
      <c r="GG85" s="69"/>
      <c r="GH85" s="69"/>
      <c r="GI85" s="69"/>
      <c r="GJ85" s="69"/>
      <c r="GK85" s="69"/>
      <c r="GL85" s="69"/>
      <c r="GM85" s="69"/>
      <c r="GN85" s="69"/>
      <c r="GO85" s="69"/>
      <c r="GP85" s="69"/>
      <c r="GQ85" s="69"/>
      <c r="GR85" s="69"/>
      <c r="GS85" s="69"/>
      <c r="GT85" s="69"/>
      <c r="GU85" s="69"/>
      <c r="GV85" s="69"/>
      <c r="GW85" s="69"/>
      <c r="GX85" s="69"/>
      <c r="GY85" s="69"/>
      <c r="GZ85" s="69"/>
      <c r="HA85" s="69"/>
      <c r="HB85" s="69"/>
      <c r="HC85" s="69"/>
      <c r="HD85" s="69"/>
      <c r="HE85" s="69"/>
      <c r="HF85" s="69"/>
      <c r="HG85" s="69"/>
      <c r="HH85" s="69"/>
      <c r="HI85" s="69"/>
      <c r="HJ85" s="69"/>
      <c r="HK85" s="69"/>
      <c r="HL85" s="69"/>
      <c r="HM85" s="69"/>
      <c r="HN85" s="69"/>
      <c r="HO85" s="69"/>
      <c r="HP85" s="69"/>
      <c r="HQ85" s="69"/>
      <c r="HR85" s="69"/>
      <c r="HS85" s="69"/>
      <c r="HT85" s="69"/>
      <c r="HU85" s="69"/>
      <c r="HV85" s="69"/>
      <c r="HW85" s="69"/>
      <c r="HX85" s="69"/>
      <c r="HY85" s="69"/>
      <c r="HZ85" s="69"/>
      <c r="IA85" s="69"/>
      <c r="IB85" s="69"/>
      <c r="IC85" s="69"/>
      <c r="ID85" s="69"/>
      <c r="IE85" s="69"/>
      <c r="IF85" s="69"/>
      <c r="IG85" s="69"/>
      <c r="IH85" s="69"/>
      <c r="II85" s="69"/>
      <c r="IJ85" s="69"/>
      <c r="IK85" s="69"/>
      <c r="IL85" s="69"/>
      <c r="IM85" s="69"/>
      <c r="IN85" s="69"/>
      <c r="IO85" s="69"/>
      <c r="IP85" s="69"/>
      <c r="IQ85" s="69"/>
      <c r="IR85" s="69"/>
      <c r="IS85" s="69"/>
      <c r="IT85" s="69"/>
      <c r="IU85" s="69"/>
      <c r="IV85" s="69"/>
      <c r="IW85" s="69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93"/>
      <c r="G86" s="81"/>
      <c r="H86" s="75"/>
      <c r="I86" s="78"/>
      <c r="J86" s="94"/>
      <c r="K86" s="79"/>
      <c r="M86" s="81"/>
      <c r="N86" s="75"/>
      <c r="O86" s="75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  <c r="CK86" s="89"/>
      <c r="CL86" s="89"/>
      <c r="CM86" s="89"/>
      <c r="CN86" s="89"/>
      <c r="CO86" s="89"/>
      <c r="CP86" s="89"/>
      <c r="CQ86" s="89"/>
      <c r="CR86" s="89"/>
      <c r="CS86" s="89"/>
      <c r="CT86" s="89"/>
      <c r="CU86" s="89"/>
      <c r="CV86" s="89"/>
      <c r="CW86" s="89"/>
      <c r="CX86" s="89"/>
      <c r="CY86" s="89"/>
      <c r="CZ86" s="89"/>
      <c r="DA86" s="89"/>
      <c r="DB86" s="89"/>
      <c r="DC86" s="89"/>
      <c r="DD86" s="89"/>
      <c r="DE86" s="89"/>
      <c r="DF86" s="89"/>
      <c r="DG86" s="89"/>
      <c r="DH86" s="89"/>
      <c r="DI86" s="89"/>
      <c r="DJ86" s="89"/>
      <c r="DK86" s="89"/>
      <c r="DL86" s="89"/>
      <c r="DM86" s="89"/>
      <c r="DN86" s="89"/>
      <c r="DO86" s="89"/>
      <c r="DP86" s="89"/>
      <c r="DQ86" s="89"/>
      <c r="DR86" s="89"/>
      <c r="DS86" s="89"/>
      <c r="DT86" s="89"/>
      <c r="DU86" s="89"/>
      <c r="DV86" s="89"/>
      <c r="DW86" s="89"/>
      <c r="DX86" s="89"/>
      <c r="DY86" s="89"/>
      <c r="DZ86" s="89"/>
      <c r="EA86" s="89"/>
      <c r="EB86" s="89"/>
      <c r="EC86" s="89"/>
      <c r="ED86" s="89"/>
      <c r="EE86" s="89"/>
      <c r="EF86" s="89"/>
      <c r="EG86" s="89"/>
      <c r="EH86" s="89"/>
      <c r="EI86" s="89"/>
      <c r="EJ86" s="89"/>
      <c r="EK86" s="89"/>
      <c r="EL86" s="89"/>
      <c r="EM86" s="89"/>
      <c r="EN86" s="89"/>
      <c r="EO86" s="89"/>
      <c r="EP86" s="89"/>
      <c r="EQ86" s="89"/>
      <c r="ER86" s="89"/>
      <c r="ES86" s="89"/>
      <c r="ET86" s="89"/>
      <c r="EU86" s="89"/>
      <c r="EV86" s="89"/>
      <c r="EW86" s="89"/>
      <c r="EX86" s="89"/>
      <c r="EY86" s="89"/>
      <c r="EZ86" s="89"/>
      <c r="FA86" s="89"/>
      <c r="FB86" s="89"/>
      <c r="FC86" s="89"/>
      <c r="FD86" s="89"/>
      <c r="FE86" s="89"/>
      <c r="FF86" s="89"/>
      <c r="FG86" s="89"/>
      <c r="FH86" s="89"/>
      <c r="FI86" s="89"/>
      <c r="FJ86" s="89"/>
      <c r="FK86" s="89"/>
      <c r="FL86" s="89"/>
      <c r="FM86" s="89"/>
      <c r="FN86" s="89"/>
      <c r="FO86" s="89"/>
      <c r="FP86" s="89"/>
      <c r="FQ86" s="89"/>
      <c r="FR86" s="89"/>
      <c r="FS86" s="89"/>
      <c r="FT86" s="89"/>
      <c r="FU86" s="89"/>
      <c r="FV86" s="89"/>
      <c r="FW86" s="89"/>
      <c r="FX86" s="89"/>
      <c r="FY86" s="89"/>
      <c r="FZ86" s="89"/>
      <c r="GA86" s="89"/>
      <c r="GB86" s="89"/>
      <c r="GC86" s="89"/>
      <c r="GD86" s="89"/>
      <c r="GE86" s="89"/>
      <c r="GF86" s="89"/>
      <c r="GG86" s="89"/>
      <c r="GH86" s="89"/>
      <c r="GI86" s="89"/>
      <c r="GJ86" s="89"/>
      <c r="GK86" s="89"/>
      <c r="GL86" s="89"/>
      <c r="GM86" s="89"/>
      <c r="GN86" s="89"/>
      <c r="GO86" s="89"/>
      <c r="GP86" s="89"/>
      <c r="GQ86" s="89"/>
      <c r="GR86" s="89"/>
      <c r="GS86" s="89"/>
      <c r="GT86" s="89"/>
      <c r="GU86" s="89"/>
      <c r="GV86" s="89"/>
      <c r="GW86" s="89"/>
      <c r="GX86" s="89"/>
      <c r="GY86" s="89"/>
      <c r="GZ86" s="89"/>
      <c r="HA86" s="89"/>
      <c r="HB86" s="89"/>
      <c r="HC86" s="89"/>
      <c r="HD86" s="89"/>
      <c r="HE86" s="89"/>
      <c r="HF86" s="89"/>
      <c r="HG86" s="89"/>
      <c r="HH86" s="89"/>
      <c r="HI86" s="89"/>
      <c r="HJ86" s="89"/>
      <c r="HK86" s="89"/>
      <c r="HL86" s="89"/>
      <c r="HM86" s="89"/>
      <c r="HN86" s="89"/>
      <c r="HO86" s="89"/>
      <c r="HP86" s="89"/>
      <c r="HQ86" s="89"/>
      <c r="HR86" s="89"/>
      <c r="HS86" s="89"/>
      <c r="HT86" s="89"/>
      <c r="HU86" s="89"/>
      <c r="HV86" s="89"/>
      <c r="HW86" s="89"/>
      <c r="HX86" s="89"/>
      <c r="HY86" s="89"/>
      <c r="HZ86" s="89"/>
      <c r="IA86" s="89"/>
      <c r="IB86" s="89"/>
      <c r="IC86" s="89"/>
      <c r="ID86" s="89"/>
      <c r="IE86" s="89"/>
      <c r="IF86" s="89"/>
      <c r="IG86" s="89"/>
      <c r="IH86" s="89"/>
      <c r="II86" s="89"/>
      <c r="IJ86" s="89"/>
      <c r="IK86" s="89"/>
      <c r="IL86" s="89"/>
      <c r="IM86" s="89"/>
      <c r="IN86" s="89"/>
      <c r="IO86" s="89"/>
      <c r="IP86" s="89"/>
      <c r="IQ86" s="89"/>
      <c r="IR86" s="89"/>
      <c r="IS86" s="89"/>
      <c r="IT86" s="89"/>
      <c r="IU86" s="89"/>
      <c r="IV86" s="89"/>
      <c r="IW86" s="89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93"/>
      <c r="G87" s="81"/>
      <c r="H87" s="75"/>
      <c r="I87" s="84"/>
      <c r="J87" s="82"/>
      <c r="K87" s="75"/>
      <c r="M87" s="75"/>
      <c r="N87" s="67"/>
      <c r="O87" s="67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89"/>
      <c r="BT87" s="89"/>
      <c r="BU87" s="89"/>
      <c r="BV87" s="89"/>
      <c r="BW87" s="89"/>
      <c r="BX87" s="89"/>
      <c r="BY87" s="89"/>
      <c r="BZ87" s="89"/>
      <c r="CA87" s="89"/>
      <c r="CB87" s="89"/>
      <c r="CC87" s="89"/>
      <c r="CD87" s="89"/>
      <c r="CE87" s="89"/>
      <c r="CF87" s="89"/>
      <c r="CG87" s="89"/>
      <c r="CH87" s="89"/>
      <c r="CI87" s="89"/>
      <c r="CJ87" s="89"/>
      <c r="CK87" s="89"/>
      <c r="CL87" s="89"/>
      <c r="CM87" s="89"/>
      <c r="CN87" s="89"/>
      <c r="CO87" s="89"/>
      <c r="CP87" s="89"/>
      <c r="CQ87" s="89"/>
      <c r="CR87" s="89"/>
      <c r="CS87" s="89"/>
      <c r="CT87" s="89"/>
      <c r="CU87" s="89"/>
      <c r="CV87" s="89"/>
      <c r="CW87" s="89"/>
      <c r="CX87" s="89"/>
      <c r="CY87" s="89"/>
      <c r="CZ87" s="89"/>
      <c r="DA87" s="89"/>
      <c r="DB87" s="89"/>
      <c r="DC87" s="89"/>
      <c r="DD87" s="89"/>
      <c r="DE87" s="89"/>
      <c r="DF87" s="89"/>
      <c r="DG87" s="89"/>
      <c r="DH87" s="89"/>
      <c r="DI87" s="89"/>
      <c r="DJ87" s="89"/>
      <c r="DK87" s="89"/>
      <c r="DL87" s="89"/>
      <c r="DM87" s="89"/>
      <c r="DN87" s="89"/>
      <c r="DO87" s="89"/>
      <c r="DP87" s="89"/>
      <c r="DQ87" s="89"/>
      <c r="DR87" s="89"/>
      <c r="DS87" s="89"/>
      <c r="DT87" s="89"/>
      <c r="DU87" s="89"/>
      <c r="DV87" s="89"/>
      <c r="DW87" s="89"/>
      <c r="DX87" s="89"/>
      <c r="DY87" s="89"/>
      <c r="DZ87" s="89"/>
      <c r="EA87" s="89"/>
      <c r="EB87" s="89"/>
      <c r="EC87" s="89"/>
      <c r="ED87" s="89"/>
      <c r="EE87" s="89"/>
      <c r="EF87" s="89"/>
      <c r="EG87" s="89"/>
      <c r="EH87" s="89"/>
      <c r="EI87" s="89"/>
      <c r="EJ87" s="89"/>
      <c r="EK87" s="89"/>
      <c r="EL87" s="89"/>
      <c r="EM87" s="89"/>
      <c r="EN87" s="89"/>
      <c r="EO87" s="89"/>
      <c r="EP87" s="89"/>
      <c r="EQ87" s="89"/>
      <c r="ER87" s="89"/>
      <c r="ES87" s="89"/>
      <c r="ET87" s="89"/>
      <c r="EU87" s="89"/>
      <c r="EV87" s="89"/>
      <c r="EW87" s="89"/>
      <c r="EX87" s="89"/>
      <c r="EY87" s="89"/>
      <c r="EZ87" s="89"/>
      <c r="FA87" s="89"/>
      <c r="FB87" s="89"/>
      <c r="FC87" s="89"/>
      <c r="FD87" s="89"/>
      <c r="FE87" s="89"/>
      <c r="FF87" s="89"/>
      <c r="FG87" s="89"/>
      <c r="FH87" s="89"/>
      <c r="FI87" s="89"/>
      <c r="FJ87" s="89"/>
      <c r="FK87" s="89"/>
      <c r="FL87" s="89"/>
      <c r="FM87" s="89"/>
      <c r="FN87" s="89"/>
      <c r="FO87" s="89"/>
      <c r="FP87" s="89"/>
      <c r="FQ87" s="89"/>
      <c r="FR87" s="89"/>
      <c r="FS87" s="89"/>
      <c r="FT87" s="89"/>
      <c r="FU87" s="89"/>
      <c r="FV87" s="89"/>
      <c r="FW87" s="89"/>
      <c r="FX87" s="89"/>
      <c r="FY87" s="89"/>
      <c r="FZ87" s="89"/>
      <c r="GA87" s="89"/>
      <c r="GB87" s="89"/>
      <c r="GC87" s="89"/>
      <c r="GD87" s="89"/>
      <c r="GE87" s="89"/>
      <c r="GF87" s="89"/>
      <c r="GG87" s="89"/>
      <c r="GH87" s="89"/>
      <c r="GI87" s="89"/>
      <c r="GJ87" s="89"/>
      <c r="GK87" s="89"/>
      <c r="GL87" s="89"/>
      <c r="GM87" s="89"/>
      <c r="GN87" s="89"/>
      <c r="GO87" s="89"/>
      <c r="GP87" s="89"/>
      <c r="GQ87" s="89"/>
      <c r="GR87" s="89"/>
      <c r="GS87" s="89"/>
      <c r="GT87" s="89"/>
      <c r="GU87" s="89"/>
      <c r="GV87" s="89"/>
      <c r="GW87" s="89"/>
      <c r="GX87" s="89"/>
      <c r="GY87" s="89"/>
      <c r="GZ87" s="89"/>
      <c r="HA87" s="89"/>
      <c r="HB87" s="89"/>
      <c r="HC87" s="89"/>
      <c r="HD87" s="89"/>
      <c r="HE87" s="89"/>
      <c r="HF87" s="89"/>
      <c r="HG87" s="89"/>
      <c r="HH87" s="89"/>
      <c r="HI87" s="89"/>
      <c r="HJ87" s="89"/>
      <c r="HK87" s="89"/>
      <c r="HL87" s="89"/>
      <c r="HM87" s="89"/>
      <c r="HN87" s="89"/>
      <c r="HO87" s="89"/>
      <c r="HP87" s="89"/>
      <c r="HQ87" s="89"/>
      <c r="HR87" s="89"/>
      <c r="HS87" s="89"/>
      <c r="HT87" s="89"/>
      <c r="HU87" s="89"/>
      <c r="HV87" s="89"/>
      <c r="HW87" s="89"/>
      <c r="HX87" s="89"/>
      <c r="HY87" s="89"/>
      <c r="HZ87" s="89"/>
      <c r="IA87" s="89"/>
      <c r="IB87" s="89"/>
      <c r="IC87" s="89"/>
      <c r="ID87" s="89"/>
      <c r="IE87" s="89"/>
      <c r="IF87" s="89"/>
      <c r="IG87" s="89"/>
      <c r="IH87" s="89"/>
      <c r="II87" s="89"/>
      <c r="IJ87" s="89"/>
      <c r="IK87" s="89"/>
      <c r="IL87" s="89"/>
      <c r="IM87" s="89"/>
      <c r="IN87" s="89"/>
      <c r="IO87" s="89"/>
      <c r="IP87" s="89"/>
      <c r="IQ87" s="89"/>
      <c r="IR87" s="89"/>
      <c r="IS87" s="89"/>
      <c r="IT87" s="89"/>
      <c r="IU87" s="89"/>
      <c r="IV87" s="89"/>
      <c r="IW87" s="89"/>
    </row>
    <row r="88" customFormat="false" ht="12.75" hidden="false" customHeight="false" outlineLevel="0" collapsed="false">
      <c r="N88" s="67"/>
      <c r="O88" s="67"/>
    </row>
    <row r="89" customFormat="false" ht="12.75" hidden="false" customHeight="false" outlineLevel="0" collapsed="false">
      <c r="N89" s="67"/>
      <c r="O89" s="67"/>
    </row>
    <row r="90" customFormat="false" ht="12.75" hidden="false" customHeight="false" outlineLevel="0" collapsed="false">
      <c r="N90" s="38"/>
      <c r="O90" s="38"/>
    </row>
    <row r="91" customFormat="false" ht="12.75" hidden="false" customHeight="false" outlineLevel="0" collapsed="false">
      <c r="N91" s="38"/>
      <c r="O91" s="38"/>
    </row>
    <row r="92" customFormat="false" ht="12.75" hidden="false" customHeight="false" outlineLevel="0" collapsed="false">
      <c r="N92" s="38"/>
      <c r="O92" s="38"/>
    </row>
    <row r="93" customFormat="false" ht="12.75" hidden="false" customHeight="false" outlineLevel="0" collapsed="false">
      <c r="N93" s="38"/>
      <c r="O93" s="38"/>
    </row>
    <row r="95" customFormat="false" ht="12.75" hidden="false" customHeight="false" outlineLevel="0" collapsed="false">
      <c r="A95" s="0"/>
    </row>
    <row r="96" customFormat="false" ht="12.75" hidden="false" customHeight="false" outlineLevel="0" collapsed="false">
      <c r="A96" s="0"/>
    </row>
    <row r="97" customFormat="false" ht="12.75" hidden="false" customHeight="false" outlineLevel="0" collapsed="false">
      <c r="A97" s="0"/>
    </row>
    <row r="98" customFormat="false" ht="12.75" hidden="false" customHeight="false" outlineLevel="0" collapsed="false">
      <c r="A98" s="0"/>
    </row>
    <row r="99" customFormat="false" ht="12.75" hidden="false" customHeight="false" outlineLevel="0" collapsed="false">
      <c r="A99" s="0"/>
    </row>
    <row r="104" customFormat="false" ht="12.75" hidden="false" customHeight="false" outlineLevel="0" collapsed="false">
      <c r="I104" s="95"/>
      <c r="J104" s="96"/>
      <c r="K104" s="95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7"/>
      <c r="BT104" s="97"/>
      <c r="BU104" s="97"/>
      <c r="BV104" s="97"/>
      <c r="BW104" s="97"/>
      <c r="BX104" s="97"/>
      <c r="BY104" s="97"/>
      <c r="BZ104" s="97"/>
      <c r="CA104" s="97"/>
      <c r="CB104" s="97"/>
      <c r="CC104" s="97"/>
      <c r="CD104" s="97"/>
      <c r="CE104" s="97"/>
      <c r="CF104" s="97"/>
      <c r="CG104" s="97"/>
      <c r="CH104" s="97"/>
      <c r="CI104" s="97"/>
      <c r="CJ104" s="97"/>
      <c r="CK104" s="97"/>
      <c r="CL104" s="97"/>
      <c r="CM104" s="97"/>
      <c r="CN104" s="97"/>
      <c r="CO104" s="97"/>
      <c r="CP104" s="97"/>
      <c r="CQ104" s="97"/>
      <c r="CR104" s="97"/>
      <c r="CS104" s="97"/>
      <c r="CT104" s="97"/>
      <c r="CU104" s="97"/>
      <c r="CV104" s="97"/>
      <c r="CW104" s="97"/>
      <c r="CX104" s="97"/>
      <c r="CY104" s="97"/>
      <c r="CZ104" s="97"/>
      <c r="DA104" s="97"/>
      <c r="DB104" s="97"/>
      <c r="DC104" s="97"/>
      <c r="DD104" s="97"/>
      <c r="DE104" s="97"/>
      <c r="DF104" s="97"/>
      <c r="DG104" s="97"/>
      <c r="DH104" s="97"/>
      <c r="DI104" s="97"/>
      <c r="DJ104" s="97"/>
      <c r="DK104" s="97"/>
      <c r="DL104" s="97"/>
      <c r="DM104" s="97"/>
      <c r="DN104" s="97"/>
      <c r="DO104" s="97"/>
      <c r="DP104" s="97"/>
      <c r="DQ104" s="97"/>
      <c r="DR104" s="97"/>
      <c r="DS104" s="97"/>
      <c r="DT104" s="97"/>
      <c r="DU104" s="97"/>
      <c r="DV104" s="97"/>
      <c r="DW104" s="97"/>
      <c r="DX104" s="97"/>
      <c r="DY104" s="97"/>
      <c r="DZ104" s="97"/>
      <c r="EA104" s="97"/>
      <c r="EB104" s="97"/>
      <c r="EC104" s="97"/>
      <c r="ED104" s="97"/>
      <c r="EE104" s="97"/>
      <c r="EF104" s="97"/>
      <c r="EG104" s="97"/>
      <c r="EH104" s="97"/>
      <c r="EI104" s="97"/>
      <c r="EJ104" s="97"/>
      <c r="EK104" s="97"/>
      <c r="EL104" s="97"/>
      <c r="EM104" s="97"/>
      <c r="EN104" s="97"/>
      <c r="EO104" s="97"/>
      <c r="EP104" s="97"/>
      <c r="EQ104" s="97"/>
      <c r="ER104" s="97"/>
      <c r="ES104" s="97"/>
      <c r="ET104" s="97"/>
      <c r="EU104" s="97"/>
      <c r="EV104" s="97"/>
      <c r="EW104" s="97"/>
      <c r="EX104" s="97"/>
      <c r="EY104" s="97"/>
      <c r="EZ104" s="97"/>
      <c r="FA104" s="97"/>
      <c r="FB104" s="97"/>
      <c r="FC104" s="97"/>
      <c r="FD104" s="97"/>
      <c r="FE104" s="97"/>
      <c r="FF104" s="97"/>
      <c r="FG104" s="97"/>
      <c r="FH104" s="97"/>
      <c r="FI104" s="97"/>
      <c r="FJ104" s="97"/>
      <c r="FK104" s="97"/>
      <c r="FL104" s="97"/>
      <c r="FM104" s="97"/>
      <c r="FN104" s="97"/>
      <c r="FO104" s="97"/>
      <c r="FP104" s="97"/>
      <c r="FQ104" s="97"/>
      <c r="FR104" s="97"/>
      <c r="FS104" s="97"/>
      <c r="FT104" s="97"/>
      <c r="FU104" s="97"/>
      <c r="FV104" s="97"/>
      <c r="FW104" s="97"/>
      <c r="FX104" s="97"/>
      <c r="FY104" s="97"/>
      <c r="FZ104" s="97"/>
      <c r="GA104" s="97"/>
      <c r="GB104" s="97"/>
      <c r="GC104" s="97"/>
      <c r="GD104" s="97"/>
      <c r="GE104" s="97"/>
      <c r="GF104" s="97"/>
      <c r="GG104" s="97"/>
      <c r="GH104" s="97"/>
      <c r="GI104" s="97"/>
      <c r="GJ104" s="97"/>
      <c r="GK104" s="97"/>
      <c r="GL104" s="97"/>
      <c r="GM104" s="97"/>
      <c r="GN104" s="97"/>
      <c r="GO104" s="97"/>
      <c r="GP104" s="97"/>
      <c r="GQ104" s="97"/>
      <c r="GR104" s="97"/>
      <c r="GS104" s="97"/>
      <c r="GT104" s="97"/>
      <c r="GU104" s="97"/>
      <c r="GV104" s="97"/>
      <c r="GW104" s="97"/>
      <c r="GX104" s="97"/>
      <c r="GY104" s="97"/>
      <c r="GZ104" s="97"/>
      <c r="HA104" s="97"/>
      <c r="HB104" s="97"/>
      <c r="HC104" s="97"/>
      <c r="HD104" s="97"/>
      <c r="HE104" s="97"/>
      <c r="HF104" s="97"/>
      <c r="HG104" s="97"/>
      <c r="HH104" s="97"/>
      <c r="HI104" s="97"/>
      <c r="HJ104" s="97"/>
      <c r="HK104" s="97"/>
      <c r="HL104" s="97"/>
      <c r="HM104" s="97"/>
      <c r="HN104" s="97"/>
      <c r="HO104" s="97"/>
      <c r="HP104" s="97"/>
      <c r="HQ104" s="97"/>
      <c r="HR104" s="97"/>
      <c r="HS104" s="97"/>
      <c r="HT104" s="97"/>
      <c r="HU104" s="97"/>
      <c r="HV104" s="97"/>
      <c r="HW104" s="97"/>
      <c r="HX104" s="97"/>
      <c r="HY104" s="97"/>
      <c r="HZ104" s="97"/>
      <c r="IA104" s="97"/>
      <c r="IB104" s="97"/>
      <c r="IC104" s="97"/>
      <c r="ID104" s="97"/>
      <c r="IE104" s="97"/>
      <c r="IF104" s="97"/>
      <c r="IG104" s="97"/>
      <c r="IH104" s="97"/>
      <c r="II104" s="97"/>
      <c r="IJ104" s="97"/>
      <c r="IK104" s="97"/>
      <c r="IL104" s="97"/>
      <c r="IM104" s="97"/>
      <c r="IN104" s="97"/>
      <c r="IO104" s="97"/>
      <c r="IP104" s="97"/>
      <c r="IQ104" s="97"/>
      <c r="IR104" s="97"/>
      <c r="IS104" s="97"/>
      <c r="IT104" s="97"/>
      <c r="IU104" s="97"/>
      <c r="IV104" s="97"/>
      <c r="IW104" s="97"/>
    </row>
    <row r="105" customFormat="false" ht="12.75" hidden="false" customHeight="false" outlineLevel="0" collapsed="false">
      <c r="I105" s="95"/>
      <c r="J105" s="96"/>
      <c r="K105" s="95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7"/>
      <c r="AV105" s="97"/>
      <c r="AW105" s="97"/>
      <c r="AX105" s="97"/>
      <c r="AY105" s="97"/>
      <c r="AZ105" s="97"/>
      <c r="BA105" s="97"/>
      <c r="BB105" s="97"/>
      <c r="BC105" s="97"/>
      <c r="BD105" s="97"/>
      <c r="BE105" s="97"/>
      <c r="BF105" s="97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7"/>
      <c r="BS105" s="97"/>
      <c r="BT105" s="97"/>
      <c r="BU105" s="97"/>
      <c r="BV105" s="97"/>
      <c r="BW105" s="97"/>
      <c r="BX105" s="97"/>
      <c r="BY105" s="97"/>
      <c r="BZ105" s="97"/>
      <c r="CA105" s="97"/>
      <c r="CB105" s="97"/>
      <c r="CC105" s="97"/>
      <c r="CD105" s="97"/>
      <c r="CE105" s="97"/>
      <c r="CF105" s="97"/>
      <c r="CG105" s="97"/>
      <c r="CH105" s="97"/>
      <c r="CI105" s="97"/>
      <c r="CJ105" s="97"/>
      <c r="CK105" s="97"/>
      <c r="CL105" s="97"/>
      <c r="CM105" s="97"/>
      <c r="CN105" s="97"/>
      <c r="CO105" s="97"/>
      <c r="CP105" s="97"/>
      <c r="CQ105" s="97"/>
      <c r="CR105" s="97"/>
      <c r="CS105" s="97"/>
      <c r="CT105" s="97"/>
      <c r="CU105" s="97"/>
      <c r="CV105" s="97"/>
      <c r="CW105" s="97"/>
      <c r="CX105" s="97"/>
      <c r="CY105" s="97"/>
      <c r="CZ105" s="97"/>
      <c r="DA105" s="97"/>
      <c r="DB105" s="97"/>
      <c r="DC105" s="97"/>
      <c r="DD105" s="97"/>
      <c r="DE105" s="97"/>
      <c r="DF105" s="97"/>
      <c r="DG105" s="97"/>
      <c r="DH105" s="97"/>
      <c r="DI105" s="97"/>
      <c r="DJ105" s="97"/>
      <c r="DK105" s="97"/>
      <c r="DL105" s="97"/>
      <c r="DM105" s="97"/>
      <c r="DN105" s="97"/>
      <c r="DO105" s="97"/>
      <c r="DP105" s="97"/>
      <c r="DQ105" s="97"/>
      <c r="DR105" s="97"/>
      <c r="DS105" s="97"/>
      <c r="DT105" s="97"/>
      <c r="DU105" s="97"/>
      <c r="DV105" s="97"/>
      <c r="DW105" s="97"/>
      <c r="DX105" s="97"/>
      <c r="DY105" s="97"/>
      <c r="DZ105" s="97"/>
      <c r="EA105" s="97"/>
      <c r="EB105" s="97"/>
      <c r="EC105" s="97"/>
      <c r="ED105" s="97"/>
      <c r="EE105" s="97"/>
      <c r="EF105" s="97"/>
      <c r="EG105" s="97"/>
      <c r="EH105" s="97"/>
      <c r="EI105" s="97"/>
      <c r="EJ105" s="97"/>
      <c r="EK105" s="97"/>
      <c r="EL105" s="97"/>
      <c r="EM105" s="97"/>
      <c r="EN105" s="97"/>
      <c r="EO105" s="97"/>
      <c r="EP105" s="97"/>
      <c r="EQ105" s="97"/>
      <c r="ER105" s="97"/>
      <c r="ES105" s="97"/>
      <c r="ET105" s="97"/>
      <c r="EU105" s="97"/>
      <c r="EV105" s="97"/>
      <c r="EW105" s="97"/>
      <c r="EX105" s="97"/>
      <c r="EY105" s="97"/>
      <c r="EZ105" s="97"/>
      <c r="FA105" s="97"/>
      <c r="FB105" s="97"/>
      <c r="FC105" s="97"/>
      <c r="FD105" s="97"/>
      <c r="FE105" s="97"/>
      <c r="FF105" s="97"/>
      <c r="FG105" s="97"/>
      <c r="FH105" s="97"/>
      <c r="FI105" s="97"/>
      <c r="FJ105" s="97"/>
      <c r="FK105" s="97"/>
      <c r="FL105" s="97"/>
      <c r="FM105" s="97"/>
      <c r="FN105" s="97"/>
      <c r="FO105" s="97"/>
      <c r="FP105" s="97"/>
      <c r="FQ105" s="97"/>
      <c r="FR105" s="97"/>
      <c r="FS105" s="97"/>
      <c r="FT105" s="97"/>
      <c r="FU105" s="97"/>
      <c r="FV105" s="97"/>
      <c r="FW105" s="97"/>
      <c r="FX105" s="97"/>
      <c r="FY105" s="97"/>
      <c r="FZ105" s="97"/>
      <c r="GA105" s="97"/>
      <c r="GB105" s="97"/>
      <c r="GC105" s="97"/>
      <c r="GD105" s="97"/>
      <c r="GE105" s="97"/>
      <c r="GF105" s="97"/>
      <c r="GG105" s="97"/>
      <c r="GH105" s="97"/>
      <c r="GI105" s="97"/>
      <c r="GJ105" s="97"/>
      <c r="GK105" s="97"/>
      <c r="GL105" s="97"/>
      <c r="GM105" s="97"/>
      <c r="GN105" s="97"/>
      <c r="GO105" s="97"/>
      <c r="GP105" s="97"/>
      <c r="GQ105" s="97"/>
      <c r="GR105" s="97"/>
      <c r="GS105" s="97"/>
      <c r="GT105" s="97"/>
      <c r="GU105" s="97"/>
      <c r="GV105" s="97"/>
      <c r="GW105" s="97"/>
      <c r="GX105" s="97"/>
      <c r="GY105" s="97"/>
      <c r="GZ105" s="97"/>
      <c r="HA105" s="97"/>
      <c r="HB105" s="97"/>
      <c r="HC105" s="97"/>
      <c r="HD105" s="97"/>
      <c r="HE105" s="97"/>
      <c r="HF105" s="97"/>
      <c r="HG105" s="97"/>
      <c r="HH105" s="97"/>
      <c r="HI105" s="97"/>
      <c r="HJ105" s="97"/>
      <c r="HK105" s="97"/>
      <c r="HL105" s="97"/>
      <c r="HM105" s="97"/>
      <c r="HN105" s="97"/>
      <c r="HO105" s="97"/>
      <c r="HP105" s="97"/>
      <c r="HQ105" s="97"/>
      <c r="HR105" s="97"/>
      <c r="HS105" s="97"/>
      <c r="HT105" s="97"/>
      <c r="HU105" s="97"/>
      <c r="HV105" s="97"/>
      <c r="HW105" s="97"/>
      <c r="HX105" s="97"/>
      <c r="HY105" s="97"/>
      <c r="HZ105" s="97"/>
      <c r="IA105" s="97"/>
      <c r="IB105" s="97"/>
      <c r="IC105" s="97"/>
      <c r="ID105" s="97"/>
      <c r="IE105" s="97"/>
      <c r="IF105" s="97"/>
      <c r="IG105" s="97"/>
      <c r="IH105" s="97"/>
      <c r="II105" s="97"/>
      <c r="IJ105" s="97"/>
      <c r="IK105" s="97"/>
      <c r="IL105" s="97"/>
      <c r="IM105" s="97"/>
      <c r="IN105" s="97"/>
      <c r="IO105" s="97"/>
      <c r="IP105" s="97"/>
      <c r="IQ105" s="97"/>
      <c r="IR105" s="97"/>
      <c r="IS105" s="97"/>
      <c r="IT105" s="97"/>
      <c r="IU105" s="97"/>
      <c r="IV105" s="97"/>
      <c r="IW105" s="97"/>
    </row>
    <row r="106" customFormat="false" ht="12.75" hidden="false" customHeight="false" outlineLevel="0" collapsed="false">
      <c r="I106" s="95"/>
      <c r="J106" s="96"/>
      <c r="K106" s="95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7"/>
      <c r="AV106" s="97"/>
      <c r="AW106" s="97"/>
      <c r="AX106" s="97"/>
      <c r="AY106" s="97"/>
      <c r="AZ106" s="97"/>
      <c r="BA106" s="97"/>
      <c r="BB106" s="97"/>
      <c r="BC106" s="97"/>
      <c r="BD106" s="97"/>
      <c r="BE106" s="97"/>
      <c r="BF106" s="97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7"/>
      <c r="BS106" s="97"/>
      <c r="BT106" s="97"/>
      <c r="BU106" s="97"/>
      <c r="BV106" s="97"/>
      <c r="BW106" s="97"/>
      <c r="BX106" s="97"/>
      <c r="BY106" s="97"/>
      <c r="BZ106" s="97"/>
      <c r="CA106" s="97"/>
      <c r="CB106" s="97"/>
      <c r="CC106" s="97"/>
      <c r="CD106" s="97"/>
      <c r="CE106" s="97"/>
      <c r="CF106" s="97"/>
      <c r="CG106" s="97"/>
      <c r="CH106" s="97"/>
      <c r="CI106" s="97"/>
      <c r="CJ106" s="97"/>
      <c r="CK106" s="97"/>
      <c r="CL106" s="97"/>
      <c r="CM106" s="97"/>
      <c r="CN106" s="97"/>
      <c r="CO106" s="97"/>
      <c r="CP106" s="97"/>
      <c r="CQ106" s="97"/>
      <c r="CR106" s="97"/>
      <c r="CS106" s="97"/>
      <c r="CT106" s="97"/>
      <c r="CU106" s="97"/>
      <c r="CV106" s="97"/>
      <c r="CW106" s="97"/>
      <c r="CX106" s="97"/>
      <c r="CY106" s="97"/>
      <c r="CZ106" s="97"/>
      <c r="DA106" s="97"/>
      <c r="DB106" s="97"/>
      <c r="DC106" s="97"/>
      <c r="DD106" s="97"/>
      <c r="DE106" s="97"/>
      <c r="DF106" s="97"/>
      <c r="DG106" s="97"/>
      <c r="DH106" s="97"/>
      <c r="DI106" s="97"/>
      <c r="DJ106" s="97"/>
      <c r="DK106" s="97"/>
      <c r="DL106" s="97"/>
      <c r="DM106" s="97"/>
      <c r="DN106" s="97"/>
      <c r="DO106" s="97"/>
      <c r="DP106" s="97"/>
      <c r="DQ106" s="97"/>
      <c r="DR106" s="97"/>
      <c r="DS106" s="97"/>
      <c r="DT106" s="97"/>
      <c r="DU106" s="97"/>
      <c r="DV106" s="97"/>
      <c r="DW106" s="97"/>
      <c r="DX106" s="97"/>
      <c r="DY106" s="97"/>
      <c r="DZ106" s="97"/>
      <c r="EA106" s="97"/>
      <c r="EB106" s="97"/>
      <c r="EC106" s="97"/>
      <c r="ED106" s="97"/>
      <c r="EE106" s="97"/>
      <c r="EF106" s="97"/>
      <c r="EG106" s="97"/>
      <c r="EH106" s="97"/>
      <c r="EI106" s="97"/>
      <c r="EJ106" s="97"/>
      <c r="EK106" s="97"/>
      <c r="EL106" s="97"/>
      <c r="EM106" s="97"/>
      <c r="EN106" s="97"/>
      <c r="EO106" s="97"/>
      <c r="EP106" s="97"/>
      <c r="EQ106" s="97"/>
      <c r="ER106" s="97"/>
      <c r="ES106" s="97"/>
      <c r="ET106" s="97"/>
      <c r="EU106" s="97"/>
      <c r="EV106" s="97"/>
      <c r="EW106" s="97"/>
      <c r="EX106" s="97"/>
      <c r="EY106" s="97"/>
      <c r="EZ106" s="97"/>
      <c r="FA106" s="97"/>
      <c r="FB106" s="97"/>
      <c r="FC106" s="97"/>
      <c r="FD106" s="97"/>
      <c r="FE106" s="97"/>
      <c r="FF106" s="97"/>
      <c r="FG106" s="97"/>
      <c r="FH106" s="97"/>
      <c r="FI106" s="97"/>
      <c r="FJ106" s="97"/>
      <c r="FK106" s="97"/>
      <c r="FL106" s="97"/>
      <c r="FM106" s="97"/>
      <c r="FN106" s="97"/>
      <c r="FO106" s="97"/>
      <c r="FP106" s="97"/>
      <c r="FQ106" s="97"/>
      <c r="FR106" s="97"/>
      <c r="FS106" s="97"/>
      <c r="FT106" s="97"/>
      <c r="FU106" s="97"/>
      <c r="FV106" s="97"/>
      <c r="FW106" s="97"/>
      <c r="FX106" s="97"/>
      <c r="FY106" s="97"/>
      <c r="FZ106" s="97"/>
      <c r="GA106" s="97"/>
      <c r="GB106" s="97"/>
      <c r="GC106" s="97"/>
      <c r="GD106" s="97"/>
      <c r="GE106" s="97"/>
      <c r="GF106" s="97"/>
      <c r="GG106" s="97"/>
      <c r="GH106" s="97"/>
      <c r="GI106" s="97"/>
      <c r="GJ106" s="97"/>
      <c r="GK106" s="97"/>
      <c r="GL106" s="97"/>
      <c r="GM106" s="97"/>
      <c r="GN106" s="97"/>
      <c r="GO106" s="97"/>
      <c r="GP106" s="97"/>
      <c r="GQ106" s="97"/>
      <c r="GR106" s="97"/>
      <c r="GS106" s="97"/>
      <c r="GT106" s="97"/>
      <c r="GU106" s="97"/>
      <c r="GV106" s="97"/>
      <c r="GW106" s="97"/>
      <c r="GX106" s="97"/>
      <c r="GY106" s="97"/>
      <c r="GZ106" s="97"/>
      <c r="HA106" s="97"/>
      <c r="HB106" s="97"/>
      <c r="HC106" s="97"/>
      <c r="HD106" s="97"/>
      <c r="HE106" s="97"/>
      <c r="HF106" s="97"/>
      <c r="HG106" s="97"/>
      <c r="HH106" s="97"/>
      <c r="HI106" s="97"/>
      <c r="HJ106" s="97"/>
      <c r="HK106" s="97"/>
      <c r="HL106" s="97"/>
      <c r="HM106" s="97"/>
      <c r="HN106" s="97"/>
      <c r="HO106" s="97"/>
      <c r="HP106" s="97"/>
      <c r="HQ106" s="97"/>
      <c r="HR106" s="97"/>
      <c r="HS106" s="97"/>
      <c r="HT106" s="97"/>
      <c r="HU106" s="97"/>
      <c r="HV106" s="97"/>
      <c r="HW106" s="97"/>
      <c r="HX106" s="97"/>
      <c r="HY106" s="97"/>
      <c r="HZ106" s="97"/>
      <c r="IA106" s="97"/>
      <c r="IB106" s="97"/>
      <c r="IC106" s="97"/>
      <c r="ID106" s="97"/>
      <c r="IE106" s="97"/>
      <c r="IF106" s="97"/>
      <c r="IG106" s="97"/>
      <c r="IH106" s="97"/>
      <c r="II106" s="97"/>
      <c r="IJ106" s="97"/>
      <c r="IK106" s="97"/>
      <c r="IL106" s="97"/>
      <c r="IM106" s="97"/>
      <c r="IN106" s="97"/>
      <c r="IO106" s="97"/>
      <c r="IP106" s="97"/>
      <c r="IQ106" s="97"/>
      <c r="IR106" s="97"/>
      <c r="IS106" s="97"/>
      <c r="IT106" s="97"/>
      <c r="IU106" s="97"/>
      <c r="IV106" s="97"/>
      <c r="IW106" s="97"/>
    </row>
    <row r="107" customFormat="false" ht="12.75" hidden="false" customHeight="false" outlineLevel="0" collapsed="false">
      <c r="I107" s="95"/>
      <c r="J107" s="96"/>
      <c r="K107" s="95"/>
    </row>
    <row r="108" customFormat="false" ht="12.75" hidden="false" customHeight="false" outlineLevel="0" collapsed="false">
      <c r="I108" s="95"/>
      <c r="J108" s="96"/>
      <c r="K108" s="95"/>
    </row>
    <row r="109" customFormat="false" ht="12.75" hidden="false" customHeight="false" outlineLevel="0" collapsed="false">
      <c r="I109" s="95"/>
      <c r="J109" s="96"/>
      <c r="K109" s="95"/>
    </row>
    <row r="110" customFormat="false" ht="12.75" hidden="false" customHeight="false" outlineLevel="0" collapsed="false">
      <c r="I110" s="95"/>
      <c r="J110" s="96"/>
      <c r="K110" s="95"/>
    </row>
    <row r="111" customFormat="false" ht="12.75" hidden="false" customHeight="false" outlineLevel="0" collapsed="false">
      <c r="I111" s="95"/>
      <c r="J111" s="96"/>
      <c r="K111" s="95"/>
    </row>
    <row r="112" customFormat="false" ht="12.75" hidden="false" customHeight="false" outlineLevel="0" collapsed="false">
      <c r="I112" s="95"/>
      <c r="J112" s="96"/>
      <c r="K112" s="95"/>
    </row>
    <row r="113" customFormat="false" ht="12.75" hidden="false" customHeight="false" outlineLevel="0" collapsed="false">
      <c r="I113" s="95"/>
      <c r="J113" s="96"/>
      <c r="K113" s="95"/>
    </row>
    <row r="114" customFormat="false" ht="12.75" hidden="false" customHeight="false" outlineLevel="0" collapsed="false">
      <c r="I114" s="95"/>
      <c r="J114" s="96"/>
      <c r="K114" s="95"/>
    </row>
    <row r="115" customFormat="false" ht="12.75" hidden="false" customHeight="false" outlineLevel="0" collapsed="false">
      <c r="I115" s="95"/>
      <c r="J115" s="96"/>
      <c r="K115" s="95"/>
    </row>
    <row r="116" customFormat="false" ht="12.75" hidden="false" customHeight="false" outlineLevel="0" collapsed="false">
      <c r="I116" s="95"/>
      <c r="J116" s="96"/>
      <c r="K116" s="95"/>
    </row>
    <row r="117" customFormat="false" ht="12.75" hidden="false" customHeight="false" outlineLevel="0" collapsed="false">
      <c r="I117" s="95"/>
      <c r="J117" s="96"/>
      <c r="K117" s="95"/>
    </row>
    <row r="118" customFormat="false" ht="12.75" hidden="false" customHeight="false" outlineLevel="0" collapsed="false">
      <c r="I118" s="95"/>
      <c r="J118" s="96"/>
      <c r="K118" s="95"/>
    </row>
    <row r="119" customFormat="false" ht="12.75" hidden="false" customHeight="false" outlineLevel="0" collapsed="false">
      <c r="I119" s="95"/>
      <c r="J119" s="96"/>
      <c r="K119" s="95"/>
    </row>
    <row r="120" customFormat="false" ht="12.75" hidden="false" customHeight="false" outlineLevel="0" collapsed="false">
      <c r="I120" s="95"/>
      <c r="J120" s="96"/>
      <c r="K120" s="95"/>
    </row>
  </sheetData>
  <printOptions headings="false" gridLines="false" gridLinesSet="true" horizontalCentered="false" verticalCentered="false"/>
  <pageMargins left="0.5" right="0.5" top="0.5" bottom="0.2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3.99"/>
    <col collapsed="false" customWidth="true" hidden="false" outlineLevel="0" max="3" min="3" style="0" width="46.28"/>
    <col collapsed="false" customWidth="true" hidden="false" outlineLevel="0" max="4" min="4" style="0" width="14.7"/>
    <col collapsed="false" customWidth="true" hidden="false" outlineLevel="0" max="5" min="5" style="0" width="3.28"/>
    <col collapsed="false" customWidth="true" hidden="false" outlineLevel="0" max="6" min="6" style="0" width="17.7"/>
    <col collapsed="false" customWidth="true" hidden="false" outlineLevel="0" max="7" min="7" style="0" width="3.28"/>
    <col collapsed="false" customWidth="true" hidden="true" outlineLevel="0" max="8" min="8" style="0" width="14.7"/>
    <col collapsed="false" customWidth="true" hidden="true" outlineLevel="0" max="9" min="9" style="0" width="3.28"/>
    <col collapsed="false" customWidth="true" hidden="true" outlineLevel="0" max="10" min="10" style="0" width="11.13"/>
    <col collapsed="false" customWidth="true" hidden="false" outlineLevel="0" max="11" min="11" style="0" width="14.7"/>
    <col collapsed="false" customWidth="true" hidden="false" outlineLevel="0" max="12" min="12" style="0" width="13.85"/>
    <col collapsed="false" customWidth="true" hidden="false" outlineLevel="0" max="13" min="13" style="0" width="11.28"/>
  </cols>
  <sheetData>
    <row r="1" customFormat="false" ht="12.75" hidden="false" customHeight="false" outlineLevel="0" collapsed="false">
      <c r="A1" s="98" t="s">
        <v>0</v>
      </c>
      <c r="B1" s="98"/>
      <c r="C1" s="98"/>
    </row>
    <row r="2" customFormat="false" ht="12.75" hidden="false" customHeight="false" outlineLevel="0" collapsed="false">
      <c r="A2" s="98" t="s">
        <v>82</v>
      </c>
      <c r="B2" s="98"/>
      <c r="C2" s="98"/>
    </row>
    <row r="3" customFormat="false" ht="12.75" hidden="false" customHeight="false" outlineLevel="0" collapsed="false">
      <c r="A3" s="99" t="s">
        <v>83</v>
      </c>
      <c r="B3" s="99"/>
      <c r="C3" s="99"/>
    </row>
    <row r="4" customFormat="false" ht="12.75" hidden="false" customHeight="false" outlineLevel="0" collapsed="false">
      <c r="A4" s="99"/>
      <c r="B4" s="99"/>
      <c r="C4" s="99"/>
      <c r="D4" s="100" t="s">
        <v>84</v>
      </c>
      <c r="F4" s="100" t="s">
        <v>85</v>
      </c>
    </row>
    <row r="5" customFormat="false" ht="12.75" hidden="false" customHeight="false" outlineLevel="0" collapsed="false">
      <c r="A5" s="99"/>
      <c r="B5" s="99"/>
      <c r="C5" s="99"/>
    </row>
    <row r="6" customFormat="false" ht="12.75" hidden="false" customHeight="false" outlineLevel="0" collapsed="false">
      <c r="A6" s="101"/>
      <c r="B6" s="101"/>
      <c r="C6" s="101"/>
      <c r="D6" s="102" t="s">
        <v>86</v>
      </c>
      <c r="E6" s="98"/>
      <c r="F6" s="102" t="s">
        <v>86</v>
      </c>
      <c r="G6" s="98"/>
      <c r="H6" s="98"/>
      <c r="I6" s="98"/>
      <c r="J6" s="98" t="s">
        <v>87</v>
      </c>
      <c r="K6" s="98"/>
      <c r="L6" s="98"/>
      <c r="M6" s="101"/>
    </row>
    <row r="7" customFormat="false" ht="12.75" hidden="false" customHeight="false" outlineLevel="0" collapsed="false">
      <c r="A7" s="101"/>
      <c r="B7" s="101"/>
      <c r="C7" s="101"/>
      <c r="D7" s="103"/>
      <c r="E7" s="98"/>
      <c r="F7" s="103"/>
      <c r="G7" s="98"/>
      <c r="H7" s="103" t="s">
        <v>88</v>
      </c>
      <c r="I7" s="98"/>
      <c r="J7" s="104" t="s">
        <v>5</v>
      </c>
      <c r="K7" s="98"/>
      <c r="L7" s="98"/>
      <c r="M7" s="101"/>
    </row>
    <row r="9" customFormat="false" ht="12.75" hidden="false" customHeight="false" outlineLevel="0" collapsed="false">
      <c r="A9" s="98" t="s">
        <v>89</v>
      </c>
      <c r="B9" s="98"/>
      <c r="C9" s="98"/>
      <c r="D9" s="105"/>
      <c r="F9" s="105"/>
    </row>
    <row r="10" customFormat="false" ht="12.75" hidden="false" customHeight="false" outlineLevel="0" collapsed="false">
      <c r="B10" s="0" t="s">
        <v>90</v>
      </c>
      <c r="D10" s="106" t="n">
        <f aca="false">'Int Inc calc after WO'!U61</f>
        <v>14670000</v>
      </c>
      <c r="F10" s="106" t="n">
        <f aca="false">'Can $ Only'!O44</f>
        <v>14670000</v>
      </c>
      <c r="H10" s="106" t="n">
        <f aca="false">D10/J10</f>
        <v>9979591.83673469</v>
      </c>
      <c r="J10" s="107" t="n">
        <v>1.47</v>
      </c>
    </row>
    <row r="11" customFormat="false" ht="12.75" hidden="false" customHeight="false" outlineLevel="0" collapsed="false">
      <c r="B11" s="0" t="s">
        <v>91</v>
      </c>
      <c r="D11" s="106" t="n">
        <f aca="false">'Int Inc calc after WO'!N63</f>
        <v>-14005547.11</v>
      </c>
      <c r="F11" s="106" t="n">
        <f aca="false">'Int Inc calc after WO'!N63</f>
        <v>-14005547.11</v>
      </c>
      <c r="H11" s="106" t="n">
        <f aca="false">D11/J11</f>
        <v>-9312198.87632979</v>
      </c>
      <c r="J11" s="107" t="n">
        <v>1.504</v>
      </c>
    </row>
    <row r="12" customFormat="false" ht="12.75" hidden="false" customHeight="false" outlineLevel="0" collapsed="false">
      <c r="B12" s="0" t="s">
        <v>92</v>
      </c>
      <c r="D12" s="106" t="n">
        <v>-400000</v>
      </c>
      <c r="F12" s="106" t="n">
        <v>-400000</v>
      </c>
      <c r="H12" s="106" t="n">
        <f aca="false">D12/J12</f>
        <v>-265957.446808511</v>
      </c>
      <c r="J12" s="107" t="n">
        <v>1.504</v>
      </c>
    </row>
    <row r="13" customFormat="false" ht="12.75" hidden="false" customHeight="false" outlineLevel="0" collapsed="false">
      <c r="B13" s="98" t="s">
        <v>93</v>
      </c>
      <c r="C13" s="98"/>
      <c r="D13" s="108" t="n">
        <f aca="false">SUM(D10:D12)</f>
        <v>264452.890000001</v>
      </c>
      <c r="F13" s="108" t="n">
        <f aca="false">SUM(F10:F12)</f>
        <v>264452.890000001</v>
      </c>
      <c r="H13" s="108" t="n">
        <f aca="false">SUM(H10:H11)</f>
        <v>667392.960404906</v>
      </c>
      <c r="J13" s="107"/>
    </row>
    <row r="14" customFormat="false" ht="12.75" hidden="false" customHeight="false" outlineLevel="0" collapsed="false">
      <c r="D14" s="105"/>
      <c r="F14" s="105"/>
      <c r="J14" s="107"/>
    </row>
    <row r="15" customFormat="false" ht="12.75" hidden="false" customHeight="false" outlineLevel="0" collapsed="false">
      <c r="D15" s="105"/>
      <c r="F15" s="105"/>
      <c r="J15" s="107"/>
    </row>
    <row r="16" customFormat="false" ht="12.75" hidden="false" customHeight="false" outlineLevel="0" collapsed="false">
      <c r="A16" s="98" t="s">
        <v>94</v>
      </c>
      <c r="B16" s="98"/>
      <c r="C16" s="98"/>
      <c r="D16" s="105"/>
      <c r="F16" s="105"/>
      <c r="J16" s="107"/>
    </row>
    <row r="17" customFormat="false" ht="12.75" hidden="false" customHeight="false" outlineLevel="0" collapsed="false">
      <c r="B17" s="0" t="s">
        <v>95</v>
      </c>
      <c r="D17" s="106" t="n">
        <f aca="false">'Int Inc calc after WO'!H51+'Int Inc calc after WO'!H53+'Int Inc calc after WO'!H55+'Int Inc calc after WO'!H57+'Int Inc calc after WO'!H59+'Int Inc calc after WO'!H61</f>
        <v>733582.775067116</v>
      </c>
      <c r="F17" s="106" t="n">
        <f aca="false">'Can $ Only'!H33+'Can $ Only'!H35+'Can $ Only'!H37+'Can $ Only'!H39+'Can $ Only'!H41+'Can $ Only'!H43</f>
        <v>735086.38448005</v>
      </c>
      <c r="H17" s="106" t="n">
        <f aca="false">D17/J17</f>
        <v>499035.901406201</v>
      </c>
      <c r="J17" s="107" t="n">
        <v>1.47</v>
      </c>
    </row>
    <row r="18" customFormat="false" ht="12.75" hidden="false" customHeight="false" outlineLevel="0" collapsed="false">
      <c r="B18" s="0" t="s">
        <v>96</v>
      </c>
      <c r="D18" s="106" t="n">
        <f aca="false">'Int Inc calc after WO'!H65</f>
        <v>41528.2964754599</v>
      </c>
      <c r="F18" s="106" t="n">
        <f aca="false">'Can $ Only'!H47</f>
        <v>42157.7516287651</v>
      </c>
      <c r="H18" s="106" t="n">
        <f aca="false">D18/J18</f>
        <v>28250.5418200408</v>
      </c>
      <c r="J18" s="107" t="n">
        <v>1.47</v>
      </c>
    </row>
    <row r="19" customFormat="false" ht="12.75" hidden="false" customHeight="false" outlineLevel="0" collapsed="false">
      <c r="B19" s="0" t="s">
        <v>97</v>
      </c>
      <c r="D19" s="106" t="n">
        <f aca="false">'Int Inc calc after WO'!H74+'Int Inc calc after WO'!H76</f>
        <v>18272.1987302254</v>
      </c>
      <c r="F19" s="106" t="n">
        <f aca="false">'Can $ Only'!H51+'Can $ Only'!H53</f>
        <v>20450.9187389688</v>
      </c>
      <c r="H19" s="106" t="n">
        <f aca="false">D19/J19</f>
        <v>12430.0671634186</v>
      </c>
      <c r="J19" s="107" t="n">
        <v>1.47</v>
      </c>
    </row>
    <row r="20" customFormat="false" ht="12.75" hidden="false" customHeight="false" outlineLevel="0" collapsed="false">
      <c r="B20" s="98" t="s">
        <v>98</v>
      </c>
      <c r="C20" s="98"/>
      <c r="D20" s="108" t="n">
        <f aca="false">SUM(D17:D19)</f>
        <v>793383.270272801</v>
      </c>
      <c r="F20" s="108" t="n">
        <f aca="false">SUM(F17:F19)</f>
        <v>797695.054847784</v>
      </c>
      <c r="H20" s="108" t="n">
        <f aca="false">SUM(H17:H19)</f>
        <v>539716.510389661</v>
      </c>
      <c r="J20" s="107"/>
      <c r="K20" s="105"/>
      <c r="M20" s="109"/>
    </row>
    <row r="21" customFormat="false" ht="12.75" hidden="false" customHeight="false" outlineLevel="0" collapsed="false">
      <c r="D21" s="109"/>
      <c r="F21" s="109"/>
      <c r="J21" s="107"/>
    </row>
    <row r="22" customFormat="false" ht="12.75" hidden="false" customHeight="false" outlineLevel="0" collapsed="false">
      <c r="D22" s="109"/>
      <c r="F22" s="109"/>
      <c r="J22" s="107"/>
    </row>
    <row r="23" customFormat="false" ht="12.75" hidden="false" customHeight="false" outlineLevel="0" collapsed="false">
      <c r="A23" s="110" t="s">
        <v>99</v>
      </c>
      <c r="D23" s="111" t="n">
        <f aca="false">D13+D20</f>
        <v>1057836.1602728</v>
      </c>
      <c r="F23" s="111" t="n">
        <f aca="false">F13+F20</f>
        <v>1062147.94484778</v>
      </c>
      <c r="H23" s="111" t="n">
        <f aca="false">H13+H20</f>
        <v>1207109.47079457</v>
      </c>
      <c r="J23" s="107"/>
    </row>
    <row r="24" customFormat="false" ht="12.75" hidden="false" customHeight="false" outlineLevel="0" collapsed="false">
      <c r="D24" s="109"/>
      <c r="F24" s="109"/>
    </row>
    <row r="25" customFormat="false" ht="12.75" hidden="false" customHeight="false" outlineLevel="0" collapsed="false">
      <c r="D25" s="109"/>
    </row>
    <row r="26" customFormat="false" ht="12.75" hidden="false" customHeight="false" outlineLevel="0" collapsed="false">
      <c r="D26" s="109"/>
    </row>
    <row r="27" customFormat="false" ht="12.75" hidden="false" customHeight="false" outlineLevel="0" collapsed="false">
      <c r="D27" s="109"/>
    </row>
    <row r="30" customFormat="false" ht="12.75" hidden="false" customHeight="false" outlineLevel="0" collapsed="false">
      <c r="D30" s="109"/>
    </row>
    <row r="31" customFormat="false" ht="12.75" hidden="false" customHeight="false" outlineLevel="0" collapsed="false">
      <c r="D31" s="109"/>
    </row>
    <row r="32" customFormat="false" ht="12.75" hidden="false" customHeight="false" outlineLevel="0" collapsed="false">
      <c r="D32" s="109"/>
    </row>
    <row r="33" customFormat="false" ht="12.75" hidden="false" customHeight="false" outlineLevel="0" collapsed="false">
      <c r="D33" s="109"/>
    </row>
    <row r="34" customFormat="false" ht="12.75" hidden="false" customHeight="false" outlineLevel="0" collapsed="false">
      <c r="D34" s="109"/>
    </row>
    <row r="35" customFormat="false" ht="12.75" hidden="false" customHeight="false" outlineLevel="0" collapsed="false">
      <c r="C35" s="98"/>
      <c r="D35" s="109"/>
    </row>
    <row r="36" customFormat="false" ht="12.75" hidden="false" customHeight="false" outlineLevel="0" collapsed="false">
      <c r="D36" s="109"/>
    </row>
    <row r="37" customFormat="false" ht="12.75" hidden="false" customHeight="false" outlineLevel="0" collapsed="false">
      <c r="D37" s="1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"/>
  <sheetViews>
    <sheetView showFormulas="false" showGridLines="true" showRowColHeaders="true" showZeros="true" rightToLeft="false" tabSelected="false" showOutlineSymbols="true" defaultGridColor="true" view="normal" topLeftCell="J26" colorId="64" zoomScale="100" zoomScaleNormal="100" zoomScalePageLayoutView="100" workbookViewId="0">
      <selection pane="topLeft" activeCell="C14" activeCellId="0" sqref="C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2" width="5.28"/>
    <col collapsed="false" customWidth="true" hidden="true" outlineLevel="0" max="3" min="3" style="2" width="4.7"/>
    <col collapsed="false" customWidth="true" hidden="true" outlineLevel="0" max="4" min="4" style="3" width="7.85"/>
    <col collapsed="false" customWidth="true" hidden="false" outlineLevel="0" max="5" min="5" style="4" width="12.7"/>
    <col collapsed="false" customWidth="true" hidden="true" outlineLevel="0" max="6" min="6" style="2" width="0.13"/>
    <col collapsed="false" customWidth="true" hidden="true" outlineLevel="0" max="7" min="7" style="5" width="7.85"/>
    <col collapsed="false" customWidth="true" hidden="false" outlineLevel="0" max="8" min="8" style="1" width="21.99"/>
    <col collapsed="false" customWidth="true" hidden="false" outlineLevel="0" max="9" min="9" style="1" width="16.42"/>
    <col collapsed="false" customWidth="true" hidden="false" outlineLevel="0" max="10" min="10" style="6" width="16.42"/>
    <col collapsed="false" customWidth="true" hidden="false" outlineLevel="0" max="11" min="11" style="1" width="14.41"/>
    <col collapsed="false" customWidth="true" hidden="false" outlineLevel="0" max="12" min="12" style="0" width="17.28"/>
    <col collapsed="false" customWidth="true" hidden="false" outlineLevel="0" max="13" min="13" style="1" width="13.7"/>
    <col collapsed="false" customWidth="true" hidden="false" outlineLevel="0" max="15" min="14" style="1" width="17.56"/>
    <col collapsed="false" customWidth="true" hidden="false" outlineLevel="0" max="16" min="16" style="1" width="2.99"/>
    <col collapsed="false" customWidth="true" hidden="false" outlineLevel="0" max="17" min="17" style="1" width="15.13"/>
    <col collapsed="false" customWidth="false" hidden="false" outlineLevel="0" max="257" min="18" style="1" width="9.14"/>
  </cols>
  <sheetData>
    <row r="1" customFormat="false" ht="12.75" hidden="false" customHeight="false" outlineLevel="0" collapsed="false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/>
      <c r="M1" s="10"/>
      <c r="N1" s="114"/>
      <c r="O1" s="114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2.75" hidden="false" customHeight="false" outlineLevel="0" collapsed="false">
      <c r="A2" s="112" t="s">
        <v>1</v>
      </c>
      <c r="G2" s="81"/>
      <c r="H2" s="3"/>
      <c r="I2" s="3"/>
      <c r="J2" s="115"/>
      <c r="K2" s="3"/>
      <c r="L2" s="114"/>
      <c r="M2" s="10"/>
      <c r="N2" s="114"/>
      <c r="O2" s="114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3"/>
      <c r="G3" s="81"/>
      <c r="H3" s="3"/>
      <c r="I3" s="3"/>
      <c r="J3" s="115"/>
      <c r="K3" s="3"/>
      <c r="L3" s="83"/>
      <c r="N3" s="83"/>
      <c r="O3" s="83"/>
    </row>
    <row r="4" customFormat="false" ht="12.75" hidden="false" customHeight="false" outlineLevel="0" collapsed="false">
      <c r="A4" s="3"/>
      <c r="G4" s="81"/>
      <c r="H4" s="3"/>
      <c r="I4" s="3"/>
      <c r="J4" s="115"/>
      <c r="K4" s="3"/>
      <c r="L4" s="83"/>
      <c r="N4" s="83"/>
      <c r="O4" s="83"/>
    </row>
    <row r="5" customFormat="false" ht="12.75" hidden="false" customHeight="false" outlineLevel="0" collapsed="false">
      <c r="L5" s="83"/>
      <c r="N5" s="83"/>
      <c r="O5" s="83"/>
    </row>
    <row r="6" customFormat="false" ht="14.25" hidden="false" customHeight="true" outlineLevel="0" collapsed="false">
      <c r="A6" s="116"/>
      <c r="D6" s="113"/>
      <c r="J6" s="1"/>
      <c r="L6" s="83"/>
    </row>
    <row r="7" customFormat="false" ht="14.25" hidden="false" customHeight="true" outlineLevel="0" collapsed="false">
      <c r="A7" s="116"/>
      <c r="D7" s="113"/>
      <c r="H7" s="113" t="s">
        <v>2</v>
      </c>
      <c r="K7" s="113" t="s">
        <v>3</v>
      </c>
      <c r="N7" s="117" t="s">
        <v>4</v>
      </c>
      <c r="O7" s="117"/>
    </row>
    <row r="8" customFormat="false" ht="12.75" hidden="false" customHeight="false" outlineLevel="0" collapsed="false">
      <c r="C8" s="118" t="s">
        <v>5</v>
      </c>
      <c r="D8" s="113" t="s">
        <v>6</v>
      </c>
      <c r="E8" s="118"/>
      <c r="F8" s="113" t="s">
        <v>7</v>
      </c>
      <c r="G8" s="119" t="s">
        <v>8</v>
      </c>
      <c r="H8" s="120" t="s">
        <v>9</v>
      </c>
      <c r="I8" s="121" t="n">
        <v>0.1</v>
      </c>
      <c r="J8" s="122" t="n">
        <v>0.9</v>
      </c>
      <c r="K8" s="123" t="s">
        <v>10</v>
      </c>
      <c r="L8" s="124" t="s">
        <v>11</v>
      </c>
      <c r="M8" s="113" t="s">
        <v>12</v>
      </c>
      <c r="N8" s="117" t="s">
        <v>13</v>
      </c>
      <c r="O8" s="117" t="s">
        <v>14</v>
      </c>
    </row>
    <row r="9" customFormat="false" ht="12.75" hidden="false" customHeight="false" outlineLevel="0" collapsed="false">
      <c r="A9" s="120" t="s">
        <v>15</v>
      </c>
      <c r="B9" s="125" t="s">
        <v>16</v>
      </c>
      <c r="C9" s="125" t="s">
        <v>17</v>
      </c>
      <c r="D9" s="120" t="s">
        <v>18</v>
      </c>
      <c r="E9" s="118" t="s">
        <v>5</v>
      </c>
      <c r="F9" s="113" t="s">
        <v>19</v>
      </c>
      <c r="G9" s="119" t="s">
        <v>20</v>
      </c>
      <c r="H9" s="113" t="s">
        <v>12</v>
      </c>
      <c r="I9" s="113" t="s">
        <v>21</v>
      </c>
      <c r="J9" s="126" t="s">
        <v>22</v>
      </c>
      <c r="K9" s="123" t="s">
        <v>23</v>
      </c>
      <c r="L9" s="124" t="s">
        <v>24</v>
      </c>
      <c r="M9" s="123" t="s">
        <v>23</v>
      </c>
      <c r="N9" s="123" t="s">
        <v>25</v>
      </c>
      <c r="O9" s="117" t="s">
        <v>26</v>
      </c>
    </row>
    <row r="10" customFormat="false" ht="6.75" hidden="false" customHeight="true" outlineLevel="0" collapsed="false">
      <c r="A10" s="127"/>
      <c r="B10" s="128"/>
      <c r="C10" s="128"/>
      <c r="D10" s="127"/>
      <c r="E10" s="129"/>
      <c r="F10" s="128"/>
      <c r="G10" s="130"/>
      <c r="H10" s="127"/>
      <c r="I10" s="131"/>
      <c r="J10" s="132"/>
      <c r="K10" s="131"/>
      <c r="L10" s="133"/>
      <c r="M10" s="131"/>
      <c r="N10" s="134"/>
      <c r="O10" s="134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</row>
    <row r="11" customFormat="false" ht="12.75" hidden="false" customHeight="false" outlineLevel="0" collapsed="false">
      <c r="A11" s="135" t="s">
        <v>27</v>
      </c>
      <c r="B11" s="77"/>
      <c r="C11" s="77"/>
      <c r="D11" s="136"/>
      <c r="E11" s="79"/>
      <c r="F11" s="137"/>
      <c r="H11" s="138"/>
      <c r="I11" s="75"/>
      <c r="J11" s="139"/>
      <c r="K11" s="75" t="n">
        <v>6321000</v>
      </c>
      <c r="L11" s="1"/>
      <c r="M11" s="140"/>
      <c r="N11" s="141" t="n">
        <f aca="false">K11</f>
        <v>6321000</v>
      </c>
      <c r="O11" s="142" t="n">
        <v>6321000</v>
      </c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customFormat="false" ht="12.75" hidden="false" customHeight="false" outlineLevel="0" collapsed="false">
      <c r="A12" s="143" t="s">
        <v>28</v>
      </c>
      <c r="B12" s="77" t="n">
        <v>21</v>
      </c>
      <c r="C12" s="77" t="s">
        <v>29</v>
      </c>
      <c r="D12" s="78" t="n">
        <v>35873</v>
      </c>
      <c r="E12" s="79" t="n">
        <v>0.099</v>
      </c>
      <c r="F12" s="80" t="n">
        <v>0.0625</v>
      </c>
      <c r="G12" s="81" t="n">
        <f aca="false">E12+F12</f>
        <v>0.1615</v>
      </c>
      <c r="H12" s="144" t="n">
        <f aca="false">N12*E12*B12/365</f>
        <v>36003.7232876712</v>
      </c>
      <c r="I12" s="89"/>
      <c r="J12" s="90"/>
      <c r="K12" s="88"/>
      <c r="L12" s="83"/>
      <c r="M12" s="89"/>
      <c r="N12" s="75" t="n">
        <f aca="false">N11+K12+M12</f>
        <v>6321000</v>
      </c>
      <c r="O12" s="145" t="n">
        <f aca="false">O11+K12</f>
        <v>6321000</v>
      </c>
    </row>
    <row r="13" customFormat="false" ht="12.75" hidden="false" customHeight="false" outlineLevel="0" collapsed="false">
      <c r="A13" s="143" t="s">
        <v>30</v>
      </c>
      <c r="B13" s="77" t="n">
        <v>9</v>
      </c>
      <c r="C13" s="77"/>
      <c r="D13" s="78"/>
      <c r="E13" s="79" t="n">
        <v>0.099</v>
      </c>
      <c r="F13" s="80"/>
      <c r="G13" s="81"/>
      <c r="H13" s="144" t="n">
        <f aca="false">N13*E13*B13/365</f>
        <v>17871.2630136986</v>
      </c>
      <c r="I13" s="84"/>
      <c r="J13" s="82"/>
      <c r="K13" s="88" t="n">
        <v>1000000</v>
      </c>
      <c r="L13" s="146"/>
      <c r="M13" s="89"/>
      <c r="N13" s="75" t="n">
        <f aca="false">N12+K13+M13</f>
        <v>7321000</v>
      </c>
      <c r="O13" s="145" t="n">
        <f aca="false">O12+K13</f>
        <v>7321000</v>
      </c>
    </row>
    <row r="14" customFormat="false" ht="12" hidden="false" customHeight="false" outlineLevel="0" collapsed="false">
      <c r="A14" s="147" t="s">
        <v>31</v>
      </c>
      <c r="B14" s="148" t="n">
        <f aca="false">SUM(B12:B13)</f>
        <v>30</v>
      </c>
      <c r="C14" s="148"/>
      <c r="D14" s="149"/>
      <c r="E14" s="150"/>
      <c r="F14" s="151"/>
      <c r="G14" s="119"/>
      <c r="H14" s="152" t="n">
        <f aca="false">SUM(H12:H13)</f>
        <v>53874.9863013699</v>
      </c>
      <c r="I14" s="84" t="n">
        <f aca="false">10%*H14</f>
        <v>5387.49863013699</v>
      </c>
      <c r="J14" s="82" t="n">
        <f aca="false">H14-I14</f>
        <v>48487.4876712329</v>
      </c>
      <c r="K14" s="84"/>
      <c r="L14" s="75" t="n">
        <f aca="false">-J14</f>
        <v>-48487.4876712329</v>
      </c>
      <c r="M14" s="75" t="n">
        <f aca="false">J14+L14</f>
        <v>0</v>
      </c>
      <c r="N14" s="75" t="n">
        <f aca="false">N13+K14+M14</f>
        <v>7321000</v>
      </c>
      <c r="O14" s="145" t="n">
        <f aca="false">O13+K14</f>
        <v>7321000</v>
      </c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  <c r="IW14" s="68"/>
    </row>
    <row r="15" customFormat="false" ht="12" hidden="false" customHeight="false" outlineLevel="0" collapsed="false">
      <c r="A15" s="143" t="s">
        <v>32</v>
      </c>
      <c r="B15" s="77" t="n">
        <v>11</v>
      </c>
      <c r="C15" s="77"/>
      <c r="D15" s="78"/>
      <c r="E15" s="79" t="n">
        <v>0.099</v>
      </c>
      <c r="F15" s="80"/>
      <c r="G15" s="81"/>
      <c r="H15" s="144" t="n">
        <f aca="false">N15*E15*B15/365</f>
        <v>21842.6547945206</v>
      </c>
      <c r="I15" s="89"/>
      <c r="J15" s="90"/>
      <c r="K15" s="88"/>
      <c r="L15" s="89"/>
      <c r="M15" s="89"/>
      <c r="N15" s="75" t="n">
        <f aca="false">N14+K15+M15</f>
        <v>7321000</v>
      </c>
      <c r="O15" s="145" t="n">
        <f aca="false">O14+K15</f>
        <v>7321000</v>
      </c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  <c r="IW15" s="69"/>
    </row>
    <row r="16" customFormat="false" ht="12" hidden="false" customHeight="false" outlineLevel="0" collapsed="false">
      <c r="A16" s="143" t="s">
        <v>33</v>
      </c>
      <c r="B16" s="77" t="n">
        <v>20</v>
      </c>
      <c r="C16" s="77"/>
      <c r="D16" s="78"/>
      <c r="E16" s="79" t="n">
        <v>0.099</v>
      </c>
      <c r="F16" s="80"/>
      <c r="G16" s="81"/>
      <c r="H16" s="144" t="n">
        <f aca="false">N16*E16*B16/365</f>
        <v>45138.5753424658</v>
      </c>
      <c r="I16" s="84"/>
      <c r="J16" s="82"/>
      <c r="K16" s="88" t="n">
        <v>1000000</v>
      </c>
      <c r="L16" s="89"/>
      <c r="M16" s="89"/>
      <c r="N16" s="75" t="n">
        <f aca="false">N15+K16+M16</f>
        <v>8321000</v>
      </c>
      <c r="O16" s="145" t="n">
        <f aca="false">O15+K16</f>
        <v>8321000</v>
      </c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  <c r="IW16" s="69"/>
    </row>
    <row r="17" customFormat="false" ht="12" hidden="false" customHeight="false" outlineLevel="0" collapsed="false">
      <c r="A17" s="153" t="s">
        <v>34</v>
      </c>
      <c r="B17" s="148" t="n">
        <f aca="false">SUM(B15:B16)</f>
        <v>31</v>
      </c>
      <c r="C17" s="77"/>
      <c r="D17" s="78"/>
      <c r="E17" s="79"/>
      <c r="F17" s="80"/>
      <c r="G17" s="81"/>
      <c r="H17" s="152" t="n">
        <f aca="false">SUM(H15:H16)</f>
        <v>66981.2301369863</v>
      </c>
      <c r="I17" s="84" t="n">
        <f aca="false">10%*H17</f>
        <v>6698.12301369863</v>
      </c>
      <c r="J17" s="82" t="n">
        <f aca="false">H17-I17</f>
        <v>60283.1071232877</v>
      </c>
      <c r="K17" s="88"/>
      <c r="L17" s="75" t="n">
        <f aca="false">-J17</f>
        <v>-60283.1071232877</v>
      </c>
      <c r="M17" s="75" t="n">
        <f aca="false">J17+L17</f>
        <v>0</v>
      </c>
      <c r="N17" s="75" t="n">
        <f aca="false">N16+K17+M17</f>
        <v>8321000</v>
      </c>
      <c r="O17" s="145" t="n">
        <f aca="false">O16+K17</f>
        <v>8321000</v>
      </c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  <c r="IW17" s="69"/>
    </row>
    <row r="18" customFormat="false" ht="12" hidden="false" customHeight="false" outlineLevel="0" collapsed="false">
      <c r="A18" s="143" t="s">
        <v>35</v>
      </c>
      <c r="B18" s="77" t="n">
        <v>17</v>
      </c>
      <c r="C18" s="77"/>
      <c r="D18" s="78"/>
      <c r="E18" s="79" t="n">
        <v>0.099</v>
      </c>
      <c r="F18" s="80"/>
      <c r="G18" s="81"/>
      <c r="H18" s="144" t="n">
        <f aca="false">N18*E18*B18/365</f>
        <v>38367.7890410959</v>
      </c>
      <c r="I18" s="84"/>
      <c r="J18" s="82"/>
      <c r="K18" s="88"/>
      <c r="L18" s="89"/>
      <c r="M18" s="89"/>
      <c r="N18" s="75" t="n">
        <f aca="false">N17+K18+M18</f>
        <v>8321000</v>
      </c>
      <c r="O18" s="145" t="n">
        <f aca="false">O17+K18</f>
        <v>8321000</v>
      </c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  <c r="IW18" s="69"/>
    </row>
    <row r="19" customFormat="false" ht="12" hidden="false" customHeight="false" outlineLevel="0" collapsed="false">
      <c r="A19" s="143" t="s">
        <v>36</v>
      </c>
      <c r="B19" s="77" t="n">
        <v>13</v>
      </c>
      <c r="C19" s="77"/>
      <c r="D19" s="78"/>
      <c r="E19" s="79" t="n">
        <v>0.099</v>
      </c>
      <c r="F19" s="80"/>
      <c r="G19" s="81"/>
      <c r="H19" s="144" t="n">
        <f aca="false">N19*E19*B19/365</f>
        <v>38680.5205479452</v>
      </c>
      <c r="I19" s="84"/>
      <c r="J19" s="82"/>
      <c r="K19" s="88" t="n">
        <v>2649000</v>
      </c>
      <c r="L19" s="89"/>
      <c r="M19" s="89"/>
      <c r="N19" s="75" t="n">
        <f aca="false">N18+K19+M19</f>
        <v>10970000</v>
      </c>
      <c r="O19" s="145" t="n">
        <f aca="false">O18+K19</f>
        <v>10970000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  <c r="IW19" s="69"/>
    </row>
    <row r="20" customFormat="false" ht="12" hidden="false" customHeight="false" outlineLevel="0" collapsed="false">
      <c r="A20" s="153" t="s">
        <v>37</v>
      </c>
      <c r="B20" s="148" t="n">
        <f aca="false">SUM(B18:B19)</f>
        <v>30</v>
      </c>
      <c r="C20" s="77"/>
      <c r="D20" s="78"/>
      <c r="E20" s="79"/>
      <c r="F20" s="80"/>
      <c r="G20" s="81"/>
      <c r="H20" s="152" t="n">
        <f aca="false">SUM(H18:H19)</f>
        <v>77048.3095890411</v>
      </c>
      <c r="I20" s="84" t="n">
        <f aca="false">10%*H20</f>
        <v>7704.83095890411</v>
      </c>
      <c r="J20" s="82" t="n">
        <f aca="false">H20-I20</f>
        <v>69343.478630137</v>
      </c>
      <c r="K20" s="88"/>
      <c r="L20" s="75" t="n">
        <f aca="false">-J20</f>
        <v>-69343.478630137</v>
      </c>
      <c r="M20" s="75" t="n">
        <f aca="false">J20+L20</f>
        <v>0</v>
      </c>
      <c r="N20" s="75" t="n">
        <f aca="false">N19+K20+M20</f>
        <v>10970000</v>
      </c>
      <c r="O20" s="145" t="n">
        <f aca="false">O19+K20</f>
        <v>10970000</v>
      </c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  <c r="IW20" s="69"/>
    </row>
    <row r="21" customFormat="false" ht="12" hidden="false" customHeight="false" outlineLevel="0" collapsed="false">
      <c r="A21" s="143" t="s">
        <v>38</v>
      </c>
      <c r="B21" s="77" t="n">
        <v>27</v>
      </c>
      <c r="C21" s="77"/>
      <c r="D21" s="78"/>
      <c r="E21" s="79" t="n">
        <v>0.099</v>
      </c>
      <c r="F21" s="80"/>
      <c r="G21" s="81"/>
      <c r="H21" s="144" t="n">
        <f aca="false">N21*E21*B21/365</f>
        <v>80336.4657534247</v>
      </c>
      <c r="I21" s="84"/>
      <c r="J21" s="82"/>
      <c r="K21" s="88"/>
      <c r="L21" s="89"/>
      <c r="M21" s="89"/>
      <c r="N21" s="75" t="n">
        <f aca="false">N20+K21+M21</f>
        <v>10970000</v>
      </c>
      <c r="O21" s="145" t="n">
        <f aca="false">O20+K21</f>
        <v>10970000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  <c r="IW21" s="69"/>
    </row>
    <row r="22" customFormat="false" ht="12" hidden="false" customHeight="false" outlineLevel="0" collapsed="false">
      <c r="A22" s="154" t="s">
        <v>39</v>
      </c>
      <c r="B22" s="77" t="n">
        <v>4</v>
      </c>
      <c r="C22" s="148"/>
      <c r="D22" s="149"/>
      <c r="E22" s="79" t="n">
        <v>0.099</v>
      </c>
      <c r="F22" s="80"/>
      <c r="G22" s="81"/>
      <c r="H22" s="144" t="n">
        <f aca="false">N22*E22*B22/365</f>
        <v>12986.6301369863</v>
      </c>
      <c r="I22" s="84"/>
      <c r="J22" s="82"/>
      <c r="K22" s="75" t="n">
        <v>1000000</v>
      </c>
      <c r="L22" s="89"/>
      <c r="M22" s="89"/>
      <c r="N22" s="75" t="n">
        <f aca="false">N21+K22+M22</f>
        <v>11970000</v>
      </c>
      <c r="O22" s="145" t="n">
        <f aca="false">O21+K22</f>
        <v>11970000</v>
      </c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  <c r="IW22" s="69"/>
    </row>
    <row r="23" customFormat="false" ht="12" hidden="false" customHeight="false" outlineLevel="0" collapsed="false">
      <c r="A23" s="147" t="s">
        <v>40</v>
      </c>
      <c r="B23" s="148" t="n">
        <f aca="false">SUM(B21:B22)</f>
        <v>31</v>
      </c>
      <c r="C23" s="148"/>
      <c r="D23" s="149"/>
      <c r="E23" s="150"/>
      <c r="F23" s="151"/>
      <c r="G23" s="119"/>
      <c r="H23" s="152" t="n">
        <f aca="false">SUM(H21:H22)</f>
        <v>93323.095890411</v>
      </c>
      <c r="I23" s="84" t="n">
        <f aca="false">10%*H23</f>
        <v>9332.3095890411</v>
      </c>
      <c r="J23" s="82" t="n">
        <f aca="false">H23-I23</f>
        <v>83990.7863013699</v>
      </c>
      <c r="K23" s="84"/>
      <c r="L23" s="75" t="n">
        <f aca="false">-J23</f>
        <v>-83990.7863013699</v>
      </c>
      <c r="M23" s="75" t="n">
        <f aca="false">J23+L23</f>
        <v>0</v>
      </c>
      <c r="N23" s="75" t="n">
        <f aca="false">N22+K23+M23</f>
        <v>11970000</v>
      </c>
      <c r="O23" s="145" t="n">
        <f aca="false">O22+K23</f>
        <v>11970000</v>
      </c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  <c r="IW23" s="69"/>
    </row>
    <row r="24" customFormat="false" ht="12" hidden="false" customHeight="false" outlineLevel="0" collapsed="false">
      <c r="A24" s="154" t="s">
        <v>41</v>
      </c>
      <c r="B24" s="77" t="n">
        <v>30</v>
      </c>
      <c r="C24" s="148"/>
      <c r="D24" s="149"/>
      <c r="E24" s="79" t="n">
        <v>0.099</v>
      </c>
      <c r="F24" s="151"/>
      <c r="G24" s="119"/>
      <c r="H24" s="144" t="n">
        <f aca="false">N24*E24*B24/365</f>
        <v>97399.7260273973</v>
      </c>
      <c r="I24" s="84"/>
      <c r="J24" s="82"/>
      <c r="K24" s="84"/>
      <c r="L24" s="89"/>
      <c r="M24" s="89"/>
      <c r="N24" s="75" t="n">
        <f aca="false">N23+K24+M24</f>
        <v>11970000</v>
      </c>
      <c r="O24" s="145" t="n">
        <f aca="false">O23+K24</f>
        <v>11970000</v>
      </c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  <c r="IW24" s="69"/>
    </row>
    <row r="25" customFormat="false" ht="12" hidden="false" customHeight="false" outlineLevel="0" collapsed="false">
      <c r="A25" s="147" t="s">
        <v>42</v>
      </c>
      <c r="B25" s="148" t="n">
        <v>30</v>
      </c>
      <c r="C25" s="148"/>
      <c r="D25" s="149"/>
      <c r="E25" s="79" t="s">
        <v>43</v>
      </c>
      <c r="F25" s="151"/>
      <c r="G25" s="119"/>
      <c r="H25" s="152" t="n">
        <f aca="false">SUM(H24)</f>
        <v>97399.7260273973</v>
      </c>
      <c r="I25" s="84" t="n">
        <f aca="false">10%*H25</f>
        <v>9739.97260273973</v>
      </c>
      <c r="J25" s="82" t="n">
        <f aca="false">H25-I25</f>
        <v>87659.7534246575</v>
      </c>
      <c r="K25" s="84"/>
      <c r="L25" s="75" t="n">
        <f aca="false">-J25</f>
        <v>-87659.7534246575</v>
      </c>
      <c r="M25" s="75" t="n">
        <f aca="false">J25+L25</f>
        <v>0</v>
      </c>
      <c r="N25" s="75" t="n">
        <f aca="false">N24+K25+M25</f>
        <v>11970000</v>
      </c>
      <c r="O25" s="145" t="n">
        <f aca="false">O24+K25</f>
        <v>11970000</v>
      </c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  <c r="IV25" s="69"/>
      <c r="IW25" s="69"/>
    </row>
    <row r="26" customFormat="false" ht="12" hidden="false" customHeight="false" outlineLevel="0" collapsed="false">
      <c r="A26" s="154" t="s">
        <v>44</v>
      </c>
      <c r="B26" s="77" t="n">
        <v>3</v>
      </c>
      <c r="C26" s="148"/>
      <c r="D26" s="149"/>
      <c r="E26" s="79" t="n">
        <v>0.099</v>
      </c>
      <c r="F26" s="151"/>
      <c r="G26" s="119"/>
      <c r="H26" s="144" t="n">
        <f aca="false">N26*E26*B26/365</f>
        <v>9739.97260273973</v>
      </c>
      <c r="I26" s="84"/>
      <c r="J26" s="82"/>
      <c r="K26" s="84"/>
      <c r="L26" s="89"/>
      <c r="M26" s="89"/>
      <c r="N26" s="75" t="n">
        <f aca="false">N25+K26+M26</f>
        <v>11970000</v>
      </c>
      <c r="O26" s="145" t="n">
        <f aca="false">O25+K26</f>
        <v>11970000</v>
      </c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  <c r="IV26" s="69"/>
      <c r="IW26" s="69"/>
    </row>
    <row r="27" customFormat="false" ht="12" hidden="false" customHeight="false" outlineLevel="0" collapsed="false">
      <c r="A27" s="154" t="s">
        <v>45</v>
      </c>
      <c r="B27" s="77" t="n">
        <v>17</v>
      </c>
      <c r="C27" s="148"/>
      <c r="D27" s="149"/>
      <c r="E27" s="79" t="n">
        <v>0.099</v>
      </c>
      <c r="F27" s="151"/>
      <c r="G27" s="119"/>
      <c r="H27" s="144" t="n">
        <f aca="false">N27*E27*B27/365</f>
        <v>63031.8082191781</v>
      </c>
      <c r="I27" s="84"/>
      <c r="J27" s="82"/>
      <c r="K27" s="75" t="n">
        <v>1700000</v>
      </c>
      <c r="L27" s="89"/>
      <c r="M27" s="89"/>
      <c r="N27" s="75" t="n">
        <f aca="false">N26+K27+M27</f>
        <v>13670000</v>
      </c>
      <c r="O27" s="145" t="n">
        <f aca="false">O26+K27</f>
        <v>13670000</v>
      </c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  <c r="IV27" s="69"/>
      <c r="IW27" s="69"/>
    </row>
    <row r="28" customFormat="false" ht="12" hidden="false" customHeight="false" outlineLevel="0" collapsed="false">
      <c r="A28" s="154" t="s">
        <v>46</v>
      </c>
      <c r="B28" s="77" t="n">
        <v>11</v>
      </c>
      <c r="C28" s="148"/>
      <c r="D28" s="149"/>
      <c r="E28" s="79" t="n">
        <v>0.099</v>
      </c>
      <c r="F28" s="151"/>
      <c r="G28" s="119"/>
      <c r="H28" s="144" t="n">
        <f aca="false">N28*E28*B28/365</f>
        <v>43768.8493150685</v>
      </c>
      <c r="I28" s="84"/>
      <c r="J28" s="82"/>
      <c r="K28" s="75" t="n">
        <v>1000000</v>
      </c>
      <c r="L28" s="89"/>
      <c r="M28" s="89"/>
      <c r="N28" s="75" t="n">
        <f aca="false">N27+K28+M28</f>
        <v>14670000</v>
      </c>
      <c r="O28" s="145" t="n">
        <f aca="false">O27+K28</f>
        <v>14670000</v>
      </c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  <c r="IW28" s="69"/>
    </row>
    <row r="29" customFormat="false" ht="12" hidden="false" customHeight="false" outlineLevel="0" collapsed="false">
      <c r="A29" s="147" t="s">
        <v>47</v>
      </c>
      <c r="B29" s="148" t="n">
        <f aca="false">SUM(B26:B28)</f>
        <v>31</v>
      </c>
      <c r="C29" s="148"/>
      <c r="D29" s="149"/>
      <c r="E29" s="79"/>
      <c r="F29" s="151"/>
      <c r="G29" s="119"/>
      <c r="H29" s="152" t="n">
        <f aca="false">SUM(H26:H28)</f>
        <v>116540.630136986</v>
      </c>
      <c r="I29" s="84" t="n">
        <f aca="false">10%*H29</f>
        <v>11654.0630136986</v>
      </c>
      <c r="J29" s="82" t="n">
        <f aca="false">H29-I29</f>
        <v>104886.567123288</v>
      </c>
      <c r="K29" s="75"/>
      <c r="L29" s="75" t="n">
        <f aca="false">-J29</f>
        <v>-104886.567123288</v>
      </c>
      <c r="M29" s="75" t="n">
        <f aca="false">J29+L29</f>
        <v>0</v>
      </c>
      <c r="N29" s="75" t="n">
        <f aca="false">N28+K29+M29</f>
        <v>14670000</v>
      </c>
      <c r="O29" s="145" t="n">
        <f aca="false">O28+K29</f>
        <v>14670000</v>
      </c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  <c r="IW29" s="69"/>
    </row>
    <row r="30" customFormat="false" ht="12" hidden="false" customHeight="false" outlineLevel="0" collapsed="false">
      <c r="A30" s="154" t="s">
        <v>48</v>
      </c>
      <c r="B30" s="77" t="n">
        <v>31</v>
      </c>
      <c r="C30" s="148"/>
      <c r="D30" s="149"/>
      <c r="E30" s="79" t="n">
        <v>0.099</v>
      </c>
      <c r="F30" s="151"/>
      <c r="G30" s="119"/>
      <c r="H30" s="144" t="n">
        <f aca="false">N30*E30*B30/365</f>
        <v>123348.575342466</v>
      </c>
      <c r="I30" s="84"/>
      <c r="J30" s="82"/>
      <c r="K30" s="75"/>
      <c r="L30" s="89"/>
      <c r="M30" s="89"/>
      <c r="N30" s="75" t="n">
        <f aca="false">N29+K30+M30</f>
        <v>14670000</v>
      </c>
      <c r="O30" s="145" t="n">
        <f aca="false">O29+K30</f>
        <v>14670000</v>
      </c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  <c r="IW30" s="69"/>
    </row>
    <row r="31" customFormat="false" ht="12" hidden="false" customHeight="false" outlineLevel="0" collapsed="false">
      <c r="A31" s="147" t="s">
        <v>49</v>
      </c>
      <c r="B31" s="148" t="n">
        <f aca="false">B30</f>
        <v>31</v>
      </c>
      <c r="C31" s="148"/>
      <c r="D31" s="149"/>
      <c r="E31" s="79"/>
      <c r="F31" s="151"/>
      <c r="G31" s="119"/>
      <c r="H31" s="152" t="n">
        <f aca="false">SUM(H30)</f>
        <v>123348.575342466</v>
      </c>
      <c r="I31" s="84" t="n">
        <f aca="false">10%*H31</f>
        <v>12334.8575342466</v>
      </c>
      <c r="J31" s="82" t="n">
        <f aca="false">H31-I31</f>
        <v>111013.717808219</v>
      </c>
      <c r="K31" s="75"/>
      <c r="L31" s="75" t="n">
        <f aca="false">-J31</f>
        <v>-111013.717808219</v>
      </c>
      <c r="M31" s="75" t="n">
        <f aca="false">J31+L31</f>
        <v>0</v>
      </c>
      <c r="N31" s="75" t="n">
        <f aca="false">N30+K31+M31</f>
        <v>14670000</v>
      </c>
      <c r="O31" s="145" t="n">
        <f aca="false">O30+K31</f>
        <v>14670000</v>
      </c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  <c r="IW31" s="69"/>
    </row>
    <row r="32" customFormat="false" ht="12.75" hidden="false" customHeight="false" outlineLevel="0" collapsed="false">
      <c r="A32" s="154" t="s">
        <v>50</v>
      </c>
      <c r="B32" s="77" t="n">
        <v>28</v>
      </c>
      <c r="C32" s="148"/>
      <c r="D32" s="149"/>
      <c r="E32" s="79" t="n">
        <v>0.099</v>
      </c>
      <c r="F32" s="151"/>
      <c r="G32" s="119"/>
      <c r="H32" s="144" t="n">
        <f aca="false">N32*E32*B32/365</f>
        <v>111411.616438356</v>
      </c>
      <c r="I32" s="84"/>
      <c r="J32" s="82"/>
      <c r="K32" s="75"/>
      <c r="L32" s="89"/>
      <c r="M32" s="146"/>
      <c r="N32" s="75" t="n">
        <f aca="false">N31+K32+M32</f>
        <v>14670000</v>
      </c>
      <c r="O32" s="145" t="n">
        <f aca="false">O31+K32</f>
        <v>14670000</v>
      </c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  <c r="IW32" s="69"/>
    </row>
    <row r="33" customFormat="false" ht="12" hidden="false" customHeight="false" outlineLevel="0" collapsed="false">
      <c r="A33" s="147" t="s">
        <v>51</v>
      </c>
      <c r="B33" s="148" t="n">
        <f aca="false">B32</f>
        <v>28</v>
      </c>
      <c r="C33" s="148"/>
      <c r="D33" s="149"/>
      <c r="E33" s="79"/>
      <c r="F33" s="151"/>
      <c r="G33" s="119"/>
      <c r="H33" s="152" t="n">
        <f aca="false">SUM(H32)</f>
        <v>111411.616438356</v>
      </c>
      <c r="I33" s="84" t="n">
        <f aca="false">10%*H33</f>
        <v>11141.1616438356</v>
      </c>
      <c r="J33" s="82" t="n">
        <f aca="false">H33-I33</f>
        <v>100270.454794521</v>
      </c>
      <c r="K33" s="69"/>
      <c r="L33" s="95" t="n">
        <v>0</v>
      </c>
      <c r="M33" s="75" t="n">
        <f aca="false">H33</f>
        <v>111411.616438356</v>
      </c>
      <c r="N33" s="75" t="n">
        <f aca="false">N32+K33+M33</f>
        <v>14781411.6164384</v>
      </c>
      <c r="O33" s="145" t="n">
        <f aca="false">O32+K33</f>
        <v>14670000</v>
      </c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  <c r="IW33" s="69"/>
    </row>
    <row r="34" customFormat="false" ht="12" hidden="false" customHeight="false" outlineLevel="0" collapsed="false">
      <c r="A34" s="154" t="s">
        <v>52</v>
      </c>
      <c r="B34" s="77" t="n">
        <v>31</v>
      </c>
      <c r="C34" s="148"/>
      <c r="D34" s="149"/>
      <c r="E34" s="79" t="n">
        <v>0.099</v>
      </c>
      <c r="F34" s="151"/>
      <c r="G34" s="119"/>
      <c r="H34" s="144" t="n">
        <f aca="false">N34*E34*B34/365</f>
        <v>124285.348632464</v>
      </c>
      <c r="I34" s="84"/>
      <c r="J34" s="82"/>
      <c r="K34" s="69"/>
      <c r="L34" s="95"/>
      <c r="M34" s="75"/>
      <c r="N34" s="75" t="n">
        <f aca="false">N33+K34+M34</f>
        <v>14781411.6164384</v>
      </c>
      <c r="O34" s="145" t="n">
        <f aca="false">O33+K34</f>
        <v>14670000</v>
      </c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</row>
    <row r="35" customFormat="false" ht="12" hidden="false" customHeight="false" outlineLevel="0" collapsed="false">
      <c r="A35" s="147" t="s">
        <v>53</v>
      </c>
      <c r="B35" s="148" t="n">
        <f aca="false">B34</f>
        <v>31</v>
      </c>
      <c r="C35" s="148"/>
      <c r="D35" s="149"/>
      <c r="E35" s="79"/>
      <c r="F35" s="151"/>
      <c r="G35" s="119"/>
      <c r="H35" s="152" t="n">
        <f aca="false">H34</f>
        <v>124285.348632464</v>
      </c>
      <c r="I35" s="84" t="n">
        <f aca="false">10%*H35</f>
        <v>12428.5348632464</v>
      </c>
      <c r="J35" s="82" t="n">
        <f aca="false">H35-I35</f>
        <v>111856.813769218</v>
      </c>
      <c r="K35" s="69"/>
      <c r="L35" s="95" t="n">
        <v>0</v>
      </c>
      <c r="M35" s="75" t="n">
        <f aca="false">H35</f>
        <v>124285.348632464</v>
      </c>
      <c r="N35" s="75" t="n">
        <f aca="false">N34+K35+M35</f>
        <v>14905696.9650708</v>
      </c>
      <c r="O35" s="145" t="n">
        <f aca="false">O34+K35</f>
        <v>14670000</v>
      </c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</row>
    <row r="36" customFormat="false" ht="12" hidden="false" customHeight="false" outlineLevel="0" collapsed="false">
      <c r="A36" s="154" t="s">
        <v>54</v>
      </c>
      <c r="B36" s="77" t="n">
        <v>30</v>
      </c>
      <c r="C36" s="148"/>
      <c r="D36" s="149"/>
      <c r="E36" s="79" t="n">
        <v>0.099</v>
      </c>
      <c r="F36" s="151"/>
      <c r="G36" s="119"/>
      <c r="H36" s="144" t="n">
        <f aca="false">N36*E36*B36/365</f>
        <v>121287.452017152</v>
      </c>
      <c r="I36" s="84"/>
      <c r="J36" s="82"/>
      <c r="K36" s="69"/>
      <c r="L36" s="95"/>
      <c r="M36" s="75"/>
      <c r="N36" s="75" t="n">
        <f aca="false">N35+K36+M36</f>
        <v>14905696.9650708</v>
      </c>
      <c r="O36" s="145" t="n">
        <f aca="false">O35+K36</f>
        <v>14670000</v>
      </c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</row>
    <row r="37" customFormat="false" ht="12" hidden="false" customHeight="false" outlineLevel="0" collapsed="false">
      <c r="A37" s="147" t="s">
        <v>55</v>
      </c>
      <c r="B37" s="148" t="n">
        <f aca="false">B36</f>
        <v>30</v>
      </c>
      <c r="C37" s="148"/>
      <c r="D37" s="149"/>
      <c r="E37" s="79"/>
      <c r="F37" s="151"/>
      <c r="G37" s="119"/>
      <c r="H37" s="152" t="n">
        <f aca="false">H36</f>
        <v>121287.452017152</v>
      </c>
      <c r="I37" s="84" t="n">
        <f aca="false">10%*H37</f>
        <v>12128.7452017152</v>
      </c>
      <c r="J37" s="82" t="n">
        <f aca="false">H37-I37</f>
        <v>109158.706815436</v>
      </c>
      <c r="K37" s="69"/>
      <c r="L37" s="95" t="n">
        <v>0</v>
      </c>
      <c r="M37" s="75" t="n">
        <f aca="false">H37</f>
        <v>121287.452017152</v>
      </c>
      <c r="N37" s="75" t="n">
        <f aca="false">N36+K37+M37</f>
        <v>15026984.417088</v>
      </c>
      <c r="O37" s="145" t="n">
        <f aca="false">O36+K37</f>
        <v>14670000</v>
      </c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</row>
    <row r="38" customFormat="false" ht="12" hidden="false" customHeight="false" outlineLevel="0" collapsed="false">
      <c r="A38" s="154" t="s">
        <v>56</v>
      </c>
      <c r="B38" s="77" t="n">
        <v>31</v>
      </c>
      <c r="C38" s="148"/>
      <c r="D38" s="149"/>
      <c r="E38" s="79" t="n">
        <v>0.099</v>
      </c>
      <c r="F38" s="151"/>
      <c r="G38" s="119"/>
      <c r="H38" s="144" t="n">
        <f aca="false">N38*E38*B38/365</f>
        <v>126350.178564501</v>
      </c>
      <c r="I38" s="75"/>
      <c r="J38" s="139"/>
      <c r="K38" s="69"/>
      <c r="L38" s="95"/>
      <c r="M38" s="139"/>
      <c r="N38" s="75" t="n">
        <f aca="false">N37+K38+M38</f>
        <v>15026984.417088</v>
      </c>
      <c r="O38" s="145" t="n">
        <f aca="false">O37+K38</f>
        <v>14670000</v>
      </c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  <c r="IW38" s="69"/>
    </row>
    <row r="39" customFormat="false" ht="12" hidden="false" customHeight="false" outlineLevel="0" collapsed="false">
      <c r="A39" s="147" t="s">
        <v>57</v>
      </c>
      <c r="B39" s="148" t="n">
        <v>31</v>
      </c>
      <c r="C39" s="148"/>
      <c r="D39" s="149"/>
      <c r="E39" s="79"/>
      <c r="F39" s="151"/>
      <c r="G39" s="119"/>
      <c r="H39" s="152" t="n">
        <f aca="false">H38</f>
        <v>126350.178564501</v>
      </c>
      <c r="I39" s="84" t="n">
        <f aca="false">10%*H39</f>
        <v>12635.0178564501</v>
      </c>
      <c r="J39" s="82" t="n">
        <f aca="false">H39-I39</f>
        <v>113715.160708051</v>
      </c>
      <c r="K39" s="69"/>
      <c r="L39" s="95" t="n">
        <v>0</v>
      </c>
      <c r="M39" s="75" t="n">
        <f aca="false">H39</f>
        <v>126350.178564501</v>
      </c>
      <c r="N39" s="75" t="n">
        <f aca="false">N38+K39+M39</f>
        <v>15153334.5956525</v>
      </c>
      <c r="O39" s="145" t="n">
        <f aca="false">O38+K39</f>
        <v>14670000</v>
      </c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</row>
    <row r="40" customFormat="false" ht="12" hidden="false" customHeight="false" outlineLevel="0" collapsed="false">
      <c r="A40" s="154" t="s">
        <v>58</v>
      </c>
      <c r="B40" s="77" t="n">
        <v>30</v>
      </c>
      <c r="C40" s="77"/>
      <c r="D40" s="155"/>
      <c r="E40" s="79" t="n">
        <v>0.099</v>
      </c>
      <c r="F40" s="151"/>
      <c r="G40" s="119"/>
      <c r="H40" s="144" t="n">
        <f aca="false">N40*E40*B40/365</f>
        <v>123302.476024898</v>
      </c>
      <c r="I40" s="75"/>
      <c r="J40" s="139"/>
      <c r="K40" s="69"/>
      <c r="L40" s="95"/>
      <c r="M40" s="139"/>
      <c r="N40" s="75" t="n">
        <f aca="false">N39+K40+M40</f>
        <v>15153334.5956525</v>
      </c>
      <c r="O40" s="145" t="n">
        <f aca="false">O39+K40</f>
        <v>14670000</v>
      </c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</row>
    <row r="41" customFormat="false" ht="12" hidden="false" customHeight="false" outlineLevel="0" collapsed="false">
      <c r="A41" s="147" t="s">
        <v>59</v>
      </c>
      <c r="B41" s="148" t="n">
        <f aca="false">B40</f>
        <v>30</v>
      </c>
      <c r="C41" s="148"/>
      <c r="D41" s="149"/>
      <c r="E41" s="79"/>
      <c r="F41" s="151"/>
      <c r="G41" s="119"/>
      <c r="H41" s="152" t="n">
        <f aca="false">H40</f>
        <v>123302.476024898</v>
      </c>
      <c r="I41" s="84" t="n">
        <f aca="false">10%*H41</f>
        <v>12330.2476024898</v>
      </c>
      <c r="J41" s="82" t="n">
        <f aca="false">H41-I41</f>
        <v>110972.228422408</v>
      </c>
      <c r="K41" s="69"/>
      <c r="L41" s="95" t="n">
        <v>0</v>
      </c>
      <c r="M41" s="75" t="n">
        <f aca="false">H41</f>
        <v>123302.476024898</v>
      </c>
      <c r="N41" s="75" t="n">
        <f aca="false">N40+K41+M41</f>
        <v>15276637.0716774</v>
      </c>
      <c r="O41" s="145" t="n">
        <f aca="false">O40+K41</f>
        <v>14670000</v>
      </c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</row>
    <row r="42" customFormat="false" ht="12.75" hidden="false" customHeight="false" outlineLevel="0" collapsed="false">
      <c r="A42" s="154" t="s">
        <v>60</v>
      </c>
      <c r="B42" s="77" t="n">
        <v>31</v>
      </c>
      <c r="C42" s="77"/>
      <c r="D42" s="155"/>
      <c r="E42" s="79" t="n">
        <v>0.099</v>
      </c>
      <c r="F42" s="151"/>
      <c r="G42" s="119"/>
      <c r="H42" s="144" t="n">
        <f aca="false">N42*E42*B42/365</f>
        <v>128449.312802679</v>
      </c>
      <c r="I42" s="84"/>
      <c r="J42" s="82"/>
      <c r="K42" s="139"/>
      <c r="L42" s="95"/>
      <c r="M42" s="146"/>
      <c r="N42" s="75" t="n">
        <f aca="false">N41+K42+M42</f>
        <v>15276637.0716774</v>
      </c>
      <c r="O42" s="145" t="n">
        <f aca="false">O41+K42</f>
        <v>14670000</v>
      </c>
      <c r="P42" s="67"/>
      <c r="Q42" s="0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</row>
    <row r="43" customFormat="false" ht="12.75" hidden="false" customHeight="false" outlineLevel="0" collapsed="false">
      <c r="A43" s="147" t="s">
        <v>31</v>
      </c>
      <c r="B43" s="148" t="n">
        <v>31</v>
      </c>
      <c r="C43" s="148"/>
      <c r="D43" s="149"/>
      <c r="E43" s="79"/>
      <c r="F43" s="151"/>
      <c r="G43" s="119"/>
      <c r="H43" s="152" t="n">
        <f aca="false">H42</f>
        <v>128449.312802679</v>
      </c>
      <c r="I43" s="84" t="n">
        <f aca="false">10%*H43</f>
        <v>12844.9312802679</v>
      </c>
      <c r="J43" s="82" t="n">
        <f aca="false">H43-I43</f>
        <v>115604.381522411</v>
      </c>
      <c r="K43" s="139"/>
      <c r="L43" s="95" t="n">
        <v>0</v>
      </c>
      <c r="M43" s="75" t="n">
        <f aca="false">H43</f>
        <v>128449.312802679</v>
      </c>
      <c r="N43" s="75" t="n">
        <f aca="false">N42+K43+M43</f>
        <v>15405086.3844801</v>
      </c>
      <c r="O43" s="145" t="n">
        <f aca="false">O42+K43</f>
        <v>14670000</v>
      </c>
      <c r="P43" s="67"/>
      <c r="Q43" s="0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</row>
    <row r="44" customFormat="false" ht="12" hidden="false" customHeight="false" outlineLevel="0" collapsed="false">
      <c r="A44" s="154" t="s">
        <v>61</v>
      </c>
      <c r="B44" s="77" t="n">
        <v>8</v>
      </c>
      <c r="C44" s="77"/>
      <c r="D44" s="155"/>
      <c r="E44" s="79" t="n">
        <v>0.099</v>
      </c>
      <c r="F44" s="151"/>
      <c r="G44" s="119"/>
      <c r="H44" s="144" t="n">
        <f aca="false">N44*E44*B44/365</f>
        <v>33426.9271685156</v>
      </c>
      <c r="I44" s="75"/>
      <c r="J44" s="139"/>
      <c r="K44" s="139"/>
      <c r="L44" s="89"/>
      <c r="M44" s="75"/>
      <c r="N44" s="75" t="n">
        <f aca="false">N43+K44+M44</f>
        <v>15405086.3844801</v>
      </c>
      <c r="O44" s="145" t="n">
        <f aca="false">O43+K44</f>
        <v>14670000</v>
      </c>
      <c r="P44" s="67"/>
      <c r="Q44" s="75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  <c r="IW44" s="69"/>
    </row>
    <row r="45" customFormat="false" ht="12.75" hidden="false" customHeight="false" outlineLevel="0" collapsed="false">
      <c r="A45" s="154" t="s">
        <v>62</v>
      </c>
      <c r="B45" s="148"/>
      <c r="C45" s="148"/>
      <c r="D45" s="149"/>
      <c r="E45" s="79"/>
      <c r="F45" s="151"/>
      <c r="G45" s="119"/>
      <c r="H45" s="152"/>
      <c r="I45" s="84"/>
      <c r="J45" s="82"/>
      <c r="K45" s="139" t="n">
        <v>-14005547.11</v>
      </c>
      <c r="L45" s="75" t="n">
        <v>0</v>
      </c>
      <c r="M45" s="75" t="n">
        <f aca="false">J45+L45</f>
        <v>0</v>
      </c>
      <c r="N45" s="75" t="n">
        <f aca="false">N44+K45+M45</f>
        <v>1399539.27448005</v>
      </c>
      <c r="O45" s="145" t="n">
        <f aca="false">O44+K45</f>
        <v>664452.890000001</v>
      </c>
      <c r="P45" s="67"/>
      <c r="Q45" s="0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</row>
    <row r="46" customFormat="false" ht="12.75" hidden="false" customHeight="false" outlineLevel="0" collapsed="false">
      <c r="A46" s="154" t="s">
        <v>63</v>
      </c>
      <c r="B46" s="77" t="n">
        <v>23</v>
      </c>
      <c r="C46" s="148"/>
      <c r="D46" s="149"/>
      <c r="E46" s="79" t="n">
        <v>0.099</v>
      </c>
      <c r="F46" s="151"/>
      <c r="G46" s="119"/>
      <c r="H46" s="144" t="n">
        <f aca="false">N46*E46*B46/365</f>
        <v>8730.82446024952</v>
      </c>
      <c r="I46" s="84"/>
      <c r="J46" s="82"/>
      <c r="K46" s="139"/>
      <c r="L46" s="75"/>
      <c r="M46" s="75"/>
      <c r="N46" s="75" t="n">
        <f aca="false">N45+K46+M46</f>
        <v>1399539.27448005</v>
      </c>
      <c r="O46" s="145" t="n">
        <f aca="false">O45+K46</f>
        <v>664452.890000001</v>
      </c>
      <c r="P46" s="67"/>
      <c r="Q46" s="0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</row>
    <row r="47" customFormat="false" ht="12.75" hidden="false" customHeight="false" outlineLevel="0" collapsed="false">
      <c r="A47" s="147" t="s">
        <v>34</v>
      </c>
      <c r="B47" s="148" t="n">
        <f aca="false">SUM(B44:B46)</f>
        <v>31</v>
      </c>
      <c r="C47" s="148"/>
      <c r="D47" s="149"/>
      <c r="E47" s="79"/>
      <c r="F47" s="151"/>
      <c r="G47" s="119"/>
      <c r="H47" s="152" t="n">
        <f aca="false">SUM(H44:H46)</f>
        <v>42157.7516287651</v>
      </c>
      <c r="I47" s="84" t="n">
        <f aca="false">10%*H47</f>
        <v>4215.77516287651</v>
      </c>
      <c r="J47" s="82" t="n">
        <f aca="false">H47-I47</f>
        <v>37941.9764658886</v>
      </c>
      <c r="K47" s="139"/>
      <c r="L47" s="75" t="n">
        <v>0</v>
      </c>
      <c r="M47" s="75" t="n">
        <f aca="false">H47</f>
        <v>42157.7516287651</v>
      </c>
      <c r="N47" s="75" t="n">
        <f aca="false">N46+K47+M47</f>
        <v>1441697.02610882</v>
      </c>
      <c r="O47" s="145" t="n">
        <f aca="false">O46+K47</f>
        <v>664452.890000001</v>
      </c>
      <c r="P47" s="67"/>
      <c r="Q47" s="0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</row>
    <row r="48" customFormat="false" ht="12.75" hidden="false" customHeight="false" outlineLevel="0" collapsed="false">
      <c r="A48" s="154" t="s">
        <v>64</v>
      </c>
      <c r="B48" s="77" t="n">
        <v>21</v>
      </c>
      <c r="C48" s="148"/>
      <c r="D48" s="149"/>
      <c r="E48" s="79" t="n">
        <v>0.099</v>
      </c>
      <c r="F48" s="151"/>
      <c r="G48" s="119"/>
      <c r="H48" s="144" t="n">
        <f aca="false">N48*E48*B48/365</f>
        <v>8211.74826652117</v>
      </c>
      <c r="I48" s="84"/>
      <c r="J48" s="82"/>
      <c r="K48" s="139"/>
      <c r="L48" s="75"/>
      <c r="M48" s="75"/>
      <c r="N48" s="75" t="n">
        <f aca="false">N47+K48+M48</f>
        <v>1441697.02610882</v>
      </c>
      <c r="O48" s="145" t="n">
        <f aca="false">O47+K48</f>
        <v>664452.890000001</v>
      </c>
      <c r="P48" s="67"/>
      <c r="Q48" s="0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  <c r="IU48" s="69"/>
      <c r="IV48" s="69"/>
      <c r="IW48" s="69"/>
    </row>
    <row r="49" customFormat="false" ht="12.75" hidden="false" customHeight="false" outlineLevel="0" collapsed="false">
      <c r="A49" s="154" t="s">
        <v>65</v>
      </c>
      <c r="B49" s="148"/>
      <c r="C49" s="148"/>
      <c r="D49" s="149"/>
      <c r="E49" s="79"/>
      <c r="F49" s="151"/>
      <c r="G49" s="119"/>
      <c r="H49" s="152"/>
      <c r="I49" s="84"/>
      <c r="J49" s="82"/>
      <c r="K49" s="139" t="n">
        <f aca="false">-400000+77926.07</f>
        <v>-322073.93</v>
      </c>
      <c r="L49" s="75" t="n">
        <v>0</v>
      </c>
      <c r="M49" s="75" t="n">
        <f aca="false">J49+L49</f>
        <v>0</v>
      </c>
      <c r="N49" s="75" t="n">
        <f aca="false">N48+K49+M49</f>
        <v>1119623.09610882</v>
      </c>
      <c r="O49" s="145" t="n">
        <f aca="false">O48+K49</f>
        <v>342378.960000001</v>
      </c>
      <c r="P49" s="67"/>
      <c r="Q49" s="0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  <c r="IW49" s="69"/>
    </row>
    <row r="50" customFormat="false" ht="12.75" hidden="false" customHeight="false" outlineLevel="0" collapsed="false">
      <c r="A50" s="154" t="s">
        <v>66</v>
      </c>
      <c r="B50" s="77" t="n">
        <v>9</v>
      </c>
      <c r="C50" s="148"/>
      <c r="D50" s="149"/>
      <c r="E50" s="79" t="n">
        <v>0.099</v>
      </c>
      <c r="F50" s="151"/>
      <c r="G50" s="119"/>
      <c r="H50" s="144" t="n">
        <f aca="false">N50*E50*B50/365</f>
        <v>2733.10733872042</v>
      </c>
      <c r="I50" s="84"/>
      <c r="J50" s="82"/>
      <c r="K50" s="139"/>
      <c r="L50" s="75"/>
      <c r="M50" s="75"/>
      <c r="N50" s="75" t="n">
        <f aca="false">N49+K50+M50</f>
        <v>1119623.09610882</v>
      </c>
      <c r="O50" s="145" t="n">
        <f aca="false">O49+K50</f>
        <v>342378.960000001</v>
      </c>
      <c r="P50" s="67"/>
      <c r="Q50" s="0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  <c r="IW50" s="69"/>
    </row>
    <row r="51" customFormat="false" ht="12.75" hidden="false" customHeight="false" outlineLevel="0" collapsed="false">
      <c r="A51" s="147" t="s">
        <v>37</v>
      </c>
      <c r="B51" s="148" t="n">
        <f aca="false">SUM(B48:B50)</f>
        <v>30</v>
      </c>
      <c r="C51" s="148"/>
      <c r="D51" s="149"/>
      <c r="E51" s="79"/>
      <c r="F51" s="151"/>
      <c r="G51" s="119"/>
      <c r="H51" s="152" t="n">
        <f aca="false">SUM(H48:H50)</f>
        <v>10944.8556052416</v>
      </c>
      <c r="I51" s="84" t="n">
        <f aca="false">10%*H51</f>
        <v>1094.48556052416</v>
      </c>
      <c r="J51" s="82" t="n">
        <f aca="false">H51-I51</f>
        <v>9850.37004471744</v>
      </c>
      <c r="K51" s="139"/>
      <c r="L51" s="75" t="n">
        <v>0</v>
      </c>
      <c r="M51" s="75" t="n">
        <f aca="false">H51</f>
        <v>10944.8556052416</v>
      </c>
      <c r="N51" s="75" t="n">
        <f aca="false">N50+K51+M51</f>
        <v>1130567.95171406</v>
      </c>
      <c r="O51" s="145" t="n">
        <f aca="false">O50+K51</f>
        <v>342378.960000001</v>
      </c>
      <c r="P51" s="67"/>
      <c r="Q51" s="0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</row>
    <row r="52" customFormat="false" ht="12.75" hidden="false" customHeight="false" outlineLevel="0" collapsed="false">
      <c r="A52" s="154" t="s">
        <v>67</v>
      </c>
      <c r="B52" s="77" t="n">
        <v>31</v>
      </c>
      <c r="C52" s="148"/>
      <c r="D52" s="149"/>
      <c r="E52" s="79" t="n">
        <v>0.099</v>
      </c>
      <c r="F52" s="151"/>
      <c r="G52" s="119"/>
      <c r="H52" s="144" t="n">
        <f aca="false">N52*E52*B52/365</f>
        <v>9506.06313372724</v>
      </c>
      <c r="I52" s="84"/>
      <c r="J52" s="82"/>
      <c r="K52" s="139"/>
      <c r="L52" s="75"/>
      <c r="M52" s="75"/>
      <c r="N52" s="75" t="n">
        <f aca="false">N51+K52+M52</f>
        <v>1130567.95171406</v>
      </c>
      <c r="O52" s="145" t="n">
        <f aca="false">O51+K52</f>
        <v>342378.960000001</v>
      </c>
      <c r="P52" s="67"/>
      <c r="Q52" s="0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  <c r="IW52" s="69"/>
    </row>
    <row r="53" customFormat="false" ht="12.75" hidden="false" customHeight="false" outlineLevel="0" collapsed="false">
      <c r="A53" s="147" t="s">
        <v>40</v>
      </c>
      <c r="B53" s="148" t="n">
        <f aca="false">SUM(B52)</f>
        <v>31</v>
      </c>
      <c r="C53" s="148"/>
      <c r="D53" s="149"/>
      <c r="E53" s="79"/>
      <c r="F53" s="151"/>
      <c r="G53" s="119"/>
      <c r="H53" s="152" t="n">
        <f aca="false">SUM(H52)</f>
        <v>9506.06313372724</v>
      </c>
      <c r="I53" s="84" t="n">
        <f aca="false">10%*H53</f>
        <v>950.606313372724</v>
      </c>
      <c r="J53" s="82" t="n">
        <f aca="false">H53-I53</f>
        <v>8555.45682035452</v>
      </c>
      <c r="K53" s="139"/>
      <c r="L53" s="75" t="n">
        <v>0</v>
      </c>
      <c r="M53" s="75" t="n">
        <f aca="false">H53</f>
        <v>9506.06313372724</v>
      </c>
      <c r="N53" s="75" t="n">
        <f aca="false">N52+K53+M53</f>
        <v>1140074.01484778</v>
      </c>
      <c r="O53" s="145" t="n">
        <f aca="false">O52+K53</f>
        <v>342378.960000001</v>
      </c>
      <c r="P53" s="67"/>
      <c r="Q53" s="0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  <c r="IW53" s="69"/>
    </row>
    <row r="54" customFormat="false" ht="12" hidden="false" customHeight="false" outlineLevel="0" collapsed="false">
      <c r="A54" s="156"/>
      <c r="B54" s="157"/>
      <c r="C54" s="157"/>
      <c r="D54" s="158"/>
      <c r="E54" s="159"/>
      <c r="F54" s="160"/>
      <c r="G54" s="161"/>
      <c r="H54" s="162"/>
      <c r="I54" s="163"/>
      <c r="J54" s="164"/>
      <c r="K54" s="165"/>
      <c r="L54" s="166"/>
      <c r="M54" s="165"/>
      <c r="N54" s="162"/>
      <c r="O54" s="167"/>
      <c r="P54" s="67"/>
      <c r="Q54" s="82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  <c r="IW54" s="69"/>
    </row>
    <row r="55" customFormat="false" ht="12.75" hidden="false" customHeight="false" outlineLevel="0" collapsed="false">
      <c r="A55" s="69"/>
      <c r="B55" s="148"/>
      <c r="C55" s="148"/>
      <c r="D55" s="78"/>
      <c r="E55" s="79"/>
      <c r="F55" s="80"/>
      <c r="G55" s="81"/>
      <c r="H55" s="84"/>
      <c r="I55" s="84"/>
      <c r="J55" s="82"/>
      <c r="K55" s="79"/>
      <c r="L55" s="83"/>
      <c r="M55" s="5"/>
      <c r="N55" s="75"/>
      <c r="O55" s="75"/>
      <c r="P55" s="168"/>
      <c r="Q55" s="0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  <c r="IW55" s="69"/>
    </row>
    <row r="56" customFormat="false" ht="12.75" hidden="false" customHeight="false" outlineLevel="0" collapsed="false">
      <c r="A56" s="69"/>
      <c r="B56" s="77"/>
      <c r="C56" s="77"/>
      <c r="D56" s="78"/>
      <c r="E56" s="79"/>
      <c r="F56" s="80"/>
      <c r="G56" s="81"/>
      <c r="H56" s="75"/>
      <c r="I56" s="89"/>
      <c r="J56" s="90"/>
      <c r="K56" s="169"/>
      <c r="M56" s="170" t="s">
        <v>100</v>
      </c>
      <c r="N56" s="84" t="n">
        <f aca="false">N53-O53</f>
        <v>797695.054847784</v>
      </c>
      <c r="O56" s="75"/>
      <c r="P56" s="168"/>
      <c r="Q56" s="0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  <c r="IW56" s="69"/>
    </row>
    <row r="57" customFormat="false" ht="12.75" hidden="false" customHeight="false" outlineLevel="0" collapsed="false">
      <c r="A57" s="76"/>
      <c r="B57" s="77"/>
      <c r="C57" s="77"/>
      <c r="D57" s="78"/>
      <c r="E57" s="79"/>
      <c r="F57" s="80"/>
      <c r="G57" s="81"/>
      <c r="H57" s="75"/>
      <c r="I57" s="82"/>
      <c r="J57" s="82"/>
      <c r="K57" s="69"/>
      <c r="M57" s="5"/>
      <c r="N57" s="75"/>
      <c r="O57" s="75"/>
      <c r="P57" s="67"/>
      <c r="Q57" s="0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  <c r="IW57" s="69"/>
    </row>
    <row r="58" customFormat="false" ht="12.75" hidden="false" customHeight="false" outlineLevel="0" collapsed="false">
      <c r="A58" s="76" t="str">
        <f aca="true">CELL("FILENAME")</f>
        <v>'file:///mnt/12tb/@roms/datasets/enron/EDRM Enron Email Data Set v2 XML/filtered-attachments/xls/Ice_Dri1.xls'#$Can $ Only</v>
      </c>
      <c r="B58" s="83"/>
      <c r="C58" s="83"/>
      <c r="D58" s="83"/>
      <c r="E58" s="83"/>
      <c r="F58" s="83"/>
      <c r="G58" s="83"/>
      <c r="H58" s="83"/>
      <c r="I58" s="84"/>
      <c r="J58" s="82"/>
      <c r="K58" s="85"/>
      <c r="M58" s="5"/>
      <c r="N58" s="84"/>
      <c r="O58" s="84"/>
      <c r="P58" s="67"/>
      <c r="Q58" s="0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  <c r="IW58" s="69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83"/>
      <c r="G59" s="83"/>
      <c r="H59" s="83"/>
      <c r="I59" s="84"/>
      <c r="J59" s="86"/>
      <c r="K59" s="87"/>
      <c r="M59" s="5"/>
      <c r="N59" s="84"/>
      <c r="O59" s="84"/>
      <c r="P59" s="67"/>
      <c r="Q59" s="0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  <c r="GX59" s="69"/>
      <c r="GY59" s="69"/>
      <c r="GZ59" s="69"/>
      <c r="HA59" s="69"/>
      <c r="HB59" s="69"/>
      <c r="HC59" s="69"/>
      <c r="HD59" s="69"/>
      <c r="HE59" s="69"/>
      <c r="HF59" s="69"/>
      <c r="HG59" s="69"/>
      <c r="HH59" s="69"/>
      <c r="HI59" s="69"/>
      <c r="HJ59" s="69"/>
      <c r="HK59" s="69"/>
      <c r="HL59" s="69"/>
      <c r="HM59" s="69"/>
      <c r="HN59" s="69"/>
      <c r="HO59" s="69"/>
      <c r="HP59" s="69"/>
      <c r="HQ59" s="69"/>
      <c r="HR59" s="69"/>
      <c r="HS59" s="69"/>
      <c r="HT59" s="69"/>
      <c r="HU59" s="69"/>
      <c r="HV59" s="69"/>
      <c r="HW59" s="69"/>
      <c r="HX59" s="69"/>
      <c r="HY59" s="69"/>
      <c r="HZ59" s="69"/>
      <c r="IA59" s="69"/>
      <c r="IB59" s="69"/>
      <c r="IC59" s="69"/>
      <c r="ID59" s="69"/>
      <c r="IE59" s="69"/>
      <c r="IF59" s="69"/>
      <c r="IG59" s="69"/>
      <c r="IH59" s="69"/>
      <c r="II59" s="69"/>
      <c r="IJ59" s="69"/>
      <c r="IK59" s="69"/>
      <c r="IL59" s="69"/>
      <c r="IM59" s="69"/>
      <c r="IN59" s="69"/>
      <c r="IO59" s="69"/>
      <c r="IP59" s="69"/>
      <c r="IQ59" s="69"/>
      <c r="IR59" s="69"/>
      <c r="IS59" s="69"/>
      <c r="IT59" s="69"/>
      <c r="IU59" s="69"/>
      <c r="IV59" s="69"/>
      <c r="IW59" s="69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83"/>
      <c r="G60" s="83"/>
      <c r="H60" s="83"/>
      <c r="I60" s="82"/>
      <c r="J60" s="82"/>
      <c r="K60" s="87"/>
      <c r="M60" s="5"/>
      <c r="N60" s="84"/>
      <c r="O60" s="84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  <c r="HN60" s="69"/>
      <c r="HO60" s="69"/>
      <c r="HP60" s="69"/>
      <c r="HQ60" s="69"/>
      <c r="HR60" s="69"/>
      <c r="HS60" s="69"/>
      <c r="HT60" s="69"/>
      <c r="HU60" s="69"/>
      <c r="HV60" s="69"/>
      <c r="HW60" s="69"/>
      <c r="HX60" s="69"/>
      <c r="HY60" s="69"/>
      <c r="HZ60" s="69"/>
      <c r="IA60" s="69"/>
      <c r="IB60" s="69"/>
      <c r="IC60" s="69"/>
      <c r="ID60" s="69"/>
      <c r="IE60" s="69"/>
      <c r="IF60" s="69"/>
      <c r="IG60" s="69"/>
      <c r="IH60" s="69"/>
      <c r="II60" s="69"/>
      <c r="IJ60" s="69"/>
      <c r="IK60" s="69"/>
      <c r="IL60" s="69"/>
      <c r="IM60" s="69"/>
      <c r="IN60" s="69"/>
      <c r="IO60" s="69"/>
      <c r="IP60" s="69"/>
      <c r="IQ60" s="69"/>
      <c r="IR60" s="69"/>
      <c r="IS60" s="69"/>
      <c r="IT60" s="69"/>
      <c r="IU60" s="69"/>
      <c r="IV60" s="69"/>
      <c r="IW60" s="69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83"/>
      <c r="G61" s="83"/>
      <c r="H61" s="83"/>
      <c r="I61" s="82"/>
      <c r="J61" s="82"/>
      <c r="K61" s="88"/>
      <c r="M61" s="5"/>
      <c r="N61" s="75"/>
      <c r="O61" s="75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69"/>
      <c r="FC61" s="69"/>
      <c r="FD61" s="69"/>
      <c r="FE61" s="69"/>
      <c r="FF61" s="69"/>
      <c r="FG61" s="69"/>
      <c r="FH61" s="69"/>
      <c r="FI61" s="69"/>
      <c r="FJ61" s="69"/>
      <c r="FK61" s="69"/>
      <c r="FL61" s="69"/>
      <c r="FM61" s="69"/>
      <c r="FN61" s="69"/>
      <c r="FO61" s="69"/>
      <c r="FP61" s="69"/>
      <c r="FQ61" s="69"/>
      <c r="FR61" s="69"/>
      <c r="FS61" s="69"/>
      <c r="FT61" s="69"/>
      <c r="FU61" s="69"/>
      <c r="FV61" s="69"/>
      <c r="FW61" s="69"/>
      <c r="FX61" s="69"/>
      <c r="FY61" s="69"/>
      <c r="FZ61" s="69"/>
      <c r="GA61" s="69"/>
      <c r="GB61" s="69"/>
      <c r="GC61" s="69"/>
      <c r="GD61" s="69"/>
      <c r="GE61" s="69"/>
      <c r="GF61" s="69"/>
      <c r="GG61" s="69"/>
      <c r="GH61" s="69"/>
      <c r="GI61" s="69"/>
      <c r="GJ61" s="69"/>
      <c r="GK61" s="69"/>
      <c r="GL61" s="69"/>
      <c r="GM61" s="69"/>
      <c r="GN61" s="69"/>
      <c r="GO61" s="69"/>
      <c r="GP61" s="69"/>
      <c r="GQ61" s="69"/>
      <c r="GR61" s="69"/>
      <c r="GS61" s="69"/>
      <c r="GT61" s="69"/>
      <c r="GU61" s="69"/>
      <c r="GV61" s="69"/>
      <c r="GW61" s="69"/>
      <c r="GX61" s="69"/>
      <c r="GY61" s="69"/>
      <c r="GZ61" s="69"/>
      <c r="HA61" s="69"/>
      <c r="HB61" s="69"/>
      <c r="HC61" s="69"/>
      <c r="HD61" s="69"/>
      <c r="HE61" s="69"/>
      <c r="HF61" s="69"/>
      <c r="HG61" s="69"/>
      <c r="HH61" s="69"/>
      <c r="HI61" s="69"/>
      <c r="HJ61" s="69"/>
      <c r="HK61" s="69"/>
      <c r="HL61" s="69"/>
      <c r="HM61" s="69"/>
      <c r="HN61" s="69"/>
      <c r="HO61" s="69"/>
      <c r="HP61" s="69"/>
      <c r="HQ61" s="69"/>
      <c r="HR61" s="69"/>
      <c r="HS61" s="69"/>
      <c r="HT61" s="69"/>
      <c r="HU61" s="69"/>
      <c r="HV61" s="69"/>
      <c r="HW61" s="69"/>
      <c r="HX61" s="69"/>
      <c r="HY61" s="69"/>
      <c r="HZ61" s="69"/>
      <c r="IA61" s="69"/>
      <c r="IB61" s="69"/>
      <c r="IC61" s="69"/>
      <c r="ID61" s="69"/>
      <c r="IE61" s="69"/>
      <c r="IF61" s="69"/>
      <c r="IG61" s="69"/>
      <c r="IH61" s="69"/>
      <c r="II61" s="69"/>
      <c r="IJ61" s="69"/>
      <c r="IK61" s="69"/>
      <c r="IL61" s="69"/>
      <c r="IM61" s="69"/>
      <c r="IN61" s="69"/>
      <c r="IO61" s="69"/>
      <c r="IP61" s="69"/>
      <c r="IQ61" s="69"/>
      <c r="IR61" s="69"/>
      <c r="IS61" s="69"/>
      <c r="IT61" s="69"/>
      <c r="IU61" s="69"/>
      <c r="IV61" s="69"/>
      <c r="IW61" s="69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83"/>
      <c r="G62" s="83"/>
      <c r="H62" s="83"/>
      <c r="I62" s="89"/>
      <c r="J62" s="90"/>
      <c r="K62" s="88"/>
      <c r="M62" s="5"/>
      <c r="N62" s="75"/>
      <c r="O62" s="75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  <c r="EO62" s="69"/>
      <c r="EP62" s="69"/>
      <c r="EQ62" s="69"/>
      <c r="ER62" s="69"/>
      <c r="ES62" s="69"/>
      <c r="ET62" s="69"/>
      <c r="EU62" s="69"/>
      <c r="EV62" s="69"/>
      <c r="EW62" s="69"/>
      <c r="EX62" s="69"/>
      <c r="EY62" s="69"/>
      <c r="EZ62" s="69"/>
      <c r="FA62" s="69"/>
      <c r="FB62" s="69"/>
      <c r="FC62" s="69"/>
      <c r="FD62" s="69"/>
      <c r="FE62" s="69"/>
      <c r="FF62" s="69"/>
      <c r="FG62" s="69"/>
      <c r="FH62" s="69"/>
      <c r="FI62" s="69"/>
      <c r="FJ62" s="69"/>
      <c r="FK62" s="69"/>
      <c r="FL62" s="69"/>
      <c r="FM62" s="69"/>
      <c r="FN62" s="69"/>
      <c r="FO62" s="69"/>
      <c r="FP62" s="69"/>
      <c r="FQ62" s="69"/>
      <c r="FR62" s="69"/>
      <c r="FS62" s="69"/>
      <c r="FT62" s="69"/>
      <c r="FU62" s="69"/>
      <c r="FV62" s="69"/>
      <c r="FW62" s="69"/>
      <c r="FX62" s="69"/>
      <c r="FY62" s="69"/>
      <c r="FZ62" s="69"/>
      <c r="GA62" s="69"/>
      <c r="GB62" s="69"/>
      <c r="GC62" s="69"/>
      <c r="GD62" s="69"/>
      <c r="GE62" s="69"/>
      <c r="GF62" s="69"/>
      <c r="GG62" s="69"/>
      <c r="GH62" s="69"/>
      <c r="GI62" s="69"/>
      <c r="GJ62" s="69"/>
      <c r="GK62" s="69"/>
      <c r="GL62" s="69"/>
      <c r="GM62" s="69"/>
      <c r="GN62" s="69"/>
      <c r="GO62" s="69"/>
      <c r="GP62" s="69"/>
      <c r="GQ62" s="69"/>
      <c r="GR62" s="69"/>
      <c r="GS62" s="69"/>
      <c r="GT62" s="69"/>
      <c r="GU62" s="69"/>
      <c r="GV62" s="69"/>
      <c r="GW62" s="69"/>
      <c r="GX62" s="69"/>
      <c r="GY62" s="69"/>
      <c r="GZ62" s="69"/>
      <c r="HA62" s="69"/>
      <c r="HB62" s="69"/>
      <c r="HC62" s="69"/>
      <c r="HD62" s="69"/>
      <c r="HE62" s="69"/>
      <c r="HF62" s="69"/>
      <c r="HG62" s="69"/>
      <c r="HH62" s="69"/>
      <c r="HI62" s="69"/>
      <c r="HJ62" s="69"/>
      <c r="HK62" s="69"/>
      <c r="HL62" s="69"/>
      <c r="HM62" s="69"/>
      <c r="HN62" s="69"/>
      <c r="HO62" s="69"/>
      <c r="HP62" s="69"/>
      <c r="HQ62" s="69"/>
      <c r="HR62" s="69"/>
      <c r="HS62" s="69"/>
      <c r="HT62" s="69"/>
      <c r="HU62" s="69"/>
      <c r="HV62" s="69"/>
      <c r="HW62" s="69"/>
      <c r="HX62" s="69"/>
      <c r="HY62" s="69"/>
      <c r="HZ62" s="69"/>
      <c r="IA62" s="69"/>
      <c r="IB62" s="69"/>
      <c r="IC62" s="69"/>
      <c r="ID62" s="69"/>
      <c r="IE62" s="69"/>
      <c r="IF62" s="69"/>
      <c r="IG62" s="69"/>
      <c r="IH62" s="69"/>
      <c r="II62" s="69"/>
      <c r="IJ62" s="69"/>
      <c r="IK62" s="69"/>
      <c r="IL62" s="69"/>
      <c r="IM62" s="69"/>
      <c r="IN62" s="69"/>
      <c r="IO62" s="69"/>
      <c r="IP62" s="69"/>
      <c r="IQ62" s="69"/>
      <c r="IR62" s="69"/>
      <c r="IS62" s="69"/>
      <c r="IT62" s="69"/>
      <c r="IU62" s="69"/>
      <c r="IV62" s="69"/>
      <c r="IW62" s="69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84"/>
      <c r="J63" s="82"/>
      <c r="K63" s="91"/>
      <c r="M63" s="5"/>
      <c r="N63" s="92"/>
      <c r="O63" s="92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  <c r="EO63" s="69"/>
      <c r="EP63" s="69"/>
      <c r="EQ63" s="69"/>
      <c r="ER63" s="69"/>
      <c r="ES63" s="69"/>
      <c r="ET63" s="69"/>
      <c r="EU63" s="69"/>
      <c r="EV63" s="69"/>
      <c r="EW63" s="69"/>
      <c r="EX63" s="69"/>
      <c r="EY63" s="69"/>
      <c r="EZ63" s="69"/>
      <c r="FA63" s="69"/>
      <c r="FB63" s="69"/>
      <c r="FC63" s="69"/>
      <c r="FD63" s="69"/>
      <c r="FE63" s="69"/>
      <c r="FF63" s="69"/>
      <c r="FG63" s="69"/>
      <c r="FH63" s="69"/>
      <c r="FI63" s="69"/>
      <c r="FJ63" s="69"/>
      <c r="FK63" s="69"/>
      <c r="FL63" s="69"/>
      <c r="FM63" s="69"/>
      <c r="FN63" s="69"/>
      <c r="FO63" s="69"/>
      <c r="FP63" s="69"/>
      <c r="FQ63" s="69"/>
      <c r="FR63" s="69"/>
      <c r="FS63" s="69"/>
      <c r="FT63" s="69"/>
      <c r="FU63" s="69"/>
      <c r="FV63" s="69"/>
      <c r="FW63" s="69"/>
      <c r="FX63" s="69"/>
      <c r="FY63" s="69"/>
      <c r="FZ63" s="69"/>
      <c r="GA63" s="69"/>
      <c r="GB63" s="69"/>
      <c r="GC63" s="69"/>
      <c r="GD63" s="69"/>
      <c r="GE63" s="69"/>
      <c r="GF63" s="69"/>
      <c r="GG63" s="69"/>
      <c r="GH63" s="69"/>
      <c r="GI63" s="69"/>
      <c r="GJ63" s="69"/>
      <c r="GK63" s="69"/>
      <c r="GL63" s="69"/>
      <c r="GM63" s="69"/>
      <c r="GN63" s="69"/>
      <c r="GO63" s="69"/>
      <c r="GP63" s="69"/>
      <c r="GQ63" s="69"/>
      <c r="GR63" s="69"/>
      <c r="GS63" s="69"/>
      <c r="GT63" s="69"/>
      <c r="GU63" s="69"/>
      <c r="GV63" s="69"/>
      <c r="GW63" s="69"/>
      <c r="GX63" s="69"/>
      <c r="GY63" s="69"/>
      <c r="GZ63" s="69"/>
      <c r="HA63" s="69"/>
      <c r="HB63" s="69"/>
      <c r="HC63" s="69"/>
      <c r="HD63" s="69"/>
      <c r="HE63" s="69"/>
      <c r="HF63" s="69"/>
      <c r="HG63" s="69"/>
      <c r="HH63" s="69"/>
      <c r="HI63" s="69"/>
      <c r="HJ63" s="69"/>
      <c r="HK63" s="69"/>
      <c r="HL63" s="69"/>
      <c r="HM63" s="69"/>
      <c r="HN63" s="69"/>
      <c r="HO63" s="69"/>
      <c r="HP63" s="69"/>
      <c r="HQ63" s="69"/>
      <c r="HR63" s="69"/>
      <c r="HS63" s="69"/>
      <c r="HT63" s="69"/>
      <c r="HU63" s="69"/>
      <c r="HV63" s="69"/>
      <c r="HW63" s="69"/>
      <c r="HX63" s="69"/>
      <c r="HY63" s="69"/>
      <c r="HZ63" s="69"/>
      <c r="IA63" s="69"/>
      <c r="IB63" s="69"/>
      <c r="IC63" s="69"/>
      <c r="ID63" s="69"/>
      <c r="IE63" s="69"/>
      <c r="IF63" s="69"/>
      <c r="IG63" s="69"/>
      <c r="IH63" s="69"/>
      <c r="II63" s="69"/>
      <c r="IJ63" s="69"/>
      <c r="IK63" s="69"/>
      <c r="IL63" s="69"/>
      <c r="IM63" s="69"/>
      <c r="IN63" s="69"/>
      <c r="IO63" s="69"/>
      <c r="IP63" s="69"/>
      <c r="IQ63" s="69"/>
      <c r="IR63" s="69"/>
      <c r="IS63" s="69"/>
      <c r="IT63" s="69"/>
      <c r="IU63" s="69"/>
      <c r="IV63" s="69"/>
      <c r="IW63" s="69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80"/>
      <c r="G64" s="81"/>
      <c r="H64" s="84"/>
      <c r="I64" s="84"/>
      <c r="J64" s="82"/>
      <c r="K64" s="91"/>
      <c r="M64" s="5"/>
      <c r="N64" s="92"/>
      <c r="O64" s="92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  <c r="EO64" s="69"/>
      <c r="EP64" s="69"/>
      <c r="EQ64" s="69"/>
      <c r="ER64" s="69"/>
      <c r="ES64" s="69"/>
      <c r="ET64" s="69"/>
      <c r="EU64" s="69"/>
      <c r="EV64" s="69"/>
      <c r="EW64" s="69"/>
      <c r="EX64" s="69"/>
      <c r="EY64" s="69"/>
      <c r="EZ64" s="69"/>
      <c r="FA64" s="69"/>
      <c r="FB64" s="69"/>
      <c r="FC64" s="69"/>
      <c r="FD64" s="69"/>
      <c r="FE64" s="69"/>
      <c r="FF64" s="69"/>
      <c r="FG64" s="69"/>
      <c r="FH64" s="69"/>
      <c r="FI64" s="69"/>
      <c r="FJ64" s="69"/>
      <c r="FK64" s="69"/>
      <c r="FL64" s="69"/>
      <c r="FM64" s="69"/>
      <c r="FN64" s="69"/>
      <c r="FO64" s="69"/>
      <c r="FP64" s="69"/>
      <c r="FQ64" s="69"/>
      <c r="FR64" s="69"/>
      <c r="FS64" s="69"/>
      <c r="FT64" s="69"/>
      <c r="FU64" s="69"/>
      <c r="FV64" s="69"/>
      <c r="FW64" s="69"/>
      <c r="FX64" s="69"/>
      <c r="FY64" s="69"/>
      <c r="FZ64" s="69"/>
      <c r="GA64" s="69"/>
      <c r="GB64" s="69"/>
      <c r="GC64" s="69"/>
      <c r="GD64" s="69"/>
      <c r="GE64" s="69"/>
      <c r="GF64" s="69"/>
      <c r="GG64" s="69"/>
      <c r="GH64" s="69"/>
      <c r="GI64" s="69"/>
      <c r="GJ64" s="69"/>
      <c r="GK64" s="69"/>
      <c r="GL64" s="69"/>
      <c r="GM64" s="69"/>
      <c r="GN64" s="69"/>
      <c r="GO64" s="69"/>
      <c r="GP64" s="69"/>
      <c r="GQ64" s="69"/>
      <c r="GR64" s="69"/>
      <c r="GS64" s="69"/>
      <c r="GT64" s="69"/>
      <c r="GU64" s="69"/>
      <c r="GV64" s="69"/>
      <c r="GW64" s="69"/>
      <c r="GX64" s="69"/>
      <c r="GY64" s="69"/>
      <c r="GZ64" s="69"/>
      <c r="HA64" s="69"/>
      <c r="HB64" s="69"/>
      <c r="HC64" s="69"/>
      <c r="HD64" s="69"/>
      <c r="HE64" s="69"/>
      <c r="HF64" s="69"/>
      <c r="HG64" s="69"/>
      <c r="HH64" s="69"/>
      <c r="HI64" s="69"/>
      <c r="HJ64" s="69"/>
      <c r="HK64" s="69"/>
      <c r="HL64" s="69"/>
      <c r="HM64" s="69"/>
      <c r="HN64" s="69"/>
      <c r="HO64" s="69"/>
      <c r="HP64" s="69"/>
      <c r="HQ64" s="69"/>
      <c r="HR64" s="69"/>
      <c r="HS64" s="69"/>
      <c r="HT64" s="69"/>
      <c r="HU64" s="69"/>
      <c r="HV64" s="69"/>
      <c r="HW64" s="69"/>
      <c r="HX64" s="69"/>
      <c r="HY64" s="69"/>
      <c r="HZ64" s="69"/>
      <c r="IA64" s="69"/>
      <c r="IB64" s="69"/>
      <c r="IC64" s="69"/>
      <c r="ID64" s="69"/>
      <c r="IE64" s="69"/>
      <c r="IF64" s="69"/>
      <c r="IG64" s="69"/>
      <c r="IH64" s="69"/>
      <c r="II64" s="69"/>
      <c r="IJ64" s="69"/>
      <c r="IK64" s="69"/>
      <c r="IL64" s="69"/>
      <c r="IM64" s="69"/>
      <c r="IN64" s="69"/>
      <c r="IO64" s="69"/>
      <c r="IP64" s="69"/>
      <c r="IQ64" s="69"/>
      <c r="IR64" s="69"/>
      <c r="IS64" s="69"/>
      <c r="IT64" s="69"/>
      <c r="IU64" s="69"/>
      <c r="IV64" s="69"/>
      <c r="IW64" s="69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93"/>
      <c r="G65" s="81"/>
      <c r="H65" s="75"/>
      <c r="I65" s="78"/>
      <c r="J65" s="94"/>
      <c r="K65" s="79"/>
      <c r="M65" s="81"/>
      <c r="N65" s="75"/>
      <c r="O65" s="75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/>
      <c r="DQ65" s="89"/>
      <c r="DR65" s="89"/>
      <c r="DS65" s="89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9"/>
      <c r="EE65" s="89"/>
      <c r="EF65" s="89"/>
      <c r="EG65" s="89"/>
      <c r="EH65" s="89"/>
      <c r="EI65" s="89"/>
      <c r="EJ65" s="89"/>
      <c r="EK65" s="89"/>
      <c r="EL65" s="89"/>
      <c r="EM65" s="89"/>
      <c r="EN65" s="89"/>
      <c r="EO65" s="89"/>
      <c r="EP65" s="89"/>
      <c r="EQ65" s="89"/>
      <c r="ER65" s="89"/>
      <c r="ES65" s="89"/>
      <c r="ET65" s="89"/>
      <c r="EU65" s="89"/>
      <c r="EV65" s="89"/>
      <c r="EW65" s="89"/>
      <c r="EX65" s="89"/>
      <c r="EY65" s="89"/>
      <c r="EZ65" s="89"/>
      <c r="FA65" s="89"/>
      <c r="FB65" s="89"/>
      <c r="FC65" s="89"/>
      <c r="FD65" s="89"/>
      <c r="FE65" s="89"/>
      <c r="FF65" s="89"/>
      <c r="FG65" s="89"/>
      <c r="FH65" s="89"/>
      <c r="FI65" s="89"/>
      <c r="FJ65" s="89"/>
      <c r="FK65" s="89"/>
      <c r="FL65" s="89"/>
      <c r="FM65" s="89"/>
      <c r="FN65" s="89"/>
      <c r="FO65" s="89"/>
      <c r="FP65" s="89"/>
      <c r="FQ65" s="89"/>
      <c r="FR65" s="89"/>
      <c r="FS65" s="89"/>
      <c r="FT65" s="89"/>
      <c r="FU65" s="89"/>
      <c r="FV65" s="89"/>
      <c r="FW65" s="89"/>
      <c r="FX65" s="89"/>
      <c r="FY65" s="89"/>
      <c r="FZ65" s="89"/>
      <c r="GA65" s="89"/>
      <c r="GB65" s="89"/>
      <c r="GC65" s="89"/>
      <c r="GD65" s="89"/>
      <c r="GE65" s="89"/>
      <c r="GF65" s="89"/>
      <c r="GG65" s="89"/>
      <c r="GH65" s="89"/>
      <c r="GI65" s="89"/>
      <c r="GJ65" s="89"/>
      <c r="GK65" s="89"/>
      <c r="GL65" s="89"/>
      <c r="GM65" s="89"/>
      <c r="GN65" s="89"/>
      <c r="GO65" s="89"/>
      <c r="GP65" s="89"/>
      <c r="GQ65" s="89"/>
      <c r="GR65" s="89"/>
      <c r="GS65" s="89"/>
      <c r="GT65" s="89"/>
      <c r="GU65" s="89"/>
      <c r="GV65" s="89"/>
      <c r="GW65" s="89"/>
      <c r="GX65" s="89"/>
      <c r="GY65" s="89"/>
      <c r="GZ65" s="89"/>
      <c r="HA65" s="89"/>
      <c r="HB65" s="89"/>
      <c r="HC65" s="89"/>
      <c r="HD65" s="89"/>
      <c r="HE65" s="89"/>
      <c r="HF65" s="89"/>
      <c r="HG65" s="89"/>
      <c r="HH65" s="89"/>
      <c r="HI65" s="89"/>
      <c r="HJ65" s="89"/>
      <c r="HK65" s="89"/>
      <c r="HL65" s="89"/>
      <c r="HM65" s="89"/>
      <c r="HN65" s="89"/>
      <c r="HO65" s="89"/>
      <c r="HP65" s="89"/>
      <c r="HQ65" s="89"/>
      <c r="HR65" s="89"/>
      <c r="HS65" s="89"/>
      <c r="HT65" s="89"/>
      <c r="HU65" s="89"/>
      <c r="HV65" s="89"/>
      <c r="HW65" s="89"/>
      <c r="HX65" s="89"/>
      <c r="HY65" s="89"/>
      <c r="HZ65" s="89"/>
      <c r="IA65" s="89"/>
      <c r="IB65" s="89"/>
      <c r="IC65" s="89"/>
      <c r="ID65" s="89"/>
      <c r="IE65" s="89"/>
      <c r="IF65" s="89"/>
      <c r="IG65" s="89"/>
      <c r="IH65" s="89"/>
      <c r="II65" s="89"/>
      <c r="IJ65" s="89"/>
      <c r="IK65" s="89"/>
      <c r="IL65" s="89"/>
      <c r="IM65" s="89"/>
      <c r="IN65" s="89"/>
      <c r="IO65" s="89"/>
      <c r="IP65" s="89"/>
      <c r="IQ65" s="89"/>
      <c r="IR65" s="89"/>
      <c r="IS65" s="89"/>
      <c r="IT65" s="89"/>
      <c r="IU65" s="89"/>
      <c r="IV65" s="89"/>
      <c r="IW65" s="89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93"/>
      <c r="G66" s="81"/>
      <c r="H66" s="75"/>
      <c r="I66" s="84"/>
      <c r="J66" s="82"/>
      <c r="K66" s="75"/>
      <c r="M66" s="75"/>
      <c r="N66" s="67"/>
      <c r="O66" s="67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9"/>
      <c r="DC66" s="89"/>
      <c r="DD66" s="89"/>
      <c r="DE66" s="89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9"/>
      <c r="DQ66" s="89"/>
      <c r="DR66" s="89"/>
      <c r="DS66" s="89"/>
      <c r="DT66" s="89"/>
      <c r="DU66" s="89"/>
      <c r="DV66" s="89"/>
      <c r="DW66" s="89"/>
      <c r="DX66" s="89"/>
      <c r="DY66" s="89"/>
      <c r="DZ66" s="89"/>
      <c r="EA66" s="89"/>
      <c r="EB66" s="89"/>
      <c r="EC66" s="89"/>
      <c r="ED66" s="89"/>
      <c r="EE66" s="89"/>
      <c r="EF66" s="89"/>
      <c r="EG66" s="89"/>
      <c r="EH66" s="89"/>
      <c r="EI66" s="89"/>
      <c r="EJ66" s="89"/>
      <c r="EK66" s="89"/>
      <c r="EL66" s="89"/>
      <c r="EM66" s="89"/>
      <c r="EN66" s="89"/>
      <c r="EO66" s="89"/>
      <c r="EP66" s="89"/>
      <c r="EQ66" s="89"/>
      <c r="ER66" s="89"/>
      <c r="ES66" s="89"/>
      <c r="ET66" s="89"/>
      <c r="EU66" s="89"/>
      <c r="EV66" s="89"/>
      <c r="EW66" s="89"/>
      <c r="EX66" s="89"/>
      <c r="EY66" s="89"/>
      <c r="EZ66" s="89"/>
      <c r="FA66" s="89"/>
      <c r="FB66" s="89"/>
      <c r="FC66" s="89"/>
      <c r="FD66" s="89"/>
      <c r="FE66" s="89"/>
      <c r="FF66" s="89"/>
      <c r="FG66" s="89"/>
      <c r="FH66" s="89"/>
      <c r="FI66" s="89"/>
      <c r="FJ66" s="89"/>
      <c r="FK66" s="89"/>
      <c r="FL66" s="89"/>
      <c r="FM66" s="89"/>
      <c r="FN66" s="89"/>
      <c r="FO66" s="89"/>
      <c r="FP66" s="89"/>
      <c r="FQ66" s="89"/>
      <c r="FR66" s="89"/>
      <c r="FS66" s="89"/>
      <c r="FT66" s="89"/>
      <c r="FU66" s="89"/>
      <c r="FV66" s="89"/>
      <c r="FW66" s="89"/>
      <c r="FX66" s="89"/>
      <c r="FY66" s="89"/>
      <c r="FZ66" s="89"/>
      <c r="GA66" s="89"/>
      <c r="GB66" s="89"/>
      <c r="GC66" s="89"/>
      <c r="GD66" s="89"/>
      <c r="GE66" s="89"/>
      <c r="GF66" s="89"/>
      <c r="GG66" s="89"/>
      <c r="GH66" s="89"/>
      <c r="GI66" s="89"/>
      <c r="GJ66" s="89"/>
      <c r="GK66" s="89"/>
      <c r="GL66" s="89"/>
      <c r="GM66" s="89"/>
      <c r="GN66" s="89"/>
      <c r="GO66" s="89"/>
      <c r="GP66" s="89"/>
      <c r="GQ66" s="89"/>
      <c r="GR66" s="89"/>
      <c r="GS66" s="89"/>
      <c r="GT66" s="89"/>
      <c r="GU66" s="89"/>
      <c r="GV66" s="89"/>
      <c r="GW66" s="89"/>
      <c r="GX66" s="89"/>
      <c r="GY66" s="89"/>
      <c r="GZ66" s="89"/>
      <c r="HA66" s="89"/>
      <c r="HB66" s="89"/>
      <c r="HC66" s="89"/>
      <c r="HD66" s="89"/>
      <c r="HE66" s="89"/>
      <c r="HF66" s="89"/>
      <c r="HG66" s="89"/>
      <c r="HH66" s="89"/>
      <c r="HI66" s="89"/>
      <c r="HJ66" s="89"/>
      <c r="HK66" s="89"/>
      <c r="HL66" s="89"/>
      <c r="HM66" s="89"/>
      <c r="HN66" s="89"/>
      <c r="HO66" s="89"/>
      <c r="HP66" s="89"/>
      <c r="HQ66" s="89"/>
      <c r="HR66" s="89"/>
      <c r="HS66" s="89"/>
      <c r="HT66" s="89"/>
      <c r="HU66" s="89"/>
      <c r="HV66" s="89"/>
      <c r="HW66" s="89"/>
      <c r="HX66" s="89"/>
      <c r="HY66" s="89"/>
      <c r="HZ66" s="89"/>
      <c r="IA66" s="89"/>
      <c r="IB66" s="89"/>
      <c r="IC66" s="89"/>
      <c r="ID66" s="89"/>
      <c r="IE66" s="89"/>
      <c r="IF66" s="89"/>
      <c r="IG66" s="89"/>
      <c r="IH66" s="89"/>
      <c r="II66" s="89"/>
      <c r="IJ66" s="89"/>
      <c r="IK66" s="89"/>
      <c r="IL66" s="89"/>
      <c r="IM66" s="89"/>
      <c r="IN66" s="89"/>
      <c r="IO66" s="89"/>
      <c r="IP66" s="89"/>
      <c r="IQ66" s="89"/>
      <c r="IR66" s="89"/>
      <c r="IS66" s="89"/>
      <c r="IT66" s="89"/>
      <c r="IU66" s="89"/>
      <c r="IV66" s="89"/>
      <c r="IW66" s="89"/>
    </row>
    <row r="67" customFormat="false" ht="12.75" hidden="false" customHeight="false" outlineLevel="0" collapsed="false">
      <c r="N67" s="67"/>
      <c r="O67" s="67"/>
    </row>
    <row r="68" customFormat="false" ht="12.75" hidden="false" customHeight="false" outlineLevel="0" collapsed="false">
      <c r="N68" s="67"/>
      <c r="O68" s="67"/>
    </row>
    <row r="69" customFormat="false" ht="12.75" hidden="false" customHeight="false" outlineLevel="0" collapsed="false">
      <c r="N69" s="38"/>
      <c r="O69" s="38"/>
    </row>
    <row r="70" customFormat="false" ht="12.75" hidden="false" customHeight="false" outlineLevel="0" collapsed="false">
      <c r="N70" s="38"/>
      <c r="O70" s="38"/>
    </row>
    <row r="71" customFormat="false" ht="12.75" hidden="false" customHeight="false" outlineLevel="0" collapsed="false">
      <c r="N71" s="38"/>
      <c r="O71" s="38"/>
    </row>
    <row r="72" customFormat="false" ht="12.75" hidden="false" customHeight="false" outlineLevel="0" collapsed="false">
      <c r="N72" s="38"/>
      <c r="O72" s="38"/>
    </row>
    <row r="74" customFormat="false" ht="12.75" hidden="false" customHeight="false" outlineLevel="0" collapsed="false">
      <c r="A74" s="0"/>
    </row>
    <row r="75" customFormat="false" ht="12.75" hidden="false" customHeight="false" outlineLevel="0" collapsed="false">
      <c r="A75" s="0"/>
    </row>
    <row r="76" customFormat="false" ht="12.75" hidden="false" customHeight="false" outlineLevel="0" collapsed="false">
      <c r="A76" s="0"/>
    </row>
    <row r="77" customFormat="false" ht="12.75" hidden="false" customHeight="false" outlineLevel="0" collapsed="false">
      <c r="A77" s="0"/>
    </row>
    <row r="78" customFormat="false" ht="12.75" hidden="false" customHeight="false" outlineLevel="0" collapsed="false">
      <c r="A78" s="0"/>
    </row>
    <row r="83" customFormat="false" ht="12.75" hidden="false" customHeight="false" outlineLevel="0" collapsed="false">
      <c r="I83" s="95"/>
      <c r="J83" s="96"/>
      <c r="K83" s="95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  <c r="AZ83" s="97"/>
      <c r="BA83" s="97"/>
      <c r="BB83" s="97"/>
      <c r="BC83" s="97"/>
      <c r="BD83" s="97"/>
      <c r="BE83" s="97"/>
      <c r="BF83" s="97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7"/>
      <c r="BS83" s="97"/>
      <c r="BT83" s="97"/>
      <c r="BU83" s="97"/>
      <c r="BV83" s="97"/>
      <c r="BW83" s="97"/>
      <c r="BX83" s="97"/>
      <c r="BY83" s="97"/>
      <c r="BZ83" s="97"/>
      <c r="CA83" s="97"/>
      <c r="CB83" s="97"/>
      <c r="CC83" s="97"/>
      <c r="CD83" s="97"/>
      <c r="CE83" s="97"/>
      <c r="CF83" s="97"/>
      <c r="CG83" s="97"/>
      <c r="CH83" s="97"/>
      <c r="CI83" s="97"/>
      <c r="CJ83" s="97"/>
      <c r="CK83" s="97"/>
      <c r="CL83" s="97"/>
      <c r="CM83" s="97"/>
      <c r="CN83" s="97"/>
      <c r="CO83" s="97"/>
      <c r="CP83" s="97"/>
      <c r="CQ83" s="97"/>
      <c r="CR83" s="97"/>
      <c r="CS83" s="97"/>
      <c r="CT83" s="97"/>
      <c r="CU83" s="97"/>
      <c r="CV83" s="97"/>
      <c r="CW83" s="97"/>
      <c r="CX83" s="97"/>
      <c r="CY83" s="97"/>
      <c r="CZ83" s="97"/>
      <c r="DA83" s="97"/>
      <c r="DB83" s="97"/>
      <c r="DC83" s="97"/>
      <c r="DD83" s="97"/>
      <c r="DE83" s="97"/>
      <c r="DF83" s="97"/>
      <c r="DG83" s="97"/>
      <c r="DH83" s="97"/>
      <c r="DI83" s="97"/>
      <c r="DJ83" s="97"/>
      <c r="DK83" s="97"/>
      <c r="DL83" s="97"/>
      <c r="DM83" s="97"/>
      <c r="DN83" s="97"/>
      <c r="DO83" s="97"/>
      <c r="DP83" s="97"/>
      <c r="DQ83" s="97"/>
      <c r="DR83" s="97"/>
      <c r="DS83" s="97"/>
      <c r="DT83" s="97"/>
      <c r="DU83" s="97"/>
      <c r="DV83" s="97"/>
      <c r="DW83" s="97"/>
      <c r="DX83" s="97"/>
      <c r="DY83" s="97"/>
      <c r="DZ83" s="97"/>
      <c r="EA83" s="97"/>
      <c r="EB83" s="97"/>
      <c r="EC83" s="97"/>
      <c r="ED83" s="97"/>
      <c r="EE83" s="97"/>
      <c r="EF83" s="97"/>
      <c r="EG83" s="97"/>
      <c r="EH83" s="97"/>
      <c r="EI83" s="97"/>
      <c r="EJ83" s="97"/>
      <c r="EK83" s="97"/>
      <c r="EL83" s="97"/>
      <c r="EM83" s="97"/>
      <c r="EN83" s="97"/>
      <c r="EO83" s="97"/>
      <c r="EP83" s="97"/>
      <c r="EQ83" s="97"/>
      <c r="ER83" s="97"/>
      <c r="ES83" s="97"/>
      <c r="ET83" s="97"/>
      <c r="EU83" s="97"/>
      <c r="EV83" s="97"/>
      <c r="EW83" s="97"/>
      <c r="EX83" s="97"/>
      <c r="EY83" s="97"/>
      <c r="EZ83" s="97"/>
      <c r="FA83" s="97"/>
      <c r="FB83" s="97"/>
      <c r="FC83" s="97"/>
      <c r="FD83" s="97"/>
      <c r="FE83" s="97"/>
      <c r="FF83" s="97"/>
      <c r="FG83" s="97"/>
      <c r="FH83" s="97"/>
      <c r="FI83" s="97"/>
      <c r="FJ83" s="97"/>
      <c r="FK83" s="97"/>
      <c r="FL83" s="97"/>
      <c r="FM83" s="97"/>
      <c r="FN83" s="97"/>
      <c r="FO83" s="97"/>
      <c r="FP83" s="97"/>
      <c r="FQ83" s="97"/>
      <c r="FR83" s="97"/>
      <c r="FS83" s="97"/>
      <c r="FT83" s="97"/>
      <c r="FU83" s="97"/>
      <c r="FV83" s="97"/>
      <c r="FW83" s="97"/>
      <c r="FX83" s="97"/>
      <c r="FY83" s="97"/>
      <c r="FZ83" s="97"/>
      <c r="GA83" s="97"/>
      <c r="GB83" s="97"/>
      <c r="GC83" s="97"/>
      <c r="GD83" s="97"/>
      <c r="GE83" s="97"/>
      <c r="GF83" s="97"/>
      <c r="GG83" s="97"/>
      <c r="GH83" s="97"/>
      <c r="GI83" s="97"/>
      <c r="GJ83" s="97"/>
      <c r="GK83" s="97"/>
      <c r="GL83" s="97"/>
      <c r="GM83" s="97"/>
      <c r="GN83" s="97"/>
      <c r="GO83" s="97"/>
      <c r="GP83" s="97"/>
      <c r="GQ83" s="97"/>
      <c r="GR83" s="97"/>
      <c r="GS83" s="97"/>
      <c r="GT83" s="97"/>
      <c r="GU83" s="97"/>
      <c r="GV83" s="97"/>
      <c r="GW83" s="97"/>
      <c r="GX83" s="97"/>
      <c r="GY83" s="97"/>
      <c r="GZ83" s="97"/>
      <c r="HA83" s="97"/>
      <c r="HB83" s="97"/>
      <c r="HC83" s="97"/>
      <c r="HD83" s="97"/>
      <c r="HE83" s="97"/>
      <c r="HF83" s="97"/>
      <c r="HG83" s="97"/>
      <c r="HH83" s="97"/>
      <c r="HI83" s="97"/>
      <c r="HJ83" s="97"/>
      <c r="HK83" s="97"/>
      <c r="HL83" s="97"/>
      <c r="HM83" s="97"/>
      <c r="HN83" s="97"/>
      <c r="HO83" s="97"/>
      <c r="HP83" s="97"/>
      <c r="HQ83" s="97"/>
      <c r="HR83" s="97"/>
      <c r="HS83" s="97"/>
      <c r="HT83" s="97"/>
      <c r="HU83" s="97"/>
      <c r="HV83" s="97"/>
      <c r="HW83" s="97"/>
      <c r="HX83" s="97"/>
      <c r="HY83" s="97"/>
      <c r="HZ83" s="97"/>
      <c r="IA83" s="97"/>
      <c r="IB83" s="97"/>
      <c r="IC83" s="97"/>
      <c r="ID83" s="97"/>
      <c r="IE83" s="97"/>
      <c r="IF83" s="97"/>
      <c r="IG83" s="97"/>
      <c r="IH83" s="97"/>
      <c r="II83" s="97"/>
      <c r="IJ83" s="97"/>
      <c r="IK83" s="97"/>
      <c r="IL83" s="97"/>
      <c r="IM83" s="97"/>
      <c r="IN83" s="97"/>
      <c r="IO83" s="97"/>
      <c r="IP83" s="97"/>
      <c r="IQ83" s="97"/>
      <c r="IR83" s="97"/>
      <c r="IS83" s="97"/>
      <c r="IT83" s="97"/>
      <c r="IU83" s="97"/>
      <c r="IV83" s="97"/>
      <c r="IW83" s="97"/>
    </row>
    <row r="84" customFormat="false" ht="12.75" hidden="false" customHeight="false" outlineLevel="0" collapsed="false">
      <c r="I84" s="95"/>
      <c r="J84" s="96"/>
      <c r="K84" s="95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7"/>
      <c r="BS84" s="97"/>
      <c r="BT84" s="97"/>
      <c r="BU84" s="97"/>
      <c r="BV84" s="97"/>
      <c r="BW84" s="97"/>
      <c r="BX84" s="97"/>
      <c r="BY84" s="97"/>
      <c r="BZ84" s="97"/>
      <c r="CA84" s="97"/>
      <c r="CB84" s="97"/>
      <c r="CC84" s="97"/>
      <c r="CD84" s="97"/>
      <c r="CE84" s="97"/>
      <c r="CF84" s="97"/>
      <c r="CG84" s="97"/>
      <c r="CH84" s="97"/>
      <c r="CI84" s="97"/>
      <c r="CJ84" s="97"/>
      <c r="CK84" s="97"/>
      <c r="CL84" s="97"/>
      <c r="CM84" s="97"/>
      <c r="CN84" s="97"/>
      <c r="CO84" s="97"/>
      <c r="CP84" s="97"/>
      <c r="CQ84" s="97"/>
      <c r="CR84" s="97"/>
      <c r="CS84" s="97"/>
      <c r="CT84" s="97"/>
      <c r="CU84" s="97"/>
      <c r="CV84" s="97"/>
      <c r="CW84" s="97"/>
      <c r="CX84" s="97"/>
      <c r="CY84" s="97"/>
      <c r="CZ84" s="97"/>
      <c r="DA84" s="97"/>
      <c r="DB84" s="97"/>
      <c r="DC84" s="97"/>
      <c r="DD84" s="97"/>
      <c r="DE84" s="97"/>
      <c r="DF84" s="97"/>
      <c r="DG84" s="97"/>
      <c r="DH84" s="97"/>
      <c r="DI84" s="97"/>
      <c r="DJ84" s="97"/>
      <c r="DK84" s="97"/>
      <c r="DL84" s="97"/>
      <c r="DM84" s="97"/>
      <c r="DN84" s="97"/>
      <c r="DO84" s="97"/>
      <c r="DP84" s="97"/>
      <c r="DQ84" s="97"/>
      <c r="DR84" s="97"/>
      <c r="DS84" s="97"/>
      <c r="DT84" s="97"/>
      <c r="DU84" s="97"/>
      <c r="DV84" s="97"/>
      <c r="DW84" s="97"/>
      <c r="DX84" s="97"/>
      <c r="DY84" s="97"/>
      <c r="DZ84" s="97"/>
      <c r="EA84" s="97"/>
      <c r="EB84" s="97"/>
      <c r="EC84" s="97"/>
      <c r="ED84" s="97"/>
      <c r="EE84" s="97"/>
      <c r="EF84" s="97"/>
      <c r="EG84" s="97"/>
      <c r="EH84" s="97"/>
      <c r="EI84" s="97"/>
      <c r="EJ84" s="97"/>
      <c r="EK84" s="97"/>
      <c r="EL84" s="97"/>
      <c r="EM84" s="97"/>
      <c r="EN84" s="97"/>
      <c r="EO84" s="97"/>
      <c r="EP84" s="97"/>
      <c r="EQ84" s="97"/>
      <c r="ER84" s="97"/>
      <c r="ES84" s="97"/>
      <c r="ET84" s="97"/>
      <c r="EU84" s="97"/>
      <c r="EV84" s="97"/>
      <c r="EW84" s="97"/>
      <c r="EX84" s="97"/>
      <c r="EY84" s="97"/>
      <c r="EZ84" s="97"/>
      <c r="FA84" s="97"/>
      <c r="FB84" s="97"/>
      <c r="FC84" s="97"/>
      <c r="FD84" s="97"/>
      <c r="FE84" s="97"/>
      <c r="FF84" s="97"/>
      <c r="FG84" s="97"/>
      <c r="FH84" s="97"/>
      <c r="FI84" s="97"/>
      <c r="FJ84" s="97"/>
      <c r="FK84" s="97"/>
      <c r="FL84" s="97"/>
      <c r="FM84" s="97"/>
      <c r="FN84" s="97"/>
      <c r="FO84" s="97"/>
      <c r="FP84" s="97"/>
      <c r="FQ84" s="97"/>
      <c r="FR84" s="97"/>
      <c r="FS84" s="97"/>
      <c r="FT84" s="97"/>
      <c r="FU84" s="97"/>
      <c r="FV84" s="97"/>
      <c r="FW84" s="97"/>
      <c r="FX84" s="97"/>
      <c r="FY84" s="97"/>
      <c r="FZ84" s="97"/>
      <c r="GA84" s="97"/>
      <c r="GB84" s="97"/>
      <c r="GC84" s="97"/>
      <c r="GD84" s="97"/>
      <c r="GE84" s="97"/>
      <c r="GF84" s="97"/>
      <c r="GG84" s="97"/>
      <c r="GH84" s="97"/>
      <c r="GI84" s="97"/>
      <c r="GJ84" s="97"/>
      <c r="GK84" s="97"/>
      <c r="GL84" s="97"/>
      <c r="GM84" s="97"/>
      <c r="GN84" s="97"/>
      <c r="GO84" s="97"/>
      <c r="GP84" s="97"/>
      <c r="GQ84" s="97"/>
      <c r="GR84" s="97"/>
      <c r="GS84" s="97"/>
      <c r="GT84" s="97"/>
      <c r="GU84" s="97"/>
      <c r="GV84" s="97"/>
      <c r="GW84" s="97"/>
      <c r="GX84" s="97"/>
      <c r="GY84" s="97"/>
      <c r="GZ84" s="97"/>
      <c r="HA84" s="97"/>
      <c r="HB84" s="97"/>
      <c r="HC84" s="97"/>
      <c r="HD84" s="97"/>
      <c r="HE84" s="97"/>
      <c r="HF84" s="97"/>
      <c r="HG84" s="97"/>
      <c r="HH84" s="97"/>
      <c r="HI84" s="97"/>
      <c r="HJ84" s="97"/>
      <c r="HK84" s="97"/>
      <c r="HL84" s="97"/>
      <c r="HM84" s="97"/>
      <c r="HN84" s="97"/>
      <c r="HO84" s="97"/>
      <c r="HP84" s="97"/>
      <c r="HQ84" s="97"/>
      <c r="HR84" s="97"/>
      <c r="HS84" s="97"/>
      <c r="HT84" s="97"/>
      <c r="HU84" s="97"/>
      <c r="HV84" s="97"/>
      <c r="HW84" s="97"/>
      <c r="HX84" s="97"/>
      <c r="HY84" s="97"/>
      <c r="HZ84" s="97"/>
      <c r="IA84" s="97"/>
      <c r="IB84" s="97"/>
      <c r="IC84" s="97"/>
      <c r="ID84" s="97"/>
      <c r="IE84" s="97"/>
      <c r="IF84" s="97"/>
      <c r="IG84" s="97"/>
      <c r="IH84" s="97"/>
      <c r="II84" s="97"/>
      <c r="IJ84" s="97"/>
      <c r="IK84" s="97"/>
      <c r="IL84" s="97"/>
      <c r="IM84" s="97"/>
      <c r="IN84" s="97"/>
      <c r="IO84" s="97"/>
      <c r="IP84" s="97"/>
      <c r="IQ84" s="97"/>
      <c r="IR84" s="97"/>
      <c r="IS84" s="97"/>
      <c r="IT84" s="97"/>
      <c r="IU84" s="97"/>
      <c r="IV84" s="97"/>
      <c r="IW84" s="97"/>
    </row>
    <row r="85" customFormat="false" ht="12.75" hidden="false" customHeight="false" outlineLevel="0" collapsed="false">
      <c r="I85" s="95"/>
      <c r="J85" s="96"/>
      <c r="K85" s="95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7"/>
      <c r="AV85" s="97"/>
      <c r="AW85" s="97"/>
      <c r="AX85" s="97"/>
      <c r="AY85" s="97"/>
      <c r="AZ85" s="97"/>
      <c r="BA85" s="97"/>
      <c r="BB85" s="97"/>
      <c r="BC85" s="97"/>
      <c r="BD85" s="97"/>
      <c r="BE85" s="97"/>
      <c r="BF85" s="97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7"/>
      <c r="BS85" s="97"/>
      <c r="BT85" s="97"/>
      <c r="BU85" s="97"/>
      <c r="BV85" s="97"/>
      <c r="BW85" s="97"/>
      <c r="BX85" s="97"/>
      <c r="BY85" s="97"/>
      <c r="BZ85" s="97"/>
      <c r="CA85" s="97"/>
      <c r="CB85" s="97"/>
      <c r="CC85" s="97"/>
      <c r="CD85" s="97"/>
      <c r="CE85" s="97"/>
      <c r="CF85" s="97"/>
      <c r="CG85" s="97"/>
      <c r="CH85" s="97"/>
      <c r="CI85" s="97"/>
      <c r="CJ85" s="97"/>
      <c r="CK85" s="97"/>
      <c r="CL85" s="97"/>
      <c r="CM85" s="97"/>
      <c r="CN85" s="97"/>
      <c r="CO85" s="97"/>
      <c r="CP85" s="97"/>
      <c r="CQ85" s="97"/>
      <c r="CR85" s="97"/>
      <c r="CS85" s="97"/>
      <c r="CT85" s="97"/>
      <c r="CU85" s="97"/>
      <c r="CV85" s="97"/>
      <c r="CW85" s="97"/>
      <c r="CX85" s="97"/>
      <c r="CY85" s="97"/>
      <c r="CZ85" s="97"/>
      <c r="DA85" s="97"/>
      <c r="DB85" s="97"/>
      <c r="DC85" s="97"/>
      <c r="DD85" s="97"/>
      <c r="DE85" s="97"/>
      <c r="DF85" s="97"/>
      <c r="DG85" s="97"/>
      <c r="DH85" s="97"/>
      <c r="DI85" s="97"/>
      <c r="DJ85" s="97"/>
      <c r="DK85" s="97"/>
      <c r="DL85" s="97"/>
      <c r="DM85" s="97"/>
      <c r="DN85" s="97"/>
      <c r="DO85" s="97"/>
      <c r="DP85" s="97"/>
      <c r="DQ85" s="97"/>
      <c r="DR85" s="97"/>
      <c r="DS85" s="97"/>
      <c r="DT85" s="97"/>
      <c r="DU85" s="97"/>
      <c r="DV85" s="97"/>
      <c r="DW85" s="97"/>
      <c r="DX85" s="97"/>
      <c r="DY85" s="97"/>
      <c r="DZ85" s="97"/>
      <c r="EA85" s="97"/>
      <c r="EB85" s="97"/>
      <c r="EC85" s="97"/>
      <c r="ED85" s="97"/>
      <c r="EE85" s="97"/>
      <c r="EF85" s="97"/>
      <c r="EG85" s="97"/>
      <c r="EH85" s="97"/>
      <c r="EI85" s="97"/>
      <c r="EJ85" s="97"/>
      <c r="EK85" s="97"/>
      <c r="EL85" s="97"/>
      <c r="EM85" s="97"/>
      <c r="EN85" s="97"/>
      <c r="EO85" s="97"/>
      <c r="EP85" s="97"/>
      <c r="EQ85" s="97"/>
      <c r="ER85" s="97"/>
      <c r="ES85" s="97"/>
      <c r="ET85" s="97"/>
      <c r="EU85" s="97"/>
      <c r="EV85" s="97"/>
      <c r="EW85" s="97"/>
      <c r="EX85" s="97"/>
      <c r="EY85" s="97"/>
      <c r="EZ85" s="97"/>
      <c r="FA85" s="97"/>
      <c r="FB85" s="97"/>
      <c r="FC85" s="97"/>
      <c r="FD85" s="97"/>
      <c r="FE85" s="97"/>
      <c r="FF85" s="97"/>
      <c r="FG85" s="97"/>
      <c r="FH85" s="97"/>
      <c r="FI85" s="97"/>
      <c r="FJ85" s="97"/>
      <c r="FK85" s="97"/>
      <c r="FL85" s="97"/>
      <c r="FM85" s="97"/>
      <c r="FN85" s="97"/>
      <c r="FO85" s="97"/>
      <c r="FP85" s="97"/>
      <c r="FQ85" s="97"/>
      <c r="FR85" s="97"/>
      <c r="FS85" s="97"/>
      <c r="FT85" s="97"/>
      <c r="FU85" s="97"/>
      <c r="FV85" s="97"/>
      <c r="FW85" s="97"/>
      <c r="FX85" s="97"/>
      <c r="FY85" s="97"/>
      <c r="FZ85" s="97"/>
      <c r="GA85" s="97"/>
      <c r="GB85" s="97"/>
      <c r="GC85" s="97"/>
      <c r="GD85" s="97"/>
      <c r="GE85" s="97"/>
      <c r="GF85" s="97"/>
      <c r="GG85" s="97"/>
      <c r="GH85" s="97"/>
      <c r="GI85" s="97"/>
      <c r="GJ85" s="97"/>
      <c r="GK85" s="97"/>
      <c r="GL85" s="97"/>
      <c r="GM85" s="97"/>
      <c r="GN85" s="97"/>
      <c r="GO85" s="97"/>
      <c r="GP85" s="97"/>
      <c r="GQ85" s="97"/>
      <c r="GR85" s="97"/>
      <c r="GS85" s="97"/>
      <c r="GT85" s="97"/>
      <c r="GU85" s="97"/>
      <c r="GV85" s="97"/>
      <c r="GW85" s="97"/>
      <c r="GX85" s="97"/>
      <c r="GY85" s="97"/>
      <c r="GZ85" s="97"/>
      <c r="HA85" s="97"/>
      <c r="HB85" s="97"/>
      <c r="HC85" s="97"/>
      <c r="HD85" s="97"/>
      <c r="HE85" s="97"/>
      <c r="HF85" s="97"/>
      <c r="HG85" s="97"/>
      <c r="HH85" s="97"/>
      <c r="HI85" s="97"/>
      <c r="HJ85" s="97"/>
      <c r="HK85" s="97"/>
      <c r="HL85" s="97"/>
      <c r="HM85" s="97"/>
      <c r="HN85" s="97"/>
      <c r="HO85" s="97"/>
      <c r="HP85" s="97"/>
      <c r="HQ85" s="97"/>
      <c r="HR85" s="97"/>
      <c r="HS85" s="97"/>
      <c r="HT85" s="97"/>
      <c r="HU85" s="97"/>
      <c r="HV85" s="97"/>
      <c r="HW85" s="97"/>
      <c r="HX85" s="97"/>
      <c r="HY85" s="97"/>
      <c r="HZ85" s="97"/>
      <c r="IA85" s="97"/>
      <c r="IB85" s="97"/>
      <c r="IC85" s="97"/>
      <c r="ID85" s="97"/>
      <c r="IE85" s="97"/>
      <c r="IF85" s="97"/>
      <c r="IG85" s="97"/>
      <c r="IH85" s="97"/>
      <c r="II85" s="97"/>
      <c r="IJ85" s="97"/>
      <c r="IK85" s="97"/>
      <c r="IL85" s="97"/>
      <c r="IM85" s="97"/>
      <c r="IN85" s="97"/>
      <c r="IO85" s="97"/>
      <c r="IP85" s="97"/>
      <c r="IQ85" s="97"/>
      <c r="IR85" s="97"/>
      <c r="IS85" s="97"/>
      <c r="IT85" s="97"/>
      <c r="IU85" s="97"/>
      <c r="IV85" s="97"/>
      <c r="IW85" s="97"/>
    </row>
    <row r="86" customFormat="false" ht="12.75" hidden="false" customHeight="false" outlineLevel="0" collapsed="false">
      <c r="I86" s="95"/>
      <c r="J86" s="96"/>
      <c r="K86" s="95"/>
    </row>
    <row r="87" customFormat="false" ht="12.75" hidden="false" customHeight="false" outlineLevel="0" collapsed="false">
      <c r="I87" s="95"/>
      <c r="J87" s="96"/>
      <c r="K87" s="95"/>
    </row>
    <row r="88" customFormat="false" ht="12.75" hidden="false" customHeight="false" outlineLevel="0" collapsed="false">
      <c r="I88" s="95"/>
      <c r="J88" s="96"/>
      <c r="K88" s="95"/>
    </row>
    <row r="89" customFormat="false" ht="12.75" hidden="false" customHeight="false" outlineLevel="0" collapsed="false">
      <c r="I89" s="95"/>
      <c r="J89" s="96"/>
      <c r="K89" s="95"/>
    </row>
    <row r="90" customFormat="false" ht="12.75" hidden="false" customHeight="false" outlineLevel="0" collapsed="false">
      <c r="I90" s="95"/>
      <c r="J90" s="96"/>
      <c r="K90" s="95"/>
    </row>
    <row r="91" customFormat="false" ht="12.75" hidden="false" customHeight="false" outlineLevel="0" collapsed="false">
      <c r="I91" s="95"/>
      <c r="J91" s="96"/>
      <c r="K91" s="95"/>
    </row>
    <row r="92" customFormat="false" ht="12.75" hidden="false" customHeight="false" outlineLevel="0" collapsed="false">
      <c r="I92" s="95"/>
      <c r="J92" s="96"/>
      <c r="K92" s="95"/>
    </row>
    <row r="93" customFormat="false" ht="12.75" hidden="false" customHeight="false" outlineLevel="0" collapsed="false">
      <c r="I93" s="95"/>
      <c r="J93" s="96"/>
      <c r="K93" s="95"/>
    </row>
    <row r="94" customFormat="false" ht="12.75" hidden="false" customHeight="false" outlineLevel="0" collapsed="false">
      <c r="I94" s="95"/>
      <c r="J94" s="96"/>
      <c r="K94" s="95"/>
    </row>
    <row r="95" customFormat="false" ht="12.75" hidden="false" customHeight="false" outlineLevel="0" collapsed="false">
      <c r="I95" s="95"/>
      <c r="J95" s="96"/>
      <c r="K95" s="95"/>
    </row>
    <row r="96" customFormat="false" ht="12.75" hidden="false" customHeight="false" outlineLevel="0" collapsed="false">
      <c r="I96" s="95"/>
      <c r="J96" s="96"/>
      <c r="K96" s="95"/>
    </row>
    <row r="97" customFormat="false" ht="12.75" hidden="false" customHeight="false" outlineLevel="0" collapsed="false">
      <c r="I97" s="95"/>
      <c r="J97" s="96"/>
      <c r="K97" s="95"/>
    </row>
    <row r="98" customFormat="false" ht="12.75" hidden="false" customHeight="false" outlineLevel="0" collapsed="false">
      <c r="I98" s="95"/>
      <c r="J98" s="96"/>
      <c r="K98" s="95"/>
    </row>
    <row r="99" customFormat="false" ht="12.75" hidden="false" customHeight="false" outlineLevel="0" collapsed="false">
      <c r="I99" s="95"/>
      <c r="J99" s="96"/>
      <c r="K99" s="95"/>
    </row>
  </sheetData>
  <printOptions headings="false" gridLines="false" gridLinesSet="true" horizontalCentered="false" verticalCentered="false"/>
  <pageMargins left="0.5" right="0.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0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pane xSplit="0" ySplit="1215" topLeftCell="BM63" activePane="bottomLeft" state="split"/>
      <selection pane="topLeft" activeCell="L1" activeCellId="0" sqref="L1"/>
      <selection pane="bottomLeft" activeCell="C14" activeCellId="0" sqref="C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2" width="5.28"/>
    <col collapsed="false" customWidth="true" hidden="true" outlineLevel="0" max="3" min="3" style="2" width="4.7"/>
    <col collapsed="false" customWidth="true" hidden="true" outlineLevel="0" max="4" min="4" style="3" width="7.85"/>
    <col collapsed="false" customWidth="true" hidden="false" outlineLevel="0" max="5" min="5" style="4" width="15.7"/>
    <col collapsed="false" customWidth="true" hidden="true" outlineLevel="0" max="6" min="6" style="2" width="0.13"/>
    <col collapsed="false" customWidth="true" hidden="true" outlineLevel="0" max="7" min="7" style="5" width="7.85"/>
    <col collapsed="false" customWidth="true" hidden="false" outlineLevel="0" max="8" min="8" style="1" width="21.99"/>
    <col collapsed="false" customWidth="true" hidden="false" outlineLevel="0" max="11" min="9" style="1" width="16.42"/>
    <col collapsed="false" customWidth="true" hidden="false" outlineLevel="0" max="12" min="12" style="6" width="16.42"/>
    <col collapsed="false" customWidth="true" hidden="false" outlineLevel="0" max="13" min="13" style="1" width="16.42"/>
    <col collapsed="false" customWidth="true" hidden="false" outlineLevel="0" max="14" min="14" style="1" width="14.41"/>
    <col collapsed="false" customWidth="true" hidden="false" outlineLevel="0" max="15" min="15" style="0" width="17.28"/>
    <col collapsed="false" customWidth="true" hidden="false" outlineLevel="0" max="16" min="16" style="1" width="16.42"/>
    <col collapsed="false" customWidth="true" hidden="false" outlineLevel="0" max="18" min="17" style="1" width="12.85"/>
    <col collapsed="false" customWidth="true" hidden="false" outlineLevel="0" max="19" min="19" style="1" width="13.7"/>
    <col collapsed="false" customWidth="true" hidden="false" outlineLevel="0" max="21" min="20" style="1" width="17.56"/>
    <col collapsed="false" customWidth="true" hidden="false" outlineLevel="0" max="22" min="22" style="1" width="20.41"/>
    <col collapsed="false" customWidth="true" hidden="false" outlineLevel="0" max="23" min="23" style="1" width="15.13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83"/>
      <c r="T1" s="83"/>
      <c r="U1" s="83"/>
    </row>
    <row r="2" customFormat="false" ht="12.75" hidden="false" customHeight="false" outlineLevel="0" collapsed="false">
      <c r="A2" s="120" t="s">
        <v>101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83"/>
      <c r="T2" s="83"/>
      <c r="U2" s="83"/>
    </row>
    <row r="3" customFormat="false" ht="12.75" hidden="false" customHeight="false" outlineLevel="0" collapsed="false">
      <c r="A3" s="3"/>
      <c r="G3" s="81"/>
      <c r="H3" s="3"/>
      <c r="I3" s="3"/>
      <c r="J3" s="3"/>
      <c r="K3" s="3"/>
      <c r="L3" s="115"/>
      <c r="M3" s="3"/>
      <c r="N3" s="3"/>
      <c r="O3" s="83"/>
      <c r="T3" s="83"/>
      <c r="U3" s="83"/>
    </row>
    <row r="4" customFormat="false" ht="12.75" hidden="false" customHeight="false" outlineLevel="0" collapsed="false">
      <c r="A4" s="3"/>
      <c r="G4" s="81"/>
      <c r="H4" s="3"/>
      <c r="I4" s="3"/>
      <c r="J4" s="3"/>
      <c r="K4" s="3"/>
      <c r="L4" s="115"/>
      <c r="M4" s="3"/>
      <c r="N4" s="3"/>
      <c r="O4" s="83"/>
      <c r="T4" s="83"/>
      <c r="U4" s="83"/>
    </row>
    <row r="5" customFormat="false" ht="12.75" hidden="false" customHeight="false" outlineLevel="0" collapsed="false">
      <c r="O5" s="83"/>
      <c r="T5" s="83"/>
      <c r="U5" s="83"/>
    </row>
    <row r="6" customFormat="false" ht="12.75" hidden="false" customHeight="false" outlineLevel="0" collapsed="false">
      <c r="A6" s="171" t="s">
        <v>102</v>
      </c>
      <c r="E6" s="172" t="n">
        <v>35978</v>
      </c>
      <c r="H6" s="172"/>
      <c r="I6" s="172"/>
      <c r="J6" s="172"/>
      <c r="K6" s="172"/>
      <c r="L6" s="173"/>
      <c r="M6" s="172"/>
      <c r="N6" s="83"/>
      <c r="O6" s="83"/>
    </row>
    <row r="7" customFormat="false" ht="12.75" hidden="false" customHeight="false" outlineLevel="0" collapsed="false">
      <c r="A7" s="171" t="s">
        <v>103</v>
      </c>
      <c r="E7" s="174" t="n">
        <v>6321000</v>
      </c>
      <c r="H7" s="174"/>
      <c r="I7" s="175"/>
      <c r="J7" s="176"/>
      <c r="K7" s="175"/>
      <c r="L7" s="177"/>
      <c r="M7" s="175"/>
      <c r="O7" s="83"/>
    </row>
    <row r="8" customFormat="false" ht="12.75" hidden="false" customHeight="false" outlineLevel="0" collapsed="false">
      <c r="H8" s="178"/>
      <c r="I8" s="179"/>
      <c r="J8" s="179"/>
      <c r="K8" s="179"/>
      <c r="L8" s="180"/>
      <c r="M8" s="179"/>
      <c r="N8" s="83"/>
      <c r="O8" s="83"/>
    </row>
    <row r="9" customFormat="false" ht="12.75" hidden="false" customHeight="false" outlineLevel="0" collapsed="false">
      <c r="A9" s="171" t="s">
        <v>104</v>
      </c>
      <c r="E9" s="1" t="s">
        <v>105</v>
      </c>
      <c r="H9" s="179"/>
      <c r="I9" s="179"/>
      <c r="J9" s="179"/>
      <c r="K9" s="179"/>
      <c r="L9" s="180"/>
      <c r="M9" s="179"/>
      <c r="N9" s="83"/>
      <c r="O9" s="83"/>
    </row>
    <row r="10" customFormat="false" ht="12.75" hidden="false" customHeight="false" outlineLevel="0" collapsed="false">
      <c r="E10" s="1" t="s">
        <v>106</v>
      </c>
      <c r="H10" s="179"/>
      <c r="I10" s="179"/>
      <c r="J10" s="179"/>
      <c r="K10" s="179"/>
      <c r="L10" s="180"/>
      <c r="M10" s="179"/>
      <c r="N10" s="83"/>
      <c r="O10" s="83"/>
    </row>
    <row r="11" customFormat="false" ht="12.75" hidden="false" customHeight="false" outlineLevel="0" collapsed="false">
      <c r="E11" s="1" t="s">
        <v>107</v>
      </c>
      <c r="H11" s="179"/>
      <c r="I11" s="179"/>
      <c r="J11" s="179"/>
      <c r="K11" s="179"/>
      <c r="L11" s="180"/>
      <c r="M11" s="179"/>
      <c r="N11" s="83"/>
      <c r="O11" s="83"/>
    </row>
    <row r="12" customFormat="false" ht="12.75" hidden="false" customHeight="false" outlineLevel="0" collapsed="false">
      <c r="A12" s="171" t="s">
        <v>108</v>
      </c>
      <c r="E12" s="174" t="n">
        <v>194081.63</v>
      </c>
      <c r="N12" s="83"/>
      <c r="O12" s="83"/>
    </row>
    <row r="13" customFormat="false" ht="12.75" hidden="false" customHeight="false" outlineLevel="0" collapsed="false">
      <c r="E13" s="174"/>
      <c r="N13" s="83"/>
      <c r="O13" s="83"/>
    </row>
    <row r="14" customFormat="false" ht="13.5" hidden="false" customHeight="false" outlineLevel="0" collapsed="false">
      <c r="N14" s="83"/>
      <c r="O14" s="83"/>
    </row>
    <row r="15" customFormat="false" ht="14.25" hidden="false" customHeight="true" outlineLevel="0" collapsed="false">
      <c r="A15" s="181" t="s">
        <v>109</v>
      </c>
      <c r="E15" s="182" t="s">
        <v>110</v>
      </c>
      <c r="F15" s="183"/>
      <c r="G15" s="184"/>
      <c r="H15" s="185"/>
      <c r="N15" s="83"/>
      <c r="O15" s="83"/>
    </row>
    <row r="16" customFormat="false" ht="14.25" hidden="false" customHeight="true" outlineLevel="0" collapsed="false">
      <c r="A16" s="186" t="s">
        <v>111</v>
      </c>
      <c r="E16" s="187" t="s">
        <v>112</v>
      </c>
      <c r="F16" s="77"/>
      <c r="H16" s="188"/>
      <c r="N16" s="83"/>
      <c r="O16" s="83"/>
    </row>
    <row r="17" customFormat="false" ht="14.25" hidden="false" customHeight="true" outlineLevel="0" collapsed="false">
      <c r="A17" s="186" t="s">
        <v>113</v>
      </c>
      <c r="E17" s="187" t="s">
        <v>114</v>
      </c>
      <c r="F17" s="77"/>
      <c r="H17" s="188"/>
      <c r="N17" s="83"/>
      <c r="O17" s="83"/>
    </row>
    <row r="18" customFormat="false" ht="14.25" hidden="false" customHeight="true" outlineLevel="0" collapsed="false">
      <c r="A18" s="186" t="s">
        <v>115</v>
      </c>
      <c r="E18" s="187" t="s">
        <v>116</v>
      </c>
      <c r="F18" s="77"/>
      <c r="H18" s="188"/>
      <c r="N18" s="83"/>
      <c r="O18" s="83"/>
    </row>
    <row r="19" customFormat="false" ht="14.25" hidden="false" customHeight="true" outlineLevel="0" collapsed="false">
      <c r="A19" s="186" t="s">
        <v>117</v>
      </c>
      <c r="E19" s="187" t="s">
        <v>118</v>
      </c>
      <c r="F19" s="77"/>
      <c r="H19" s="188"/>
      <c r="N19" s="83"/>
      <c r="O19" s="83"/>
    </row>
    <row r="20" customFormat="false" ht="14.25" hidden="false" customHeight="true" outlineLevel="0" collapsed="false">
      <c r="A20" s="186" t="s">
        <v>119</v>
      </c>
      <c r="E20" s="189"/>
      <c r="F20" s="190"/>
      <c r="G20" s="191"/>
      <c r="H20" s="192"/>
      <c r="N20" s="83"/>
      <c r="O20" s="83"/>
    </row>
    <row r="21" customFormat="false" ht="14.25" hidden="false" customHeight="true" outlineLevel="0" collapsed="false">
      <c r="A21" s="193" t="s">
        <v>120</v>
      </c>
      <c r="D21" s="113" t="s">
        <v>121</v>
      </c>
      <c r="L21" s="1"/>
      <c r="O21" s="83"/>
    </row>
    <row r="22" customFormat="false" ht="14.25" hidden="false" customHeight="true" outlineLevel="0" collapsed="false">
      <c r="A22" s="116"/>
      <c r="D22" s="113"/>
      <c r="L22" s="1"/>
      <c r="O22" s="83"/>
    </row>
    <row r="23" customFormat="false" ht="14.25" hidden="false" customHeight="true" outlineLevel="0" collapsed="false">
      <c r="A23" s="116"/>
      <c r="D23" s="113"/>
      <c r="L23" s="1"/>
      <c r="O23" s="83"/>
    </row>
    <row r="24" customFormat="false" ht="14.25" hidden="false" customHeight="true" outlineLevel="0" collapsed="false">
      <c r="A24" s="116"/>
      <c r="D24" s="113"/>
      <c r="H24" s="113"/>
      <c r="I24" s="113"/>
      <c r="J24" s="113"/>
      <c r="K24" s="113"/>
      <c r="L24" s="126"/>
      <c r="M24" s="113"/>
      <c r="N24" s="113"/>
      <c r="O24" s="83"/>
      <c r="P24" s="113"/>
      <c r="Q24" s="113"/>
      <c r="R24" s="113"/>
      <c r="S24" s="113"/>
    </row>
    <row r="25" customFormat="false" ht="14.25" hidden="false" customHeight="true" outlineLevel="0" collapsed="false">
      <c r="A25" s="116"/>
      <c r="D25" s="113"/>
      <c r="H25" s="113" t="s">
        <v>2</v>
      </c>
      <c r="I25" s="113" t="s">
        <v>122</v>
      </c>
      <c r="K25" s="113" t="s">
        <v>122</v>
      </c>
      <c r="L25" s="126"/>
      <c r="M25" s="113" t="s">
        <v>122</v>
      </c>
      <c r="N25" s="113" t="s">
        <v>3</v>
      </c>
      <c r="O25" s="124"/>
      <c r="P25" s="113" t="s">
        <v>122</v>
      </c>
      <c r="Q25" s="123" t="s">
        <v>123</v>
      </c>
      <c r="R25" s="113" t="s">
        <v>122</v>
      </c>
      <c r="T25" s="117" t="s">
        <v>4</v>
      </c>
      <c r="U25" s="117"/>
      <c r="V25" s="113" t="s">
        <v>122</v>
      </c>
    </row>
    <row r="26" customFormat="false" ht="12.75" hidden="false" customHeight="false" outlineLevel="0" collapsed="false">
      <c r="C26" s="118" t="s">
        <v>5</v>
      </c>
      <c r="D26" s="113" t="s">
        <v>6</v>
      </c>
      <c r="E26" s="118"/>
      <c r="F26" s="113" t="s">
        <v>7</v>
      </c>
      <c r="G26" s="119" t="s">
        <v>8</v>
      </c>
      <c r="H26" s="120" t="s">
        <v>9</v>
      </c>
      <c r="I26" s="113" t="s">
        <v>124</v>
      </c>
      <c r="J26" s="121" t="n">
        <v>0.1</v>
      </c>
      <c r="K26" s="113" t="s">
        <v>124</v>
      </c>
      <c r="L26" s="122" t="n">
        <v>0.9</v>
      </c>
      <c r="M26" s="113" t="s">
        <v>124</v>
      </c>
      <c r="N26" s="123" t="s">
        <v>125</v>
      </c>
      <c r="O26" s="124" t="s">
        <v>126</v>
      </c>
      <c r="P26" s="113" t="s">
        <v>124</v>
      </c>
      <c r="Q26" s="123" t="s">
        <v>94</v>
      </c>
      <c r="R26" s="113" t="s">
        <v>124</v>
      </c>
      <c r="S26" s="113" t="s">
        <v>12</v>
      </c>
      <c r="T26" s="117" t="s">
        <v>13</v>
      </c>
      <c r="U26" s="117" t="s">
        <v>14</v>
      </c>
      <c r="V26" s="113" t="s">
        <v>124</v>
      </c>
    </row>
    <row r="27" customFormat="false" ht="12.75" hidden="false" customHeight="false" outlineLevel="0" collapsed="false">
      <c r="A27" s="120" t="s">
        <v>15</v>
      </c>
      <c r="B27" s="125" t="s">
        <v>16</v>
      </c>
      <c r="C27" s="125" t="s">
        <v>17</v>
      </c>
      <c r="D27" s="120" t="s">
        <v>18</v>
      </c>
      <c r="E27" s="118" t="s">
        <v>5</v>
      </c>
      <c r="F27" s="113" t="s">
        <v>19</v>
      </c>
      <c r="G27" s="119" t="s">
        <v>20</v>
      </c>
      <c r="H27" s="113" t="s">
        <v>12</v>
      </c>
      <c r="I27" s="123" t="s">
        <v>127</v>
      </c>
      <c r="J27" s="113" t="s">
        <v>21</v>
      </c>
      <c r="K27" s="123" t="s">
        <v>127</v>
      </c>
      <c r="L27" s="126" t="s">
        <v>22</v>
      </c>
      <c r="M27" s="123" t="s">
        <v>127</v>
      </c>
      <c r="N27" s="123" t="s">
        <v>23</v>
      </c>
      <c r="O27" s="124" t="s">
        <v>24</v>
      </c>
      <c r="P27" s="123" t="s">
        <v>127</v>
      </c>
      <c r="Q27" s="123" t="s">
        <v>128</v>
      </c>
      <c r="R27" s="123" t="s">
        <v>127</v>
      </c>
      <c r="S27" s="123" t="s">
        <v>23</v>
      </c>
      <c r="T27" s="123" t="s">
        <v>25</v>
      </c>
      <c r="U27" s="117" t="s">
        <v>26</v>
      </c>
      <c r="V27" s="123" t="s">
        <v>127</v>
      </c>
    </row>
    <row r="28" customFormat="false" ht="12.75" hidden="false" customHeight="false" outlineLevel="0" collapsed="false">
      <c r="A28" s="127"/>
      <c r="B28" s="128"/>
      <c r="C28" s="128"/>
      <c r="D28" s="127"/>
      <c r="E28" s="129"/>
      <c r="F28" s="128"/>
      <c r="G28" s="130"/>
      <c r="H28" s="127"/>
      <c r="I28" s="131"/>
      <c r="J28" s="131"/>
      <c r="K28" s="131"/>
      <c r="L28" s="132"/>
      <c r="M28" s="131"/>
      <c r="N28" s="131"/>
      <c r="O28" s="133"/>
      <c r="P28" s="194" t="s">
        <v>129</v>
      </c>
      <c r="Q28" s="133"/>
      <c r="R28" s="133"/>
      <c r="S28" s="131"/>
      <c r="T28" s="134"/>
      <c r="U28" s="134"/>
      <c r="V28" s="194" t="s">
        <v>130</v>
      </c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</row>
    <row r="29" customFormat="false" ht="12.75" hidden="true" customHeight="false" outlineLevel="0" collapsed="false">
      <c r="A29" s="135" t="s">
        <v>27</v>
      </c>
      <c r="B29" s="77"/>
      <c r="C29" s="77"/>
      <c r="D29" s="136"/>
      <c r="E29" s="79"/>
      <c r="F29" s="137"/>
      <c r="H29" s="138"/>
      <c r="I29" s="75"/>
      <c r="J29" s="75"/>
      <c r="K29" s="75"/>
      <c r="L29" s="139"/>
      <c r="M29" s="75"/>
      <c r="N29" s="75" t="n">
        <v>6321000</v>
      </c>
      <c r="O29" s="1"/>
      <c r="P29" s="83"/>
      <c r="Q29" s="83"/>
      <c r="R29" s="83"/>
      <c r="S29" s="140"/>
      <c r="T29" s="141" t="n">
        <f aca="false">N29</f>
        <v>6321000</v>
      </c>
      <c r="U29" s="142" t="n">
        <v>6321000</v>
      </c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  <c r="IU29" s="50"/>
      <c r="IV29" s="50"/>
      <c r="IW29" s="50"/>
    </row>
    <row r="30" customFormat="false" ht="12.75" hidden="true" customHeight="false" outlineLevel="0" collapsed="false">
      <c r="A30" s="143" t="s">
        <v>28</v>
      </c>
      <c r="B30" s="77" t="n">
        <v>21</v>
      </c>
      <c r="C30" s="77" t="s">
        <v>29</v>
      </c>
      <c r="D30" s="78" t="n">
        <v>35873</v>
      </c>
      <c r="E30" s="79" t="n">
        <v>0.099</v>
      </c>
      <c r="F30" s="80" t="n">
        <v>0.0625</v>
      </c>
      <c r="G30" s="81" t="n">
        <f aca="false">E30+F30</f>
        <v>0.1615</v>
      </c>
      <c r="H30" s="138" t="n">
        <f aca="false">T30*E30*B30/365</f>
        <v>36003.7232876712</v>
      </c>
      <c r="I30" s="89"/>
      <c r="J30" s="89"/>
      <c r="K30" s="89"/>
      <c r="L30" s="90"/>
      <c r="M30" s="89"/>
      <c r="N30" s="88"/>
      <c r="O30" s="83"/>
      <c r="P30" s="3"/>
      <c r="Q30" s="113"/>
      <c r="R30" s="3"/>
      <c r="S30" s="89"/>
      <c r="T30" s="75" t="n">
        <f aca="false">T29+N30+S30</f>
        <v>6321000</v>
      </c>
      <c r="U30" s="145" t="n">
        <f aca="false">U29+N30</f>
        <v>6321000</v>
      </c>
    </row>
    <row r="31" customFormat="false" ht="12.75" hidden="true" customHeight="false" outlineLevel="0" collapsed="false">
      <c r="A31" s="143" t="s">
        <v>30</v>
      </c>
      <c r="B31" s="77" t="n">
        <v>9</v>
      </c>
      <c r="C31" s="77"/>
      <c r="D31" s="78"/>
      <c r="E31" s="79" t="n">
        <v>0.099</v>
      </c>
      <c r="F31" s="80"/>
      <c r="G31" s="81"/>
      <c r="H31" s="138" t="n">
        <f aca="false">T31*E31*B31/365</f>
        <v>17871.2630136986</v>
      </c>
      <c r="I31" s="84"/>
      <c r="J31" s="84"/>
      <c r="K31" s="84"/>
      <c r="L31" s="82"/>
      <c r="M31" s="84"/>
      <c r="N31" s="88" t="n">
        <v>1000000</v>
      </c>
      <c r="O31" s="146"/>
      <c r="P31" s="96"/>
      <c r="Q31" s="95"/>
      <c r="R31" s="95"/>
      <c r="S31" s="89"/>
      <c r="T31" s="75" t="n">
        <f aca="false">T30+N31+S31</f>
        <v>7321000</v>
      </c>
      <c r="U31" s="145" t="n">
        <f aca="false">U30+N31</f>
        <v>7321000</v>
      </c>
    </row>
    <row r="32" customFormat="false" ht="12" hidden="true" customHeight="false" outlineLevel="0" collapsed="false">
      <c r="A32" s="147" t="s">
        <v>31</v>
      </c>
      <c r="B32" s="148" t="n">
        <f aca="false">SUM(B30:B31)</f>
        <v>30</v>
      </c>
      <c r="C32" s="148"/>
      <c r="D32" s="149"/>
      <c r="E32" s="150"/>
      <c r="F32" s="151"/>
      <c r="G32" s="119"/>
      <c r="H32" s="123" t="n">
        <f aca="false">SUM(H30:H31)</f>
        <v>53874.9863013699</v>
      </c>
      <c r="I32" s="195" t="n">
        <f aca="false">H32/1.47</f>
        <v>36649.6505451496</v>
      </c>
      <c r="J32" s="84" t="n">
        <f aca="false">10%*H32</f>
        <v>5387.49863013699</v>
      </c>
      <c r="K32" s="195" t="n">
        <f aca="false">J32/1.47</f>
        <v>3664.96505451496</v>
      </c>
      <c r="L32" s="82" t="n">
        <f aca="false">H32-J32</f>
        <v>48487.4876712329</v>
      </c>
      <c r="M32" s="195" t="n">
        <f aca="false">L32/1.47</f>
        <v>32984.6854906346</v>
      </c>
      <c r="N32" s="84"/>
      <c r="O32" s="75" t="n">
        <f aca="false">-L32</f>
        <v>-48487.4876712329</v>
      </c>
      <c r="P32" s="139" t="n">
        <f aca="false">O32/1.47</f>
        <v>-32984.6854906346</v>
      </c>
      <c r="Q32" s="75" t="n">
        <f aca="false">L32</f>
        <v>48487.4876712329</v>
      </c>
      <c r="R32" s="139" t="n">
        <f aca="false">Q32/1.47</f>
        <v>32984.6854906346</v>
      </c>
      <c r="S32" s="75" t="n">
        <f aca="false">L32+O32</f>
        <v>0</v>
      </c>
      <c r="T32" s="75" t="n">
        <f aca="false">T31+N32+S32</f>
        <v>7321000</v>
      </c>
      <c r="U32" s="145" t="n">
        <f aca="false">U31+N32</f>
        <v>7321000</v>
      </c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  <c r="IW32" s="68"/>
    </row>
    <row r="33" customFormat="false" ht="12" hidden="true" customHeight="false" outlineLevel="0" collapsed="false">
      <c r="A33" s="143" t="s">
        <v>32</v>
      </c>
      <c r="B33" s="77" t="n">
        <v>11</v>
      </c>
      <c r="C33" s="77"/>
      <c r="D33" s="78"/>
      <c r="E33" s="79" t="n">
        <v>0.099</v>
      </c>
      <c r="F33" s="80"/>
      <c r="G33" s="81"/>
      <c r="H33" s="138" t="n">
        <f aca="false">T33*E33*B33/365</f>
        <v>21842.6547945206</v>
      </c>
      <c r="I33" s="89"/>
      <c r="J33" s="89"/>
      <c r="K33" s="89"/>
      <c r="L33" s="90"/>
      <c r="M33" s="89"/>
      <c r="N33" s="88"/>
      <c r="O33" s="89"/>
      <c r="P33" s="81"/>
      <c r="Q33" s="81"/>
      <c r="R33" s="81"/>
      <c r="S33" s="89"/>
      <c r="T33" s="75" t="n">
        <f aca="false">T32+N33+S33</f>
        <v>7321000</v>
      </c>
      <c r="U33" s="145" t="n">
        <f aca="false">U32+N33</f>
        <v>7321000</v>
      </c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  <c r="IW33" s="69"/>
    </row>
    <row r="34" customFormat="false" ht="12" hidden="true" customHeight="false" outlineLevel="0" collapsed="false">
      <c r="A34" s="143" t="s">
        <v>33</v>
      </c>
      <c r="B34" s="77" t="n">
        <v>20</v>
      </c>
      <c r="C34" s="77"/>
      <c r="D34" s="78"/>
      <c r="E34" s="79" t="n">
        <v>0.099</v>
      </c>
      <c r="F34" s="80"/>
      <c r="G34" s="81"/>
      <c r="H34" s="138" t="n">
        <f aca="false">T34*E34*B34/365</f>
        <v>45138.5753424658</v>
      </c>
      <c r="I34" s="84"/>
      <c r="J34" s="84"/>
      <c r="K34" s="84"/>
      <c r="L34" s="82"/>
      <c r="M34" s="84"/>
      <c r="N34" s="88" t="n">
        <v>1000000</v>
      </c>
      <c r="O34" s="89"/>
      <c r="P34" s="81"/>
      <c r="Q34" s="81"/>
      <c r="R34" s="81"/>
      <c r="S34" s="89"/>
      <c r="T34" s="75" t="n">
        <f aca="false">T33+N34+S34</f>
        <v>8321000</v>
      </c>
      <c r="U34" s="145" t="n">
        <f aca="false">U33+N34</f>
        <v>8321000</v>
      </c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</row>
    <row r="35" customFormat="false" ht="12" hidden="true" customHeight="false" outlineLevel="0" collapsed="false">
      <c r="A35" s="153" t="s">
        <v>34</v>
      </c>
      <c r="B35" s="148" t="n">
        <f aca="false">SUM(B33:B34)</f>
        <v>31</v>
      </c>
      <c r="C35" s="77"/>
      <c r="D35" s="78"/>
      <c r="E35" s="79"/>
      <c r="F35" s="80"/>
      <c r="G35" s="81"/>
      <c r="H35" s="123" t="n">
        <f aca="false">SUM(H33:H34)</f>
        <v>66981.2301369863</v>
      </c>
      <c r="I35" s="195" t="n">
        <f aca="false">H35/1.47</f>
        <v>45565.462678222</v>
      </c>
      <c r="J35" s="84" t="n">
        <f aca="false">10%*H35</f>
        <v>6698.12301369863</v>
      </c>
      <c r="K35" s="195" t="n">
        <f aca="false">J35/1.47</f>
        <v>4556.5462678222</v>
      </c>
      <c r="L35" s="82" t="n">
        <f aca="false">H35-J35</f>
        <v>60283.1071232877</v>
      </c>
      <c r="M35" s="195" t="n">
        <f aca="false">L35/1.47</f>
        <v>41008.9164103998</v>
      </c>
      <c r="N35" s="88"/>
      <c r="O35" s="75" t="n">
        <f aca="false">-L35</f>
        <v>-60283.1071232877</v>
      </c>
      <c r="P35" s="139" t="n">
        <f aca="false">O35/1.47</f>
        <v>-41008.9164103998</v>
      </c>
      <c r="Q35" s="75" t="n">
        <f aca="false">L35</f>
        <v>60283.1071232877</v>
      </c>
      <c r="R35" s="139" t="n">
        <f aca="false">Q35/1.47</f>
        <v>41008.9164103998</v>
      </c>
      <c r="S35" s="75" t="n">
        <f aca="false">L35+O35</f>
        <v>0</v>
      </c>
      <c r="T35" s="75" t="n">
        <f aca="false">T34+N35+S35</f>
        <v>8321000</v>
      </c>
      <c r="U35" s="145" t="n">
        <f aca="false">U34+N35</f>
        <v>8321000</v>
      </c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</row>
    <row r="36" customFormat="false" ht="12" hidden="true" customHeight="false" outlineLevel="0" collapsed="false">
      <c r="A36" s="143" t="s">
        <v>35</v>
      </c>
      <c r="B36" s="77" t="n">
        <v>17</v>
      </c>
      <c r="C36" s="77"/>
      <c r="D36" s="78"/>
      <c r="E36" s="79" t="n">
        <v>0.099</v>
      </c>
      <c r="F36" s="80"/>
      <c r="G36" s="81"/>
      <c r="H36" s="138" t="n">
        <f aca="false">T36*E36*B36/365</f>
        <v>38367.7890410959</v>
      </c>
      <c r="I36" s="89"/>
      <c r="J36" s="84"/>
      <c r="K36" s="84"/>
      <c r="L36" s="82"/>
      <c r="M36" s="84"/>
      <c r="N36" s="88"/>
      <c r="O36" s="89"/>
      <c r="P36" s="81"/>
      <c r="Q36" s="81"/>
      <c r="R36" s="81"/>
      <c r="S36" s="89"/>
      <c r="T36" s="75" t="n">
        <f aca="false">T35+N36+S36</f>
        <v>8321000</v>
      </c>
      <c r="U36" s="145" t="n">
        <f aca="false">U35+N36</f>
        <v>8321000</v>
      </c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</row>
    <row r="37" customFormat="false" ht="12" hidden="true" customHeight="false" outlineLevel="0" collapsed="false">
      <c r="A37" s="143" t="s">
        <v>36</v>
      </c>
      <c r="B37" s="77" t="n">
        <v>13</v>
      </c>
      <c r="C37" s="77"/>
      <c r="D37" s="78"/>
      <c r="E37" s="79" t="n">
        <v>0.099</v>
      </c>
      <c r="F37" s="80"/>
      <c r="G37" s="81"/>
      <c r="H37" s="138" t="n">
        <f aca="false">T37*E37*B37/365</f>
        <v>38680.5205479452</v>
      </c>
      <c r="I37" s="89"/>
      <c r="J37" s="84"/>
      <c r="K37" s="84"/>
      <c r="L37" s="82"/>
      <c r="M37" s="84"/>
      <c r="N37" s="88" t="n">
        <v>2649000</v>
      </c>
      <c r="O37" s="89"/>
      <c r="P37" s="81"/>
      <c r="Q37" s="81"/>
      <c r="R37" s="81"/>
      <c r="S37" s="89"/>
      <c r="T37" s="75" t="n">
        <f aca="false">T36+N37+S37</f>
        <v>10970000</v>
      </c>
      <c r="U37" s="145" t="n">
        <f aca="false">U36+N37</f>
        <v>10970000</v>
      </c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</row>
    <row r="38" customFormat="false" ht="12" hidden="true" customHeight="false" outlineLevel="0" collapsed="false">
      <c r="A38" s="153" t="s">
        <v>37</v>
      </c>
      <c r="B38" s="148" t="n">
        <f aca="false">SUM(B36:B37)</f>
        <v>30</v>
      </c>
      <c r="C38" s="77"/>
      <c r="D38" s="78"/>
      <c r="E38" s="79"/>
      <c r="F38" s="80"/>
      <c r="G38" s="81"/>
      <c r="H38" s="123" t="n">
        <f aca="false">SUM(H36:H37)</f>
        <v>77048.3095890411</v>
      </c>
      <c r="I38" s="195" t="n">
        <f aca="false">H38/1.47</f>
        <v>52413.8160469667</v>
      </c>
      <c r="J38" s="84" t="n">
        <f aca="false">10%*H38</f>
        <v>7704.83095890411</v>
      </c>
      <c r="K38" s="195" t="n">
        <f aca="false">J38/1.47</f>
        <v>5241.38160469667</v>
      </c>
      <c r="L38" s="82" t="n">
        <f aca="false">H38-J38</f>
        <v>69343.478630137</v>
      </c>
      <c r="M38" s="195" t="n">
        <f aca="false">L38/1.47</f>
        <v>47172.4344422701</v>
      </c>
      <c r="N38" s="88"/>
      <c r="O38" s="75" t="n">
        <f aca="false">-L38</f>
        <v>-69343.478630137</v>
      </c>
      <c r="P38" s="139" t="n">
        <f aca="false">O38/1.47</f>
        <v>-47172.4344422701</v>
      </c>
      <c r="Q38" s="75" t="n">
        <f aca="false">L38</f>
        <v>69343.478630137</v>
      </c>
      <c r="R38" s="139" t="n">
        <f aca="false">Q38/1.47</f>
        <v>47172.4344422701</v>
      </c>
      <c r="S38" s="75" t="n">
        <f aca="false">L38+O38</f>
        <v>0</v>
      </c>
      <c r="T38" s="75" t="n">
        <f aca="false">T37+N38+S38</f>
        <v>10970000</v>
      </c>
      <c r="U38" s="145" t="n">
        <f aca="false">U37+N38</f>
        <v>10970000</v>
      </c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  <c r="IW38" s="69"/>
    </row>
    <row r="39" customFormat="false" ht="12" hidden="true" customHeight="false" outlineLevel="0" collapsed="false">
      <c r="A39" s="143" t="s">
        <v>38</v>
      </c>
      <c r="B39" s="77" t="n">
        <v>27</v>
      </c>
      <c r="C39" s="77"/>
      <c r="D39" s="78"/>
      <c r="E39" s="79" t="n">
        <v>0.099</v>
      </c>
      <c r="F39" s="80"/>
      <c r="G39" s="81"/>
      <c r="H39" s="138" t="n">
        <f aca="false">T39*E39*B39/365</f>
        <v>80336.4657534247</v>
      </c>
      <c r="I39" s="89"/>
      <c r="J39" s="84"/>
      <c r="K39" s="84"/>
      <c r="L39" s="82"/>
      <c r="M39" s="84"/>
      <c r="N39" s="88"/>
      <c r="O39" s="89"/>
      <c r="P39" s="81"/>
      <c r="Q39" s="81"/>
      <c r="R39" s="81"/>
      <c r="S39" s="89"/>
      <c r="T39" s="75" t="n">
        <f aca="false">T38+N39+S39</f>
        <v>10970000</v>
      </c>
      <c r="U39" s="145" t="n">
        <f aca="false">U38+N39</f>
        <v>10970000</v>
      </c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</row>
    <row r="40" customFormat="false" ht="12" hidden="true" customHeight="false" outlineLevel="0" collapsed="false">
      <c r="A40" s="154" t="s">
        <v>39</v>
      </c>
      <c r="B40" s="77" t="n">
        <v>4</v>
      </c>
      <c r="C40" s="148"/>
      <c r="D40" s="149"/>
      <c r="E40" s="79" t="n">
        <v>0.099</v>
      </c>
      <c r="F40" s="80"/>
      <c r="G40" s="81"/>
      <c r="H40" s="138" t="n">
        <f aca="false">T40*E40*B40/365</f>
        <v>12986.6301369863</v>
      </c>
      <c r="I40" s="84"/>
      <c r="J40" s="84"/>
      <c r="K40" s="84"/>
      <c r="L40" s="82"/>
      <c r="M40" s="84"/>
      <c r="N40" s="75" t="n">
        <v>1000000</v>
      </c>
      <c r="O40" s="89"/>
      <c r="P40" s="81"/>
      <c r="Q40" s="81"/>
      <c r="R40" s="81"/>
      <c r="S40" s="89"/>
      <c r="T40" s="75" t="n">
        <f aca="false">T39+N40+S40</f>
        <v>11970000</v>
      </c>
      <c r="U40" s="145" t="n">
        <f aca="false">U39+N40</f>
        <v>11970000</v>
      </c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</row>
    <row r="41" customFormat="false" ht="12" hidden="true" customHeight="false" outlineLevel="0" collapsed="false">
      <c r="A41" s="147" t="s">
        <v>40</v>
      </c>
      <c r="B41" s="148" t="n">
        <f aca="false">SUM(B39:B40)</f>
        <v>31</v>
      </c>
      <c r="C41" s="148"/>
      <c r="D41" s="149"/>
      <c r="E41" s="150"/>
      <c r="F41" s="151"/>
      <c r="G41" s="119"/>
      <c r="H41" s="123" t="n">
        <f aca="false">SUM(H39:H40)</f>
        <v>93323.095890411</v>
      </c>
      <c r="I41" s="195" t="n">
        <f aca="false">H41/1.47</f>
        <v>63485.0992451775</v>
      </c>
      <c r="J41" s="84" t="n">
        <f aca="false">10%*H41</f>
        <v>9332.3095890411</v>
      </c>
      <c r="K41" s="195" t="n">
        <f aca="false">J41/1.47</f>
        <v>6348.50992451775</v>
      </c>
      <c r="L41" s="82" t="n">
        <f aca="false">H41-J41</f>
        <v>83990.7863013699</v>
      </c>
      <c r="M41" s="195" t="n">
        <f aca="false">L41/1.47</f>
        <v>57136.5893206598</v>
      </c>
      <c r="N41" s="84"/>
      <c r="O41" s="75" t="n">
        <f aca="false">-L41</f>
        <v>-83990.7863013699</v>
      </c>
      <c r="P41" s="139" t="n">
        <f aca="false">O41/1.47</f>
        <v>-57136.5893206598</v>
      </c>
      <c r="Q41" s="75" t="n">
        <f aca="false">L41</f>
        <v>83990.7863013699</v>
      </c>
      <c r="R41" s="139" t="n">
        <f aca="false">Q41/1.47</f>
        <v>57136.5893206598</v>
      </c>
      <c r="S41" s="75" t="n">
        <f aca="false">L41+O41</f>
        <v>0</v>
      </c>
      <c r="T41" s="75" t="n">
        <f aca="false">T40+N41+S41</f>
        <v>11970000</v>
      </c>
      <c r="U41" s="145" t="n">
        <f aca="false">U40+N41</f>
        <v>11970000</v>
      </c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</row>
    <row r="42" customFormat="false" ht="12" hidden="true" customHeight="false" outlineLevel="0" collapsed="false">
      <c r="A42" s="154" t="s">
        <v>41</v>
      </c>
      <c r="B42" s="77" t="n">
        <v>30</v>
      </c>
      <c r="C42" s="148"/>
      <c r="D42" s="149"/>
      <c r="E42" s="79" t="n">
        <v>0.099</v>
      </c>
      <c r="F42" s="151"/>
      <c r="G42" s="119"/>
      <c r="H42" s="138" t="n">
        <f aca="false">T42*E42*B42/365</f>
        <v>97399.7260273973</v>
      </c>
      <c r="I42" s="84"/>
      <c r="J42" s="84"/>
      <c r="K42" s="82"/>
      <c r="L42" s="82"/>
      <c r="M42" s="82"/>
      <c r="N42" s="84"/>
      <c r="O42" s="89"/>
      <c r="P42" s="81"/>
      <c r="Q42" s="81"/>
      <c r="R42" s="81"/>
      <c r="S42" s="89"/>
      <c r="T42" s="75" t="n">
        <f aca="false">T41+N42+S42</f>
        <v>11970000</v>
      </c>
      <c r="U42" s="145" t="n">
        <f aca="false">U41+N42</f>
        <v>11970000</v>
      </c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</row>
    <row r="43" customFormat="false" ht="12" hidden="true" customHeight="false" outlineLevel="0" collapsed="false">
      <c r="A43" s="147" t="s">
        <v>42</v>
      </c>
      <c r="B43" s="148" t="n">
        <v>30</v>
      </c>
      <c r="C43" s="148"/>
      <c r="D43" s="149"/>
      <c r="E43" s="79" t="s">
        <v>43</v>
      </c>
      <c r="F43" s="151"/>
      <c r="G43" s="119"/>
      <c r="H43" s="123" t="n">
        <f aca="false">SUM(H42)</f>
        <v>97399.7260273973</v>
      </c>
      <c r="I43" s="195" t="n">
        <f aca="false">H43/1.47</f>
        <v>66258.3170254403</v>
      </c>
      <c r="J43" s="84" t="n">
        <f aca="false">10%*H43</f>
        <v>9739.97260273973</v>
      </c>
      <c r="K43" s="195" t="n">
        <f aca="false">J43/1.47</f>
        <v>6625.83170254403</v>
      </c>
      <c r="L43" s="82" t="n">
        <f aca="false">H43-J43</f>
        <v>87659.7534246575</v>
      </c>
      <c r="M43" s="195" t="n">
        <f aca="false">L43/1.47</f>
        <v>59632.4853228963</v>
      </c>
      <c r="N43" s="84"/>
      <c r="O43" s="75" t="n">
        <f aca="false">-L43</f>
        <v>-87659.7534246575</v>
      </c>
      <c r="P43" s="139" t="n">
        <f aca="false">O43/1.47</f>
        <v>-59632.4853228963</v>
      </c>
      <c r="Q43" s="75" t="n">
        <f aca="false">L43</f>
        <v>87659.7534246575</v>
      </c>
      <c r="R43" s="139" t="n">
        <f aca="false">Q43/1.47</f>
        <v>59632.4853228963</v>
      </c>
      <c r="S43" s="75" t="n">
        <f aca="false">L43+O43</f>
        <v>0</v>
      </c>
      <c r="T43" s="75" t="n">
        <f aca="false">T42+N43+S43</f>
        <v>11970000</v>
      </c>
      <c r="U43" s="145" t="n">
        <f aca="false">U42+N43</f>
        <v>11970000</v>
      </c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</row>
    <row r="44" customFormat="false" ht="12" hidden="true" customHeight="false" outlineLevel="0" collapsed="false">
      <c r="A44" s="154" t="s">
        <v>44</v>
      </c>
      <c r="B44" s="77" t="n">
        <v>3</v>
      </c>
      <c r="C44" s="148"/>
      <c r="D44" s="149"/>
      <c r="E44" s="79" t="n">
        <v>0.099</v>
      </c>
      <c r="F44" s="151"/>
      <c r="G44" s="119"/>
      <c r="H44" s="138" t="n">
        <f aca="false">T44*E44*B44/365</f>
        <v>9739.97260273973</v>
      </c>
      <c r="I44" s="84"/>
      <c r="J44" s="84"/>
      <c r="K44" s="84"/>
      <c r="L44" s="82"/>
      <c r="M44" s="84"/>
      <c r="N44" s="84"/>
      <c r="O44" s="89"/>
      <c r="P44" s="81"/>
      <c r="Q44" s="81"/>
      <c r="R44" s="81"/>
      <c r="S44" s="89"/>
      <c r="T44" s="75" t="n">
        <f aca="false">T43+N44+S44</f>
        <v>11970000</v>
      </c>
      <c r="U44" s="145" t="n">
        <f aca="false">U43+N44</f>
        <v>11970000</v>
      </c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  <c r="IW44" s="69"/>
    </row>
    <row r="45" customFormat="false" ht="12" hidden="true" customHeight="false" outlineLevel="0" collapsed="false">
      <c r="A45" s="154" t="s">
        <v>45</v>
      </c>
      <c r="B45" s="77" t="n">
        <v>17</v>
      </c>
      <c r="C45" s="148"/>
      <c r="D45" s="149"/>
      <c r="E45" s="79" t="n">
        <v>0.099</v>
      </c>
      <c r="F45" s="151"/>
      <c r="G45" s="119"/>
      <c r="H45" s="138" t="n">
        <f aca="false">T45*E45*B45/365</f>
        <v>63031.8082191781</v>
      </c>
      <c r="I45" s="84"/>
      <c r="J45" s="84"/>
      <c r="K45" s="84"/>
      <c r="L45" s="82"/>
      <c r="M45" s="84"/>
      <c r="N45" s="75" t="n">
        <v>1700000</v>
      </c>
      <c r="O45" s="89"/>
      <c r="P45" s="81"/>
      <c r="Q45" s="81"/>
      <c r="R45" s="81"/>
      <c r="S45" s="89"/>
      <c r="T45" s="75" t="n">
        <f aca="false">T44+N45+S45</f>
        <v>13670000</v>
      </c>
      <c r="U45" s="145" t="n">
        <f aca="false">U44+N45</f>
        <v>13670000</v>
      </c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</row>
    <row r="46" customFormat="false" ht="12" hidden="true" customHeight="false" outlineLevel="0" collapsed="false">
      <c r="A46" s="154" t="s">
        <v>46</v>
      </c>
      <c r="B46" s="77" t="n">
        <v>11</v>
      </c>
      <c r="C46" s="148"/>
      <c r="D46" s="149"/>
      <c r="E46" s="79" t="n">
        <v>0.099</v>
      </c>
      <c r="F46" s="151"/>
      <c r="G46" s="119"/>
      <c r="H46" s="138" t="n">
        <f aca="false">T46*E46*B46/365</f>
        <v>43768.8493150685</v>
      </c>
      <c r="I46" s="84"/>
      <c r="J46" s="84"/>
      <c r="K46" s="84"/>
      <c r="L46" s="82"/>
      <c r="M46" s="84"/>
      <c r="N46" s="75" t="n">
        <v>1000000</v>
      </c>
      <c r="O46" s="89"/>
      <c r="P46" s="81"/>
      <c r="Q46" s="81"/>
      <c r="R46" s="81"/>
      <c r="S46" s="89"/>
      <c r="T46" s="75" t="n">
        <f aca="false">T45+N46+S46</f>
        <v>14670000</v>
      </c>
      <c r="U46" s="145" t="n">
        <f aca="false">U45+N46</f>
        <v>14670000</v>
      </c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</row>
    <row r="47" customFormat="false" ht="12" hidden="true" customHeight="false" outlineLevel="0" collapsed="false">
      <c r="A47" s="147" t="s">
        <v>47</v>
      </c>
      <c r="B47" s="148" t="n">
        <f aca="false">SUM(B44:B46)</f>
        <v>31</v>
      </c>
      <c r="C47" s="148"/>
      <c r="D47" s="149"/>
      <c r="E47" s="79"/>
      <c r="F47" s="151"/>
      <c r="G47" s="119"/>
      <c r="H47" s="123" t="n">
        <f aca="false">SUM(H44:H46)</f>
        <v>116540.630136986</v>
      </c>
      <c r="I47" s="195" t="n">
        <f aca="false">H47/1.47</f>
        <v>79279.3402292424</v>
      </c>
      <c r="J47" s="84" t="n">
        <f aca="false">10%*H47</f>
        <v>11654.0630136986</v>
      </c>
      <c r="K47" s="195" t="n">
        <f aca="false">J47/1.47</f>
        <v>7927.93402292424</v>
      </c>
      <c r="L47" s="82" t="n">
        <f aca="false">H47-J47</f>
        <v>104886.567123288</v>
      </c>
      <c r="M47" s="195" t="n">
        <f aca="false">L47/1.47</f>
        <v>71351.4062063182</v>
      </c>
      <c r="N47" s="75"/>
      <c r="O47" s="75" t="n">
        <f aca="false">-L47</f>
        <v>-104886.567123288</v>
      </c>
      <c r="P47" s="139" t="n">
        <f aca="false">O47/1.47</f>
        <v>-71351.4062063182</v>
      </c>
      <c r="Q47" s="75" t="n">
        <f aca="false">L47</f>
        <v>104886.567123288</v>
      </c>
      <c r="R47" s="139" t="n">
        <f aca="false">Q47/1.47</f>
        <v>71351.4062063182</v>
      </c>
      <c r="S47" s="75" t="n">
        <f aca="false">L47+O47</f>
        <v>0</v>
      </c>
      <c r="T47" s="75" t="n">
        <f aca="false">T46+N47+S47</f>
        <v>14670000</v>
      </c>
      <c r="U47" s="145" t="n">
        <f aca="false">U46+N47</f>
        <v>14670000</v>
      </c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</row>
    <row r="48" customFormat="false" ht="12" hidden="false" customHeight="false" outlineLevel="0" collapsed="false">
      <c r="A48" s="154" t="s">
        <v>48</v>
      </c>
      <c r="B48" s="77" t="n">
        <v>31</v>
      </c>
      <c r="C48" s="148"/>
      <c r="D48" s="149"/>
      <c r="E48" s="79" t="n">
        <v>0.099</v>
      </c>
      <c r="F48" s="151"/>
      <c r="G48" s="119"/>
      <c r="H48" s="138" t="n">
        <f aca="false">T48*E48*B48/365</f>
        <v>123348.575342466</v>
      </c>
      <c r="I48" s="84"/>
      <c r="J48" s="84"/>
      <c r="K48" s="82"/>
      <c r="L48" s="82"/>
      <c r="M48" s="82"/>
      <c r="N48" s="75"/>
      <c r="O48" s="89"/>
      <c r="P48" s="81"/>
      <c r="Q48" s="81"/>
      <c r="R48" s="81"/>
      <c r="S48" s="89"/>
      <c r="T48" s="75" t="n">
        <f aca="false">T47+N48+S48</f>
        <v>14670000</v>
      </c>
      <c r="U48" s="75" t="n">
        <f aca="false">U47+N48</f>
        <v>14670000</v>
      </c>
      <c r="V48" s="145" t="n">
        <f aca="false">U48/1.47</f>
        <v>9979591.83673469</v>
      </c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  <c r="IU48" s="69"/>
      <c r="IV48" s="69"/>
      <c r="IW48" s="69"/>
    </row>
    <row r="49" customFormat="false" ht="12" hidden="false" customHeight="false" outlineLevel="0" collapsed="false">
      <c r="A49" s="147" t="s">
        <v>49</v>
      </c>
      <c r="B49" s="148" t="n">
        <f aca="false">B48</f>
        <v>31</v>
      </c>
      <c r="C49" s="148"/>
      <c r="D49" s="149"/>
      <c r="E49" s="79"/>
      <c r="F49" s="151"/>
      <c r="G49" s="119"/>
      <c r="H49" s="123" t="n">
        <f aca="false">SUM(H48)</f>
        <v>123348.575342466</v>
      </c>
      <c r="I49" s="195" t="n">
        <f aca="false">H49/1.47</f>
        <v>83910.5954710651</v>
      </c>
      <c r="J49" s="84" t="n">
        <f aca="false">10%*H49</f>
        <v>12334.8575342466</v>
      </c>
      <c r="K49" s="195" t="n">
        <f aca="false">J49/1.47</f>
        <v>8391.05954710652</v>
      </c>
      <c r="L49" s="82" t="n">
        <f aca="false">H49-J49</f>
        <v>111013.717808219</v>
      </c>
      <c r="M49" s="195" t="n">
        <f aca="false">L49/1.47</f>
        <v>75519.5359239586</v>
      </c>
      <c r="N49" s="75"/>
      <c r="O49" s="75" t="n">
        <f aca="false">-L49</f>
        <v>-111013.717808219</v>
      </c>
      <c r="P49" s="139" t="n">
        <f aca="false">O49/1.47</f>
        <v>-75519.5359239586</v>
      </c>
      <c r="Q49" s="75" t="n">
        <f aca="false">L49</f>
        <v>111013.717808219</v>
      </c>
      <c r="R49" s="139" t="n">
        <f aca="false">Q49/1.47</f>
        <v>75519.5359239586</v>
      </c>
      <c r="S49" s="75" t="n">
        <f aca="false">L49+O49</f>
        <v>0</v>
      </c>
      <c r="T49" s="75" t="n">
        <f aca="false">T48+N49+S49</f>
        <v>14670000</v>
      </c>
      <c r="U49" s="75" t="n">
        <f aca="false">U48+N49</f>
        <v>14670000</v>
      </c>
      <c r="V49" s="145" t="n">
        <f aca="false">V48+N49/1.47</f>
        <v>9979591.83673469</v>
      </c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  <c r="IW49" s="69"/>
    </row>
    <row r="50" customFormat="false" ht="12.75" hidden="false" customHeight="false" outlineLevel="0" collapsed="false">
      <c r="A50" s="154" t="s">
        <v>50</v>
      </c>
      <c r="B50" s="77" t="n">
        <v>28</v>
      </c>
      <c r="C50" s="148"/>
      <c r="D50" s="149"/>
      <c r="E50" s="79" t="n">
        <v>0.099</v>
      </c>
      <c r="F50" s="151"/>
      <c r="G50" s="119"/>
      <c r="H50" s="138" t="n">
        <f aca="false">T50*E50*B50/365</f>
        <v>111411.616438356</v>
      </c>
      <c r="I50" s="84"/>
      <c r="J50" s="84"/>
      <c r="K50" s="84"/>
      <c r="L50" s="82"/>
      <c r="M50" s="84"/>
      <c r="N50" s="75"/>
      <c r="O50" s="89"/>
      <c r="P50" s="139"/>
      <c r="Q50" s="75"/>
      <c r="R50" s="75"/>
      <c r="S50" s="146"/>
      <c r="T50" s="75" t="n">
        <f aca="false">T49+N50+S50</f>
        <v>14670000</v>
      </c>
      <c r="U50" s="75" t="n">
        <f aca="false">U49+N50</f>
        <v>14670000</v>
      </c>
      <c r="V50" s="145" t="n">
        <f aca="false">V49+N50/1.47</f>
        <v>9979591.83673469</v>
      </c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  <c r="IW50" s="69"/>
    </row>
    <row r="51" customFormat="false" ht="12" hidden="false" customHeight="false" outlineLevel="0" collapsed="false">
      <c r="A51" s="147" t="s">
        <v>51</v>
      </c>
      <c r="B51" s="148" t="n">
        <f aca="false">B50</f>
        <v>28</v>
      </c>
      <c r="C51" s="148"/>
      <c r="D51" s="149"/>
      <c r="E51" s="79"/>
      <c r="F51" s="151"/>
      <c r="G51" s="119"/>
      <c r="H51" s="123" t="n">
        <f aca="false">SUM(H50)</f>
        <v>111411.616438356</v>
      </c>
      <c r="I51" s="195" t="n">
        <f aca="false">H51/1.47</f>
        <v>75790.2152641879</v>
      </c>
      <c r="J51" s="84" t="n">
        <f aca="false">10%*H51</f>
        <v>11141.1616438356</v>
      </c>
      <c r="K51" s="195" t="n">
        <f aca="false">J51/1.47</f>
        <v>7579.02152641879</v>
      </c>
      <c r="L51" s="82" t="n">
        <f aca="false">H51-J51</f>
        <v>100270.454794521</v>
      </c>
      <c r="M51" s="195" t="n">
        <f aca="false">L51/1.47</f>
        <v>68211.1937377691</v>
      </c>
      <c r="N51" s="69"/>
      <c r="O51" s="95" t="n">
        <v>0</v>
      </c>
      <c r="P51" s="139" t="n">
        <f aca="false">O51/1.47</f>
        <v>0</v>
      </c>
      <c r="Q51" s="75" t="n">
        <f aca="false">L51</f>
        <v>100270.454794521</v>
      </c>
      <c r="R51" s="139" t="n">
        <f aca="false">Q51/1.47</f>
        <v>68211.1937377691</v>
      </c>
      <c r="S51" s="75" t="n">
        <f aca="false">L51+O51</f>
        <v>100270.454794521</v>
      </c>
      <c r="T51" s="75" t="n">
        <f aca="false">T50+N51+S51</f>
        <v>14770270.4547945</v>
      </c>
      <c r="U51" s="75" t="n">
        <f aca="false">U50+N51</f>
        <v>14670000</v>
      </c>
      <c r="V51" s="145" t="n">
        <f aca="false">V50+N51/1.47</f>
        <v>9979591.83673469</v>
      </c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</row>
    <row r="52" customFormat="false" ht="12" hidden="false" customHeight="false" outlineLevel="0" collapsed="false">
      <c r="A52" s="154" t="s">
        <v>52</v>
      </c>
      <c r="B52" s="77" t="n">
        <v>31</v>
      </c>
      <c r="C52" s="148"/>
      <c r="D52" s="149"/>
      <c r="E52" s="79" t="n">
        <v>0.099</v>
      </c>
      <c r="F52" s="151"/>
      <c r="G52" s="119"/>
      <c r="H52" s="138" t="n">
        <f aca="false">T52*E52*B52/365</f>
        <v>124191.671303464</v>
      </c>
      <c r="I52" s="84"/>
      <c r="J52" s="84"/>
      <c r="K52" s="84"/>
      <c r="L52" s="82"/>
      <c r="M52" s="84"/>
      <c r="N52" s="69"/>
      <c r="O52" s="95"/>
      <c r="P52" s="139"/>
      <c r="Q52" s="75"/>
      <c r="R52" s="75"/>
      <c r="S52" s="75"/>
      <c r="T52" s="75" t="n">
        <f aca="false">T51+N52+S52</f>
        <v>14770270.4547945</v>
      </c>
      <c r="U52" s="75" t="n">
        <f aca="false">U51+N52</f>
        <v>14670000</v>
      </c>
      <c r="V52" s="145" t="n">
        <f aca="false">V51+N52/1.47</f>
        <v>9979591.83673469</v>
      </c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  <c r="IW52" s="69"/>
    </row>
    <row r="53" customFormat="false" ht="12" hidden="false" customHeight="false" outlineLevel="0" collapsed="false">
      <c r="A53" s="147" t="s">
        <v>53</v>
      </c>
      <c r="B53" s="148" t="n">
        <f aca="false">B52</f>
        <v>31</v>
      </c>
      <c r="C53" s="148"/>
      <c r="D53" s="149"/>
      <c r="E53" s="79"/>
      <c r="F53" s="151"/>
      <c r="G53" s="119"/>
      <c r="H53" s="123" t="n">
        <f aca="false">H52</f>
        <v>124191.671303464</v>
      </c>
      <c r="I53" s="195" t="n">
        <f aca="false">H53/1.47</f>
        <v>84484.1301384109</v>
      </c>
      <c r="J53" s="84" t="n">
        <f aca="false">10%*H53</f>
        <v>12419.1671303464</v>
      </c>
      <c r="K53" s="195" t="n">
        <f aca="false">J53/1.47</f>
        <v>8448.4130138411</v>
      </c>
      <c r="L53" s="82" t="n">
        <f aca="false">H53-J53</f>
        <v>111772.504173118</v>
      </c>
      <c r="M53" s="195" t="n">
        <f aca="false">L53/1.47</f>
        <v>76035.7171245698</v>
      </c>
      <c r="N53" s="69"/>
      <c r="O53" s="95" t="n">
        <v>0</v>
      </c>
      <c r="P53" s="139" t="n">
        <f aca="false">O53/1.47</f>
        <v>0</v>
      </c>
      <c r="Q53" s="75" t="n">
        <f aca="false">Q51+S53</f>
        <v>212042.958967638</v>
      </c>
      <c r="R53" s="139" t="n">
        <f aca="false">Q53/1.47</f>
        <v>144246.910862339</v>
      </c>
      <c r="S53" s="75" t="n">
        <f aca="false">L53+O53</f>
        <v>111772.504173118</v>
      </c>
      <c r="T53" s="75" t="n">
        <f aca="false">T52+N53+S53</f>
        <v>14882042.9589676</v>
      </c>
      <c r="U53" s="75" t="n">
        <f aca="false">U52+N53</f>
        <v>14670000</v>
      </c>
      <c r="V53" s="145" t="n">
        <f aca="false">V52+N53/1.47</f>
        <v>9979591.83673469</v>
      </c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  <c r="IW53" s="69"/>
    </row>
    <row r="54" customFormat="false" ht="12" hidden="false" customHeight="false" outlineLevel="0" collapsed="false">
      <c r="A54" s="154" t="s">
        <v>54</v>
      </c>
      <c r="B54" s="77" t="n">
        <v>30</v>
      </c>
      <c r="C54" s="148"/>
      <c r="D54" s="149"/>
      <c r="E54" s="79" t="n">
        <v>0.099</v>
      </c>
      <c r="F54" s="151"/>
      <c r="G54" s="119"/>
      <c r="H54" s="138" t="n">
        <f aca="false">T54*E54*B54/365</f>
        <v>121094.979693517</v>
      </c>
      <c r="I54" s="84"/>
      <c r="J54" s="84"/>
      <c r="K54" s="84"/>
      <c r="L54" s="82"/>
      <c r="M54" s="84"/>
      <c r="N54" s="69"/>
      <c r="O54" s="95"/>
      <c r="P54" s="81"/>
      <c r="Q54" s="81"/>
      <c r="R54" s="81"/>
      <c r="S54" s="75"/>
      <c r="T54" s="75" t="n">
        <f aca="false">T53+N54+S54</f>
        <v>14882042.9589676</v>
      </c>
      <c r="U54" s="75" t="n">
        <f aca="false">U53+N54</f>
        <v>14670000</v>
      </c>
      <c r="V54" s="145" t="n">
        <f aca="false">V53+N54/1.47</f>
        <v>9979591.83673469</v>
      </c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  <c r="IW54" s="69"/>
    </row>
    <row r="55" customFormat="false" ht="12" hidden="false" customHeight="false" outlineLevel="0" collapsed="false">
      <c r="A55" s="147" t="s">
        <v>55</v>
      </c>
      <c r="B55" s="148" t="n">
        <f aca="false">B54</f>
        <v>30</v>
      </c>
      <c r="C55" s="148"/>
      <c r="D55" s="149"/>
      <c r="E55" s="79"/>
      <c r="F55" s="151"/>
      <c r="G55" s="119"/>
      <c r="H55" s="123" t="n">
        <f aca="false">H54</f>
        <v>121094.979693517</v>
      </c>
      <c r="I55" s="195" t="n">
        <f aca="false">H55/1.47</f>
        <v>82377.5372064745</v>
      </c>
      <c r="J55" s="84" t="n">
        <f aca="false">10%*H55</f>
        <v>12109.4979693517</v>
      </c>
      <c r="K55" s="195" t="n">
        <f aca="false">J55/1.47</f>
        <v>8237.75372064745</v>
      </c>
      <c r="L55" s="82" t="n">
        <f aca="false">H55-J55</f>
        <v>108985.481724166</v>
      </c>
      <c r="M55" s="195" t="n">
        <f aca="false">L55/1.47</f>
        <v>74139.783485827</v>
      </c>
      <c r="N55" s="69"/>
      <c r="O55" s="95" t="n">
        <v>0</v>
      </c>
      <c r="P55" s="139" t="n">
        <f aca="false">O55/1.47</f>
        <v>0</v>
      </c>
      <c r="Q55" s="75" t="n">
        <f aca="false">Q53+S55</f>
        <v>321028.440691804</v>
      </c>
      <c r="R55" s="139" t="n">
        <f aca="false">Q55/1.47</f>
        <v>218386.694348166</v>
      </c>
      <c r="S55" s="75" t="n">
        <f aca="false">L55+O55</f>
        <v>108985.481724166</v>
      </c>
      <c r="T55" s="75" t="n">
        <f aca="false">T54+N55+S55</f>
        <v>14991028.4406918</v>
      </c>
      <c r="U55" s="75" t="n">
        <f aca="false">U54+N55</f>
        <v>14670000</v>
      </c>
      <c r="V55" s="145" t="n">
        <f aca="false">V54+N55/1.47</f>
        <v>9979591.83673469</v>
      </c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  <c r="IW55" s="69"/>
    </row>
    <row r="56" customFormat="false" ht="12" hidden="false" customHeight="false" outlineLevel="0" collapsed="false">
      <c r="A56" s="154" t="s">
        <v>56</v>
      </c>
      <c r="B56" s="77" t="n">
        <v>31</v>
      </c>
      <c r="C56" s="148"/>
      <c r="D56" s="149"/>
      <c r="E56" s="79" t="n">
        <v>0.099</v>
      </c>
      <c r="F56" s="151"/>
      <c r="G56" s="119"/>
      <c r="H56" s="138" t="n">
        <f aca="false">T56*E56*B56/365</f>
        <v>126047.8528342</v>
      </c>
      <c r="I56" s="84"/>
      <c r="J56" s="75"/>
      <c r="K56" s="139"/>
      <c r="L56" s="139"/>
      <c r="M56" s="139"/>
      <c r="N56" s="69"/>
      <c r="O56" s="95"/>
      <c r="P56" s="81"/>
      <c r="Q56" s="81"/>
      <c r="R56" s="81"/>
      <c r="S56" s="139"/>
      <c r="T56" s="75" t="n">
        <f aca="false">T55+N56+S56</f>
        <v>14991028.4406918</v>
      </c>
      <c r="U56" s="75" t="n">
        <f aca="false">U55+N56</f>
        <v>14670000</v>
      </c>
      <c r="V56" s="145" t="n">
        <f aca="false">V55+N56/1.47</f>
        <v>9979591.83673469</v>
      </c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  <c r="IW56" s="69"/>
    </row>
    <row r="57" customFormat="false" ht="12" hidden="false" customHeight="false" outlineLevel="0" collapsed="false">
      <c r="A57" s="147" t="s">
        <v>57</v>
      </c>
      <c r="B57" s="148" t="n">
        <v>31</v>
      </c>
      <c r="C57" s="148"/>
      <c r="D57" s="149"/>
      <c r="E57" s="79"/>
      <c r="F57" s="151"/>
      <c r="G57" s="119"/>
      <c r="H57" s="123" t="n">
        <f aca="false">H56</f>
        <v>126047.8528342</v>
      </c>
      <c r="I57" s="195" t="n">
        <f aca="false">H57/1.47</f>
        <v>85746.8386627214</v>
      </c>
      <c r="J57" s="84" t="n">
        <f aca="false">10%*H57</f>
        <v>12604.78528342</v>
      </c>
      <c r="K57" s="195" t="n">
        <f aca="false">J57/1.47</f>
        <v>8574.68386627214</v>
      </c>
      <c r="L57" s="82" t="n">
        <f aca="false">H57-J57</f>
        <v>113443.06755078</v>
      </c>
      <c r="M57" s="195" t="n">
        <f aca="false">L57/1.47</f>
        <v>77172.1547964492</v>
      </c>
      <c r="N57" s="69"/>
      <c r="O57" s="95" t="n">
        <v>0</v>
      </c>
      <c r="P57" s="139" t="n">
        <f aca="false">O57/1.47</f>
        <v>0</v>
      </c>
      <c r="Q57" s="75" t="n">
        <f aca="false">Q55+S57</f>
        <v>434471.508242584</v>
      </c>
      <c r="R57" s="139" t="n">
        <f aca="false">Q57/1.47</f>
        <v>295558.849144615</v>
      </c>
      <c r="S57" s="75" t="n">
        <f aca="false">L57+O57</f>
        <v>113443.06755078</v>
      </c>
      <c r="T57" s="75" t="n">
        <f aca="false">T56+N57+S57</f>
        <v>15104471.5082426</v>
      </c>
      <c r="U57" s="75" t="n">
        <f aca="false">U56+N57</f>
        <v>14670000</v>
      </c>
      <c r="V57" s="145" t="n">
        <f aca="false">V56+N57/1.47</f>
        <v>9979591.83673469</v>
      </c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  <c r="IW57" s="69"/>
    </row>
    <row r="58" customFormat="false" ht="12" hidden="false" customHeight="false" outlineLevel="0" collapsed="false">
      <c r="A58" s="154" t="s">
        <v>58</v>
      </c>
      <c r="B58" s="77" t="n">
        <v>30</v>
      </c>
      <c r="C58" s="77"/>
      <c r="D58" s="155"/>
      <c r="E58" s="79" t="n">
        <v>0.099</v>
      </c>
      <c r="F58" s="151"/>
      <c r="G58" s="119"/>
      <c r="H58" s="138" t="n">
        <f aca="false">T58*E58*B58/365</f>
        <v>122904.877752001</v>
      </c>
      <c r="I58" s="75"/>
      <c r="J58" s="75"/>
      <c r="K58" s="75"/>
      <c r="L58" s="139"/>
      <c r="M58" s="84"/>
      <c r="N58" s="69"/>
      <c r="O58" s="95"/>
      <c r="P58" s="81"/>
      <c r="Q58" s="81"/>
      <c r="R58" s="81"/>
      <c r="S58" s="139"/>
      <c r="T58" s="75" t="n">
        <f aca="false">T57+N58+S58</f>
        <v>15104471.5082426</v>
      </c>
      <c r="U58" s="75" t="n">
        <f aca="false">U57+N58</f>
        <v>14670000</v>
      </c>
      <c r="V58" s="145" t="n">
        <f aca="false">V57+N58/1.47</f>
        <v>9979591.83673469</v>
      </c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  <c r="IW58" s="69"/>
    </row>
    <row r="59" customFormat="false" ht="12" hidden="false" customHeight="false" outlineLevel="0" collapsed="false">
      <c r="A59" s="147" t="s">
        <v>59</v>
      </c>
      <c r="B59" s="148" t="n">
        <f aca="false">B58</f>
        <v>30</v>
      </c>
      <c r="C59" s="148"/>
      <c r="D59" s="149"/>
      <c r="E59" s="79"/>
      <c r="F59" s="151"/>
      <c r="G59" s="119"/>
      <c r="H59" s="123" t="n">
        <f aca="false">H58</f>
        <v>122904.877752001</v>
      </c>
      <c r="I59" s="195" t="n">
        <f aca="false">H59/1.47</f>
        <v>83608.7603755111</v>
      </c>
      <c r="J59" s="84" t="n">
        <f aca="false">10%*H59</f>
        <v>12290.4877752001</v>
      </c>
      <c r="K59" s="195" t="n">
        <f aca="false">J59/1.47</f>
        <v>8360.87603755111</v>
      </c>
      <c r="L59" s="82" t="n">
        <f aca="false">H59-J59</f>
        <v>110614.389976801</v>
      </c>
      <c r="M59" s="195" t="n">
        <f aca="false">L59/1.47</f>
        <v>75247.88433796</v>
      </c>
      <c r="N59" s="69"/>
      <c r="O59" s="95" t="n">
        <v>0</v>
      </c>
      <c r="P59" s="139" t="n">
        <f aca="false">O59/1.47</f>
        <v>0</v>
      </c>
      <c r="Q59" s="75" t="n">
        <f aca="false">Q57+S59</f>
        <v>545085.898219385</v>
      </c>
      <c r="R59" s="139" t="n">
        <f aca="false">Q59/1.47</f>
        <v>370806.733482575</v>
      </c>
      <c r="S59" s="75" t="n">
        <f aca="false">L59+O59</f>
        <v>110614.389976801</v>
      </c>
      <c r="T59" s="75" t="n">
        <f aca="false">T58+N59+S59</f>
        <v>15215085.8982194</v>
      </c>
      <c r="U59" s="75" t="n">
        <f aca="false">U58+N59</f>
        <v>14670000</v>
      </c>
      <c r="V59" s="145" t="n">
        <f aca="false">V58+N59/1.47</f>
        <v>9979591.83673469</v>
      </c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  <c r="GX59" s="69"/>
      <c r="GY59" s="69"/>
      <c r="GZ59" s="69"/>
      <c r="HA59" s="69"/>
      <c r="HB59" s="69"/>
      <c r="HC59" s="69"/>
      <c r="HD59" s="69"/>
      <c r="HE59" s="69"/>
      <c r="HF59" s="69"/>
      <c r="HG59" s="69"/>
      <c r="HH59" s="69"/>
      <c r="HI59" s="69"/>
      <c r="HJ59" s="69"/>
      <c r="HK59" s="69"/>
      <c r="HL59" s="69"/>
      <c r="HM59" s="69"/>
      <c r="HN59" s="69"/>
      <c r="HO59" s="69"/>
      <c r="HP59" s="69"/>
      <c r="HQ59" s="69"/>
      <c r="HR59" s="69"/>
      <c r="HS59" s="69"/>
      <c r="HT59" s="69"/>
      <c r="HU59" s="69"/>
      <c r="HV59" s="69"/>
      <c r="HW59" s="69"/>
      <c r="HX59" s="69"/>
      <c r="HY59" s="69"/>
      <c r="HZ59" s="69"/>
      <c r="IA59" s="69"/>
      <c r="IB59" s="69"/>
      <c r="IC59" s="69"/>
      <c r="ID59" s="69"/>
      <c r="IE59" s="69"/>
      <c r="IF59" s="69"/>
      <c r="IG59" s="69"/>
      <c r="IH59" s="69"/>
      <c r="II59" s="69"/>
      <c r="IJ59" s="69"/>
      <c r="IK59" s="69"/>
      <c r="IL59" s="69"/>
      <c r="IM59" s="69"/>
      <c r="IN59" s="69"/>
      <c r="IO59" s="69"/>
      <c r="IP59" s="69"/>
      <c r="IQ59" s="69"/>
      <c r="IR59" s="69"/>
      <c r="IS59" s="69"/>
      <c r="IT59" s="69"/>
      <c r="IU59" s="69"/>
      <c r="IV59" s="69"/>
      <c r="IW59" s="69"/>
    </row>
    <row r="60" customFormat="false" ht="12.75" hidden="false" customHeight="false" outlineLevel="0" collapsed="false">
      <c r="A60" s="154" t="s">
        <v>60</v>
      </c>
      <c r="B60" s="77" t="n">
        <v>31</v>
      </c>
      <c r="C60" s="77"/>
      <c r="D60" s="155"/>
      <c r="E60" s="79" t="n">
        <v>0.099</v>
      </c>
      <c r="F60" s="151"/>
      <c r="G60" s="119"/>
      <c r="H60" s="138" t="n">
        <f aca="false">T60*E60*B60/365</f>
        <v>127931.777045576</v>
      </c>
      <c r="I60" s="84"/>
      <c r="J60" s="84"/>
      <c r="K60" s="84"/>
      <c r="L60" s="82"/>
      <c r="M60" s="84"/>
      <c r="N60" s="139"/>
      <c r="O60" s="95"/>
      <c r="P60" s="139"/>
      <c r="Q60" s="81"/>
      <c r="R60" s="139"/>
      <c r="S60" s="146"/>
      <c r="T60" s="75" t="n">
        <f aca="false">T59+N60+S60</f>
        <v>15215085.8982194</v>
      </c>
      <c r="U60" s="75" t="n">
        <f aca="false">U59+N60</f>
        <v>14670000</v>
      </c>
      <c r="V60" s="145" t="n">
        <f aca="false">V59+N60/1.47</f>
        <v>9979591.83673469</v>
      </c>
      <c r="W60" s="0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  <c r="HN60" s="69"/>
      <c r="HO60" s="69"/>
      <c r="HP60" s="69"/>
      <c r="HQ60" s="69"/>
      <c r="HR60" s="69"/>
      <c r="HS60" s="69"/>
      <c r="HT60" s="69"/>
      <c r="HU60" s="69"/>
      <c r="HV60" s="69"/>
      <c r="HW60" s="69"/>
      <c r="HX60" s="69"/>
      <c r="HY60" s="69"/>
      <c r="HZ60" s="69"/>
      <c r="IA60" s="69"/>
      <c r="IB60" s="69"/>
      <c r="IC60" s="69"/>
      <c r="ID60" s="69"/>
      <c r="IE60" s="69"/>
      <c r="IF60" s="69"/>
      <c r="IG60" s="69"/>
      <c r="IH60" s="69"/>
      <c r="II60" s="69"/>
      <c r="IJ60" s="69"/>
      <c r="IK60" s="69"/>
      <c r="IL60" s="69"/>
      <c r="IM60" s="69"/>
      <c r="IN60" s="69"/>
      <c r="IO60" s="69"/>
      <c r="IP60" s="69"/>
      <c r="IQ60" s="69"/>
      <c r="IR60" s="69"/>
      <c r="IS60" s="69"/>
      <c r="IT60" s="69"/>
      <c r="IU60" s="69"/>
      <c r="IV60" s="69"/>
      <c r="IW60" s="69"/>
    </row>
    <row r="61" customFormat="false" ht="12.75" hidden="false" customHeight="false" outlineLevel="0" collapsed="false">
      <c r="A61" s="147" t="s">
        <v>31</v>
      </c>
      <c r="B61" s="148" t="n">
        <v>31</v>
      </c>
      <c r="C61" s="148"/>
      <c r="D61" s="149"/>
      <c r="E61" s="79"/>
      <c r="F61" s="151"/>
      <c r="G61" s="119"/>
      <c r="H61" s="123" t="n">
        <f aca="false">H60</f>
        <v>127931.777045576</v>
      </c>
      <c r="I61" s="195" t="n">
        <f aca="false">H61/1.47</f>
        <v>87028.4197588953</v>
      </c>
      <c r="J61" s="84" t="n">
        <f aca="false">10%*H61</f>
        <v>12793.1777045576</v>
      </c>
      <c r="K61" s="195" t="n">
        <f aca="false">J61/1.47</f>
        <v>8702.84197588953</v>
      </c>
      <c r="L61" s="82" t="n">
        <f aca="false">H61-J61</f>
        <v>115138.599341019</v>
      </c>
      <c r="M61" s="195" t="n">
        <f aca="false">L61/1.47</f>
        <v>78325.5777830058</v>
      </c>
      <c r="N61" s="139"/>
      <c r="O61" s="95" t="n">
        <v>0</v>
      </c>
      <c r="P61" s="139" t="n">
        <f aca="false">O61/1.47</f>
        <v>0</v>
      </c>
      <c r="Q61" s="75" t="n">
        <f aca="false">Q59+S61</f>
        <v>660224.497560404</v>
      </c>
      <c r="R61" s="139" t="n">
        <f aca="false">Q61/1.47</f>
        <v>449132.311265581</v>
      </c>
      <c r="S61" s="75" t="n">
        <f aca="false">L61+O61</f>
        <v>115138.599341019</v>
      </c>
      <c r="T61" s="75" t="n">
        <f aca="false">T60+N61+S61</f>
        <v>15330224.4975604</v>
      </c>
      <c r="U61" s="75" t="n">
        <f aca="false">U60+N61</f>
        <v>14670000</v>
      </c>
      <c r="V61" s="145" t="n">
        <f aca="false">V60+N61/1.47</f>
        <v>9979591.83673469</v>
      </c>
      <c r="W61" s="0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69"/>
      <c r="FC61" s="69"/>
      <c r="FD61" s="69"/>
      <c r="FE61" s="69"/>
      <c r="FF61" s="69"/>
      <c r="FG61" s="69"/>
      <c r="FH61" s="69"/>
      <c r="FI61" s="69"/>
      <c r="FJ61" s="69"/>
      <c r="FK61" s="69"/>
      <c r="FL61" s="69"/>
      <c r="FM61" s="69"/>
      <c r="FN61" s="69"/>
      <c r="FO61" s="69"/>
      <c r="FP61" s="69"/>
      <c r="FQ61" s="69"/>
      <c r="FR61" s="69"/>
      <c r="FS61" s="69"/>
      <c r="FT61" s="69"/>
      <c r="FU61" s="69"/>
      <c r="FV61" s="69"/>
      <c r="FW61" s="69"/>
      <c r="FX61" s="69"/>
      <c r="FY61" s="69"/>
      <c r="FZ61" s="69"/>
      <c r="GA61" s="69"/>
      <c r="GB61" s="69"/>
      <c r="GC61" s="69"/>
      <c r="GD61" s="69"/>
      <c r="GE61" s="69"/>
      <c r="GF61" s="69"/>
      <c r="GG61" s="69"/>
      <c r="GH61" s="69"/>
      <c r="GI61" s="69"/>
      <c r="GJ61" s="69"/>
      <c r="GK61" s="69"/>
      <c r="GL61" s="69"/>
      <c r="GM61" s="69"/>
      <c r="GN61" s="69"/>
      <c r="GO61" s="69"/>
      <c r="GP61" s="69"/>
      <c r="GQ61" s="69"/>
      <c r="GR61" s="69"/>
      <c r="GS61" s="69"/>
      <c r="GT61" s="69"/>
      <c r="GU61" s="69"/>
      <c r="GV61" s="69"/>
      <c r="GW61" s="69"/>
      <c r="GX61" s="69"/>
      <c r="GY61" s="69"/>
      <c r="GZ61" s="69"/>
      <c r="HA61" s="69"/>
      <c r="HB61" s="69"/>
      <c r="HC61" s="69"/>
      <c r="HD61" s="69"/>
      <c r="HE61" s="69"/>
      <c r="HF61" s="69"/>
      <c r="HG61" s="69"/>
      <c r="HH61" s="69"/>
      <c r="HI61" s="69"/>
      <c r="HJ61" s="69"/>
      <c r="HK61" s="69"/>
      <c r="HL61" s="69"/>
      <c r="HM61" s="69"/>
      <c r="HN61" s="69"/>
      <c r="HO61" s="69"/>
      <c r="HP61" s="69"/>
      <c r="HQ61" s="69"/>
      <c r="HR61" s="69"/>
      <c r="HS61" s="69"/>
      <c r="HT61" s="69"/>
      <c r="HU61" s="69"/>
      <c r="HV61" s="69"/>
      <c r="HW61" s="69"/>
      <c r="HX61" s="69"/>
      <c r="HY61" s="69"/>
      <c r="HZ61" s="69"/>
      <c r="IA61" s="69"/>
      <c r="IB61" s="69"/>
      <c r="IC61" s="69"/>
      <c r="ID61" s="69"/>
      <c r="IE61" s="69"/>
      <c r="IF61" s="69"/>
      <c r="IG61" s="69"/>
      <c r="IH61" s="69"/>
      <c r="II61" s="69"/>
      <c r="IJ61" s="69"/>
      <c r="IK61" s="69"/>
      <c r="IL61" s="69"/>
      <c r="IM61" s="69"/>
      <c r="IN61" s="69"/>
      <c r="IO61" s="69"/>
      <c r="IP61" s="69"/>
      <c r="IQ61" s="69"/>
      <c r="IR61" s="69"/>
      <c r="IS61" s="69"/>
      <c r="IT61" s="69"/>
      <c r="IU61" s="69"/>
      <c r="IV61" s="69"/>
      <c r="IW61" s="69"/>
    </row>
    <row r="62" customFormat="false" ht="12" hidden="false" customHeight="false" outlineLevel="0" collapsed="false">
      <c r="A62" s="154" t="s">
        <v>61</v>
      </c>
      <c r="B62" s="77" t="n">
        <v>8</v>
      </c>
      <c r="C62" s="77"/>
      <c r="D62" s="155"/>
      <c r="E62" s="79" t="n">
        <v>0.099</v>
      </c>
      <c r="F62" s="151"/>
      <c r="G62" s="119"/>
      <c r="H62" s="138" t="n">
        <f aca="false">T62*E62*B62/365</f>
        <v>33264.487128953</v>
      </c>
      <c r="I62" s="138"/>
      <c r="J62" s="75"/>
      <c r="K62" s="138"/>
      <c r="L62" s="139"/>
      <c r="M62" s="138"/>
      <c r="N62" s="139"/>
      <c r="O62" s="89"/>
      <c r="P62" s="139"/>
      <c r="Q62" s="75"/>
      <c r="R62" s="139"/>
      <c r="S62" s="75"/>
      <c r="T62" s="75" t="n">
        <f aca="false">T61+N62+S62</f>
        <v>15330224.4975604</v>
      </c>
      <c r="U62" s="75" t="n">
        <f aca="false">U61+N62</f>
        <v>14670000</v>
      </c>
      <c r="V62" s="145" t="n">
        <f aca="false">V61+N62/1.47</f>
        <v>9979591.83673469</v>
      </c>
      <c r="W62" s="75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  <c r="EO62" s="69"/>
      <c r="EP62" s="69"/>
      <c r="EQ62" s="69"/>
      <c r="ER62" s="69"/>
      <c r="ES62" s="69"/>
      <c r="ET62" s="69"/>
      <c r="EU62" s="69"/>
      <c r="EV62" s="69"/>
      <c r="EW62" s="69"/>
      <c r="EX62" s="69"/>
      <c r="EY62" s="69"/>
      <c r="EZ62" s="69"/>
      <c r="FA62" s="69"/>
      <c r="FB62" s="69"/>
      <c r="FC62" s="69"/>
      <c r="FD62" s="69"/>
      <c r="FE62" s="69"/>
      <c r="FF62" s="69"/>
      <c r="FG62" s="69"/>
      <c r="FH62" s="69"/>
      <c r="FI62" s="69"/>
      <c r="FJ62" s="69"/>
      <c r="FK62" s="69"/>
      <c r="FL62" s="69"/>
      <c r="FM62" s="69"/>
      <c r="FN62" s="69"/>
      <c r="FO62" s="69"/>
      <c r="FP62" s="69"/>
      <c r="FQ62" s="69"/>
      <c r="FR62" s="69"/>
      <c r="FS62" s="69"/>
      <c r="FT62" s="69"/>
      <c r="FU62" s="69"/>
      <c r="FV62" s="69"/>
      <c r="FW62" s="69"/>
      <c r="FX62" s="69"/>
      <c r="FY62" s="69"/>
      <c r="FZ62" s="69"/>
      <c r="GA62" s="69"/>
      <c r="GB62" s="69"/>
      <c r="GC62" s="69"/>
      <c r="GD62" s="69"/>
      <c r="GE62" s="69"/>
      <c r="GF62" s="69"/>
      <c r="GG62" s="69"/>
      <c r="GH62" s="69"/>
      <c r="GI62" s="69"/>
      <c r="GJ62" s="69"/>
      <c r="GK62" s="69"/>
      <c r="GL62" s="69"/>
      <c r="GM62" s="69"/>
      <c r="GN62" s="69"/>
      <c r="GO62" s="69"/>
      <c r="GP62" s="69"/>
      <c r="GQ62" s="69"/>
      <c r="GR62" s="69"/>
      <c r="GS62" s="69"/>
      <c r="GT62" s="69"/>
      <c r="GU62" s="69"/>
      <c r="GV62" s="69"/>
      <c r="GW62" s="69"/>
      <c r="GX62" s="69"/>
      <c r="GY62" s="69"/>
      <c r="GZ62" s="69"/>
      <c r="HA62" s="69"/>
      <c r="HB62" s="69"/>
      <c r="HC62" s="69"/>
      <c r="HD62" s="69"/>
      <c r="HE62" s="69"/>
      <c r="HF62" s="69"/>
      <c r="HG62" s="69"/>
      <c r="HH62" s="69"/>
      <c r="HI62" s="69"/>
      <c r="HJ62" s="69"/>
      <c r="HK62" s="69"/>
      <c r="HL62" s="69"/>
      <c r="HM62" s="69"/>
      <c r="HN62" s="69"/>
      <c r="HO62" s="69"/>
      <c r="HP62" s="69"/>
      <c r="HQ62" s="69"/>
      <c r="HR62" s="69"/>
      <c r="HS62" s="69"/>
      <c r="HT62" s="69"/>
      <c r="HU62" s="69"/>
      <c r="HV62" s="69"/>
      <c r="HW62" s="69"/>
      <c r="HX62" s="69"/>
      <c r="HY62" s="69"/>
      <c r="HZ62" s="69"/>
      <c r="IA62" s="69"/>
      <c r="IB62" s="69"/>
      <c r="IC62" s="69"/>
      <c r="ID62" s="69"/>
      <c r="IE62" s="69"/>
      <c r="IF62" s="69"/>
      <c r="IG62" s="69"/>
      <c r="IH62" s="69"/>
      <c r="II62" s="69"/>
      <c r="IJ62" s="69"/>
      <c r="IK62" s="69"/>
      <c r="IL62" s="69"/>
      <c r="IM62" s="69"/>
      <c r="IN62" s="69"/>
      <c r="IO62" s="69"/>
      <c r="IP62" s="69"/>
      <c r="IQ62" s="69"/>
      <c r="IR62" s="69"/>
      <c r="IS62" s="69"/>
      <c r="IT62" s="69"/>
      <c r="IU62" s="69"/>
      <c r="IV62" s="69"/>
      <c r="IW62" s="69"/>
    </row>
    <row r="63" customFormat="false" ht="12.75" hidden="false" customHeight="false" outlineLevel="0" collapsed="false">
      <c r="A63" s="154" t="s">
        <v>62</v>
      </c>
      <c r="B63" s="148"/>
      <c r="C63" s="148"/>
      <c r="D63" s="149"/>
      <c r="E63" s="79"/>
      <c r="F63" s="151"/>
      <c r="G63" s="119"/>
      <c r="H63" s="123"/>
      <c r="I63" s="123"/>
      <c r="J63" s="84"/>
      <c r="K63" s="123"/>
      <c r="L63" s="82"/>
      <c r="M63" s="123"/>
      <c r="N63" s="139" t="n">
        <v>-14005547.11</v>
      </c>
      <c r="O63" s="75" t="n">
        <v>0</v>
      </c>
      <c r="P63" s="139" t="n">
        <f aca="false">O63/1.504</f>
        <v>0</v>
      </c>
      <c r="Q63" s="75" t="n">
        <f aca="false">Q61+S63</f>
        <v>660224.497560404</v>
      </c>
      <c r="R63" s="139" t="n">
        <f aca="false">Q63/1.47</f>
        <v>449132.311265581</v>
      </c>
      <c r="S63" s="75" t="n">
        <f aca="false">L63+O63</f>
        <v>0</v>
      </c>
      <c r="T63" s="75" t="n">
        <f aca="false">T62+N63+S63</f>
        <v>1324677.3875604</v>
      </c>
      <c r="U63" s="75" t="n">
        <f aca="false">U62+N63</f>
        <v>664452.890000001</v>
      </c>
      <c r="V63" s="145" t="n">
        <f aca="false">V62+(N63/1.504)</f>
        <v>667392.960404906</v>
      </c>
      <c r="W63" s="0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  <c r="EO63" s="69"/>
      <c r="EP63" s="69"/>
      <c r="EQ63" s="69"/>
      <c r="ER63" s="69"/>
      <c r="ES63" s="69"/>
      <c r="ET63" s="69"/>
      <c r="EU63" s="69"/>
      <c r="EV63" s="69"/>
      <c r="EW63" s="69"/>
      <c r="EX63" s="69"/>
      <c r="EY63" s="69"/>
      <c r="EZ63" s="69"/>
      <c r="FA63" s="69"/>
      <c r="FB63" s="69"/>
      <c r="FC63" s="69"/>
      <c r="FD63" s="69"/>
      <c r="FE63" s="69"/>
      <c r="FF63" s="69"/>
      <c r="FG63" s="69"/>
      <c r="FH63" s="69"/>
      <c r="FI63" s="69"/>
      <c r="FJ63" s="69"/>
      <c r="FK63" s="69"/>
      <c r="FL63" s="69"/>
      <c r="FM63" s="69"/>
      <c r="FN63" s="69"/>
      <c r="FO63" s="69"/>
      <c r="FP63" s="69"/>
      <c r="FQ63" s="69"/>
      <c r="FR63" s="69"/>
      <c r="FS63" s="69"/>
      <c r="FT63" s="69"/>
      <c r="FU63" s="69"/>
      <c r="FV63" s="69"/>
      <c r="FW63" s="69"/>
      <c r="FX63" s="69"/>
      <c r="FY63" s="69"/>
      <c r="FZ63" s="69"/>
      <c r="GA63" s="69"/>
      <c r="GB63" s="69"/>
      <c r="GC63" s="69"/>
      <c r="GD63" s="69"/>
      <c r="GE63" s="69"/>
      <c r="GF63" s="69"/>
      <c r="GG63" s="69"/>
      <c r="GH63" s="69"/>
      <c r="GI63" s="69"/>
      <c r="GJ63" s="69"/>
      <c r="GK63" s="69"/>
      <c r="GL63" s="69"/>
      <c r="GM63" s="69"/>
      <c r="GN63" s="69"/>
      <c r="GO63" s="69"/>
      <c r="GP63" s="69"/>
      <c r="GQ63" s="69"/>
      <c r="GR63" s="69"/>
      <c r="GS63" s="69"/>
      <c r="GT63" s="69"/>
      <c r="GU63" s="69"/>
      <c r="GV63" s="69"/>
      <c r="GW63" s="69"/>
      <c r="GX63" s="69"/>
      <c r="GY63" s="69"/>
      <c r="GZ63" s="69"/>
      <c r="HA63" s="69"/>
      <c r="HB63" s="69"/>
      <c r="HC63" s="69"/>
      <c r="HD63" s="69"/>
      <c r="HE63" s="69"/>
      <c r="HF63" s="69"/>
      <c r="HG63" s="69"/>
      <c r="HH63" s="69"/>
      <c r="HI63" s="69"/>
      <c r="HJ63" s="69"/>
      <c r="HK63" s="69"/>
      <c r="HL63" s="69"/>
      <c r="HM63" s="69"/>
      <c r="HN63" s="69"/>
      <c r="HO63" s="69"/>
      <c r="HP63" s="69"/>
      <c r="HQ63" s="69"/>
      <c r="HR63" s="69"/>
      <c r="HS63" s="69"/>
      <c r="HT63" s="69"/>
      <c r="HU63" s="69"/>
      <c r="HV63" s="69"/>
      <c r="HW63" s="69"/>
      <c r="HX63" s="69"/>
      <c r="HY63" s="69"/>
      <c r="HZ63" s="69"/>
      <c r="IA63" s="69"/>
      <c r="IB63" s="69"/>
      <c r="IC63" s="69"/>
      <c r="ID63" s="69"/>
      <c r="IE63" s="69"/>
      <c r="IF63" s="69"/>
      <c r="IG63" s="69"/>
      <c r="IH63" s="69"/>
      <c r="II63" s="69"/>
      <c r="IJ63" s="69"/>
      <c r="IK63" s="69"/>
      <c r="IL63" s="69"/>
      <c r="IM63" s="69"/>
      <c r="IN63" s="69"/>
      <c r="IO63" s="69"/>
      <c r="IP63" s="69"/>
      <c r="IQ63" s="69"/>
      <c r="IR63" s="69"/>
      <c r="IS63" s="69"/>
      <c r="IT63" s="69"/>
      <c r="IU63" s="69"/>
      <c r="IV63" s="69"/>
      <c r="IW63" s="69"/>
    </row>
    <row r="64" customFormat="false" ht="12.75" hidden="false" customHeight="false" outlineLevel="0" collapsed="false">
      <c r="A64" s="154" t="s">
        <v>63</v>
      </c>
      <c r="B64" s="77" t="n">
        <v>23</v>
      </c>
      <c r="C64" s="148"/>
      <c r="D64" s="149"/>
      <c r="E64" s="79" t="n">
        <v>0.099</v>
      </c>
      <c r="F64" s="151"/>
      <c r="G64" s="119"/>
      <c r="H64" s="138" t="n">
        <f aca="false">T64*E64*B64/365</f>
        <v>8263.80934650695</v>
      </c>
      <c r="I64" s="123"/>
      <c r="J64" s="84"/>
      <c r="K64" s="123"/>
      <c r="L64" s="82"/>
      <c r="M64" s="123"/>
      <c r="N64" s="139"/>
      <c r="O64" s="75"/>
      <c r="P64" s="139"/>
      <c r="Q64" s="75"/>
      <c r="R64" s="139"/>
      <c r="S64" s="75"/>
      <c r="T64" s="75" t="n">
        <f aca="false">T63+N64+S64</f>
        <v>1324677.3875604</v>
      </c>
      <c r="U64" s="75" t="n">
        <f aca="false">U63+N64</f>
        <v>664452.890000001</v>
      </c>
      <c r="V64" s="145" t="n">
        <f aca="false">V63+(N64/1.504)</f>
        <v>667392.960404906</v>
      </c>
      <c r="W64" s="0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  <c r="EO64" s="69"/>
      <c r="EP64" s="69"/>
      <c r="EQ64" s="69"/>
      <c r="ER64" s="69"/>
      <c r="ES64" s="69"/>
      <c r="ET64" s="69"/>
      <c r="EU64" s="69"/>
      <c r="EV64" s="69"/>
      <c r="EW64" s="69"/>
      <c r="EX64" s="69"/>
      <c r="EY64" s="69"/>
      <c r="EZ64" s="69"/>
      <c r="FA64" s="69"/>
      <c r="FB64" s="69"/>
      <c r="FC64" s="69"/>
      <c r="FD64" s="69"/>
      <c r="FE64" s="69"/>
      <c r="FF64" s="69"/>
      <c r="FG64" s="69"/>
      <c r="FH64" s="69"/>
      <c r="FI64" s="69"/>
      <c r="FJ64" s="69"/>
      <c r="FK64" s="69"/>
      <c r="FL64" s="69"/>
      <c r="FM64" s="69"/>
      <c r="FN64" s="69"/>
      <c r="FO64" s="69"/>
      <c r="FP64" s="69"/>
      <c r="FQ64" s="69"/>
      <c r="FR64" s="69"/>
      <c r="FS64" s="69"/>
      <c r="FT64" s="69"/>
      <c r="FU64" s="69"/>
      <c r="FV64" s="69"/>
      <c r="FW64" s="69"/>
      <c r="FX64" s="69"/>
      <c r="FY64" s="69"/>
      <c r="FZ64" s="69"/>
      <c r="GA64" s="69"/>
      <c r="GB64" s="69"/>
      <c r="GC64" s="69"/>
      <c r="GD64" s="69"/>
      <c r="GE64" s="69"/>
      <c r="GF64" s="69"/>
      <c r="GG64" s="69"/>
      <c r="GH64" s="69"/>
      <c r="GI64" s="69"/>
      <c r="GJ64" s="69"/>
      <c r="GK64" s="69"/>
      <c r="GL64" s="69"/>
      <c r="GM64" s="69"/>
      <c r="GN64" s="69"/>
      <c r="GO64" s="69"/>
      <c r="GP64" s="69"/>
      <c r="GQ64" s="69"/>
      <c r="GR64" s="69"/>
      <c r="GS64" s="69"/>
      <c r="GT64" s="69"/>
      <c r="GU64" s="69"/>
      <c r="GV64" s="69"/>
      <c r="GW64" s="69"/>
      <c r="GX64" s="69"/>
      <c r="GY64" s="69"/>
      <c r="GZ64" s="69"/>
      <c r="HA64" s="69"/>
      <c r="HB64" s="69"/>
      <c r="HC64" s="69"/>
      <c r="HD64" s="69"/>
      <c r="HE64" s="69"/>
      <c r="HF64" s="69"/>
      <c r="HG64" s="69"/>
      <c r="HH64" s="69"/>
      <c r="HI64" s="69"/>
      <c r="HJ64" s="69"/>
      <c r="HK64" s="69"/>
      <c r="HL64" s="69"/>
      <c r="HM64" s="69"/>
      <c r="HN64" s="69"/>
      <c r="HO64" s="69"/>
      <c r="HP64" s="69"/>
      <c r="HQ64" s="69"/>
      <c r="HR64" s="69"/>
      <c r="HS64" s="69"/>
      <c r="HT64" s="69"/>
      <c r="HU64" s="69"/>
      <c r="HV64" s="69"/>
      <c r="HW64" s="69"/>
      <c r="HX64" s="69"/>
      <c r="HY64" s="69"/>
      <c r="HZ64" s="69"/>
      <c r="IA64" s="69"/>
      <c r="IB64" s="69"/>
      <c r="IC64" s="69"/>
      <c r="ID64" s="69"/>
      <c r="IE64" s="69"/>
      <c r="IF64" s="69"/>
      <c r="IG64" s="69"/>
      <c r="IH64" s="69"/>
      <c r="II64" s="69"/>
      <c r="IJ64" s="69"/>
      <c r="IK64" s="69"/>
      <c r="IL64" s="69"/>
      <c r="IM64" s="69"/>
      <c r="IN64" s="69"/>
      <c r="IO64" s="69"/>
      <c r="IP64" s="69"/>
      <c r="IQ64" s="69"/>
      <c r="IR64" s="69"/>
      <c r="IS64" s="69"/>
      <c r="IT64" s="69"/>
      <c r="IU64" s="69"/>
      <c r="IV64" s="69"/>
      <c r="IW64" s="69"/>
    </row>
    <row r="65" customFormat="false" ht="12.75" hidden="false" customHeight="false" outlineLevel="0" collapsed="false">
      <c r="A65" s="147" t="s">
        <v>34</v>
      </c>
      <c r="B65" s="148" t="n">
        <f aca="false">SUM(B62:B64)</f>
        <v>31</v>
      </c>
      <c r="C65" s="148"/>
      <c r="D65" s="149"/>
      <c r="E65" s="79"/>
      <c r="F65" s="151"/>
      <c r="G65" s="119"/>
      <c r="H65" s="123" t="n">
        <f aca="false">SUM(H62:H64)</f>
        <v>41528.2964754599</v>
      </c>
      <c r="I65" s="195" t="n">
        <f aca="false">H65/1.47</f>
        <v>28250.5418200408</v>
      </c>
      <c r="J65" s="84" t="n">
        <f aca="false">10%*H65</f>
        <v>4152.82964754599</v>
      </c>
      <c r="K65" s="195" t="n">
        <f aca="false">J65/1.47</f>
        <v>2825.05418200408</v>
      </c>
      <c r="L65" s="82" t="n">
        <f aca="false">H65-J65</f>
        <v>37375.4668279139</v>
      </c>
      <c r="M65" s="195" t="n">
        <f aca="false">L65/1.47</f>
        <v>25425.4876380367</v>
      </c>
      <c r="N65" s="139"/>
      <c r="O65" s="75" t="n">
        <v>0</v>
      </c>
      <c r="P65" s="139" t="n">
        <f aca="false">O65/1.47</f>
        <v>0</v>
      </c>
      <c r="Q65" s="75" t="n">
        <f aca="false">Q63+S65</f>
        <v>697599.964388318</v>
      </c>
      <c r="R65" s="139" t="n">
        <f aca="false">Q65/1.47</f>
        <v>474557.798903618</v>
      </c>
      <c r="S65" s="75" t="n">
        <f aca="false">L65+O65</f>
        <v>37375.4668279139</v>
      </c>
      <c r="T65" s="75" t="n">
        <f aca="false">T64+N65+S65</f>
        <v>1362052.85438832</v>
      </c>
      <c r="U65" s="75" t="n">
        <f aca="false">U64+N65</f>
        <v>664452.890000001</v>
      </c>
      <c r="V65" s="145" t="n">
        <f aca="false">V64+(N65/1.504)</f>
        <v>667392.960404906</v>
      </c>
      <c r="W65" s="0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  <c r="EO65" s="69"/>
      <c r="EP65" s="69"/>
      <c r="EQ65" s="69"/>
      <c r="ER65" s="69"/>
      <c r="ES65" s="69"/>
      <c r="ET65" s="69"/>
      <c r="EU65" s="69"/>
      <c r="EV65" s="69"/>
      <c r="EW65" s="69"/>
      <c r="EX65" s="69"/>
      <c r="EY65" s="69"/>
      <c r="EZ65" s="69"/>
      <c r="FA65" s="69"/>
      <c r="FB65" s="69"/>
      <c r="FC65" s="69"/>
      <c r="FD65" s="69"/>
      <c r="FE65" s="69"/>
      <c r="FF65" s="69"/>
      <c r="FG65" s="69"/>
      <c r="FH65" s="69"/>
      <c r="FI65" s="69"/>
      <c r="FJ65" s="69"/>
      <c r="FK65" s="69"/>
      <c r="FL65" s="69"/>
      <c r="FM65" s="69"/>
      <c r="FN65" s="69"/>
      <c r="FO65" s="69"/>
      <c r="FP65" s="69"/>
      <c r="FQ65" s="69"/>
      <c r="FR65" s="69"/>
      <c r="FS65" s="69"/>
      <c r="FT65" s="69"/>
      <c r="FU65" s="69"/>
      <c r="FV65" s="69"/>
      <c r="FW65" s="69"/>
      <c r="FX65" s="69"/>
      <c r="FY65" s="69"/>
      <c r="FZ65" s="69"/>
      <c r="GA65" s="69"/>
      <c r="GB65" s="69"/>
      <c r="GC65" s="69"/>
      <c r="GD65" s="69"/>
      <c r="GE65" s="69"/>
      <c r="GF65" s="69"/>
      <c r="GG65" s="69"/>
      <c r="GH65" s="69"/>
      <c r="GI65" s="69"/>
      <c r="GJ65" s="69"/>
      <c r="GK65" s="69"/>
      <c r="GL65" s="69"/>
      <c r="GM65" s="69"/>
      <c r="GN65" s="69"/>
      <c r="GO65" s="69"/>
      <c r="GP65" s="69"/>
      <c r="GQ65" s="69"/>
      <c r="GR65" s="69"/>
      <c r="GS65" s="69"/>
      <c r="GT65" s="69"/>
      <c r="GU65" s="69"/>
      <c r="GV65" s="69"/>
      <c r="GW65" s="69"/>
      <c r="GX65" s="69"/>
      <c r="GY65" s="69"/>
      <c r="GZ65" s="69"/>
      <c r="HA65" s="69"/>
      <c r="HB65" s="69"/>
      <c r="HC65" s="69"/>
      <c r="HD65" s="69"/>
      <c r="HE65" s="69"/>
      <c r="HF65" s="69"/>
      <c r="HG65" s="69"/>
      <c r="HH65" s="69"/>
      <c r="HI65" s="69"/>
      <c r="HJ65" s="69"/>
      <c r="HK65" s="69"/>
      <c r="HL65" s="69"/>
      <c r="HM65" s="69"/>
      <c r="HN65" s="69"/>
      <c r="HO65" s="69"/>
      <c r="HP65" s="69"/>
      <c r="HQ65" s="69"/>
      <c r="HR65" s="69"/>
      <c r="HS65" s="69"/>
      <c r="HT65" s="69"/>
      <c r="HU65" s="69"/>
      <c r="HV65" s="69"/>
      <c r="HW65" s="69"/>
      <c r="HX65" s="69"/>
      <c r="HY65" s="69"/>
      <c r="HZ65" s="69"/>
      <c r="IA65" s="69"/>
      <c r="IB65" s="69"/>
      <c r="IC65" s="69"/>
      <c r="ID65" s="69"/>
      <c r="IE65" s="69"/>
      <c r="IF65" s="69"/>
      <c r="IG65" s="69"/>
      <c r="IH65" s="69"/>
      <c r="II65" s="69"/>
      <c r="IJ65" s="69"/>
      <c r="IK65" s="69"/>
      <c r="IL65" s="69"/>
      <c r="IM65" s="69"/>
      <c r="IN65" s="69"/>
      <c r="IO65" s="69"/>
      <c r="IP65" s="69"/>
      <c r="IQ65" s="69"/>
      <c r="IR65" s="69"/>
      <c r="IS65" s="69"/>
      <c r="IT65" s="69"/>
      <c r="IU65" s="69"/>
      <c r="IV65" s="69"/>
      <c r="IW65" s="69"/>
    </row>
    <row r="66" customFormat="false" ht="12.75" hidden="false" customHeight="false" outlineLevel="0" collapsed="false">
      <c r="A66" s="196" t="s">
        <v>131</v>
      </c>
      <c r="B66" s="148"/>
      <c r="C66" s="148"/>
      <c r="D66" s="149"/>
      <c r="E66" s="79"/>
      <c r="F66" s="151"/>
      <c r="G66" s="119"/>
      <c r="H66" s="197"/>
      <c r="I66" s="82"/>
      <c r="J66" s="82"/>
      <c r="K66" s="82"/>
      <c r="L66" s="82"/>
      <c r="M66" s="82"/>
      <c r="N66" s="139"/>
      <c r="O66" s="139"/>
      <c r="P66" s="139"/>
      <c r="Q66" s="139"/>
      <c r="R66" s="139"/>
      <c r="S66" s="139"/>
      <c r="T66" s="139"/>
      <c r="U66" s="75"/>
      <c r="V66" s="145"/>
      <c r="W66" s="198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86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  <c r="EO66" s="69"/>
      <c r="EP66" s="69"/>
      <c r="EQ66" s="69"/>
      <c r="ER66" s="69"/>
      <c r="ES66" s="69"/>
      <c r="ET66" s="69"/>
      <c r="EU66" s="69"/>
      <c r="EV66" s="69"/>
      <c r="EW66" s="69"/>
      <c r="EX66" s="69"/>
      <c r="EY66" s="69"/>
      <c r="EZ66" s="69"/>
      <c r="FA66" s="69"/>
      <c r="FB66" s="69"/>
      <c r="FC66" s="69"/>
      <c r="FD66" s="69"/>
      <c r="FE66" s="69"/>
      <c r="FF66" s="69"/>
      <c r="FG66" s="69"/>
      <c r="FH66" s="69"/>
      <c r="FI66" s="69"/>
      <c r="FJ66" s="69"/>
      <c r="FK66" s="69"/>
      <c r="FL66" s="69"/>
      <c r="FM66" s="69"/>
      <c r="FN66" s="69"/>
      <c r="FO66" s="69"/>
      <c r="FP66" s="69"/>
      <c r="FQ66" s="69"/>
      <c r="FR66" s="69"/>
      <c r="FS66" s="69"/>
      <c r="FT66" s="69"/>
      <c r="FU66" s="69"/>
      <c r="FV66" s="69"/>
      <c r="FW66" s="69"/>
      <c r="FX66" s="69"/>
      <c r="FY66" s="69"/>
      <c r="FZ66" s="69"/>
      <c r="GA66" s="69"/>
      <c r="GB66" s="69"/>
      <c r="GC66" s="69"/>
      <c r="GD66" s="69"/>
      <c r="GE66" s="69"/>
      <c r="GF66" s="69"/>
      <c r="GG66" s="69"/>
      <c r="GH66" s="69"/>
      <c r="GI66" s="69"/>
      <c r="GJ66" s="69"/>
      <c r="GK66" s="69"/>
      <c r="GL66" s="69"/>
      <c r="GM66" s="69"/>
      <c r="GN66" s="69"/>
      <c r="GO66" s="69"/>
      <c r="GP66" s="69"/>
      <c r="GQ66" s="69"/>
      <c r="GR66" s="69"/>
      <c r="GS66" s="69"/>
      <c r="GT66" s="69"/>
      <c r="GU66" s="69"/>
      <c r="GV66" s="69"/>
      <c r="GW66" s="69"/>
      <c r="GX66" s="69"/>
      <c r="GY66" s="69"/>
      <c r="GZ66" s="69"/>
      <c r="HA66" s="69"/>
      <c r="HB66" s="69"/>
      <c r="HC66" s="69"/>
      <c r="HD66" s="69"/>
      <c r="HE66" s="69"/>
      <c r="HF66" s="69"/>
      <c r="HG66" s="69"/>
      <c r="HH66" s="69"/>
      <c r="HI66" s="69"/>
      <c r="HJ66" s="69"/>
      <c r="HK66" s="69"/>
      <c r="HL66" s="69"/>
      <c r="HM66" s="69"/>
      <c r="HN66" s="69"/>
      <c r="HO66" s="69"/>
      <c r="HP66" s="69"/>
      <c r="HQ66" s="69"/>
      <c r="HR66" s="69"/>
      <c r="HS66" s="69"/>
      <c r="HT66" s="69"/>
      <c r="HU66" s="69"/>
      <c r="HV66" s="69"/>
      <c r="HW66" s="69"/>
      <c r="HX66" s="69"/>
      <c r="HY66" s="69"/>
      <c r="HZ66" s="69"/>
      <c r="IA66" s="69"/>
      <c r="IB66" s="69"/>
      <c r="IC66" s="69"/>
      <c r="ID66" s="69"/>
      <c r="IE66" s="69"/>
      <c r="IF66" s="69"/>
      <c r="IG66" s="69"/>
      <c r="IH66" s="69"/>
      <c r="II66" s="69"/>
      <c r="IJ66" s="69"/>
      <c r="IK66" s="69"/>
      <c r="IL66" s="69"/>
      <c r="IM66" s="69"/>
      <c r="IN66" s="69"/>
      <c r="IO66" s="69"/>
      <c r="IP66" s="69"/>
      <c r="IQ66" s="69"/>
      <c r="IR66" s="69"/>
      <c r="IS66" s="69"/>
      <c r="IT66" s="69"/>
      <c r="IU66" s="69"/>
      <c r="IV66" s="69"/>
      <c r="IW66" s="69"/>
    </row>
    <row r="67" customFormat="false" ht="12.75" hidden="false" customHeight="false" outlineLevel="0" collapsed="false">
      <c r="A67" s="196" t="s">
        <v>132</v>
      </c>
      <c r="B67" s="148"/>
      <c r="C67" s="148"/>
      <c r="D67" s="149"/>
      <c r="E67" s="79"/>
      <c r="F67" s="151"/>
      <c r="G67" s="119"/>
      <c r="H67" s="197"/>
      <c r="I67" s="82"/>
      <c r="J67" s="82"/>
      <c r="K67" s="82"/>
      <c r="L67" s="82"/>
      <c r="M67" s="82"/>
      <c r="N67" s="139"/>
      <c r="O67" s="139"/>
      <c r="P67" s="139"/>
      <c r="Q67" s="139"/>
      <c r="R67" s="139"/>
      <c r="S67" s="139"/>
      <c r="T67" s="139"/>
      <c r="U67" s="139"/>
      <c r="V67" s="200"/>
      <c r="W67" s="198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86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  <c r="EO67" s="69"/>
      <c r="EP67" s="69"/>
      <c r="EQ67" s="69"/>
      <c r="ER67" s="69"/>
      <c r="ES67" s="69"/>
      <c r="ET67" s="69"/>
      <c r="EU67" s="69"/>
      <c r="EV67" s="69"/>
      <c r="EW67" s="69"/>
      <c r="EX67" s="69"/>
      <c r="EY67" s="69"/>
      <c r="EZ67" s="69"/>
      <c r="FA67" s="69"/>
      <c r="FB67" s="69"/>
      <c r="FC67" s="69"/>
      <c r="FD67" s="69"/>
      <c r="FE67" s="69"/>
      <c r="FF67" s="69"/>
      <c r="FG67" s="69"/>
      <c r="FH67" s="69"/>
      <c r="FI67" s="69"/>
      <c r="FJ67" s="69"/>
      <c r="FK67" s="69"/>
      <c r="FL67" s="69"/>
      <c r="FM67" s="69"/>
      <c r="FN67" s="69"/>
      <c r="FO67" s="69"/>
      <c r="FP67" s="69"/>
      <c r="FQ67" s="69"/>
      <c r="FR67" s="69"/>
      <c r="FS67" s="69"/>
      <c r="FT67" s="69"/>
      <c r="FU67" s="69"/>
      <c r="FV67" s="69"/>
      <c r="FW67" s="69"/>
      <c r="FX67" s="69"/>
      <c r="FY67" s="69"/>
      <c r="FZ67" s="69"/>
      <c r="GA67" s="69"/>
      <c r="GB67" s="69"/>
      <c r="GC67" s="69"/>
      <c r="GD67" s="69"/>
      <c r="GE67" s="69"/>
      <c r="GF67" s="69"/>
      <c r="GG67" s="69"/>
      <c r="GH67" s="69"/>
      <c r="GI67" s="69"/>
      <c r="GJ67" s="69"/>
      <c r="GK67" s="69"/>
      <c r="GL67" s="69"/>
      <c r="GM67" s="69"/>
      <c r="GN67" s="69"/>
      <c r="GO67" s="69"/>
      <c r="GP67" s="69"/>
      <c r="GQ67" s="69"/>
      <c r="GR67" s="69"/>
      <c r="GS67" s="69"/>
      <c r="GT67" s="69"/>
      <c r="GU67" s="69"/>
      <c r="GV67" s="69"/>
      <c r="GW67" s="69"/>
      <c r="GX67" s="69"/>
      <c r="GY67" s="69"/>
      <c r="GZ67" s="69"/>
      <c r="HA67" s="69"/>
      <c r="HB67" s="69"/>
      <c r="HC67" s="69"/>
      <c r="HD67" s="69"/>
      <c r="HE67" s="69"/>
      <c r="HF67" s="69"/>
      <c r="HG67" s="69"/>
      <c r="HH67" s="69"/>
      <c r="HI67" s="69"/>
      <c r="HJ67" s="69"/>
      <c r="HK67" s="69"/>
      <c r="HL67" s="69"/>
      <c r="HM67" s="69"/>
      <c r="HN67" s="69"/>
      <c r="HO67" s="69"/>
      <c r="HP67" s="69"/>
      <c r="HQ67" s="69"/>
      <c r="HR67" s="69"/>
      <c r="HS67" s="69"/>
      <c r="HT67" s="69"/>
      <c r="HU67" s="69"/>
      <c r="HV67" s="69"/>
      <c r="HW67" s="69"/>
      <c r="HX67" s="69"/>
      <c r="HY67" s="69"/>
      <c r="HZ67" s="69"/>
      <c r="IA67" s="69"/>
      <c r="IB67" s="69"/>
      <c r="IC67" s="69"/>
      <c r="ID67" s="69"/>
      <c r="IE67" s="69"/>
      <c r="IF67" s="69"/>
      <c r="IG67" s="69"/>
      <c r="IH67" s="69"/>
      <c r="II67" s="69"/>
      <c r="IJ67" s="69"/>
      <c r="IK67" s="69"/>
      <c r="IL67" s="69"/>
      <c r="IM67" s="69"/>
      <c r="IN67" s="69"/>
      <c r="IO67" s="69"/>
      <c r="IP67" s="69"/>
      <c r="IQ67" s="69"/>
      <c r="IR67" s="69"/>
      <c r="IS67" s="69"/>
      <c r="IT67" s="69"/>
      <c r="IU67" s="69"/>
      <c r="IV67" s="69"/>
      <c r="IW67" s="69"/>
    </row>
    <row r="68" customFormat="false" ht="12.75" hidden="false" customHeight="false" outlineLevel="0" collapsed="false">
      <c r="A68" s="196"/>
      <c r="B68" s="148"/>
      <c r="C68" s="148"/>
      <c r="D68" s="149"/>
      <c r="E68" s="79"/>
      <c r="F68" s="151"/>
      <c r="G68" s="119"/>
      <c r="H68" s="197"/>
      <c r="I68" s="82"/>
      <c r="J68" s="82"/>
      <c r="K68" s="82"/>
      <c r="L68" s="82"/>
      <c r="M68" s="82"/>
      <c r="N68" s="139"/>
      <c r="O68" s="139"/>
      <c r="P68" s="139"/>
      <c r="Q68" s="139"/>
      <c r="R68" s="139"/>
      <c r="S68" s="139"/>
      <c r="T68" s="139"/>
      <c r="U68" s="0"/>
      <c r="V68" s="201"/>
      <c r="W68" s="0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86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  <c r="EO68" s="69"/>
      <c r="EP68" s="69"/>
      <c r="EQ68" s="69"/>
      <c r="ER68" s="69"/>
      <c r="ES68" s="69"/>
      <c r="ET68" s="69"/>
      <c r="EU68" s="69"/>
      <c r="EV68" s="69"/>
      <c r="EW68" s="69"/>
      <c r="EX68" s="69"/>
      <c r="EY68" s="69"/>
      <c r="EZ68" s="69"/>
      <c r="FA68" s="69"/>
      <c r="FB68" s="69"/>
      <c r="FC68" s="69"/>
      <c r="FD68" s="69"/>
      <c r="FE68" s="69"/>
      <c r="FF68" s="69"/>
      <c r="FG68" s="69"/>
      <c r="FH68" s="69"/>
      <c r="FI68" s="69"/>
      <c r="FJ68" s="69"/>
      <c r="FK68" s="69"/>
      <c r="FL68" s="69"/>
      <c r="FM68" s="69"/>
      <c r="FN68" s="69"/>
      <c r="FO68" s="69"/>
      <c r="FP68" s="69"/>
      <c r="FQ68" s="69"/>
      <c r="FR68" s="69"/>
      <c r="FS68" s="69"/>
      <c r="FT68" s="69"/>
      <c r="FU68" s="69"/>
      <c r="FV68" s="69"/>
      <c r="FW68" s="69"/>
      <c r="FX68" s="69"/>
      <c r="FY68" s="69"/>
      <c r="FZ68" s="69"/>
      <c r="GA68" s="69"/>
      <c r="GB68" s="69"/>
      <c r="GC68" s="69"/>
      <c r="GD68" s="69"/>
      <c r="GE68" s="69"/>
      <c r="GF68" s="69"/>
      <c r="GG68" s="69"/>
      <c r="GH68" s="69"/>
      <c r="GI68" s="69"/>
      <c r="GJ68" s="69"/>
      <c r="GK68" s="69"/>
      <c r="GL68" s="69"/>
      <c r="GM68" s="69"/>
      <c r="GN68" s="69"/>
      <c r="GO68" s="69"/>
      <c r="GP68" s="69"/>
      <c r="GQ68" s="69"/>
      <c r="GR68" s="69"/>
      <c r="GS68" s="69"/>
      <c r="GT68" s="69"/>
      <c r="GU68" s="69"/>
      <c r="GV68" s="69"/>
      <c r="GW68" s="69"/>
      <c r="GX68" s="69"/>
      <c r="GY68" s="69"/>
      <c r="GZ68" s="69"/>
      <c r="HA68" s="69"/>
      <c r="HB68" s="69"/>
      <c r="HC68" s="69"/>
      <c r="HD68" s="69"/>
      <c r="HE68" s="69"/>
      <c r="HF68" s="69"/>
      <c r="HG68" s="69"/>
      <c r="HH68" s="69"/>
      <c r="HI68" s="69"/>
      <c r="HJ68" s="69"/>
      <c r="HK68" s="69"/>
      <c r="HL68" s="69"/>
      <c r="HM68" s="69"/>
      <c r="HN68" s="69"/>
      <c r="HO68" s="69"/>
      <c r="HP68" s="69"/>
      <c r="HQ68" s="69"/>
      <c r="HR68" s="69"/>
      <c r="HS68" s="69"/>
      <c r="HT68" s="69"/>
      <c r="HU68" s="69"/>
      <c r="HV68" s="69"/>
      <c r="HW68" s="69"/>
      <c r="HX68" s="69"/>
      <c r="HY68" s="69"/>
      <c r="HZ68" s="69"/>
      <c r="IA68" s="69"/>
      <c r="IB68" s="69"/>
      <c r="IC68" s="69"/>
      <c r="ID68" s="69"/>
      <c r="IE68" s="69"/>
      <c r="IF68" s="69"/>
      <c r="IG68" s="69"/>
      <c r="IH68" s="69"/>
      <c r="II68" s="69"/>
      <c r="IJ68" s="69"/>
      <c r="IK68" s="69"/>
      <c r="IL68" s="69"/>
      <c r="IM68" s="69"/>
      <c r="IN68" s="69"/>
      <c r="IO68" s="69"/>
      <c r="IP68" s="69"/>
      <c r="IQ68" s="69"/>
      <c r="IR68" s="69"/>
      <c r="IS68" s="69"/>
      <c r="IT68" s="69"/>
      <c r="IU68" s="69"/>
      <c r="IV68" s="69"/>
      <c r="IW68" s="69"/>
    </row>
    <row r="69" customFormat="false" ht="12.75" hidden="false" customHeight="false" outlineLevel="0" collapsed="false">
      <c r="A69" s="196"/>
      <c r="B69" s="148"/>
      <c r="C69" s="148"/>
      <c r="D69" s="149"/>
      <c r="E69" s="79"/>
      <c r="F69" s="151"/>
      <c r="G69" s="119"/>
      <c r="H69" s="197"/>
      <c r="I69" s="82"/>
      <c r="J69" s="82"/>
      <c r="K69" s="82"/>
      <c r="L69" s="82"/>
      <c r="M69" s="82"/>
      <c r="N69" s="139"/>
      <c r="O69" s="139"/>
      <c r="P69" s="139"/>
      <c r="Q69" s="139"/>
      <c r="R69" s="139"/>
      <c r="S69" s="139"/>
      <c r="T69" s="139"/>
      <c r="U69" s="0"/>
      <c r="V69" s="201"/>
      <c r="W69" s="0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86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  <c r="EO69" s="69"/>
      <c r="EP69" s="69"/>
      <c r="EQ69" s="69"/>
      <c r="ER69" s="69"/>
      <c r="ES69" s="69"/>
      <c r="ET69" s="69"/>
      <c r="EU69" s="69"/>
      <c r="EV69" s="69"/>
      <c r="EW69" s="69"/>
      <c r="EX69" s="69"/>
      <c r="EY69" s="69"/>
      <c r="EZ69" s="69"/>
      <c r="FA69" s="69"/>
      <c r="FB69" s="69"/>
      <c r="FC69" s="69"/>
      <c r="FD69" s="69"/>
      <c r="FE69" s="69"/>
      <c r="FF69" s="69"/>
      <c r="FG69" s="69"/>
      <c r="FH69" s="69"/>
      <c r="FI69" s="69"/>
      <c r="FJ69" s="69"/>
      <c r="FK69" s="69"/>
      <c r="FL69" s="69"/>
      <c r="FM69" s="69"/>
      <c r="FN69" s="69"/>
      <c r="FO69" s="69"/>
      <c r="FP69" s="69"/>
      <c r="FQ69" s="69"/>
      <c r="FR69" s="69"/>
      <c r="FS69" s="69"/>
      <c r="FT69" s="69"/>
      <c r="FU69" s="69"/>
      <c r="FV69" s="69"/>
      <c r="FW69" s="69"/>
      <c r="FX69" s="69"/>
      <c r="FY69" s="69"/>
      <c r="FZ69" s="69"/>
      <c r="GA69" s="69"/>
      <c r="GB69" s="69"/>
      <c r="GC69" s="69"/>
      <c r="GD69" s="69"/>
      <c r="GE69" s="69"/>
      <c r="GF69" s="69"/>
      <c r="GG69" s="69"/>
      <c r="GH69" s="69"/>
      <c r="GI69" s="69"/>
      <c r="GJ69" s="69"/>
      <c r="GK69" s="69"/>
      <c r="GL69" s="69"/>
      <c r="GM69" s="69"/>
      <c r="GN69" s="69"/>
      <c r="GO69" s="69"/>
      <c r="GP69" s="69"/>
      <c r="GQ69" s="69"/>
      <c r="GR69" s="69"/>
      <c r="GS69" s="69"/>
      <c r="GT69" s="69"/>
      <c r="GU69" s="69"/>
      <c r="GV69" s="69"/>
      <c r="GW69" s="69"/>
      <c r="GX69" s="69"/>
      <c r="GY69" s="69"/>
      <c r="GZ69" s="69"/>
      <c r="HA69" s="69"/>
      <c r="HB69" s="69"/>
      <c r="HC69" s="69"/>
      <c r="HD69" s="69"/>
      <c r="HE69" s="69"/>
      <c r="HF69" s="69"/>
      <c r="HG69" s="69"/>
      <c r="HH69" s="69"/>
      <c r="HI69" s="69"/>
      <c r="HJ69" s="69"/>
      <c r="HK69" s="69"/>
      <c r="HL69" s="69"/>
      <c r="HM69" s="69"/>
      <c r="HN69" s="69"/>
      <c r="HO69" s="69"/>
      <c r="HP69" s="69"/>
      <c r="HQ69" s="69"/>
      <c r="HR69" s="69"/>
      <c r="HS69" s="69"/>
      <c r="HT69" s="69"/>
      <c r="HU69" s="69"/>
      <c r="HV69" s="69"/>
      <c r="HW69" s="69"/>
      <c r="HX69" s="69"/>
      <c r="HY69" s="69"/>
      <c r="HZ69" s="69"/>
      <c r="IA69" s="69"/>
      <c r="IB69" s="69"/>
      <c r="IC69" s="69"/>
      <c r="ID69" s="69"/>
      <c r="IE69" s="69"/>
      <c r="IF69" s="69"/>
      <c r="IG69" s="69"/>
      <c r="IH69" s="69"/>
      <c r="II69" s="69"/>
      <c r="IJ69" s="69"/>
      <c r="IK69" s="69"/>
      <c r="IL69" s="69"/>
      <c r="IM69" s="69"/>
      <c r="IN69" s="69"/>
      <c r="IO69" s="69"/>
      <c r="IP69" s="69"/>
      <c r="IQ69" s="69"/>
      <c r="IR69" s="69"/>
      <c r="IS69" s="69"/>
      <c r="IT69" s="69"/>
      <c r="IU69" s="69"/>
      <c r="IV69" s="69"/>
      <c r="IW69" s="69"/>
    </row>
    <row r="70" customFormat="false" ht="12.75" hidden="false" customHeight="false" outlineLevel="0" collapsed="false">
      <c r="A70" s="196" t="s">
        <v>133</v>
      </c>
      <c r="B70" s="148"/>
      <c r="C70" s="148"/>
      <c r="D70" s="149"/>
      <c r="E70" s="79"/>
      <c r="F70" s="151"/>
      <c r="G70" s="119"/>
      <c r="H70" s="197"/>
      <c r="I70" s="82"/>
      <c r="J70" s="82"/>
      <c r="K70" s="82"/>
      <c r="L70" s="82"/>
      <c r="M70" s="82"/>
      <c r="N70" s="139"/>
      <c r="O70" s="139"/>
      <c r="P70" s="139"/>
      <c r="Q70" s="139"/>
      <c r="R70" s="139"/>
      <c r="S70" s="139"/>
      <c r="T70" s="139"/>
      <c r="U70" s="0"/>
      <c r="V70" s="201"/>
      <c r="W70" s="0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86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  <c r="EO70" s="69"/>
      <c r="EP70" s="69"/>
      <c r="EQ70" s="69"/>
      <c r="ER70" s="69"/>
      <c r="ES70" s="69"/>
      <c r="ET70" s="69"/>
      <c r="EU70" s="69"/>
      <c r="EV70" s="69"/>
      <c r="EW70" s="69"/>
      <c r="EX70" s="69"/>
      <c r="EY70" s="69"/>
      <c r="EZ70" s="69"/>
      <c r="FA70" s="69"/>
      <c r="FB70" s="69"/>
      <c r="FC70" s="69"/>
      <c r="FD70" s="69"/>
      <c r="FE70" s="69"/>
      <c r="FF70" s="69"/>
      <c r="FG70" s="69"/>
      <c r="FH70" s="69"/>
      <c r="FI70" s="69"/>
      <c r="FJ70" s="69"/>
      <c r="FK70" s="69"/>
      <c r="FL70" s="69"/>
      <c r="FM70" s="69"/>
      <c r="FN70" s="69"/>
      <c r="FO70" s="69"/>
      <c r="FP70" s="69"/>
      <c r="FQ70" s="69"/>
      <c r="FR70" s="69"/>
      <c r="FS70" s="69"/>
      <c r="FT70" s="69"/>
      <c r="FU70" s="69"/>
      <c r="FV70" s="69"/>
      <c r="FW70" s="69"/>
      <c r="FX70" s="69"/>
      <c r="FY70" s="69"/>
      <c r="FZ70" s="69"/>
      <c r="GA70" s="69"/>
      <c r="GB70" s="69"/>
      <c r="GC70" s="69"/>
      <c r="GD70" s="69"/>
      <c r="GE70" s="69"/>
      <c r="GF70" s="69"/>
      <c r="GG70" s="69"/>
      <c r="GH70" s="69"/>
      <c r="GI70" s="69"/>
      <c r="GJ70" s="69"/>
      <c r="GK70" s="69"/>
      <c r="GL70" s="69"/>
      <c r="GM70" s="69"/>
      <c r="GN70" s="69"/>
      <c r="GO70" s="69"/>
      <c r="GP70" s="69"/>
      <c r="GQ70" s="69"/>
      <c r="GR70" s="69"/>
      <c r="GS70" s="69"/>
      <c r="GT70" s="69"/>
      <c r="GU70" s="69"/>
      <c r="GV70" s="69"/>
      <c r="GW70" s="69"/>
      <c r="GX70" s="69"/>
      <c r="GY70" s="69"/>
      <c r="GZ70" s="69"/>
      <c r="HA70" s="69"/>
      <c r="HB70" s="69"/>
      <c r="HC70" s="69"/>
      <c r="HD70" s="69"/>
      <c r="HE70" s="69"/>
      <c r="HF70" s="69"/>
      <c r="HG70" s="69"/>
      <c r="HH70" s="69"/>
      <c r="HI70" s="69"/>
      <c r="HJ70" s="69"/>
      <c r="HK70" s="69"/>
      <c r="HL70" s="69"/>
      <c r="HM70" s="69"/>
      <c r="HN70" s="69"/>
      <c r="HO70" s="69"/>
      <c r="HP70" s="69"/>
      <c r="HQ70" s="69"/>
      <c r="HR70" s="69"/>
      <c r="HS70" s="69"/>
      <c r="HT70" s="69"/>
      <c r="HU70" s="69"/>
      <c r="HV70" s="69"/>
      <c r="HW70" s="69"/>
      <c r="HX70" s="69"/>
      <c r="HY70" s="69"/>
      <c r="HZ70" s="69"/>
      <c r="IA70" s="69"/>
      <c r="IB70" s="69"/>
      <c r="IC70" s="69"/>
      <c r="ID70" s="69"/>
      <c r="IE70" s="69"/>
      <c r="IF70" s="69"/>
      <c r="IG70" s="69"/>
      <c r="IH70" s="69"/>
      <c r="II70" s="69"/>
      <c r="IJ70" s="69"/>
      <c r="IK70" s="69"/>
      <c r="IL70" s="69"/>
      <c r="IM70" s="69"/>
      <c r="IN70" s="69"/>
      <c r="IO70" s="69"/>
      <c r="IP70" s="69"/>
      <c r="IQ70" s="69"/>
      <c r="IR70" s="69"/>
      <c r="IS70" s="69"/>
      <c r="IT70" s="69"/>
      <c r="IU70" s="69"/>
      <c r="IV70" s="69"/>
      <c r="IW70" s="69"/>
    </row>
    <row r="71" customFormat="false" ht="12.75" hidden="false" customHeight="false" outlineLevel="0" collapsed="false">
      <c r="A71" s="154" t="s">
        <v>64</v>
      </c>
      <c r="B71" s="77" t="n">
        <v>21</v>
      </c>
      <c r="C71" s="148"/>
      <c r="D71" s="149"/>
      <c r="E71" s="79" t="n">
        <v>0.099</v>
      </c>
      <c r="F71" s="151"/>
      <c r="G71" s="119"/>
      <c r="H71" s="202" t="n">
        <f aca="false">T71*E71*B71/365</f>
        <v>7758.10379252962</v>
      </c>
      <c r="I71" s="197"/>
      <c r="J71" s="82"/>
      <c r="K71" s="197"/>
      <c r="L71" s="82"/>
      <c r="M71" s="197"/>
      <c r="N71" s="139"/>
      <c r="O71" s="139"/>
      <c r="P71" s="139"/>
      <c r="Q71" s="139"/>
      <c r="R71" s="139"/>
      <c r="S71" s="139"/>
      <c r="T71" s="139" t="n">
        <f aca="false">T65+N71+S71</f>
        <v>1362052.85438832</v>
      </c>
      <c r="U71" s="75" t="n">
        <f aca="false">U65+N71</f>
        <v>664452.890000001</v>
      </c>
      <c r="V71" s="145" t="n">
        <f aca="false">V65+(N71/1.504)</f>
        <v>667392.960404906</v>
      </c>
      <c r="W71" s="0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86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  <c r="EO71" s="69"/>
      <c r="EP71" s="69"/>
      <c r="EQ71" s="69"/>
      <c r="ER71" s="69"/>
      <c r="ES71" s="69"/>
      <c r="ET71" s="69"/>
      <c r="EU71" s="69"/>
      <c r="EV71" s="69"/>
      <c r="EW71" s="69"/>
      <c r="EX71" s="69"/>
      <c r="EY71" s="69"/>
      <c r="EZ71" s="69"/>
      <c r="FA71" s="69"/>
      <c r="FB71" s="69"/>
      <c r="FC71" s="69"/>
      <c r="FD71" s="69"/>
      <c r="FE71" s="69"/>
      <c r="FF71" s="69"/>
      <c r="FG71" s="69"/>
      <c r="FH71" s="69"/>
      <c r="FI71" s="69"/>
      <c r="FJ71" s="69"/>
      <c r="FK71" s="69"/>
      <c r="FL71" s="69"/>
      <c r="FM71" s="69"/>
      <c r="FN71" s="69"/>
      <c r="FO71" s="69"/>
      <c r="FP71" s="69"/>
      <c r="FQ71" s="69"/>
      <c r="FR71" s="69"/>
      <c r="FS71" s="69"/>
      <c r="FT71" s="69"/>
      <c r="FU71" s="69"/>
      <c r="FV71" s="69"/>
      <c r="FW71" s="69"/>
      <c r="FX71" s="69"/>
      <c r="FY71" s="69"/>
      <c r="FZ71" s="69"/>
      <c r="GA71" s="69"/>
      <c r="GB71" s="69"/>
      <c r="GC71" s="69"/>
      <c r="GD71" s="69"/>
      <c r="GE71" s="69"/>
      <c r="GF71" s="69"/>
      <c r="GG71" s="69"/>
      <c r="GH71" s="69"/>
      <c r="GI71" s="69"/>
      <c r="GJ71" s="69"/>
      <c r="GK71" s="69"/>
      <c r="GL71" s="69"/>
      <c r="GM71" s="69"/>
      <c r="GN71" s="69"/>
      <c r="GO71" s="69"/>
      <c r="GP71" s="69"/>
      <c r="GQ71" s="69"/>
      <c r="GR71" s="69"/>
      <c r="GS71" s="69"/>
      <c r="GT71" s="69"/>
      <c r="GU71" s="69"/>
      <c r="GV71" s="69"/>
      <c r="GW71" s="69"/>
      <c r="GX71" s="69"/>
      <c r="GY71" s="69"/>
      <c r="GZ71" s="69"/>
      <c r="HA71" s="69"/>
      <c r="HB71" s="69"/>
      <c r="HC71" s="69"/>
      <c r="HD71" s="69"/>
      <c r="HE71" s="69"/>
      <c r="HF71" s="69"/>
      <c r="HG71" s="69"/>
      <c r="HH71" s="69"/>
      <c r="HI71" s="69"/>
      <c r="HJ71" s="69"/>
      <c r="HK71" s="69"/>
      <c r="HL71" s="69"/>
      <c r="HM71" s="69"/>
      <c r="HN71" s="69"/>
      <c r="HO71" s="69"/>
      <c r="HP71" s="69"/>
      <c r="HQ71" s="69"/>
      <c r="HR71" s="69"/>
      <c r="HS71" s="69"/>
      <c r="HT71" s="69"/>
      <c r="HU71" s="69"/>
      <c r="HV71" s="69"/>
      <c r="HW71" s="69"/>
      <c r="HX71" s="69"/>
      <c r="HY71" s="69"/>
      <c r="HZ71" s="69"/>
      <c r="IA71" s="69"/>
      <c r="IB71" s="69"/>
      <c r="IC71" s="69"/>
      <c r="ID71" s="69"/>
      <c r="IE71" s="69"/>
      <c r="IF71" s="69"/>
      <c r="IG71" s="69"/>
      <c r="IH71" s="69"/>
      <c r="II71" s="69"/>
      <c r="IJ71" s="69"/>
      <c r="IK71" s="69"/>
      <c r="IL71" s="69"/>
      <c r="IM71" s="69"/>
      <c r="IN71" s="69"/>
      <c r="IO71" s="69"/>
      <c r="IP71" s="69"/>
      <c r="IQ71" s="69"/>
      <c r="IR71" s="69"/>
      <c r="IS71" s="69"/>
      <c r="IT71" s="69"/>
      <c r="IU71" s="69"/>
      <c r="IV71" s="69"/>
      <c r="IW71" s="69"/>
    </row>
    <row r="72" customFormat="false" ht="12.75" hidden="false" customHeight="false" outlineLevel="0" collapsed="false">
      <c r="A72" s="154" t="s">
        <v>65</v>
      </c>
      <c r="B72" s="148"/>
      <c r="C72" s="148"/>
      <c r="D72" s="149"/>
      <c r="E72" s="79"/>
      <c r="F72" s="151"/>
      <c r="G72" s="119"/>
      <c r="H72" s="123"/>
      <c r="I72" s="123"/>
      <c r="J72" s="84"/>
      <c r="K72" s="123"/>
      <c r="L72" s="82"/>
      <c r="M72" s="123"/>
      <c r="N72" s="139" t="n">
        <v>-400000</v>
      </c>
      <c r="O72" s="75" t="n">
        <v>0</v>
      </c>
      <c r="P72" s="139" t="n">
        <f aca="false">O72/1.4725</f>
        <v>0</v>
      </c>
      <c r="Q72" s="75" t="n">
        <f aca="false">Q65+S72</f>
        <v>697599.964388318</v>
      </c>
      <c r="R72" s="139" t="n">
        <f aca="false">Q72/1.47</f>
        <v>474557.798903618</v>
      </c>
      <c r="S72" s="75" t="n">
        <f aca="false">L72+O72</f>
        <v>0</v>
      </c>
      <c r="T72" s="75" t="n">
        <f aca="false">T71+N72+S72</f>
        <v>962052.854388317</v>
      </c>
      <c r="U72" s="75" t="n">
        <f aca="false">U71+N72</f>
        <v>264452.890000001</v>
      </c>
      <c r="V72" s="145" t="n">
        <f aca="false">V71+(N72/1.4725)</f>
        <v>395746.101321715</v>
      </c>
      <c r="W72" s="0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  <c r="EO72" s="69"/>
      <c r="EP72" s="69"/>
      <c r="EQ72" s="69"/>
      <c r="ER72" s="69"/>
      <c r="ES72" s="69"/>
      <c r="ET72" s="69"/>
      <c r="EU72" s="69"/>
      <c r="EV72" s="69"/>
      <c r="EW72" s="69"/>
      <c r="EX72" s="69"/>
      <c r="EY72" s="69"/>
      <c r="EZ72" s="69"/>
      <c r="FA72" s="69"/>
      <c r="FB72" s="69"/>
      <c r="FC72" s="69"/>
      <c r="FD72" s="69"/>
      <c r="FE72" s="69"/>
      <c r="FF72" s="69"/>
      <c r="FG72" s="69"/>
      <c r="FH72" s="69"/>
      <c r="FI72" s="69"/>
      <c r="FJ72" s="69"/>
      <c r="FK72" s="69"/>
      <c r="FL72" s="69"/>
      <c r="FM72" s="69"/>
      <c r="FN72" s="69"/>
      <c r="FO72" s="69"/>
      <c r="FP72" s="69"/>
      <c r="FQ72" s="69"/>
      <c r="FR72" s="69"/>
      <c r="FS72" s="69"/>
      <c r="FT72" s="69"/>
      <c r="FU72" s="69"/>
      <c r="FV72" s="69"/>
      <c r="FW72" s="69"/>
      <c r="FX72" s="69"/>
      <c r="FY72" s="69"/>
      <c r="FZ72" s="69"/>
      <c r="GA72" s="69"/>
      <c r="GB72" s="69"/>
      <c r="GC72" s="69"/>
      <c r="GD72" s="69"/>
      <c r="GE72" s="69"/>
      <c r="GF72" s="69"/>
      <c r="GG72" s="69"/>
      <c r="GH72" s="69"/>
      <c r="GI72" s="69"/>
      <c r="GJ72" s="69"/>
      <c r="GK72" s="69"/>
      <c r="GL72" s="69"/>
      <c r="GM72" s="69"/>
      <c r="GN72" s="69"/>
      <c r="GO72" s="69"/>
      <c r="GP72" s="69"/>
      <c r="GQ72" s="69"/>
      <c r="GR72" s="69"/>
      <c r="GS72" s="69"/>
      <c r="GT72" s="69"/>
      <c r="GU72" s="69"/>
      <c r="GV72" s="69"/>
      <c r="GW72" s="69"/>
      <c r="GX72" s="69"/>
      <c r="GY72" s="69"/>
      <c r="GZ72" s="69"/>
      <c r="HA72" s="69"/>
      <c r="HB72" s="69"/>
      <c r="HC72" s="69"/>
      <c r="HD72" s="69"/>
      <c r="HE72" s="69"/>
      <c r="HF72" s="69"/>
      <c r="HG72" s="69"/>
      <c r="HH72" s="69"/>
      <c r="HI72" s="69"/>
      <c r="HJ72" s="69"/>
      <c r="HK72" s="69"/>
      <c r="HL72" s="69"/>
      <c r="HM72" s="69"/>
      <c r="HN72" s="69"/>
      <c r="HO72" s="69"/>
      <c r="HP72" s="69"/>
      <c r="HQ72" s="69"/>
      <c r="HR72" s="69"/>
      <c r="HS72" s="69"/>
      <c r="HT72" s="69"/>
      <c r="HU72" s="69"/>
      <c r="HV72" s="69"/>
      <c r="HW72" s="69"/>
      <c r="HX72" s="69"/>
      <c r="HY72" s="69"/>
      <c r="HZ72" s="69"/>
      <c r="IA72" s="69"/>
      <c r="IB72" s="69"/>
      <c r="IC72" s="69"/>
      <c r="ID72" s="69"/>
      <c r="IE72" s="69"/>
      <c r="IF72" s="69"/>
      <c r="IG72" s="69"/>
      <c r="IH72" s="69"/>
      <c r="II72" s="69"/>
      <c r="IJ72" s="69"/>
      <c r="IK72" s="69"/>
      <c r="IL72" s="69"/>
      <c r="IM72" s="69"/>
      <c r="IN72" s="69"/>
      <c r="IO72" s="69"/>
      <c r="IP72" s="69"/>
      <c r="IQ72" s="69"/>
      <c r="IR72" s="69"/>
      <c r="IS72" s="69"/>
      <c r="IT72" s="69"/>
      <c r="IU72" s="69"/>
      <c r="IV72" s="69"/>
      <c r="IW72" s="69"/>
    </row>
    <row r="73" customFormat="false" ht="12.75" hidden="false" customHeight="false" outlineLevel="0" collapsed="false">
      <c r="A73" s="154" t="s">
        <v>66</v>
      </c>
      <c r="B73" s="77" t="n">
        <v>9</v>
      </c>
      <c r="C73" s="148"/>
      <c r="D73" s="149"/>
      <c r="E73" s="79" t="n">
        <v>0.099</v>
      </c>
      <c r="F73" s="151"/>
      <c r="G73" s="119"/>
      <c r="H73" s="138" t="n">
        <f aca="false">T73*E73*B73/365</f>
        <v>2348.46326920545</v>
      </c>
      <c r="I73" s="123"/>
      <c r="J73" s="84"/>
      <c r="K73" s="123"/>
      <c r="L73" s="82"/>
      <c r="M73" s="123"/>
      <c r="N73" s="139"/>
      <c r="O73" s="75"/>
      <c r="P73" s="139"/>
      <c r="Q73" s="75"/>
      <c r="R73" s="139"/>
      <c r="S73" s="75"/>
      <c r="T73" s="75" t="n">
        <f aca="false">T72+N73+S73</f>
        <v>962052.854388317</v>
      </c>
      <c r="U73" s="75" t="n">
        <f aca="false">U72+N73</f>
        <v>264452.890000001</v>
      </c>
      <c r="V73" s="145" t="n">
        <f aca="false">V72+(N73/1.47)</f>
        <v>395746.101321715</v>
      </c>
      <c r="W73" s="0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  <c r="EO73" s="69"/>
      <c r="EP73" s="69"/>
      <c r="EQ73" s="69"/>
      <c r="ER73" s="69"/>
      <c r="ES73" s="69"/>
      <c r="ET73" s="69"/>
      <c r="EU73" s="69"/>
      <c r="EV73" s="69"/>
      <c r="EW73" s="69"/>
      <c r="EX73" s="69"/>
      <c r="EY73" s="69"/>
      <c r="EZ73" s="69"/>
      <c r="FA73" s="69"/>
      <c r="FB73" s="69"/>
      <c r="FC73" s="69"/>
      <c r="FD73" s="69"/>
      <c r="FE73" s="69"/>
      <c r="FF73" s="69"/>
      <c r="FG73" s="69"/>
      <c r="FH73" s="69"/>
      <c r="FI73" s="69"/>
      <c r="FJ73" s="69"/>
      <c r="FK73" s="69"/>
      <c r="FL73" s="69"/>
      <c r="FM73" s="69"/>
      <c r="FN73" s="69"/>
      <c r="FO73" s="69"/>
      <c r="FP73" s="69"/>
      <c r="FQ73" s="69"/>
      <c r="FR73" s="69"/>
      <c r="FS73" s="69"/>
      <c r="FT73" s="69"/>
      <c r="FU73" s="69"/>
      <c r="FV73" s="69"/>
      <c r="FW73" s="69"/>
      <c r="FX73" s="69"/>
      <c r="FY73" s="69"/>
      <c r="FZ73" s="69"/>
      <c r="GA73" s="69"/>
      <c r="GB73" s="69"/>
      <c r="GC73" s="69"/>
      <c r="GD73" s="69"/>
      <c r="GE73" s="69"/>
      <c r="GF73" s="69"/>
      <c r="GG73" s="69"/>
      <c r="GH73" s="69"/>
      <c r="GI73" s="69"/>
      <c r="GJ73" s="69"/>
      <c r="GK73" s="69"/>
      <c r="GL73" s="69"/>
      <c r="GM73" s="69"/>
      <c r="GN73" s="69"/>
      <c r="GO73" s="69"/>
      <c r="GP73" s="69"/>
      <c r="GQ73" s="69"/>
      <c r="GR73" s="69"/>
      <c r="GS73" s="69"/>
      <c r="GT73" s="69"/>
      <c r="GU73" s="69"/>
      <c r="GV73" s="69"/>
      <c r="GW73" s="69"/>
      <c r="GX73" s="69"/>
      <c r="GY73" s="69"/>
      <c r="GZ73" s="69"/>
      <c r="HA73" s="69"/>
      <c r="HB73" s="69"/>
      <c r="HC73" s="69"/>
      <c r="HD73" s="69"/>
      <c r="HE73" s="69"/>
      <c r="HF73" s="69"/>
      <c r="HG73" s="69"/>
      <c r="HH73" s="69"/>
      <c r="HI73" s="69"/>
      <c r="HJ73" s="69"/>
      <c r="HK73" s="69"/>
      <c r="HL73" s="69"/>
      <c r="HM73" s="69"/>
      <c r="HN73" s="69"/>
      <c r="HO73" s="69"/>
      <c r="HP73" s="69"/>
      <c r="HQ73" s="69"/>
      <c r="HR73" s="69"/>
      <c r="HS73" s="69"/>
      <c r="HT73" s="69"/>
      <c r="HU73" s="69"/>
      <c r="HV73" s="69"/>
      <c r="HW73" s="69"/>
      <c r="HX73" s="69"/>
      <c r="HY73" s="69"/>
      <c r="HZ73" s="69"/>
      <c r="IA73" s="69"/>
      <c r="IB73" s="69"/>
      <c r="IC73" s="69"/>
      <c r="ID73" s="69"/>
      <c r="IE73" s="69"/>
      <c r="IF73" s="69"/>
      <c r="IG73" s="69"/>
      <c r="IH73" s="69"/>
      <c r="II73" s="69"/>
      <c r="IJ73" s="69"/>
      <c r="IK73" s="69"/>
      <c r="IL73" s="69"/>
      <c r="IM73" s="69"/>
      <c r="IN73" s="69"/>
      <c r="IO73" s="69"/>
      <c r="IP73" s="69"/>
      <c r="IQ73" s="69"/>
      <c r="IR73" s="69"/>
      <c r="IS73" s="69"/>
      <c r="IT73" s="69"/>
      <c r="IU73" s="69"/>
      <c r="IV73" s="69"/>
      <c r="IW73" s="69"/>
    </row>
    <row r="74" customFormat="false" ht="12.75" hidden="false" customHeight="false" outlineLevel="0" collapsed="false">
      <c r="A74" s="147" t="s">
        <v>37</v>
      </c>
      <c r="B74" s="148" t="n">
        <f aca="false">SUM(B71:B73)</f>
        <v>30</v>
      </c>
      <c r="C74" s="148"/>
      <c r="D74" s="149"/>
      <c r="E74" s="79"/>
      <c r="F74" s="151"/>
      <c r="G74" s="119"/>
      <c r="H74" s="123" t="n">
        <f aca="false">SUM(H71:H73)</f>
        <v>10106.5670617351</v>
      </c>
      <c r="I74" s="195" t="n">
        <f aca="false">H74/1.47</f>
        <v>6875.21568825515</v>
      </c>
      <c r="J74" s="84" t="n">
        <f aca="false">10%*H74</f>
        <v>1010.65670617351</v>
      </c>
      <c r="K74" s="195" t="n">
        <f aca="false">J74/1.47</f>
        <v>687.521568825515</v>
      </c>
      <c r="L74" s="82" t="n">
        <f aca="false">H74-J74</f>
        <v>9095.91035556157</v>
      </c>
      <c r="M74" s="195" t="n">
        <f aca="false">L74/1.47</f>
        <v>6187.69411942964</v>
      </c>
      <c r="N74" s="139"/>
      <c r="O74" s="75" t="n">
        <v>0</v>
      </c>
      <c r="P74" s="139" t="n">
        <f aca="false">O74/1.47</f>
        <v>0</v>
      </c>
      <c r="Q74" s="75" t="n">
        <f aca="false">Q72+S74</f>
        <v>706695.874743879</v>
      </c>
      <c r="R74" s="139" t="n">
        <f aca="false">Q74/1.47</f>
        <v>480745.493023047</v>
      </c>
      <c r="S74" s="75" t="n">
        <f aca="false">L74+O74</f>
        <v>9095.91035556157</v>
      </c>
      <c r="T74" s="75" t="n">
        <f aca="false">T73+N74+S74</f>
        <v>971148.764743878</v>
      </c>
      <c r="U74" s="75" t="n">
        <f aca="false">U73+N74</f>
        <v>264452.890000001</v>
      </c>
      <c r="V74" s="145" t="n">
        <f aca="false">V73+(N74/1.47)</f>
        <v>395746.101321715</v>
      </c>
      <c r="W74" s="0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  <c r="DU74" s="69"/>
      <c r="DV74" s="69"/>
      <c r="DW74" s="69"/>
      <c r="DX74" s="69"/>
      <c r="DY74" s="69"/>
      <c r="DZ74" s="69"/>
      <c r="EA74" s="69"/>
      <c r="EB74" s="69"/>
      <c r="EC74" s="69"/>
      <c r="ED74" s="69"/>
      <c r="EE74" s="69"/>
      <c r="EF74" s="69"/>
      <c r="EG74" s="69"/>
      <c r="EH74" s="69"/>
      <c r="EI74" s="69"/>
      <c r="EJ74" s="69"/>
      <c r="EK74" s="69"/>
      <c r="EL74" s="69"/>
      <c r="EM74" s="69"/>
      <c r="EN74" s="69"/>
      <c r="EO74" s="69"/>
      <c r="EP74" s="69"/>
      <c r="EQ74" s="69"/>
      <c r="ER74" s="69"/>
      <c r="ES74" s="69"/>
      <c r="ET74" s="69"/>
      <c r="EU74" s="69"/>
      <c r="EV74" s="69"/>
      <c r="EW74" s="69"/>
      <c r="EX74" s="69"/>
      <c r="EY74" s="69"/>
      <c r="EZ74" s="69"/>
      <c r="FA74" s="69"/>
      <c r="FB74" s="69"/>
      <c r="FC74" s="69"/>
      <c r="FD74" s="69"/>
      <c r="FE74" s="69"/>
      <c r="FF74" s="69"/>
      <c r="FG74" s="69"/>
      <c r="FH74" s="69"/>
      <c r="FI74" s="69"/>
      <c r="FJ74" s="69"/>
      <c r="FK74" s="69"/>
      <c r="FL74" s="69"/>
      <c r="FM74" s="69"/>
      <c r="FN74" s="69"/>
      <c r="FO74" s="69"/>
      <c r="FP74" s="69"/>
      <c r="FQ74" s="69"/>
      <c r="FR74" s="69"/>
      <c r="FS74" s="69"/>
      <c r="FT74" s="69"/>
      <c r="FU74" s="69"/>
      <c r="FV74" s="69"/>
      <c r="FW74" s="69"/>
      <c r="FX74" s="69"/>
      <c r="FY74" s="69"/>
      <c r="FZ74" s="69"/>
      <c r="GA74" s="69"/>
      <c r="GB74" s="69"/>
      <c r="GC74" s="69"/>
      <c r="GD74" s="69"/>
      <c r="GE74" s="69"/>
      <c r="GF74" s="69"/>
      <c r="GG74" s="69"/>
      <c r="GH74" s="69"/>
      <c r="GI74" s="69"/>
      <c r="GJ74" s="69"/>
      <c r="GK74" s="69"/>
      <c r="GL74" s="69"/>
      <c r="GM74" s="69"/>
      <c r="GN74" s="69"/>
      <c r="GO74" s="69"/>
      <c r="GP74" s="69"/>
      <c r="GQ74" s="69"/>
      <c r="GR74" s="69"/>
      <c r="GS74" s="69"/>
      <c r="GT74" s="69"/>
      <c r="GU74" s="69"/>
      <c r="GV74" s="69"/>
      <c r="GW74" s="69"/>
      <c r="GX74" s="69"/>
      <c r="GY74" s="69"/>
      <c r="GZ74" s="69"/>
      <c r="HA74" s="69"/>
      <c r="HB74" s="69"/>
      <c r="HC74" s="69"/>
      <c r="HD74" s="69"/>
      <c r="HE74" s="69"/>
      <c r="HF74" s="69"/>
      <c r="HG74" s="69"/>
      <c r="HH74" s="69"/>
      <c r="HI74" s="69"/>
      <c r="HJ74" s="69"/>
      <c r="HK74" s="69"/>
      <c r="HL74" s="69"/>
      <c r="HM74" s="69"/>
      <c r="HN74" s="69"/>
      <c r="HO74" s="69"/>
      <c r="HP74" s="69"/>
      <c r="HQ74" s="69"/>
      <c r="HR74" s="69"/>
      <c r="HS74" s="69"/>
      <c r="HT74" s="69"/>
      <c r="HU74" s="69"/>
      <c r="HV74" s="69"/>
      <c r="HW74" s="69"/>
      <c r="HX74" s="69"/>
      <c r="HY74" s="69"/>
      <c r="HZ74" s="69"/>
      <c r="IA74" s="69"/>
      <c r="IB74" s="69"/>
      <c r="IC74" s="69"/>
      <c r="ID74" s="69"/>
      <c r="IE74" s="69"/>
      <c r="IF74" s="69"/>
      <c r="IG74" s="69"/>
      <c r="IH74" s="69"/>
      <c r="II74" s="69"/>
      <c r="IJ74" s="69"/>
      <c r="IK74" s="69"/>
      <c r="IL74" s="69"/>
      <c r="IM74" s="69"/>
      <c r="IN74" s="69"/>
      <c r="IO74" s="69"/>
      <c r="IP74" s="69"/>
      <c r="IQ74" s="69"/>
      <c r="IR74" s="69"/>
      <c r="IS74" s="69"/>
      <c r="IT74" s="69"/>
      <c r="IU74" s="69"/>
      <c r="IV74" s="69"/>
      <c r="IW74" s="69"/>
    </row>
    <row r="75" customFormat="false" ht="12.75" hidden="false" customHeight="false" outlineLevel="0" collapsed="false">
      <c r="A75" s="154" t="s">
        <v>67</v>
      </c>
      <c r="B75" s="77" t="n">
        <v>31</v>
      </c>
      <c r="C75" s="148"/>
      <c r="D75" s="149"/>
      <c r="E75" s="79" t="n">
        <v>0.099</v>
      </c>
      <c r="F75" s="151"/>
      <c r="G75" s="119"/>
      <c r="H75" s="138" t="n">
        <f aca="false">T75*E75*B75/365</f>
        <v>8165.63166849031</v>
      </c>
      <c r="I75" s="123"/>
      <c r="J75" s="84"/>
      <c r="K75" s="123"/>
      <c r="L75" s="82"/>
      <c r="M75" s="123"/>
      <c r="N75" s="139"/>
      <c r="O75" s="75"/>
      <c r="P75" s="139"/>
      <c r="Q75" s="75"/>
      <c r="R75" s="139"/>
      <c r="S75" s="75"/>
      <c r="T75" s="75" t="n">
        <f aca="false">T74+N75+S75</f>
        <v>971148.764743878</v>
      </c>
      <c r="U75" s="75" t="n">
        <f aca="false">U74+N75</f>
        <v>264452.890000001</v>
      </c>
      <c r="V75" s="145" t="n">
        <f aca="false">V74+(N75/1.47)</f>
        <v>395746.101321715</v>
      </c>
      <c r="W75" s="0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  <c r="EO75" s="69"/>
      <c r="EP75" s="69"/>
      <c r="EQ75" s="69"/>
      <c r="ER75" s="69"/>
      <c r="ES75" s="69"/>
      <c r="ET75" s="69"/>
      <c r="EU75" s="69"/>
      <c r="EV75" s="69"/>
      <c r="EW75" s="69"/>
      <c r="EX75" s="69"/>
      <c r="EY75" s="69"/>
      <c r="EZ75" s="69"/>
      <c r="FA75" s="69"/>
      <c r="FB75" s="69"/>
      <c r="FC75" s="69"/>
      <c r="FD75" s="69"/>
      <c r="FE75" s="69"/>
      <c r="FF75" s="69"/>
      <c r="FG75" s="69"/>
      <c r="FH75" s="69"/>
      <c r="FI75" s="69"/>
      <c r="FJ75" s="69"/>
      <c r="FK75" s="69"/>
      <c r="FL75" s="69"/>
      <c r="FM75" s="69"/>
      <c r="FN75" s="69"/>
      <c r="FO75" s="69"/>
      <c r="FP75" s="69"/>
      <c r="FQ75" s="69"/>
      <c r="FR75" s="69"/>
      <c r="FS75" s="69"/>
      <c r="FT75" s="69"/>
      <c r="FU75" s="69"/>
      <c r="FV75" s="69"/>
      <c r="FW75" s="69"/>
      <c r="FX75" s="69"/>
      <c r="FY75" s="69"/>
      <c r="FZ75" s="69"/>
      <c r="GA75" s="69"/>
      <c r="GB75" s="69"/>
      <c r="GC75" s="69"/>
      <c r="GD75" s="69"/>
      <c r="GE75" s="69"/>
      <c r="GF75" s="69"/>
      <c r="GG75" s="69"/>
      <c r="GH75" s="69"/>
      <c r="GI75" s="69"/>
      <c r="GJ75" s="69"/>
      <c r="GK75" s="69"/>
      <c r="GL75" s="69"/>
      <c r="GM75" s="69"/>
      <c r="GN75" s="69"/>
      <c r="GO75" s="69"/>
      <c r="GP75" s="69"/>
      <c r="GQ75" s="69"/>
      <c r="GR75" s="69"/>
      <c r="GS75" s="69"/>
      <c r="GT75" s="69"/>
      <c r="GU75" s="69"/>
      <c r="GV75" s="69"/>
      <c r="GW75" s="69"/>
      <c r="GX75" s="69"/>
      <c r="GY75" s="69"/>
      <c r="GZ75" s="69"/>
      <c r="HA75" s="69"/>
      <c r="HB75" s="69"/>
      <c r="HC75" s="69"/>
      <c r="HD75" s="69"/>
      <c r="HE75" s="69"/>
      <c r="HF75" s="69"/>
      <c r="HG75" s="69"/>
      <c r="HH75" s="69"/>
      <c r="HI75" s="69"/>
      <c r="HJ75" s="69"/>
      <c r="HK75" s="69"/>
      <c r="HL75" s="69"/>
      <c r="HM75" s="69"/>
      <c r="HN75" s="69"/>
      <c r="HO75" s="69"/>
      <c r="HP75" s="69"/>
      <c r="HQ75" s="69"/>
      <c r="HR75" s="69"/>
      <c r="HS75" s="69"/>
      <c r="HT75" s="69"/>
      <c r="HU75" s="69"/>
      <c r="HV75" s="69"/>
      <c r="HW75" s="69"/>
      <c r="HX75" s="69"/>
      <c r="HY75" s="69"/>
      <c r="HZ75" s="69"/>
      <c r="IA75" s="69"/>
      <c r="IB75" s="69"/>
      <c r="IC75" s="69"/>
      <c r="ID75" s="69"/>
      <c r="IE75" s="69"/>
      <c r="IF75" s="69"/>
      <c r="IG75" s="69"/>
      <c r="IH75" s="69"/>
      <c r="II75" s="69"/>
      <c r="IJ75" s="69"/>
      <c r="IK75" s="69"/>
      <c r="IL75" s="69"/>
      <c r="IM75" s="69"/>
      <c r="IN75" s="69"/>
      <c r="IO75" s="69"/>
      <c r="IP75" s="69"/>
      <c r="IQ75" s="69"/>
      <c r="IR75" s="69"/>
      <c r="IS75" s="69"/>
      <c r="IT75" s="69"/>
      <c r="IU75" s="69"/>
      <c r="IV75" s="69"/>
      <c r="IW75" s="69"/>
    </row>
    <row r="76" customFormat="false" ht="12.75" hidden="false" customHeight="false" outlineLevel="0" collapsed="false">
      <c r="A76" s="147" t="s">
        <v>40</v>
      </c>
      <c r="B76" s="148" t="n">
        <f aca="false">SUM(B75)</f>
        <v>31</v>
      </c>
      <c r="C76" s="148"/>
      <c r="D76" s="149"/>
      <c r="E76" s="79"/>
      <c r="F76" s="151"/>
      <c r="G76" s="119"/>
      <c r="H76" s="123" t="n">
        <f aca="false">SUM(H75)</f>
        <v>8165.63166849031</v>
      </c>
      <c r="I76" s="195" t="n">
        <f aca="false">H76/1.47</f>
        <v>5554.85147516348</v>
      </c>
      <c r="J76" s="84" t="n">
        <f aca="false">10%*H76</f>
        <v>816.563166849031</v>
      </c>
      <c r="K76" s="195" t="n">
        <f aca="false">J76/1.47</f>
        <v>555.485147516348</v>
      </c>
      <c r="L76" s="82" t="n">
        <f aca="false">H76-J76</f>
        <v>7349.06850164128</v>
      </c>
      <c r="M76" s="195" t="n">
        <f aca="false">L76/1.47</f>
        <v>4999.36632764713</v>
      </c>
      <c r="N76" s="139"/>
      <c r="O76" s="75" t="n">
        <v>0</v>
      </c>
      <c r="P76" s="139" t="n">
        <f aca="false">O76/1.47</f>
        <v>0</v>
      </c>
      <c r="Q76" s="75" t="n">
        <f aca="false">Q74+S76</f>
        <v>714044.943245521</v>
      </c>
      <c r="R76" s="139" t="n">
        <f aca="false">Q76/1.47</f>
        <v>485744.859350694</v>
      </c>
      <c r="S76" s="75" t="n">
        <f aca="false">L76+O76</f>
        <v>7349.06850164128</v>
      </c>
      <c r="T76" s="75" t="n">
        <f aca="false">T75+N76+S76</f>
        <v>978497.83324552</v>
      </c>
      <c r="U76" s="75" t="n">
        <f aca="false">U75+N76</f>
        <v>264452.890000001</v>
      </c>
      <c r="V76" s="145" t="n">
        <f aca="false">V75+(N76/1.47)</f>
        <v>395746.101321715</v>
      </c>
      <c r="W76" s="0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69"/>
      <c r="EO76" s="69"/>
      <c r="EP76" s="69"/>
      <c r="EQ76" s="69"/>
      <c r="ER76" s="69"/>
      <c r="ES76" s="69"/>
      <c r="ET76" s="69"/>
      <c r="EU76" s="69"/>
      <c r="EV76" s="69"/>
      <c r="EW76" s="69"/>
      <c r="EX76" s="69"/>
      <c r="EY76" s="69"/>
      <c r="EZ76" s="69"/>
      <c r="FA76" s="69"/>
      <c r="FB76" s="69"/>
      <c r="FC76" s="69"/>
      <c r="FD76" s="69"/>
      <c r="FE76" s="69"/>
      <c r="FF76" s="69"/>
      <c r="FG76" s="69"/>
      <c r="FH76" s="69"/>
      <c r="FI76" s="69"/>
      <c r="FJ76" s="69"/>
      <c r="FK76" s="69"/>
      <c r="FL76" s="69"/>
      <c r="FM76" s="69"/>
      <c r="FN76" s="69"/>
      <c r="FO76" s="69"/>
      <c r="FP76" s="69"/>
      <c r="FQ76" s="69"/>
      <c r="FR76" s="69"/>
      <c r="FS76" s="69"/>
      <c r="FT76" s="69"/>
      <c r="FU76" s="69"/>
      <c r="FV76" s="69"/>
      <c r="FW76" s="69"/>
      <c r="FX76" s="69"/>
      <c r="FY76" s="69"/>
      <c r="FZ76" s="69"/>
      <c r="GA76" s="69"/>
      <c r="GB76" s="69"/>
      <c r="GC76" s="69"/>
      <c r="GD76" s="69"/>
      <c r="GE76" s="69"/>
      <c r="GF76" s="69"/>
      <c r="GG76" s="69"/>
      <c r="GH76" s="69"/>
      <c r="GI76" s="69"/>
      <c r="GJ76" s="69"/>
      <c r="GK76" s="69"/>
      <c r="GL76" s="69"/>
      <c r="GM76" s="69"/>
      <c r="GN76" s="69"/>
      <c r="GO76" s="69"/>
      <c r="GP76" s="69"/>
      <c r="GQ76" s="69"/>
      <c r="GR76" s="69"/>
      <c r="GS76" s="69"/>
      <c r="GT76" s="69"/>
      <c r="GU76" s="69"/>
      <c r="GV76" s="69"/>
      <c r="GW76" s="69"/>
      <c r="GX76" s="69"/>
      <c r="GY76" s="69"/>
      <c r="GZ76" s="69"/>
      <c r="HA76" s="69"/>
      <c r="HB76" s="69"/>
      <c r="HC76" s="69"/>
      <c r="HD76" s="69"/>
      <c r="HE76" s="69"/>
      <c r="HF76" s="69"/>
      <c r="HG76" s="69"/>
      <c r="HH76" s="69"/>
      <c r="HI76" s="69"/>
      <c r="HJ76" s="69"/>
      <c r="HK76" s="69"/>
      <c r="HL76" s="69"/>
      <c r="HM76" s="69"/>
      <c r="HN76" s="69"/>
      <c r="HO76" s="69"/>
      <c r="HP76" s="69"/>
      <c r="HQ76" s="69"/>
      <c r="HR76" s="69"/>
      <c r="HS76" s="69"/>
      <c r="HT76" s="69"/>
      <c r="HU76" s="69"/>
      <c r="HV76" s="69"/>
      <c r="HW76" s="69"/>
      <c r="HX76" s="69"/>
      <c r="HY76" s="69"/>
      <c r="HZ76" s="69"/>
      <c r="IA76" s="69"/>
      <c r="IB76" s="69"/>
      <c r="IC76" s="69"/>
      <c r="ID76" s="69"/>
      <c r="IE76" s="69"/>
      <c r="IF76" s="69"/>
      <c r="IG76" s="69"/>
      <c r="IH76" s="69"/>
      <c r="II76" s="69"/>
      <c r="IJ76" s="69"/>
      <c r="IK76" s="69"/>
      <c r="IL76" s="69"/>
      <c r="IM76" s="69"/>
      <c r="IN76" s="69"/>
      <c r="IO76" s="69"/>
      <c r="IP76" s="69"/>
      <c r="IQ76" s="69"/>
      <c r="IR76" s="69"/>
      <c r="IS76" s="69"/>
      <c r="IT76" s="69"/>
      <c r="IU76" s="69"/>
      <c r="IV76" s="69"/>
      <c r="IW76" s="69"/>
    </row>
    <row r="77" customFormat="false" ht="12.75" hidden="false" customHeight="false" outlineLevel="0" collapsed="false">
      <c r="A77" s="147"/>
      <c r="B77" s="148"/>
      <c r="C77" s="148"/>
      <c r="D77" s="149"/>
      <c r="E77" s="79"/>
      <c r="F77" s="151"/>
      <c r="G77" s="119"/>
      <c r="H77" s="123"/>
      <c r="I77" s="82"/>
      <c r="J77" s="82"/>
      <c r="K77" s="82"/>
      <c r="L77" s="82"/>
      <c r="M77" s="82"/>
      <c r="N77" s="82"/>
      <c r="O77" s="82"/>
      <c r="P77" s="82"/>
      <c r="Q77" s="82"/>
      <c r="R77" s="139"/>
      <c r="S77" s="75"/>
      <c r="T77" s="75"/>
      <c r="U77" s="75"/>
      <c r="V77" s="201"/>
      <c r="W77" s="0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  <c r="EO77" s="69"/>
      <c r="EP77" s="69"/>
      <c r="EQ77" s="69"/>
      <c r="ER77" s="69"/>
      <c r="ES77" s="69"/>
      <c r="ET77" s="69"/>
      <c r="EU77" s="69"/>
      <c r="EV77" s="69"/>
      <c r="EW77" s="69"/>
      <c r="EX77" s="69"/>
      <c r="EY77" s="69"/>
      <c r="EZ77" s="69"/>
      <c r="FA77" s="69"/>
      <c r="FB77" s="69"/>
      <c r="FC77" s="69"/>
      <c r="FD77" s="69"/>
      <c r="FE77" s="69"/>
      <c r="FF77" s="69"/>
      <c r="FG77" s="69"/>
      <c r="FH77" s="69"/>
      <c r="FI77" s="69"/>
      <c r="FJ77" s="69"/>
      <c r="FK77" s="69"/>
      <c r="FL77" s="69"/>
      <c r="FM77" s="69"/>
      <c r="FN77" s="69"/>
      <c r="FO77" s="69"/>
      <c r="FP77" s="69"/>
      <c r="FQ77" s="69"/>
      <c r="FR77" s="69"/>
      <c r="FS77" s="69"/>
      <c r="FT77" s="69"/>
      <c r="FU77" s="69"/>
      <c r="FV77" s="69"/>
      <c r="FW77" s="69"/>
      <c r="FX77" s="69"/>
      <c r="FY77" s="69"/>
      <c r="FZ77" s="69"/>
      <c r="GA77" s="69"/>
      <c r="GB77" s="69"/>
      <c r="GC77" s="69"/>
      <c r="GD77" s="69"/>
      <c r="GE77" s="69"/>
      <c r="GF77" s="69"/>
      <c r="GG77" s="69"/>
      <c r="GH77" s="69"/>
      <c r="GI77" s="69"/>
      <c r="GJ77" s="69"/>
      <c r="GK77" s="69"/>
      <c r="GL77" s="69"/>
      <c r="GM77" s="69"/>
      <c r="GN77" s="69"/>
      <c r="GO77" s="69"/>
      <c r="GP77" s="69"/>
      <c r="GQ77" s="69"/>
      <c r="GR77" s="69"/>
      <c r="GS77" s="69"/>
      <c r="GT77" s="69"/>
      <c r="GU77" s="69"/>
      <c r="GV77" s="69"/>
      <c r="GW77" s="69"/>
      <c r="GX77" s="69"/>
      <c r="GY77" s="69"/>
      <c r="GZ77" s="69"/>
      <c r="HA77" s="69"/>
      <c r="HB77" s="69"/>
      <c r="HC77" s="69"/>
      <c r="HD77" s="69"/>
      <c r="HE77" s="69"/>
      <c r="HF77" s="69"/>
      <c r="HG77" s="69"/>
      <c r="HH77" s="69"/>
      <c r="HI77" s="69"/>
      <c r="HJ77" s="69"/>
      <c r="HK77" s="69"/>
      <c r="HL77" s="69"/>
      <c r="HM77" s="69"/>
      <c r="HN77" s="69"/>
      <c r="HO77" s="69"/>
      <c r="HP77" s="69"/>
      <c r="HQ77" s="69"/>
      <c r="HR77" s="69"/>
      <c r="HS77" s="69"/>
      <c r="HT77" s="69"/>
      <c r="HU77" s="69"/>
      <c r="HV77" s="69"/>
      <c r="HW77" s="69"/>
      <c r="HX77" s="69"/>
      <c r="HY77" s="69"/>
      <c r="HZ77" s="69"/>
      <c r="IA77" s="69"/>
      <c r="IB77" s="69"/>
      <c r="IC77" s="69"/>
      <c r="ID77" s="69"/>
      <c r="IE77" s="69"/>
      <c r="IF77" s="69"/>
      <c r="IG77" s="69"/>
      <c r="IH77" s="69"/>
      <c r="II77" s="69"/>
      <c r="IJ77" s="69"/>
      <c r="IK77" s="69"/>
      <c r="IL77" s="69"/>
      <c r="IM77" s="69"/>
      <c r="IN77" s="69"/>
      <c r="IO77" s="69"/>
      <c r="IP77" s="69"/>
      <c r="IQ77" s="69"/>
      <c r="IR77" s="69"/>
      <c r="IS77" s="69"/>
      <c r="IT77" s="69"/>
      <c r="IU77" s="69"/>
      <c r="IV77" s="69"/>
      <c r="IW77" s="69"/>
    </row>
    <row r="78" customFormat="false" ht="12.75" hidden="false" customHeight="false" outlineLevel="0" collapsed="false">
      <c r="A78" s="203"/>
      <c r="B78" s="204"/>
      <c r="C78" s="204"/>
      <c r="D78" s="205"/>
      <c r="E78" s="206"/>
      <c r="F78" s="207"/>
      <c r="G78" s="119"/>
      <c r="H78" s="197"/>
      <c r="I78" s="82"/>
      <c r="J78" s="82"/>
      <c r="K78" s="82"/>
      <c r="L78" s="82"/>
      <c r="M78" s="82"/>
      <c r="N78" s="82"/>
      <c r="O78" s="82"/>
      <c r="P78" s="82"/>
      <c r="Q78" s="82"/>
      <c r="R78" s="139"/>
      <c r="S78" s="139"/>
      <c r="T78" s="139"/>
      <c r="U78" s="75"/>
      <c r="V78" s="201"/>
      <c r="W78" s="198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/>
      <c r="CA78" s="86"/>
      <c r="CB78" s="86"/>
      <c r="CC78" s="86"/>
      <c r="CD78" s="86"/>
      <c r="CE78" s="86"/>
      <c r="CF78" s="86"/>
      <c r="CG78" s="86"/>
      <c r="CH78" s="8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/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6"/>
      <c r="FX78" s="86"/>
      <c r="FY78" s="86"/>
      <c r="FZ78" s="86"/>
      <c r="GA78" s="86"/>
      <c r="GB78" s="86"/>
      <c r="GC78" s="86"/>
      <c r="GD78" s="86"/>
      <c r="GE78" s="86"/>
      <c r="GF78" s="86"/>
      <c r="GG78" s="86"/>
      <c r="GH78" s="86"/>
      <c r="GI78" s="86"/>
      <c r="GJ78" s="86"/>
      <c r="GK78" s="86"/>
      <c r="GL78" s="86"/>
      <c r="GM78" s="86"/>
      <c r="GN78" s="86"/>
      <c r="GO78" s="86"/>
      <c r="GP78" s="86"/>
      <c r="GQ78" s="86"/>
      <c r="GR78" s="86"/>
      <c r="GS78" s="86"/>
      <c r="GT78" s="86"/>
      <c r="GU78" s="86"/>
      <c r="GV78" s="86"/>
      <c r="GW78" s="86"/>
      <c r="GX78" s="86"/>
      <c r="GY78" s="86"/>
      <c r="GZ78" s="86"/>
      <c r="HA78" s="86"/>
      <c r="HB78" s="86"/>
      <c r="HC78" s="86"/>
      <c r="HD78" s="86"/>
      <c r="HE78" s="86"/>
      <c r="HF78" s="86"/>
      <c r="HG78" s="86"/>
      <c r="HH78" s="86"/>
      <c r="HI78" s="86"/>
      <c r="HJ78" s="86"/>
      <c r="HK78" s="86"/>
      <c r="HL78" s="86"/>
      <c r="HM78" s="86"/>
      <c r="HN78" s="86"/>
      <c r="HO78" s="86"/>
      <c r="HP78" s="86"/>
      <c r="HQ78" s="86"/>
      <c r="HR78" s="86"/>
      <c r="HS78" s="86"/>
      <c r="HT78" s="86"/>
      <c r="HU78" s="86"/>
      <c r="HV78" s="86"/>
      <c r="HW78" s="86"/>
      <c r="HX78" s="86"/>
      <c r="HY78" s="86"/>
      <c r="HZ78" s="86"/>
      <c r="IA78" s="86"/>
      <c r="IB78" s="86"/>
      <c r="IC78" s="86"/>
      <c r="ID78" s="86"/>
      <c r="IE78" s="86"/>
      <c r="IF78" s="86"/>
      <c r="IG78" s="86"/>
      <c r="IH78" s="86"/>
      <c r="II78" s="86"/>
      <c r="IJ78" s="86"/>
      <c r="IK78" s="86"/>
      <c r="IL78" s="86"/>
      <c r="IM78" s="86"/>
      <c r="IN78" s="86"/>
      <c r="IO78" s="86"/>
      <c r="IP78" s="86"/>
      <c r="IQ78" s="86"/>
      <c r="IR78" s="86"/>
      <c r="IS78" s="86"/>
      <c r="IT78" s="86"/>
      <c r="IU78" s="86"/>
      <c r="IV78" s="86"/>
      <c r="IW78" s="86"/>
    </row>
    <row r="79" customFormat="false" ht="12.75" hidden="false" customHeight="false" outlineLevel="0" collapsed="false">
      <c r="A79" s="156"/>
      <c r="B79" s="157"/>
      <c r="C79" s="157"/>
      <c r="D79" s="158"/>
      <c r="E79" s="159"/>
      <c r="F79" s="160"/>
      <c r="G79" s="161"/>
      <c r="H79" s="162"/>
      <c r="I79" s="163"/>
      <c r="J79" s="163"/>
      <c r="K79" s="163"/>
      <c r="L79" s="164"/>
      <c r="M79" s="163"/>
      <c r="N79" s="165"/>
      <c r="O79" s="166"/>
      <c r="P79" s="161"/>
      <c r="Q79" s="161"/>
      <c r="R79" s="161"/>
      <c r="S79" s="165"/>
      <c r="T79" s="162"/>
      <c r="U79" s="208"/>
      <c r="V79" s="209"/>
      <c r="W79" s="82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  <c r="DU79" s="69"/>
      <c r="DV79" s="69"/>
      <c r="DW79" s="69"/>
      <c r="DX79" s="69"/>
      <c r="DY79" s="69"/>
      <c r="DZ79" s="69"/>
      <c r="EA79" s="69"/>
      <c r="EB79" s="69"/>
      <c r="EC79" s="69"/>
      <c r="ED79" s="69"/>
      <c r="EE79" s="69"/>
      <c r="EF79" s="69"/>
      <c r="EG79" s="69"/>
      <c r="EH79" s="69"/>
      <c r="EI79" s="69"/>
      <c r="EJ79" s="69"/>
      <c r="EK79" s="69"/>
      <c r="EL79" s="69"/>
      <c r="EM79" s="69"/>
      <c r="EN79" s="69"/>
      <c r="EO79" s="69"/>
      <c r="EP79" s="69"/>
      <c r="EQ79" s="69"/>
      <c r="ER79" s="69"/>
      <c r="ES79" s="69"/>
      <c r="ET79" s="69"/>
      <c r="EU79" s="69"/>
      <c r="EV79" s="69"/>
      <c r="EW79" s="69"/>
      <c r="EX79" s="69"/>
      <c r="EY79" s="69"/>
      <c r="EZ79" s="69"/>
      <c r="FA79" s="69"/>
      <c r="FB79" s="69"/>
      <c r="FC79" s="69"/>
      <c r="FD79" s="69"/>
      <c r="FE79" s="69"/>
      <c r="FF79" s="69"/>
      <c r="FG79" s="69"/>
      <c r="FH79" s="69"/>
      <c r="FI79" s="69"/>
      <c r="FJ79" s="69"/>
      <c r="FK79" s="69"/>
      <c r="FL79" s="69"/>
      <c r="FM79" s="69"/>
      <c r="FN79" s="69"/>
      <c r="FO79" s="69"/>
      <c r="FP79" s="69"/>
      <c r="FQ79" s="69"/>
      <c r="FR79" s="69"/>
      <c r="FS79" s="69"/>
      <c r="FT79" s="69"/>
      <c r="FU79" s="69"/>
      <c r="FV79" s="69"/>
      <c r="FW79" s="69"/>
      <c r="FX79" s="69"/>
      <c r="FY79" s="69"/>
      <c r="FZ79" s="69"/>
      <c r="GA79" s="69"/>
      <c r="GB79" s="69"/>
      <c r="GC79" s="69"/>
      <c r="GD79" s="69"/>
      <c r="GE79" s="69"/>
      <c r="GF79" s="69"/>
      <c r="GG79" s="69"/>
      <c r="GH79" s="69"/>
      <c r="GI79" s="69"/>
      <c r="GJ79" s="69"/>
      <c r="GK79" s="69"/>
      <c r="GL79" s="69"/>
      <c r="GM79" s="69"/>
      <c r="GN79" s="69"/>
      <c r="GO79" s="69"/>
      <c r="GP79" s="69"/>
      <c r="GQ79" s="69"/>
      <c r="GR79" s="69"/>
      <c r="GS79" s="69"/>
      <c r="GT79" s="69"/>
      <c r="GU79" s="69"/>
      <c r="GV79" s="69"/>
      <c r="GW79" s="69"/>
      <c r="GX79" s="69"/>
      <c r="GY79" s="69"/>
      <c r="GZ79" s="69"/>
      <c r="HA79" s="69"/>
      <c r="HB79" s="69"/>
      <c r="HC79" s="69"/>
      <c r="HD79" s="69"/>
      <c r="HE79" s="69"/>
      <c r="HF79" s="69"/>
      <c r="HG79" s="69"/>
      <c r="HH79" s="69"/>
      <c r="HI79" s="69"/>
      <c r="HJ79" s="69"/>
      <c r="HK79" s="69"/>
      <c r="HL79" s="69"/>
      <c r="HM79" s="69"/>
      <c r="HN79" s="69"/>
      <c r="HO79" s="69"/>
      <c r="HP79" s="69"/>
      <c r="HQ79" s="69"/>
      <c r="HR79" s="69"/>
      <c r="HS79" s="69"/>
      <c r="HT79" s="69"/>
      <c r="HU79" s="69"/>
      <c r="HV79" s="69"/>
      <c r="HW79" s="69"/>
      <c r="HX79" s="69"/>
      <c r="HY79" s="69"/>
      <c r="HZ79" s="69"/>
      <c r="IA79" s="69"/>
      <c r="IB79" s="69"/>
      <c r="IC79" s="69"/>
      <c r="ID79" s="69"/>
      <c r="IE79" s="69"/>
      <c r="IF79" s="69"/>
      <c r="IG79" s="69"/>
      <c r="IH79" s="69"/>
      <c r="II79" s="69"/>
      <c r="IJ79" s="69"/>
      <c r="IK79" s="69"/>
      <c r="IL79" s="69"/>
      <c r="IM79" s="69"/>
      <c r="IN79" s="69"/>
      <c r="IO79" s="69"/>
      <c r="IP79" s="69"/>
      <c r="IQ79" s="69"/>
      <c r="IR79" s="69"/>
      <c r="IS79" s="69"/>
      <c r="IT79" s="69"/>
      <c r="IU79" s="69"/>
      <c r="IV79" s="69"/>
      <c r="IW79" s="69"/>
    </row>
    <row r="80" customFormat="false" ht="12.75" hidden="false" customHeight="false" outlineLevel="0" collapsed="false">
      <c r="A80" s="76"/>
      <c r="B80" s="77"/>
      <c r="C80" s="77"/>
      <c r="D80" s="78"/>
      <c r="E80" s="79"/>
      <c r="F80" s="80"/>
      <c r="G80" s="81"/>
      <c r="H80" s="75"/>
      <c r="I80" s="89"/>
      <c r="J80" s="89"/>
      <c r="K80" s="89"/>
      <c r="L80" s="90"/>
      <c r="M80" s="89"/>
      <c r="N80" s="88"/>
      <c r="O80" s="69"/>
      <c r="P80" s="81"/>
      <c r="Q80" s="81"/>
      <c r="R80" s="81"/>
      <c r="S80" s="88"/>
      <c r="T80" s="75"/>
      <c r="U80" s="84"/>
      <c r="V80" s="0"/>
      <c r="W80" s="82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69"/>
      <c r="EO80" s="69"/>
      <c r="EP80" s="69"/>
      <c r="EQ80" s="69"/>
      <c r="ER80" s="69"/>
      <c r="ES80" s="69"/>
      <c r="ET80" s="69"/>
      <c r="EU80" s="69"/>
      <c r="EV80" s="69"/>
      <c r="EW80" s="69"/>
      <c r="EX80" s="69"/>
      <c r="EY80" s="69"/>
      <c r="EZ80" s="69"/>
      <c r="FA80" s="69"/>
      <c r="FB80" s="69"/>
      <c r="FC80" s="69"/>
      <c r="FD80" s="69"/>
      <c r="FE80" s="69"/>
      <c r="FF80" s="69"/>
      <c r="FG80" s="69"/>
      <c r="FH80" s="69"/>
      <c r="FI80" s="69"/>
      <c r="FJ80" s="69"/>
      <c r="FK80" s="69"/>
      <c r="FL80" s="69"/>
      <c r="FM80" s="69"/>
      <c r="FN80" s="69"/>
      <c r="FO80" s="69"/>
      <c r="FP80" s="69"/>
      <c r="FQ80" s="69"/>
      <c r="FR80" s="69"/>
      <c r="FS80" s="69"/>
      <c r="FT80" s="69"/>
      <c r="FU80" s="69"/>
      <c r="FV80" s="69"/>
      <c r="FW80" s="69"/>
      <c r="FX80" s="69"/>
      <c r="FY80" s="69"/>
      <c r="FZ80" s="69"/>
      <c r="GA80" s="69"/>
      <c r="GB80" s="69"/>
      <c r="GC80" s="69"/>
      <c r="GD80" s="69"/>
      <c r="GE80" s="69"/>
      <c r="GF80" s="69"/>
      <c r="GG80" s="69"/>
      <c r="GH80" s="69"/>
      <c r="GI80" s="69"/>
      <c r="GJ80" s="69"/>
      <c r="GK80" s="69"/>
      <c r="GL80" s="69"/>
      <c r="GM80" s="69"/>
      <c r="GN80" s="69"/>
      <c r="GO80" s="69"/>
      <c r="GP80" s="69"/>
      <c r="GQ80" s="69"/>
      <c r="GR80" s="69"/>
      <c r="GS80" s="69"/>
      <c r="GT80" s="69"/>
      <c r="GU80" s="69"/>
      <c r="GV80" s="69"/>
      <c r="GW80" s="69"/>
      <c r="GX80" s="69"/>
      <c r="GY80" s="69"/>
      <c r="GZ80" s="69"/>
      <c r="HA80" s="69"/>
      <c r="HB80" s="69"/>
      <c r="HC80" s="69"/>
      <c r="HD80" s="69"/>
      <c r="HE80" s="69"/>
      <c r="HF80" s="69"/>
      <c r="HG80" s="69"/>
      <c r="HH80" s="69"/>
      <c r="HI80" s="69"/>
      <c r="HJ80" s="69"/>
      <c r="HK80" s="69"/>
      <c r="HL80" s="69"/>
      <c r="HM80" s="69"/>
      <c r="HN80" s="69"/>
      <c r="HO80" s="69"/>
      <c r="HP80" s="69"/>
      <c r="HQ80" s="69"/>
      <c r="HR80" s="69"/>
      <c r="HS80" s="69"/>
      <c r="HT80" s="69"/>
      <c r="HU80" s="69"/>
      <c r="HV80" s="69"/>
      <c r="HW80" s="69"/>
      <c r="HX80" s="69"/>
      <c r="HY80" s="69"/>
      <c r="HZ80" s="69"/>
      <c r="IA80" s="69"/>
      <c r="IB80" s="69"/>
      <c r="IC80" s="69"/>
      <c r="ID80" s="69"/>
      <c r="IE80" s="69"/>
      <c r="IF80" s="69"/>
      <c r="IG80" s="69"/>
      <c r="IH80" s="69"/>
      <c r="II80" s="69"/>
      <c r="IJ80" s="69"/>
      <c r="IK80" s="69"/>
      <c r="IL80" s="69"/>
      <c r="IM80" s="69"/>
      <c r="IN80" s="69"/>
      <c r="IO80" s="69"/>
      <c r="IP80" s="69"/>
      <c r="IQ80" s="69"/>
      <c r="IR80" s="69"/>
      <c r="IS80" s="69"/>
      <c r="IT80" s="69"/>
      <c r="IU80" s="69"/>
      <c r="IV80" s="69"/>
      <c r="IW80" s="69"/>
    </row>
    <row r="81" customFormat="false" ht="12.75" hidden="false" customHeight="false" outlineLevel="0" collapsed="false">
      <c r="A81" s="69"/>
      <c r="B81" s="148"/>
      <c r="C81" s="148"/>
      <c r="D81" s="78"/>
      <c r="E81" s="79"/>
      <c r="F81" s="80"/>
      <c r="G81" s="81"/>
      <c r="H81" s="84"/>
      <c r="I81" s="84"/>
      <c r="J81" s="84"/>
      <c r="K81" s="84"/>
      <c r="L81" s="82"/>
      <c r="M81" s="84"/>
      <c r="N81" s="79"/>
      <c r="O81" s="83"/>
      <c r="P81" s="5"/>
      <c r="Q81" s="5"/>
      <c r="R81" s="5"/>
      <c r="S81" s="5"/>
      <c r="T81" s="75"/>
      <c r="U81" s="210"/>
      <c r="V81" s="67"/>
      <c r="W81" s="0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  <c r="DS81" s="69"/>
      <c r="DT81" s="69"/>
      <c r="DU81" s="69"/>
      <c r="DV81" s="69"/>
      <c r="DW81" s="69"/>
      <c r="DX81" s="69"/>
      <c r="DY81" s="69"/>
      <c r="DZ81" s="69"/>
      <c r="EA81" s="69"/>
      <c r="EB81" s="69"/>
      <c r="EC81" s="69"/>
      <c r="ED81" s="69"/>
      <c r="EE81" s="69"/>
      <c r="EF81" s="69"/>
      <c r="EG81" s="69"/>
      <c r="EH81" s="69"/>
      <c r="EI81" s="69"/>
      <c r="EJ81" s="69"/>
      <c r="EK81" s="69"/>
      <c r="EL81" s="69"/>
      <c r="EM81" s="69"/>
      <c r="EN81" s="69"/>
      <c r="EO81" s="69"/>
      <c r="EP81" s="69"/>
      <c r="EQ81" s="69"/>
      <c r="ER81" s="69"/>
      <c r="ES81" s="69"/>
      <c r="ET81" s="69"/>
      <c r="EU81" s="69"/>
      <c r="EV81" s="69"/>
      <c r="EW81" s="69"/>
      <c r="EX81" s="69"/>
      <c r="EY81" s="69"/>
      <c r="EZ81" s="69"/>
      <c r="FA81" s="69"/>
      <c r="FB81" s="69"/>
      <c r="FC81" s="69"/>
      <c r="FD81" s="69"/>
      <c r="FE81" s="69"/>
      <c r="FF81" s="69"/>
      <c r="FG81" s="69"/>
      <c r="FH81" s="69"/>
      <c r="FI81" s="69"/>
      <c r="FJ81" s="69"/>
      <c r="FK81" s="69"/>
      <c r="FL81" s="69"/>
      <c r="FM81" s="69"/>
      <c r="FN81" s="69"/>
      <c r="FO81" s="69"/>
      <c r="FP81" s="69"/>
      <c r="FQ81" s="69"/>
      <c r="FR81" s="69"/>
      <c r="FS81" s="69"/>
      <c r="FT81" s="69"/>
      <c r="FU81" s="69"/>
      <c r="FV81" s="69"/>
      <c r="FW81" s="69"/>
      <c r="FX81" s="69"/>
      <c r="FY81" s="69"/>
      <c r="FZ81" s="69"/>
      <c r="GA81" s="69"/>
      <c r="GB81" s="69"/>
      <c r="GC81" s="69"/>
      <c r="GD81" s="69"/>
      <c r="GE81" s="69"/>
      <c r="GF81" s="69"/>
      <c r="GG81" s="69"/>
      <c r="GH81" s="69"/>
      <c r="GI81" s="69"/>
      <c r="GJ81" s="69"/>
      <c r="GK81" s="69"/>
      <c r="GL81" s="69"/>
      <c r="GM81" s="69"/>
      <c r="GN81" s="69"/>
      <c r="GO81" s="69"/>
      <c r="GP81" s="69"/>
      <c r="GQ81" s="69"/>
      <c r="GR81" s="69"/>
      <c r="GS81" s="69"/>
      <c r="GT81" s="69"/>
      <c r="GU81" s="69"/>
      <c r="GV81" s="69"/>
      <c r="GW81" s="69"/>
      <c r="GX81" s="69"/>
      <c r="GY81" s="69"/>
      <c r="GZ81" s="69"/>
      <c r="HA81" s="69"/>
      <c r="HB81" s="69"/>
      <c r="HC81" s="69"/>
      <c r="HD81" s="69"/>
      <c r="HE81" s="69"/>
      <c r="HF81" s="69"/>
      <c r="HG81" s="69"/>
      <c r="HH81" s="69"/>
      <c r="HI81" s="69"/>
      <c r="HJ81" s="69"/>
      <c r="HK81" s="69"/>
      <c r="HL81" s="69"/>
      <c r="HM81" s="69"/>
      <c r="HN81" s="69"/>
      <c r="HO81" s="69"/>
      <c r="HP81" s="69"/>
      <c r="HQ81" s="69"/>
      <c r="HR81" s="69"/>
      <c r="HS81" s="69"/>
      <c r="HT81" s="69"/>
      <c r="HU81" s="69"/>
      <c r="HV81" s="69"/>
      <c r="HW81" s="69"/>
      <c r="HX81" s="69"/>
      <c r="HY81" s="69"/>
      <c r="HZ81" s="69"/>
      <c r="IA81" s="69"/>
      <c r="IB81" s="69"/>
      <c r="IC81" s="69"/>
      <c r="ID81" s="69"/>
      <c r="IE81" s="69"/>
      <c r="IF81" s="69"/>
      <c r="IG81" s="69"/>
      <c r="IH81" s="69"/>
      <c r="II81" s="69"/>
      <c r="IJ81" s="69"/>
      <c r="IK81" s="69"/>
      <c r="IL81" s="69"/>
      <c r="IM81" s="69"/>
      <c r="IN81" s="69"/>
      <c r="IO81" s="69"/>
      <c r="IP81" s="69"/>
      <c r="IQ81" s="69"/>
      <c r="IR81" s="69"/>
      <c r="IS81" s="69"/>
      <c r="IT81" s="69"/>
      <c r="IU81" s="69"/>
      <c r="IV81" s="69"/>
      <c r="IW81" s="69"/>
    </row>
    <row r="82" customFormat="false" ht="12.75" hidden="false" customHeight="false" outlineLevel="0" collapsed="false">
      <c r="A82" s="69"/>
      <c r="B82" s="5"/>
      <c r="C82" s="139" t="n">
        <f aca="false">U57+U59+U61+U63</f>
        <v>44674452.89</v>
      </c>
      <c r="D82" s="75"/>
      <c r="E82" s="69"/>
      <c r="F82" s="80"/>
      <c r="G82" s="81"/>
      <c r="H82" s="139" t="s">
        <v>134</v>
      </c>
      <c r="I82" s="75" t="n">
        <f aca="false">I49+I51+I53+I55</f>
        <v>326562.478080138</v>
      </c>
      <c r="J82" s="69"/>
      <c r="K82" s="69"/>
      <c r="L82" s="69"/>
      <c r="M82" s="84"/>
      <c r="N82" s="79"/>
      <c r="O82" s="83"/>
      <c r="P82" s="5"/>
      <c r="Q82" s="5"/>
      <c r="R82" s="5"/>
      <c r="S82" s="5"/>
      <c r="T82" s="123"/>
      <c r="U82" s="75"/>
      <c r="V82" s="67"/>
      <c r="W82" s="0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69"/>
      <c r="EO82" s="69"/>
      <c r="EP82" s="69"/>
      <c r="EQ82" s="69"/>
      <c r="ER82" s="69"/>
      <c r="ES82" s="69"/>
      <c r="ET82" s="69"/>
      <c r="EU82" s="69"/>
      <c r="EV82" s="69"/>
      <c r="EW82" s="69"/>
      <c r="EX82" s="69"/>
      <c r="EY82" s="69"/>
      <c r="EZ82" s="69"/>
      <c r="FA82" s="69"/>
      <c r="FB82" s="69"/>
      <c r="FC82" s="69"/>
      <c r="FD82" s="69"/>
      <c r="FE82" s="69"/>
      <c r="FF82" s="69"/>
      <c r="FG82" s="69"/>
      <c r="FH82" s="69"/>
      <c r="FI82" s="69"/>
      <c r="FJ82" s="69"/>
      <c r="FK82" s="69"/>
      <c r="FL82" s="69"/>
      <c r="FM82" s="69"/>
      <c r="FN82" s="69"/>
      <c r="FO82" s="69"/>
      <c r="FP82" s="69"/>
      <c r="FQ82" s="69"/>
      <c r="FR82" s="69"/>
      <c r="FS82" s="69"/>
      <c r="FT82" s="69"/>
      <c r="FU82" s="69"/>
      <c r="FV82" s="69"/>
      <c r="FW82" s="69"/>
      <c r="FX82" s="69"/>
      <c r="FY82" s="69"/>
      <c r="FZ82" s="69"/>
      <c r="GA82" s="69"/>
      <c r="GB82" s="69"/>
      <c r="GC82" s="69"/>
      <c r="GD82" s="69"/>
      <c r="GE82" s="69"/>
      <c r="GF82" s="69"/>
      <c r="GG82" s="69"/>
      <c r="GH82" s="69"/>
      <c r="GI82" s="69"/>
      <c r="GJ82" s="69"/>
      <c r="GK82" s="69"/>
      <c r="GL82" s="69"/>
      <c r="GM82" s="69"/>
      <c r="GN82" s="69"/>
      <c r="GO82" s="69"/>
      <c r="GP82" s="69"/>
      <c r="GQ82" s="69"/>
      <c r="GR82" s="69"/>
      <c r="GS82" s="69"/>
      <c r="GT82" s="69"/>
      <c r="GU82" s="69"/>
      <c r="GV82" s="69"/>
      <c r="GW82" s="69"/>
      <c r="GX82" s="69"/>
      <c r="GY82" s="69"/>
      <c r="GZ82" s="69"/>
      <c r="HA82" s="69"/>
      <c r="HB82" s="69"/>
      <c r="HC82" s="69"/>
      <c r="HD82" s="69"/>
      <c r="HE82" s="69"/>
      <c r="HF82" s="69"/>
      <c r="HG82" s="69"/>
      <c r="HH82" s="69"/>
      <c r="HI82" s="69"/>
      <c r="HJ82" s="69"/>
      <c r="HK82" s="69"/>
      <c r="HL82" s="69"/>
      <c r="HM82" s="69"/>
      <c r="HN82" s="69"/>
      <c r="HO82" s="69"/>
      <c r="HP82" s="69"/>
      <c r="HQ82" s="69"/>
      <c r="HR82" s="69"/>
      <c r="HS82" s="69"/>
      <c r="HT82" s="69"/>
      <c r="HU82" s="69"/>
      <c r="HV82" s="69"/>
      <c r="HW82" s="69"/>
      <c r="HX82" s="69"/>
      <c r="HY82" s="69"/>
      <c r="HZ82" s="69"/>
      <c r="IA82" s="69"/>
      <c r="IB82" s="69"/>
      <c r="IC82" s="69"/>
      <c r="ID82" s="69"/>
      <c r="IE82" s="69"/>
      <c r="IF82" s="69"/>
      <c r="IG82" s="69"/>
      <c r="IH82" s="69"/>
      <c r="II82" s="69"/>
      <c r="IJ82" s="69"/>
      <c r="IK82" s="69"/>
      <c r="IL82" s="69"/>
      <c r="IM82" s="69"/>
      <c r="IN82" s="69"/>
      <c r="IO82" s="69"/>
      <c r="IP82" s="69"/>
      <c r="IQ82" s="69"/>
      <c r="IR82" s="69"/>
      <c r="IS82" s="69"/>
      <c r="IT82" s="69"/>
      <c r="IU82" s="69"/>
      <c r="IV82" s="69"/>
      <c r="IW82" s="69"/>
    </row>
    <row r="83" customFormat="false" ht="12.75" hidden="false" customHeight="false" outlineLevel="0" collapsed="false">
      <c r="A83" s="69"/>
      <c r="B83" s="5"/>
      <c r="C83" s="139"/>
      <c r="D83" s="75"/>
      <c r="E83" s="69"/>
      <c r="F83" s="80"/>
      <c r="G83" s="81"/>
      <c r="H83" s="5" t="s">
        <v>135</v>
      </c>
      <c r="I83" s="211" t="n">
        <f aca="false">I57+I59+I61+I65</f>
        <v>284634.560617169</v>
      </c>
      <c r="J83" s="69"/>
      <c r="K83" s="69"/>
      <c r="L83" s="69"/>
      <c r="M83" s="84"/>
      <c r="N83" s="79"/>
      <c r="O83" s="83"/>
      <c r="P83" s="5"/>
      <c r="Q83" s="5"/>
      <c r="R83" s="5"/>
      <c r="S83" s="5"/>
      <c r="T83" s="123"/>
      <c r="U83" s="75"/>
      <c r="V83" s="67"/>
      <c r="W83" s="0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  <c r="DS83" s="69"/>
      <c r="DT83" s="69"/>
      <c r="DU83" s="69"/>
      <c r="DV83" s="69"/>
      <c r="DW83" s="69"/>
      <c r="DX83" s="69"/>
      <c r="DY83" s="69"/>
      <c r="DZ83" s="69"/>
      <c r="EA83" s="69"/>
      <c r="EB83" s="69"/>
      <c r="EC83" s="69"/>
      <c r="ED83" s="69"/>
      <c r="EE83" s="69"/>
      <c r="EF83" s="69"/>
      <c r="EG83" s="69"/>
      <c r="EH83" s="69"/>
      <c r="EI83" s="69"/>
      <c r="EJ83" s="69"/>
      <c r="EK83" s="69"/>
      <c r="EL83" s="69"/>
      <c r="EM83" s="69"/>
      <c r="EN83" s="69"/>
      <c r="EO83" s="69"/>
      <c r="EP83" s="69"/>
      <c r="EQ83" s="69"/>
      <c r="ER83" s="69"/>
      <c r="ES83" s="69"/>
      <c r="ET83" s="69"/>
      <c r="EU83" s="69"/>
      <c r="EV83" s="69"/>
      <c r="EW83" s="69"/>
      <c r="EX83" s="69"/>
      <c r="EY83" s="69"/>
      <c r="EZ83" s="69"/>
      <c r="FA83" s="69"/>
      <c r="FB83" s="69"/>
      <c r="FC83" s="69"/>
      <c r="FD83" s="69"/>
      <c r="FE83" s="69"/>
      <c r="FF83" s="69"/>
      <c r="FG83" s="69"/>
      <c r="FH83" s="69"/>
      <c r="FI83" s="69"/>
      <c r="FJ83" s="69"/>
      <c r="FK83" s="69"/>
      <c r="FL83" s="69"/>
      <c r="FM83" s="69"/>
      <c r="FN83" s="69"/>
      <c r="FO83" s="69"/>
      <c r="FP83" s="69"/>
      <c r="FQ83" s="69"/>
      <c r="FR83" s="69"/>
      <c r="FS83" s="69"/>
      <c r="FT83" s="69"/>
      <c r="FU83" s="69"/>
      <c r="FV83" s="69"/>
      <c r="FW83" s="69"/>
      <c r="FX83" s="69"/>
      <c r="FY83" s="69"/>
      <c r="FZ83" s="69"/>
      <c r="GA83" s="69"/>
      <c r="GB83" s="69"/>
      <c r="GC83" s="69"/>
      <c r="GD83" s="69"/>
      <c r="GE83" s="69"/>
      <c r="GF83" s="69"/>
      <c r="GG83" s="69"/>
      <c r="GH83" s="69"/>
      <c r="GI83" s="69"/>
      <c r="GJ83" s="69"/>
      <c r="GK83" s="69"/>
      <c r="GL83" s="69"/>
      <c r="GM83" s="69"/>
      <c r="GN83" s="69"/>
      <c r="GO83" s="69"/>
      <c r="GP83" s="69"/>
      <c r="GQ83" s="69"/>
      <c r="GR83" s="69"/>
      <c r="GS83" s="69"/>
      <c r="GT83" s="69"/>
      <c r="GU83" s="69"/>
      <c r="GV83" s="69"/>
      <c r="GW83" s="69"/>
      <c r="GX83" s="69"/>
      <c r="GY83" s="69"/>
      <c r="GZ83" s="69"/>
      <c r="HA83" s="69"/>
      <c r="HB83" s="69"/>
      <c r="HC83" s="69"/>
      <c r="HD83" s="69"/>
      <c r="HE83" s="69"/>
      <c r="HF83" s="69"/>
      <c r="HG83" s="69"/>
      <c r="HH83" s="69"/>
      <c r="HI83" s="69"/>
      <c r="HJ83" s="69"/>
      <c r="HK83" s="69"/>
      <c r="HL83" s="69"/>
      <c r="HM83" s="69"/>
      <c r="HN83" s="69"/>
      <c r="HO83" s="69"/>
      <c r="HP83" s="69"/>
      <c r="HQ83" s="69"/>
      <c r="HR83" s="69"/>
      <c r="HS83" s="69"/>
      <c r="HT83" s="69"/>
      <c r="HU83" s="69"/>
      <c r="HV83" s="69"/>
      <c r="HW83" s="69"/>
      <c r="HX83" s="69"/>
      <c r="HY83" s="69"/>
      <c r="HZ83" s="69"/>
      <c r="IA83" s="69"/>
      <c r="IB83" s="69"/>
      <c r="IC83" s="69"/>
      <c r="ID83" s="69"/>
      <c r="IE83" s="69"/>
      <c r="IF83" s="69"/>
      <c r="IG83" s="69"/>
      <c r="IH83" s="69"/>
      <c r="II83" s="69"/>
      <c r="IJ83" s="69"/>
      <c r="IK83" s="69"/>
      <c r="IL83" s="69"/>
      <c r="IM83" s="69"/>
      <c r="IN83" s="69"/>
      <c r="IO83" s="69"/>
      <c r="IP83" s="69"/>
      <c r="IQ83" s="69"/>
      <c r="IR83" s="69"/>
      <c r="IS83" s="69"/>
      <c r="IT83" s="69"/>
      <c r="IU83" s="69"/>
      <c r="IV83" s="69"/>
      <c r="IW83" s="69"/>
    </row>
    <row r="84" customFormat="false" ht="12.75" hidden="false" customHeight="false" outlineLevel="0" collapsed="false">
      <c r="A84" s="69"/>
      <c r="B84" s="5"/>
      <c r="C84" s="139"/>
      <c r="D84" s="75"/>
      <c r="E84" s="69"/>
      <c r="F84" s="80"/>
      <c r="G84" s="81"/>
      <c r="H84" s="170" t="s">
        <v>136</v>
      </c>
      <c r="I84" s="82" t="n">
        <f aca="false">SUM(I82:I83)</f>
        <v>611197.038697307</v>
      </c>
      <c r="J84" s="69"/>
      <c r="K84" s="69"/>
      <c r="L84" s="69"/>
      <c r="M84" s="84"/>
      <c r="N84" s="79"/>
      <c r="O84" s="83"/>
      <c r="P84" s="5"/>
      <c r="Q84" s="5"/>
      <c r="R84" s="5"/>
      <c r="S84" s="5"/>
      <c r="T84" s="123"/>
      <c r="U84" s="75"/>
      <c r="V84" s="67"/>
      <c r="W84" s="0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69"/>
      <c r="EF84" s="69"/>
      <c r="EG84" s="69"/>
      <c r="EH84" s="69"/>
      <c r="EI84" s="69"/>
      <c r="EJ84" s="69"/>
      <c r="EK84" s="69"/>
      <c r="EL84" s="69"/>
      <c r="EM84" s="69"/>
      <c r="EN84" s="69"/>
      <c r="EO84" s="69"/>
      <c r="EP84" s="69"/>
      <c r="EQ84" s="69"/>
      <c r="ER84" s="69"/>
      <c r="ES84" s="69"/>
      <c r="ET84" s="69"/>
      <c r="EU84" s="69"/>
      <c r="EV84" s="69"/>
      <c r="EW84" s="69"/>
      <c r="EX84" s="69"/>
      <c r="EY84" s="69"/>
      <c r="EZ84" s="69"/>
      <c r="FA84" s="69"/>
      <c r="FB84" s="69"/>
      <c r="FC84" s="69"/>
      <c r="FD84" s="69"/>
      <c r="FE84" s="69"/>
      <c r="FF84" s="69"/>
      <c r="FG84" s="69"/>
      <c r="FH84" s="69"/>
      <c r="FI84" s="69"/>
      <c r="FJ84" s="69"/>
      <c r="FK84" s="69"/>
      <c r="FL84" s="69"/>
      <c r="FM84" s="69"/>
      <c r="FN84" s="69"/>
      <c r="FO84" s="69"/>
      <c r="FP84" s="69"/>
      <c r="FQ84" s="69"/>
      <c r="FR84" s="69"/>
      <c r="FS84" s="69"/>
      <c r="FT84" s="69"/>
      <c r="FU84" s="69"/>
      <c r="FV84" s="69"/>
      <c r="FW84" s="69"/>
      <c r="FX84" s="69"/>
      <c r="FY84" s="69"/>
      <c r="FZ84" s="69"/>
      <c r="GA84" s="69"/>
      <c r="GB84" s="69"/>
      <c r="GC84" s="69"/>
      <c r="GD84" s="69"/>
      <c r="GE84" s="69"/>
      <c r="GF84" s="69"/>
      <c r="GG84" s="69"/>
      <c r="GH84" s="69"/>
      <c r="GI84" s="69"/>
      <c r="GJ84" s="69"/>
      <c r="GK84" s="69"/>
      <c r="GL84" s="69"/>
      <c r="GM84" s="69"/>
      <c r="GN84" s="69"/>
      <c r="GO84" s="69"/>
      <c r="GP84" s="69"/>
      <c r="GQ84" s="69"/>
      <c r="GR84" s="69"/>
      <c r="GS84" s="69"/>
      <c r="GT84" s="69"/>
      <c r="GU84" s="69"/>
      <c r="GV84" s="69"/>
      <c r="GW84" s="69"/>
      <c r="GX84" s="69"/>
      <c r="GY84" s="69"/>
      <c r="GZ84" s="69"/>
      <c r="HA84" s="69"/>
      <c r="HB84" s="69"/>
      <c r="HC84" s="69"/>
      <c r="HD84" s="69"/>
      <c r="HE84" s="69"/>
      <c r="HF84" s="69"/>
      <c r="HG84" s="69"/>
      <c r="HH84" s="69"/>
      <c r="HI84" s="69"/>
      <c r="HJ84" s="69"/>
      <c r="HK84" s="69"/>
      <c r="HL84" s="69"/>
      <c r="HM84" s="69"/>
      <c r="HN84" s="69"/>
      <c r="HO84" s="69"/>
      <c r="HP84" s="69"/>
      <c r="HQ84" s="69"/>
      <c r="HR84" s="69"/>
      <c r="HS84" s="69"/>
      <c r="HT84" s="69"/>
      <c r="HU84" s="69"/>
      <c r="HV84" s="69"/>
      <c r="HW84" s="69"/>
      <c r="HX84" s="69"/>
      <c r="HY84" s="69"/>
      <c r="HZ84" s="69"/>
      <c r="IA84" s="69"/>
      <c r="IB84" s="69"/>
      <c r="IC84" s="69"/>
      <c r="ID84" s="69"/>
      <c r="IE84" s="69"/>
      <c r="IF84" s="69"/>
      <c r="IG84" s="69"/>
      <c r="IH84" s="69"/>
      <c r="II84" s="69"/>
      <c r="IJ84" s="69"/>
      <c r="IK84" s="69"/>
      <c r="IL84" s="69"/>
      <c r="IM84" s="69"/>
      <c r="IN84" s="69"/>
      <c r="IO84" s="69"/>
      <c r="IP84" s="69"/>
      <c r="IQ84" s="69"/>
      <c r="IR84" s="69"/>
      <c r="IS84" s="69"/>
      <c r="IT84" s="69"/>
      <c r="IU84" s="69"/>
      <c r="IV84" s="69"/>
      <c r="IW84" s="69"/>
    </row>
    <row r="85" customFormat="false" ht="12.75" hidden="false" customHeight="false" outlineLevel="0" collapsed="false">
      <c r="A85" s="69"/>
      <c r="B85" s="5"/>
      <c r="C85" s="139"/>
      <c r="D85" s="75"/>
      <c r="E85" s="69"/>
      <c r="F85" s="80"/>
      <c r="G85" s="81"/>
      <c r="H85" s="170" t="s">
        <v>137</v>
      </c>
      <c r="I85" s="212" t="n">
        <f aca="false">I84*0.9</f>
        <v>550077.334827576</v>
      </c>
      <c r="J85" s="69"/>
      <c r="K85" s="69"/>
      <c r="L85" s="69"/>
      <c r="M85" s="84"/>
      <c r="N85" s="79"/>
      <c r="O85" s="83"/>
      <c r="P85" s="5"/>
      <c r="Q85" s="5"/>
      <c r="R85" s="5"/>
      <c r="S85" s="5"/>
      <c r="T85" s="123"/>
      <c r="U85" s="75"/>
      <c r="V85" s="67"/>
      <c r="W85" s="0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69"/>
      <c r="EF85" s="69"/>
      <c r="EG85" s="69"/>
      <c r="EH85" s="69"/>
      <c r="EI85" s="69"/>
      <c r="EJ85" s="69"/>
      <c r="EK85" s="69"/>
      <c r="EL85" s="69"/>
      <c r="EM85" s="69"/>
      <c r="EN85" s="69"/>
      <c r="EO85" s="69"/>
      <c r="EP85" s="69"/>
      <c r="EQ85" s="69"/>
      <c r="ER85" s="69"/>
      <c r="ES85" s="69"/>
      <c r="ET85" s="69"/>
      <c r="EU85" s="69"/>
      <c r="EV85" s="69"/>
      <c r="EW85" s="69"/>
      <c r="EX85" s="69"/>
      <c r="EY85" s="69"/>
      <c r="EZ85" s="69"/>
      <c r="FA85" s="69"/>
      <c r="FB85" s="69"/>
      <c r="FC85" s="69"/>
      <c r="FD85" s="69"/>
      <c r="FE85" s="69"/>
      <c r="FF85" s="69"/>
      <c r="FG85" s="69"/>
      <c r="FH85" s="69"/>
      <c r="FI85" s="69"/>
      <c r="FJ85" s="69"/>
      <c r="FK85" s="69"/>
      <c r="FL85" s="69"/>
      <c r="FM85" s="69"/>
      <c r="FN85" s="69"/>
      <c r="FO85" s="69"/>
      <c r="FP85" s="69"/>
      <c r="FQ85" s="69"/>
      <c r="FR85" s="69"/>
      <c r="FS85" s="69"/>
      <c r="FT85" s="69"/>
      <c r="FU85" s="69"/>
      <c r="FV85" s="69"/>
      <c r="FW85" s="69"/>
      <c r="FX85" s="69"/>
      <c r="FY85" s="69"/>
      <c r="FZ85" s="69"/>
      <c r="GA85" s="69"/>
      <c r="GB85" s="69"/>
      <c r="GC85" s="69"/>
      <c r="GD85" s="69"/>
      <c r="GE85" s="69"/>
      <c r="GF85" s="69"/>
      <c r="GG85" s="69"/>
      <c r="GH85" s="69"/>
      <c r="GI85" s="69"/>
      <c r="GJ85" s="69"/>
      <c r="GK85" s="69"/>
      <c r="GL85" s="69"/>
      <c r="GM85" s="69"/>
      <c r="GN85" s="69"/>
      <c r="GO85" s="69"/>
      <c r="GP85" s="69"/>
      <c r="GQ85" s="69"/>
      <c r="GR85" s="69"/>
      <c r="GS85" s="69"/>
      <c r="GT85" s="69"/>
      <c r="GU85" s="69"/>
      <c r="GV85" s="69"/>
      <c r="GW85" s="69"/>
      <c r="GX85" s="69"/>
      <c r="GY85" s="69"/>
      <c r="GZ85" s="69"/>
      <c r="HA85" s="69"/>
      <c r="HB85" s="69"/>
      <c r="HC85" s="69"/>
      <c r="HD85" s="69"/>
      <c r="HE85" s="69"/>
      <c r="HF85" s="69"/>
      <c r="HG85" s="69"/>
      <c r="HH85" s="69"/>
      <c r="HI85" s="69"/>
      <c r="HJ85" s="69"/>
      <c r="HK85" s="69"/>
      <c r="HL85" s="69"/>
      <c r="HM85" s="69"/>
      <c r="HN85" s="69"/>
      <c r="HO85" s="69"/>
      <c r="HP85" s="69"/>
      <c r="HQ85" s="69"/>
      <c r="HR85" s="69"/>
      <c r="HS85" s="69"/>
      <c r="HT85" s="69"/>
      <c r="HU85" s="69"/>
      <c r="HV85" s="69"/>
      <c r="HW85" s="69"/>
      <c r="HX85" s="69"/>
      <c r="HY85" s="69"/>
      <c r="HZ85" s="69"/>
      <c r="IA85" s="69"/>
      <c r="IB85" s="69"/>
      <c r="IC85" s="69"/>
      <c r="ID85" s="69"/>
      <c r="IE85" s="69"/>
      <c r="IF85" s="69"/>
      <c r="IG85" s="69"/>
      <c r="IH85" s="69"/>
      <c r="II85" s="69"/>
      <c r="IJ85" s="69"/>
      <c r="IK85" s="69"/>
      <c r="IL85" s="69"/>
      <c r="IM85" s="69"/>
      <c r="IN85" s="69"/>
      <c r="IO85" s="69"/>
      <c r="IP85" s="69"/>
      <c r="IQ85" s="69"/>
      <c r="IR85" s="69"/>
      <c r="IS85" s="69"/>
      <c r="IT85" s="69"/>
      <c r="IU85" s="69"/>
      <c r="IV85" s="69"/>
      <c r="IW85" s="69"/>
    </row>
    <row r="86" customFormat="false" ht="12.75" hidden="false" customHeight="false" outlineLevel="0" collapsed="false">
      <c r="A86" s="69"/>
      <c r="B86" s="5"/>
      <c r="C86" s="139"/>
      <c r="D86" s="75"/>
      <c r="E86" s="69"/>
      <c r="F86" s="80"/>
      <c r="G86" s="81"/>
      <c r="H86" s="5"/>
      <c r="I86" s="139"/>
      <c r="J86" s="69"/>
      <c r="K86" s="69"/>
      <c r="L86" s="0"/>
      <c r="M86" s="84"/>
      <c r="N86" s="79"/>
      <c r="O86" s="83"/>
      <c r="P86" s="5"/>
      <c r="Q86" s="5"/>
      <c r="R86" s="5"/>
      <c r="S86" s="5"/>
      <c r="T86" s="123"/>
      <c r="U86" s="75"/>
      <c r="V86" s="67"/>
      <c r="W86" s="0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69"/>
      <c r="EF86" s="69"/>
      <c r="EG86" s="69"/>
      <c r="EH86" s="69"/>
      <c r="EI86" s="69"/>
      <c r="EJ86" s="69"/>
      <c r="EK86" s="69"/>
      <c r="EL86" s="69"/>
      <c r="EM86" s="69"/>
      <c r="EN86" s="69"/>
      <c r="EO86" s="69"/>
      <c r="EP86" s="69"/>
      <c r="EQ86" s="69"/>
      <c r="ER86" s="69"/>
      <c r="ES86" s="69"/>
      <c r="ET86" s="69"/>
      <c r="EU86" s="69"/>
      <c r="EV86" s="69"/>
      <c r="EW86" s="69"/>
      <c r="EX86" s="69"/>
      <c r="EY86" s="69"/>
      <c r="EZ86" s="69"/>
      <c r="FA86" s="69"/>
      <c r="FB86" s="69"/>
      <c r="FC86" s="69"/>
      <c r="FD86" s="69"/>
      <c r="FE86" s="69"/>
      <c r="FF86" s="69"/>
      <c r="FG86" s="69"/>
      <c r="FH86" s="69"/>
      <c r="FI86" s="69"/>
      <c r="FJ86" s="69"/>
      <c r="FK86" s="69"/>
      <c r="FL86" s="69"/>
      <c r="FM86" s="69"/>
      <c r="FN86" s="69"/>
      <c r="FO86" s="69"/>
      <c r="FP86" s="69"/>
      <c r="FQ86" s="69"/>
      <c r="FR86" s="69"/>
      <c r="FS86" s="69"/>
      <c r="FT86" s="69"/>
      <c r="FU86" s="69"/>
      <c r="FV86" s="69"/>
      <c r="FW86" s="69"/>
      <c r="FX86" s="69"/>
      <c r="FY86" s="69"/>
      <c r="FZ86" s="69"/>
      <c r="GA86" s="69"/>
      <c r="GB86" s="69"/>
      <c r="GC86" s="69"/>
      <c r="GD86" s="69"/>
      <c r="GE86" s="69"/>
      <c r="GF86" s="69"/>
      <c r="GG86" s="69"/>
      <c r="GH86" s="69"/>
      <c r="GI86" s="69"/>
      <c r="GJ86" s="69"/>
      <c r="GK86" s="69"/>
      <c r="GL86" s="69"/>
      <c r="GM86" s="69"/>
      <c r="GN86" s="69"/>
      <c r="GO86" s="69"/>
      <c r="GP86" s="69"/>
      <c r="GQ86" s="69"/>
      <c r="GR86" s="69"/>
      <c r="GS86" s="69"/>
      <c r="GT86" s="69"/>
      <c r="GU86" s="69"/>
      <c r="GV86" s="69"/>
      <c r="GW86" s="69"/>
      <c r="GX86" s="69"/>
      <c r="GY86" s="69"/>
      <c r="GZ86" s="69"/>
      <c r="HA86" s="69"/>
      <c r="HB86" s="69"/>
      <c r="HC86" s="69"/>
      <c r="HD86" s="69"/>
      <c r="HE86" s="69"/>
      <c r="HF86" s="69"/>
      <c r="HG86" s="69"/>
      <c r="HH86" s="69"/>
      <c r="HI86" s="69"/>
      <c r="HJ86" s="69"/>
      <c r="HK86" s="69"/>
      <c r="HL86" s="69"/>
      <c r="HM86" s="69"/>
      <c r="HN86" s="69"/>
      <c r="HO86" s="69"/>
      <c r="HP86" s="69"/>
      <c r="HQ86" s="69"/>
      <c r="HR86" s="69"/>
      <c r="HS86" s="69"/>
      <c r="HT86" s="69"/>
      <c r="HU86" s="69"/>
      <c r="HV86" s="69"/>
      <c r="HW86" s="69"/>
      <c r="HX86" s="69"/>
      <c r="HY86" s="69"/>
      <c r="HZ86" s="69"/>
      <c r="IA86" s="69"/>
      <c r="IB86" s="69"/>
      <c r="IC86" s="69"/>
      <c r="ID86" s="69"/>
      <c r="IE86" s="69"/>
      <c r="IF86" s="69"/>
      <c r="IG86" s="69"/>
      <c r="IH86" s="69"/>
      <c r="II86" s="69"/>
      <c r="IJ86" s="69"/>
      <c r="IK86" s="69"/>
      <c r="IL86" s="69"/>
      <c r="IM86" s="69"/>
      <c r="IN86" s="69"/>
      <c r="IO86" s="69"/>
      <c r="IP86" s="69"/>
      <c r="IQ86" s="69"/>
      <c r="IR86" s="69"/>
      <c r="IS86" s="69"/>
      <c r="IT86" s="69"/>
      <c r="IU86" s="69"/>
      <c r="IV86" s="69"/>
      <c r="IW86" s="69"/>
    </row>
    <row r="87" customFormat="false" ht="13.5" hidden="false" customHeight="false" outlineLevel="0" collapsed="false">
      <c r="A87" s="69"/>
      <c r="B87" s="77"/>
      <c r="C87" s="77"/>
      <c r="D87" s="78"/>
      <c r="E87" s="79"/>
      <c r="F87" s="80"/>
      <c r="G87" s="81"/>
      <c r="H87" s="69" t="s">
        <v>138</v>
      </c>
      <c r="I87" s="213" t="n">
        <f aca="false">P49</f>
        <v>-75519.5359239586</v>
      </c>
      <c r="J87" s="83"/>
      <c r="K87" s="83"/>
      <c r="L87" s="0"/>
      <c r="M87" s="89"/>
      <c r="N87" s="169"/>
      <c r="P87" s="139"/>
      <c r="Q87" s="5"/>
      <c r="R87" s="5"/>
      <c r="S87" s="170"/>
      <c r="T87" s="84"/>
      <c r="U87" s="75"/>
      <c r="V87" s="67"/>
      <c r="W87" s="0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69"/>
      <c r="DE87" s="69"/>
      <c r="DF87" s="69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69"/>
      <c r="DS87" s="69"/>
      <c r="DT87" s="69"/>
      <c r="DU87" s="69"/>
      <c r="DV87" s="69"/>
      <c r="DW87" s="69"/>
      <c r="DX87" s="69"/>
      <c r="DY87" s="69"/>
      <c r="DZ87" s="69"/>
      <c r="EA87" s="69"/>
      <c r="EB87" s="69"/>
      <c r="EC87" s="69"/>
      <c r="ED87" s="69"/>
      <c r="EE87" s="69"/>
      <c r="EF87" s="69"/>
      <c r="EG87" s="69"/>
      <c r="EH87" s="69"/>
      <c r="EI87" s="69"/>
      <c r="EJ87" s="69"/>
      <c r="EK87" s="69"/>
      <c r="EL87" s="69"/>
      <c r="EM87" s="69"/>
      <c r="EN87" s="69"/>
      <c r="EO87" s="69"/>
      <c r="EP87" s="69"/>
      <c r="EQ87" s="69"/>
      <c r="ER87" s="69"/>
      <c r="ES87" s="69"/>
      <c r="ET87" s="69"/>
      <c r="EU87" s="69"/>
      <c r="EV87" s="69"/>
      <c r="EW87" s="69"/>
      <c r="EX87" s="69"/>
      <c r="EY87" s="69"/>
      <c r="EZ87" s="69"/>
      <c r="FA87" s="69"/>
      <c r="FB87" s="69"/>
      <c r="FC87" s="69"/>
      <c r="FD87" s="69"/>
      <c r="FE87" s="69"/>
      <c r="FF87" s="69"/>
      <c r="FG87" s="69"/>
      <c r="FH87" s="69"/>
      <c r="FI87" s="69"/>
      <c r="FJ87" s="69"/>
      <c r="FK87" s="69"/>
      <c r="FL87" s="69"/>
      <c r="FM87" s="69"/>
      <c r="FN87" s="69"/>
      <c r="FO87" s="69"/>
      <c r="FP87" s="69"/>
      <c r="FQ87" s="69"/>
      <c r="FR87" s="69"/>
      <c r="FS87" s="69"/>
      <c r="FT87" s="69"/>
      <c r="FU87" s="69"/>
      <c r="FV87" s="69"/>
      <c r="FW87" s="69"/>
      <c r="FX87" s="69"/>
      <c r="FY87" s="69"/>
      <c r="FZ87" s="69"/>
      <c r="GA87" s="69"/>
      <c r="GB87" s="69"/>
      <c r="GC87" s="69"/>
      <c r="GD87" s="69"/>
      <c r="GE87" s="69"/>
      <c r="GF87" s="69"/>
      <c r="GG87" s="69"/>
      <c r="GH87" s="69"/>
      <c r="GI87" s="69"/>
      <c r="GJ87" s="69"/>
      <c r="GK87" s="69"/>
      <c r="GL87" s="69"/>
      <c r="GM87" s="69"/>
      <c r="GN87" s="69"/>
      <c r="GO87" s="69"/>
      <c r="GP87" s="69"/>
      <c r="GQ87" s="69"/>
      <c r="GR87" s="69"/>
      <c r="GS87" s="69"/>
      <c r="GT87" s="69"/>
      <c r="GU87" s="69"/>
      <c r="GV87" s="69"/>
      <c r="GW87" s="69"/>
      <c r="GX87" s="69"/>
      <c r="GY87" s="69"/>
      <c r="GZ87" s="69"/>
      <c r="HA87" s="69"/>
      <c r="HB87" s="69"/>
      <c r="HC87" s="69"/>
      <c r="HD87" s="69"/>
      <c r="HE87" s="69"/>
      <c r="HF87" s="69"/>
      <c r="HG87" s="69"/>
      <c r="HH87" s="69"/>
      <c r="HI87" s="69"/>
      <c r="HJ87" s="69"/>
      <c r="HK87" s="69"/>
      <c r="HL87" s="69"/>
      <c r="HM87" s="69"/>
      <c r="HN87" s="69"/>
      <c r="HO87" s="69"/>
      <c r="HP87" s="69"/>
      <c r="HQ87" s="69"/>
      <c r="HR87" s="69"/>
      <c r="HS87" s="69"/>
      <c r="HT87" s="69"/>
      <c r="HU87" s="69"/>
      <c r="HV87" s="69"/>
      <c r="HW87" s="69"/>
      <c r="HX87" s="69"/>
      <c r="HY87" s="69"/>
      <c r="HZ87" s="69"/>
      <c r="IA87" s="69"/>
      <c r="IB87" s="69"/>
      <c r="IC87" s="69"/>
      <c r="ID87" s="69"/>
      <c r="IE87" s="69"/>
      <c r="IF87" s="69"/>
      <c r="IG87" s="69"/>
      <c r="IH87" s="69"/>
      <c r="II87" s="69"/>
      <c r="IJ87" s="69"/>
      <c r="IK87" s="69"/>
      <c r="IL87" s="69"/>
      <c r="IM87" s="69"/>
      <c r="IN87" s="69"/>
      <c r="IO87" s="69"/>
      <c r="IP87" s="69"/>
      <c r="IQ87" s="69"/>
      <c r="IR87" s="69"/>
      <c r="IS87" s="69"/>
      <c r="IT87" s="69"/>
      <c r="IU87" s="69"/>
      <c r="IV87" s="69"/>
      <c r="IW87" s="69"/>
    </row>
    <row r="88" customFormat="false" ht="13.5" hidden="false" customHeight="false" outlineLevel="0" collapsed="false">
      <c r="A88" s="76"/>
      <c r="B88" s="77"/>
      <c r="C88" s="77"/>
      <c r="D88" s="78"/>
      <c r="E88" s="79"/>
      <c r="F88" s="80"/>
      <c r="G88" s="81"/>
      <c r="H88" s="75"/>
      <c r="I88" s="82"/>
      <c r="J88" s="82"/>
      <c r="K88" s="82"/>
      <c r="L88" s="0"/>
      <c r="M88" s="69"/>
      <c r="N88" s="69"/>
      <c r="P88" s="5"/>
      <c r="Q88" s="5"/>
      <c r="R88" s="5"/>
      <c r="S88" s="5"/>
      <c r="T88" s="75"/>
      <c r="U88" s="75"/>
      <c r="V88" s="67"/>
      <c r="W88" s="0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69"/>
      <c r="BT88" s="69"/>
      <c r="BU88" s="69"/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69"/>
      <c r="CZ88" s="69"/>
      <c r="DA88" s="69"/>
      <c r="DB88" s="69"/>
      <c r="DC88" s="69"/>
      <c r="DD88" s="69"/>
      <c r="DE88" s="69"/>
      <c r="DF88" s="69"/>
      <c r="DG88" s="69"/>
      <c r="DH88" s="69"/>
      <c r="DI88" s="69"/>
      <c r="DJ88" s="69"/>
      <c r="DK88" s="69"/>
      <c r="DL88" s="69"/>
      <c r="DM88" s="69"/>
      <c r="DN88" s="69"/>
      <c r="DO88" s="69"/>
      <c r="DP88" s="69"/>
      <c r="DQ88" s="69"/>
      <c r="DR88" s="69"/>
      <c r="DS88" s="69"/>
      <c r="DT88" s="69"/>
      <c r="DU88" s="69"/>
      <c r="DV88" s="69"/>
      <c r="DW88" s="69"/>
      <c r="DX88" s="69"/>
      <c r="DY88" s="69"/>
      <c r="DZ88" s="69"/>
      <c r="EA88" s="69"/>
      <c r="EB88" s="69"/>
      <c r="EC88" s="69"/>
      <c r="ED88" s="69"/>
      <c r="EE88" s="69"/>
      <c r="EF88" s="69"/>
      <c r="EG88" s="69"/>
      <c r="EH88" s="69"/>
      <c r="EI88" s="69"/>
      <c r="EJ88" s="69"/>
      <c r="EK88" s="69"/>
      <c r="EL88" s="69"/>
      <c r="EM88" s="69"/>
      <c r="EN88" s="69"/>
      <c r="EO88" s="69"/>
      <c r="EP88" s="69"/>
      <c r="EQ88" s="69"/>
      <c r="ER88" s="69"/>
      <c r="ES88" s="69"/>
      <c r="ET88" s="69"/>
      <c r="EU88" s="69"/>
      <c r="EV88" s="69"/>
      <c r="EW88" s="69"/>
      <c r="EX88" s="69"/>
      <c r="EY88" s="69"/>
      <c r="EZ88" s="69"/>
      <c r="FA88" s="69"/>
      <c r="FB88" s="69"/>
      <c r="FC88" s="69"/>
      <c r="FD88" s="69"/>
      <c r="FE88" s="69"/>
      <c r="FF88" s="69"/>
      <c r="FG88" s="69"/>
      <c r="FH88" s="69"/>
      <c r="FI88" s="69"/>
      <c r="FJ88" s="69"/>
      <c r="FK88" s="69"/>
      <c r="FL88" s="69"/>
      <c r="FM88" s="69"/>
      <c r="FN88" s="69"/>
      <c r="FO88" s="69"/>
      <c r="FP88" s="69"/>
      <c r="FQ88" s="69"/>
      <c r="FR88" s="69"/>
      <c r="FS88" s="69"/>
      <c r="FT88" s="69"/>
      <c r="FU88" s="69"/>
      <c r="FV88" s="69"/>
      <c r="FW88" s="69"/>
      <c r="FX88" s="69"/>
      <c r="FY88" s="69"/>
      <c r="FZ88" s="69"/>
      <c r="GA88" s="69"/>
      <c r="GB88" s="69"/>
      <c r="GC88" s="69"/>
      <c r="GD88" s="69"/>
      <c r="GE88" s="69"/>
      <c r="GF88" s="69"/>
      <c r="GG88" s="69"/>
      <c r="GH88" s="69"/>
      <c r="GI88" s="69"/>
      <c r="GJ88" s="69"/>
      <c r="GK88" s="69"/>
      <c r="GL88" s="69"/>
      <c r="GM88" s="69"/>
      <c r="GN88" s="69"/>
      <c r="GO88" s="69"/>
      <c r="GP88" s="69"/>
      <c r="GQ88" s="69"/>
      <c r="GR88" s="69"/>
      <c r="GS88" s="69"/>
      <c r="GT88" s="69"/>
      <c r="GU88" s="69"/>
      <c r="GV88" s="69"/>
      <c r="GW88" s="69"/>
      <c r="GX88" s="69"/>
      <c r="GY88" s="69"/>
      <c r="GZ88" s="69"/>
      <c r="HA88" s="69"/>
      <c r="HB88" s="69"/>
      <c r="HC88" s="69"/>
      <c r="HD88" s="69"/>
      <c r="HE88" s="69"/>
      <c r="HF88" s="69"/>
      <c r="HG88" s="69"/>
      <c r="HH88" s="69"/>
      <c r="HI88" s="69"/>
      <c r="HJ88" s="69"/>
      <c r="HK88" s="69"/>
      <c r="HL88" s="69"/>
      <c r="HM88" s="69"/>
      <c r="HN88" s="69"/>
      <c r="HO88" s="69"/>
      <c r="HP88" s="69"/>
      <c r="HQ88" s="69"/>
      <c r="HR88" s="69"/>
      <c r="HS88" s="69"/>
      <c r="HT88" s="69"/>
      <c r="HU88" s="69"/>
      <c r="HV88" s="69"/>
      <c r="HW88" s="69"/>
      <c r="HX88" s="69"/>
      <c r="HY88" s="69"/>
      <c r="HZ88" s="69"/>
      <c r="IA88" s="69"/>
      <c r="IB88" s="69"/>
      <c r="IC88" s="69"/>
      <c r="ID88" s="69"/>
      <c r="IE88" s="69"/>
      <c r="IF88" s="69"/>
      <c r="IG88" s="69"/>
      <c r="IH88" s="69"/>
      <c r="II88" s="69"/>
      <c r="IJ88" s="69"/>
      <c r="IK88" s="69"/>
      <c r="IL88" s="69"/>
      <c r="IM88" s="69"/>
      <c r="IN88" s="69"/>
      <c r="IO88" s="69"/>
      <c r="IP88" s="69"/>
      <c r="IQ88" s="69"/>
      <c r="IR88" s="69"/>
      <c r="IS88" s="69"/>
      <c r="IT88" s="69"/>
      <c r="IU88" s="69"/>
      <c r="IV88" s="69"/>
      <c r="IW88" s="69"/>
    </row>
    <row r="89" customFormat="false" ht="12.75" hidden="false" customHeight="false" outlineLevel="0" collapsed="false">
      <c r="A89" s="69"/>
      <c r="B89" s="83"/>
      <c r="C89" s="83"/>
      <c r="D89" s="83"/>
      <c r="E89" s="83"/>
      <c r="F89" s="83"/>
      <c r="G89" s="83"/>
      <c r="H89" s="83"/>
      <c r="I89" s="83"/>
      <c r="J89" s="84"/>
      <c r="K89" s="84"/>
      <c r="L89" s="82"/>
      <c r="M89" s="214"/>
      <c r="N89" s="85"/>
      <c r="P89" s="5"/>
      <c r="Q89" s="5"/>
      <c r="R89" s="5"/>
      <c r="S89" s="5"/>
      <c r="T89" s="84"/>
      <c r="U89" s="92"/>
      <c r="V89" s="67"/>
      <c r="W89" s="0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69"/>
      <c r="DE89" s="69"/>
      <c r="DF89" s="69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9"/>
      <c r="EE89" s="69"/>
      <c r="EF89" s="69"/>
      <c r="EG89" s="69"/>
      <c r="EH89" s="69"/>
      <c r="EI89" s="69"/>
      <c r="EJ89" s="69"/>
      <c r="EK89" s="69"/>
      <c r="EL89" s="69"/>
      <c r="EM89" s="69"/>
      <c r="EN89" s="69"/>
      <c r="EO89" s="69"/>
      <c r="EP89" s="69"/>
      <c r="EQ89" s="69"/>
      <c r="ER89" s="69"/>
      <c r="ES89" s="69"/>
      <c r="ET89" s="69"/>
      <c r="EU89" s="69"/>
      <c r="EV89" s="69"/>
      <c r="EW89" s="69"/>
      <c r="EX89" s="69"/>
      <c r="EY89" s="69"/>
      <c r="EZ89" s="69"/>
      <c r="FA89" s="69"/>
      <c r="FB89" s="69"/>
      <c r="FC89" s="69"/>
      <c r="FD89" s="69"/>
      <c r="FE89" s="69"/>
      <c r="FF89" s="69"/>
      <c r="FG89" s="69"/>
      <c r="FH89" s="69"/>
      <c r="FI89" s="69"/>
      <c r="FJ89" s="69"/>
      <c r="FK89" s="69"/>
      <c r="FL89" s="69"/>
      <c r="FM89" s="69"/>
      <c r="FN89" s="69"/>
      <c r="FO89" s="69"/>
      <c r="FP89" s="69"/>
      <c r="FQ89" s="69"/>
      <c r="FR89" s="69"/>
      <c r="FS89" s="69"/>
      <c r="FT89" s="69"/>
      <c r="FU89" s="69"/>
      <c r="FV89" s="69"/>
      <c r="FW89" s="69"/>
      <c r="FX89" s="69"/>
      <c r="FY89" s="69"/>
      <c r="FZ89" s="69"/>
      <c r="GA89" s="69"/>
      <c r="GB89" s="69"/>
      <c r="GC89" s="69"/>
      <c r="GD89" s="69"/>
      <c r="GE89" s="69"/>
      <c r="GF89" s="69"/>
      <c r="GG89" s="69"/>
      <c r="GH89" s="69"/>
      <c r="GI89" s="69"/>
      <c r="GJ89" s="69"/>
      <c r="GK89" s="69"/>
      <c r="GL89" s="69"/>
      <c r="GM89" s="69"/>
      <c r="GN89" s="69"/>
      <c r="GO89" s="69"/>
      <c r="GP89" s="69"/>
      <c r="GQ89" s="69"/>
      <c r="GR89" s="69"/>
      <c r="GS89" s="69"/>
      <c r="GT89" s="69"/>
      <c r="GU89" s="69"/>
      <c r="GV89" s="69"/>
      <c r="GW89" s="69"/>
      <c r="GX89" s="69"/>
      <c r="GY89" s="69"/>
      <c r="GZ89" s="69"/>
      <c r="HA89" s="69"/>
      <c r="HB89" s="69"/>
      <c r="HC89" s="69"/>
      <c r="HD89" s="69"/>
      <c r="HE89" s="69"/>
      <c r="HF89" s="69"/>
      <c r="HG89" s="69"/>
      <c r="HH89" s="69"/>
      <c r="HI89" s="69"/>
      <c r="HJ89" s="69"/>
      <c r="HK89" s="69"/>
      <c r="HL89" s="69"/>
      <c r="HM89" s="69"/>
      <c r="HN89" s="69"/>
      <c r="HO89" s="69"/>
      <c r="HP89" s="69"/>
      <c r="HQ89" s="69"/>
      <c r="HR89" s="69"/>
      <c r="HS89" s="69"/>
      <c r="HT89" s="69"/>
      <c r="HU89" s="69"/>
      <c r="HV89" s="69"/>
      <c r="HW89" s="69"/>
      <c r="HX89" s="69"/>
      <c r="HY89" s="69"/>
      <c r="HZ89" s="69"/>
      <c r="IA89" s="69"/>
      <c r="IB89" s="69"/>
      <c r="IC89" s="69"/>
      <c r="ID89" s="69"/>
      <c r="IE89" s="69"/>
      <c r="IF89" s="69"/>
      <c r="IG89" s="69"/>
      <c r="IH89" s="69"/>
      <c r="II89" s="69"/>
      <c r="IJ89" s="69"/>
      <c r="IK89" s="69"/>
      <c r="IL89" s="69"/>
      <c r="IM89" s="69"/>
      <c r="IN89" s="69"/>
      <c r="IO89" s="69"/>
      <c r="IP89" s="69"/>
      <c r="IQ89" s="69"/>
      <c r="IR89" s="69"/>
      <c r="IS89" s="69"/>
      <c r="IT89" s="69"/>
      <c r="IU89" s="69"/>
      <c r="IV89" s="69"/>
      <c r="IW89" s="69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83"/>
      <c r="G90" s="83"/>
      <c r="H90" s="83"/>
      <c r="I90" s="83"/>
      <c r="J90" s="84"/>
      <c r="K90" s="69"/>
      <c r="L90" s="86"/>
      <c r="M90" s="215"/>
      <c r="N90" s="87"/>
      <c r="P90" s="5"/>
      <c r="Q90" s="5"/>
      <c r="R90" s="5"/>
      <c r="S90" s="5"/>
      <c r="T90" s="84"/>
      <c r="U90" s="92"/>
      <c r="V90" s="67"/>
      <c r="W90" s="0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69"/>
      <c r="DE90" s="69"/>
      <c r="DF90" s="69"/>
      <c r="DG90" s="69"/>
      <c r="DH90" s="69"/>
      <c r="DI90" s="69"/>
      <c r="DJ90" s="69"/>
      <c r="DK90" s="69"/>
      <c r="DL90" s="69"/>
      <c r="DM90" s="69"/>
      <c r="DN90" s="69"/>
      <c r="DO90" s="69"/>
      <c r="DP90" s="69"/>
      <c r="DQ90" s="69"/>
      <c r="DR90" s="69"/>
      <c r="DS90" s="69"/>
      <c r="DT90" s="69"/>
      <c r="DU90" s="69"/>
      <c r="DV90" s="69"/>
      <c r="DW90" s="69"/>
      <c r="DX90" s="69"/>
      <c r="DY90" s="69"/>
      <c r="DZ90" s="69"/>
      <c r="EA90" s="69"/>
      <c r="EB90" s="69"/>
      <c r="EC90" s="69"/>
      <c r="ED90" s="69"/>
      <c r="EE90" s="69"/>
      <c r="EF90" s="69"/>
      <c r="EG90" s="69"/>
      <c r="EH90" s="69"/>
      <c r="EI90" s="69"/>
      <c r="EJ90" s="69"/>
      <c r="EK90" s="69"/>
      <c r="EL90" s="69"/>
      <c r="EM90" s="69"/>
      <c r="EN90" s="69"/>
      <c r="EO90" s="69"/>
      <c r="EP90" s="69"/>
      <c r="EQ90" s="69"/>
      <c r="ER90" s="69"/>
      <c r="ES90" s="69"/>
      <c r="ET90" s="69"/>
      <c r="EU90" s="69"/>
      <c r="EV90" s="69"/>
      <c r="EW90" s="69"/>
      <c r="EX90" s="69"/>
      <c r="EY90" s="69"/>
      <c r="EZ90" s="69"/>
      <c r="FA90" s="69"/>
      <c r="FB90" s="69"/>
      <c r="FC90" s="69"/>
      <c r="FD90" s="69"/>
      <c r="FE90" s="69"/>
      <c r="FF90" s="69"/>
      <c r="FG90" s="69"/>
      <c r="FH90" s="69"/>
      <c r="FI90" s="69"/>
      <c r="FJ90" s="69"/>
      <c r="FK90" s="69"/>
      <c r="FL90" s="69"/>
      <c r="FM90" s="69"/>
      <c r="FN90" s="69"/>
      <c r="FO90" s="69"/>
      <c r="FP90" s="69"/>
      <c r="FQ90" s="69"/>
      <c r="FR90" s="69"/>
      <c r="FS90" s="69"/>
      <c r="FT90" s="69"/>
      <c r="FU90" s="69"/>
      <c r="FV90" s="69"/>
      <c r="FW90" s="69"/>
      <c r="FX90" s="69"/>
      <c r="FY90" s="69"/>
      <c r="FZ90" s="69"/>
      <c r="GA90" s="69"/>
      <c r="GB90" s="69"/>
      <c r="GC90" s="69"/>
      <c r="GD90" s="69"/>
      <c r="GE90" s="69"/>
      <c r="GF90" s="69"/>
      <c r="GG90" s="69"/>
      <c r="GH90" s="69"/>
      <c r="GI90" s="69"/>
      <c r="GJ90" s="69"/>
      <c r="GK90" s="69"/>
      <c r="GL90" s="69"/>
      <c r="GM90" s="69"/>
      <c r="GN90" s="69"/>
      <c r="GO90" s="69"/>
      <c r="GP90" s="69"/>
      <c r="GQ90" s="69"/>
      <c r="GR90" s="69"/>
      <c r="GS90" s="69"/>
      <c r="GT90" s="69"/>
      <c r="GU90" s="69"/>
      <c r="GV90" s="69"/>
      <c r="GW90" s="69"/>
      <c r="GX90" s="69"/>
      <c r="GY90" s="69"/>
      <c r="GZ90" s="69"/>
      <c r="HA90" s="69"/>
      <c r="HB90" s="69"/>
      <c r="HC90" s="69"/>
      <c r="HD90" s="69"/>
      <c r="HE90" s="69"/>
      <c r="HF90" s="69"/>
      <c r="HG90" s="69"/>
      <c r="HH90" s="69"/>
      <c r="HI90" s="69"/>
      <c r="HJ90" s="69"/>
      <c r="HK90" s="69"/>
      <c r="HL90" s="69"/>
      <c r="HM90" s="69"/>
      <c r="HN90" s="69"/>
      <c r="HO90" s="69"/>
      <c r="HP90" s="69"/>
      <c r="HQ90" s="69"/>
      <c r="HR90" s="69"/>
      <c r="HS90" s="69"/>
      <c r="HT90" s="69"/>
      <c r="HU90" s="69"/>
      <c r="HV90" s="69"/>
      <c r="HW90" s="69"/>
      <c r="HX90" s="69"/>
      <c r="HY90" s="69"/>
      <c r="HZ90" s="69"/>
      <c r="IA90" s="69"/>
      <c r="IB90" s="69"/>
      <c r="IC90" s="69"/>
      <c r="ID90" s="69"/>
      <c r="IE90" s="69"/>
      <c r="IF90" s="69"/>
      <c r="IG90" s="69"/>
      <c r="IH90" s="69"/>
      <c r="II90" s="69"/>
      <c r="IJ90" s="69"/>
      <c r="IK90" s="69"/>
      <c r="IL90" s="69"/>
      <c r="IM90" s="69"/>
      <c r="IN90" s="69"/>
      <c r="IO90" s="69"/>
      <c r="IP90" s="69"/>
      <c r="IQ90" s="69"/>
      <c r="IR90" s="69"/>
      <c r="IS90" s="69"/>
      <c r="IT90" s="69"/>
      <c r="IU90" s="69"/>
      <c r="IV90" s="69"/>
      <c r="IW90" s="69"/>
    </row>
    <row r="91" customFormat="false" ht="12.75" hidden="false" customHeight="false" outlineLevel="0" collapsed="false">
      <c r="A91" s="76" t="str">
        <f aca="true">CELL("FILENAME")</f>
        <v>'file:///mnt/12tb/@roms/datasets/enron/EDRM Enron Email Data Set v2 XML/filtered-attachments/xls/Ice_Dri1.xls'#$Int Inc calc after WO</v>
      </c>
      <c r="B91" s="0"/>
      <c r="C91" s="0"/>
      <c r="D91" s="0"/>
      <c r="E91" s="0"/>
      <c r="F91" s="83"/>
      <c r="G91" s="83"/>
      <c r="H91" s="83"/>
      <c r="I91" s="83"/>
      <c r="J91" s="82"/>
      <c r="K91" s="82"/>
      <c r="L91" s="82"/>
      <c r="M91" s="216"/>
      <c r="N91" s="87"/>
      <c r="P91" s="5"/>
      <c r="Q91" s="5"/>
      <c r="R91" s="5"/>
      <c r="S91" s="5"/>
      <c r="T91" s="84"/>
      <c r="U91" s="75"/>
      <c r="V91" s="38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69"/>
      <c r="DE91" s="69"/>
      <c r="DF91" s="69"/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69"/>
      <c r="DW91" s="69"/>
      <c r="DX91" s="69"/>
      <c r="DY91" s="69"/>
      <c r="DZ91" s="69"/>
      <c r="EA91" s="69"/>
      <c r="EB91" s="69"/>
      <c r="EC91" s="69"/>
      <c r="ED91" s="69"/>
      <c r="EE91" s="69"/>
      <c r="EF91" s="69"/>
      <c r="EG91" s="69"/>
      <c r="EH91" s="69"/>
      <c r="EI91" s="69"/>
      <c r="EJ91" s="69"/>
      <c r="EK91" s="69"/>
      <c r="EL91" s="69"/>
      <c r="EM91" s="69"/>
      <c r="EN91" s="69"/>
      <c r="EO91" s="69"/>
      <c r="EP91" s="69"/>
      <c r="EQ91" s="69"/>
      <c r="ER91" s="69"/>
      <c r="ES91" s="69"/>
      <c r="ET91" s="69"/>
      <c r="EU91" s="69"/>
      <c r="EV91" s="69"/>
      <c r="EW91" s="69"/>
      <c r="EX91" s="69"/>
      <c r="EY91" s="69"/>
      <c r="EZ91" s="69"/>
      <c r="FA91" s="69"/>
      <c r="FB91" s="69"/>
      <c r="FC91" s="69"/>
      <c r="FD91" s="69"/>
      <c r="FE91" s="69"/>
      <c r="FF91" s="69"/>
      <c r="FG91" s="69"/>
      <c r="FH91" s="69"/>
      <c r="FI91" s="69"/>
      <c r="FJ91" s="69"/>
      <c r="FK91" s="69"/>
      <c r="FL91" s="69"/>
      <c r="FM91" s="69"/>
      <c r="FN91" s="69"/>
      <c r="FO91" s="69"/>
      <c r="FP91" s="69"/>
      <c r="FQ91" s="69"/>
      <c r="FR91" s="69"/>
      <c r="FS91" s="69"/>
      <c r="FT91" s="69"/>
      <c r="FU91" s="69"/>
      <c r="FV91" s="69"/>
      <c r="FW91" s="69"/>
      <c r="FX91" s="69"/>
      <c r="FY91" s="69"/>
      <c r="FZ91" s="69"/>
      <c r="GA91" s="69"/>
      <c r="GB91" s="69"/>
      <c r="GC91" s="69"/>
      <c r="GD91" s="69"/>
      <c r="GE91" s="69"/>
      <c r="GF91" s="69"/>
      <c r="GG91" s="69"/>
      <c r="GH91" s="69"/>
      <c r="GI91" s="69"/>
      <c r="GJ91" s="69"/>
      <c r="GK91" s="69"/>
      <c r="GL91" s="69"/>
      <c r="GM91" s="69"/>
      <c r="GN91" s="69"/>
      <c r="GO91" s="69"/>
      <c r="GP91" s="69"/>
      <c r="GQ91" s="69"/>
      <c r="GR91" s="69"/>
      <c r="GS91" s="69"/>
      <c r="GT91" s="69"/>
      <c r="GU91" s="69"/>
      <c r="GV91" s="69"/>
      <c r="GW91" s="69"/>
      <c r="GX91" s="69"/>
      <c r="GY91" s="69"/>
      <c r="GZ91" s="69"/>
      <c r="HA91" s="69"/>
      <c r="HB91" s="69"/>
      <c r="HC91" s="69"/>
      <c r="HD91" s="69"/>
      <c r="HE91" s="69"/>
      <c r="HF91" s="69"/>
      <c r="HG91" s="69"/>
      <c r="HH91" s="69"/>
      <c r="HI91" s="69"/>
      <c r="HJ91" s="69"/>
      <c r="HK91" s="69"/>
      <c r="HL91" s="69"/>
      <c r="HM91" s="69"/>
      <c r="HN91" s="69"/>
      <c r="HO91" s="69"/>
      <c r="HP91" s="69"/>
      <c r="HQ91" s="69"/>
      <c r="HR91" s="69"/>
      <c r="HS91" s="69"/>
      <c r="HT91" s="69"/>
      <c r="HU91" s="69"/>
      <c r="HV91" s="69"/>
      <c r="HW91" s="69"/>
      <c r="HX91" s="69"/>
      <c r="HY91" s="69"/>
      <c r="HZ91" s="69"/>
      <c r="IA91" s="69"/>
      <c r="IB91" s="69"/>
      <c r="IC91" s="69"/>
      <c r="ID91" s="69"/>
      <c r="IE91" s="69"/>
      <c r="IF91" s="69"/>
      <c r="IG91" s="69"/>
      <c r="IH91" s="69"/>
      <c r="II91" s="69"/>
      <c r="IJ91" s="69"/>
      <c r="IK91" s="69"/>
      <c r="IL91" s="69"/>
      <c r="IM91" s="69"/>
      <c r="IN91" s="69"/>
      <c r="IO91" s="69"/>
      <c r="IP91" s="69"/>
      <c r="IQ91" s="69"/>
      <c r="IR91" s="69"/>
      <c r="IS91" s="69"/>
      <c r="IT91" s="69"/>
      <c r="IU91" s="69"/>
      <c r="IV91" s="69"/>
      <c r="IW91" s="69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83"/>
      <c r="G92" s="83"/>
      <c r="H92" s="83"/>
      <c r="I92" s="83"/>
      <c r="J92" s="82"/>
      <c r="K92" s="82"/>
      <c r="L92" s="82"/>
      <c r="M92" s="82"/>
      <c r="N92" s="88"/>
      <c r="P92" s="5"/>
      <c r="Q92" s="5"/>
      <c r="R92" s="5"/>
      <c r="S92" s="5"/>
      <c r="T92" s="75"/>
      <c r="U92" s="67"/>
      <c r="V92" s="38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69"/>
      <c r="DE92" s="69"/>
      <c r="DF92" s="69"/>
      <c r="DG92" s="69"/>
      <c r="DH92" s="69"/>
      <c r="DI92" s="69"/>
      <c r="DJ92" s="69"/>
      <c r="DK92" s="69"/>
      <c r="DL92" s="69"/>
      <c r="DM92" s="69"/>
      <c r="DN92" s="69"/>
      <c r="DO92" s="69"/>
      <c r="DP92" s="69"/>
      <c r="DQ92" s="69"/>
      <c r="DR92" s="69"/>
      <c r="DS92" s="69"/>
      <c r="DT92" s="69"/>
      <c r="DU92" s="69"/>
      <c r="DV92" s="69"/>
      <c r="DW92" s="69"/>
      <c r="DX92" s="69"/>
      <c r="DY92" s="69"/>
      <c r="DZ92" s="69"/>
      <c r="EA92" s="69"/>
      <c r="EB92" s="69"/>
      <c r="EC92" s="69"/>
      <c r="ED92" s="69"/>
      <c r="EE92" s="69"/>
      <c r="EF92" s="69"/>
      <c r="EG92" s="69"/>
      <c r="EH92" s="69"/>
      <c r="EI92" s="69"/>
      <c r="EJ92" s="69"/>
      <c r="EK92" s="69"/>
      <c r="EL92" s="69"/>
      <c r="EM92" s="69"/>
      <c r="EN92" s="69"/>
      <c r="EO92" s="69"/>
      <c r="EP92" s="69"/>
      <c r="EQ92" s="69"/>
      <c r="ER92" s="69"/>
      <c r="ES92" s="69"/>
      <c r="ET92" s="69"/>
      <c r="EU92" s="69"/>
      <c r="EV92" s="69"/>
      <c r="EW92" s="69"/>
      <c r="EX92" s="69"/>
      <c r="EY92" s="69"/>
      <c r="EZ92" s="69"/>
      <c r="FA92" s="69"/>
      <c r="FB92" s="69"/>
      <c r="FC92" s="69"/>
      <c r="FD92" s="69"/>
      <c r="FE92" s="69"/>
      <c r="FF92" s="69"/>
      <c r="FG92" s="69"/>
      <c r="FH92" s="69"/>
      <c r="FI92" s="69"/>
      <c r="FJ92" s="69"/>
      <c r="FK92" s="69"/>
      <c r="FL92" s="69"/>
      <c r="FM92" s="69"/>
      <c r="FN92" s="69"/>
      <c r="FO92" s="69"/>
      <c r="FP92" s="69"/>
      <c r="FQ92" s="69"/>
      <c r="FR92" s="69"/>
      <c r="FS92" s="69"/>
      <c r="FT92" s="69"/>
      <c r="FU92" s="69"/>
      <c r="FV92" s="69"/>
      <c r="FW92" s="69"/>
      <c r="FX92" s="69"/>
      <c r="FY92" s="69"/>
      <c r="FZ92" s="69"/>
      <c r="GA92" s="69"/>
      <c r="GB92" s="69"/>
      <c r="GC92" s="69"/>
      <c r="GD92" s="69"/>
      <c r="GE92" s="69"/>
      <c r="GF92" s="69"/>
      <c r="GG92" s="69"/>
      <c r="GH92" s="69"/>
      <c r="GI92" s="69"/>
      <c r="GJ92" s="69"/>
      <c r="GK92" s="69"/>
      <c r="GL92" s="69"/>
      <c r="GM92" s="69"/>
      <c r="GN92" s="69"/>
      <c r="GO92" s="69"/>
      <c r="GP92" s="69"/>
      <c r="GQ92" s="69"/>
      <c r="GR92" s="69"/>
      <c r="GS92" s="69"/>
      <c r="GT92" s="69"/>
      <c r="GU92" s="69"/>
      <c r="GV92" s="69"/>
      <c r="GW92" s="69"/>
      <c r="GX92" s="69"/>
      <c r="GY92" s="69"/>
      <c r="GZ92" s="69"/>
      <c r="HA92" s="69"/>
      <c r="HB92" s="69"/>
      <c r="HC92" s="69"/>
      <c r="HD92" s="69"/>
      <c r="HE92" s="69"/>
      <c r="HF92" s="69"/>
      <c r="HG92" s="69"/>
      <c r="HH92" s="69"/>
      <c r="HI92" s="69"/>
      <c r="HJ92" s="69"/>
      <c r="HK92" s="69"/>
      <c r="HL92" s="69"/>
      <c r="HM92" s="69"/>
      <c r="HN92" s="69"/>
      <c r="HO92" s="69"/>
      <c r="HP92" s="69"/>
      <c r="HQ92" s="69"/>
      <c r="HR92" s="69"/>
      <c r="HS92" s="69"/>
      <c r="HT92" s="69"/>
      <c r="HU92" s="69"/>
      <c r="HV92" s="69"/>
      <c r="HW92" s="69"/>
      <c r="HX92" s="69"/>
      <c r="HY92" s="69"/>
      <c r="HZ92" s="69"/>
      <c r="IA92" s="69"/>
      <c r="IB92" s="69"/>
      <c r="IC92" s="69"/>
      <c r="ID92" s="69"/>
      <c r="IE92" s="69"/>
      <c r="IF92" s="69"/>
      <c r="IG92" s="69"/>
      <c r="IH92" s="69"/>
      <c r="II92" s="69"/>
      <c r="IJ92" s="69"/>
      <c r="IK92" s="69"/>
      <c r="IL92" s="69"/>
      <c r="IM92" s="69"/>
      <c r="IN92" s="69"/>
      <c r="IO92" s="69"/>
      <c r="IP92" s="69"/>
      <c r="IQ92" s="69"/>
      <c r="IR92" s="69"/>
      <c r="IS92" s="69"/>
      <c r="IT92" s="69"/>
      <c r="IU92" s="69"/>
      <c r="IV92" s="69"/>
      <c r="IW92" s="69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83"/>
      <c r="G93" s="83"/>
      <c r="H93" s="83"/>
      <c r="I93" s="83"/>
      <c r="J93" s="89"/>
      <c r="K93" s="89"/>
      <c r="L93" s="90"/>
      <c r="M93" s="89"/>
      <c r="N93" s="88"/>
      <c r="P93" s="5"/>
      <c r="Q93" s="5"/>
      <c r="R93" s="5"/>
      <c r="S93" s="5"/>
      <c r="T93" s="75"/>
      <c r="U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69"/>
      <c r="BR93" s="69"/>
      <c r="BS93" s="69"/>
      <c r="BT93" s="69"/>
      <c r="BU93" s="69"/>
      <c r="BV93" s="69"/>
      <c r="BW93" s="69"/>
      <c r="BX93" s="69"/>
      <c r="BY93" s="69"/>
      <c r="BZ93" s="69"/>
      <c r="CA93" s="69"/>
      <c r="CB93" s="69"/>
      <c r="CC93" s="69"/>
      <c r="CD93" s="69"/>
      <c r="CE93" s="69"/>
      <c r="CF93" s="69"/>
      <c r="CG93" s="69"/>
      <c r="CH93" s="69"/>
      <c r="CI93" s="69"/>
      <c r="CJ93" s="69"/>
      <c r="CK93" s="69"/>
      <c r="CL93" s="69"/>
      <c r="CM93" s="69"/>
      <c r="CN93" s="69"/>
      <c r="CO93" s="69"/>
      <c r="CP93" s="69"/>
      <c r="CQ93" s="69"/>
      <c r="CR93" s="69"/>
      <c r="CS93" s="69"/>
      <c r="CT93" s="69"/>
      <c r="CU93" s="69"/>
      <c r="CV93" s="69"/>
      <c r="CW93" s="69"/>
      <c r="CX93" s="69"/>
      <c r="CY93" s="69"/>
      <c r="CZ93" s="69"/>
      <c r="DA93" s="69"/>
      <c r="DB93" s="69"/>
      <c r="DC93" s="69"/>
      <c r="DD93" s="69"/>
      <c r="DE93" s="69"/>
      <c r="DF93" s="69"/>
      <c r="DG93" s="69"/>
      <c r="DH93" s="69"/>
      <c r="DI93" s="69"/>
      <c r="DJ93" s="69"/>
      <c r="DK93" s="69"/>
      <c r="DL93" s="69"/>
      <c r="DM93" s="69"/>
      <c r="DN93" s="69"/>
      <c r="DO93" s="69"/>
      <c r="DP93" s="69"/>
      <c r="DQ93" s="69"/>
      <c r="DR93" s="69"/>
      <c r="DS93" s="69"/>
      <c r="DT93" s="69"/>
      <c r="DU93" s="69"/>
      <c r="DV93" s="69"/>
      <c r="DW93" s="69"/>
      <c r="DX93" s="69"/>
      <c r="DY93" s="69"/>
      <c r="DZ93" s="69"/>
      <c r="EA93" s="69"/>
      <c r="EB93" s="69"/>
      <c r="EC93" s="69"/>
      <c r="ED93" s="69"/>
      <c r="EE93" s="69"/>
      <c r="EF93" s="69"/>
      <c r="EG93" s="69"/>
      <c r="EH93" s="69"/>
      <c r="EI93" s="69"/>
      <c r="EJ93" s="69"/>
      <c r="EK93" s="69"/>
      <c r="EL93" s="69"/>
      <c r="EM93" s="69"/>
      <c r="EN93" s="69"/>
      <c r="EO93" s="69"/>
      <c r="EP93" s="69"/>
      <c r="EQ93" s="69"/>
      <c r="ER93" s="69"/>
      <c r="ES93" s="69"/>
      <c r="ET93" s="69"/>
      <c r="EU93" s="69"/>
      <c r="EV93" s="69"/>
      <c r="EW93" s="69"/>
      <c r="EX93" s="69"/>
      <c r="EY93" s="69"/>
      <c r="EZ93" s="69"/>
      <c r="FA93" s="69"/>
      <c r="FB93" s="69"/>
      <c r="FC93" s="69"/>
      <c r="FD93" s="69"/>
      <c r="FE93" s="69"/>
      <c r="FF93" s="69"/>
      <c r="FG93" s="69"/>
      <c r="FH93" s="69"/>
      <c r="FI93" s="69"/>
      <c r="FJ93" s="69"/>
      <c r="FK93" s="69"/>
      <c r="FL93" s="69"/>
      <c r="FM93" s="69"/>
      <c r="FN93" s="69"/>
      <c r="FO93" s="69"/>
      <c r="FP93" s="69"/>
      <c r="FQ93" s="69"/>
      <c r="FR93" s="69"/>
      <c r="FS93" s="69"/>
      <c r="FT93" s="69"/>
      <c r="FU93" s="69"/>
      <c r="FV93" s="69"/>
      <c r="FW93" s="69"/>
      <c r="FX93" s="69"/>
      <c r="FY93" s="69"/>
      <c r="FZ93" s="69"/>
      <c r="GA93" s="69"/>
      <c r="GB93" s="69"/>
      <c r="GC93" s="69"/>
      <c r="GD93" s="69"/>
      <c r="GE93" s="69"/>
      <c r="GF93" s="69"/>
      <c r="GG93" s="69"/>
      <c r="GH93" s="69"/>
      <c r="GI93" s="69"/>
      <c r="GJ93" s="69"/>
      <c r="GK93" s="69"/>
      <c r="GL93" s="69"/>
      <c r="GM93" s="69"/>
      <c r="GN93" s="69"/>
      <c r="GO93" s="69"/>
      <c r="GP93" s="69"/>
      <c r="GQ93" s="69"/>
      <c r="GR93" s="69"/>
      <c r="GS93" s="69"/>
      <c r="GT93" s="69"/>
      <c r="GU93" s="69"/>
      <c r="GV93" s="69"/>
      <c r="GW93" s="69"/>
      <c r="GX93" s="69"/>
      <c r="GY93" s="69"/>
      <c r="GZ93" s="69"/>
      <c r="HA93" s="69"/>
      <c r="HB93" s="69"/>
      <c r="HC93" s="69"/>
      <c r="HD93" s="69"/>
      <c r="HE93" s="69"/>
      <c r="HF93" s="69"/>
      <c r="HG93" s="69"/>
      <c r="HH93" s="69"/>
      <c r="HI93" s="69"/>
      <c r="HJ93" s="69"/>
      <c r="HK93" s="69"/>
      <c r="HL93" s="69"/>
      <c r="HM93" s="69"/>
      <c r="HN93" s="69"/>
      <c r="HO93" s="69"/>
      <c r="HP93" s="69"/>
      <c r="HQ93" s="69"/>
      <c r="HR93" s="69"/>
      <c r="HS93" s="69"/>
      <c r="HT93" s="69"/>
      <c r="HU93" s="69"/>
      <c r="HV93" s="69"/>
      <c r="HW93" s="69"/>
      <c r="HX93" s="69"/>
      <c r="HY93" s="69"/>
      <c r="HZ93" s="69"/>
      <c r="IA93" s="69"/>
      <c r="IB93" s="69"/>
      <c r="IC93" s="69"/>
      <c r="ID93" s="69"/>
      <c r="IE93" s="69"/>
      <c r="IF93" s="69"/>
      <c r="IG93" s="69"/>
      <c r="IH93" s="69"/>
      <c r="II93" s="69"/>
      <c r="IJ93" s="69"/>
      <c r="IK93" s="69"/>
      <c r="IL93" s="69"/>
      <c r="IM93" s="69"/>
      <c r="IN93" s="69"/>
      <c r="IO93" s="69"/>
      <c r="IP93" s="69"/>
      <c r="IQ93" s="69"/>
      <c r="IR93" s="69"/>
      <c r="IS93" s="69"/>
      <c r="IT93" s="69"/>
      <c r="IU93" s="69"/>
      <c r="IV93" s="69"/>
      <c r="IW93" s="69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84"/>
      <c r="K94" s="84"/>
      <c r="L94" s="82"/>
      <c r="M94" s="84"/>
      <c r="N94" s="91"/>
      <c r="P94" s="5"/>
      <c r="Q94" s="5"/>
      <c r="R94" s="5"/>
      <c r="S94" s="5"/>
      <c r="T94" s="92"/>
      <c r="U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  <c r="BF94" s="69"/>
      <c r="BG94" s="69"/>
      <c r="BH94" s="69"/>
      <c r="BI94" s="69"/>
      <c r="BJ94" s="69"/>
      <c r="BK94" s="69"/>
      <c r="BL94" s="69"/>
      <c r="BM94" s="69"/>
      <c r="BN94" s="69"/>
      <c r="BO94" s="69"/>
      <c r="BP94" s="69"/>
      <c r="BQ94" s="69"/>
      <c r="BR94" s="69"/>
      <c r="BS94" s="69"/>
      <c r="BT94" s="69"/>
      <c r="BU94" s="69"/>
      <c r="BV94" s="69"/>
      <c r="BW94" s="69"/>
      <c r="BX94" s="69"/>
      <c r="BY94" s="69"/>
      <c r="BZ94" s="69"/>
      <c r="CA94" s="69"/>
      <c r="CB94" s="69"/>
      <c r="CC94" s="69"/>
      <c r="CD94" s="69"/>
      <c r="CE94" s="69"/>
      <c r="CF94" s="69"/>
      <c r="CG94" s="69"/>
      <c r="CH94" s="69"/>
      <c r="CI94" s="69"/>
      <c r="CJ94" s="69"/>
      <c r="CK94" s="69"/>
      <c r="CL94" s="69"/>
      <c r="CM94" s="69"/>
      <c r="CN94" s="69"/>
      <c r="CO94" s="69"/>
      <c r="CP94" s="69"/>
      <c r="CQ94" s="69"/>
      <c r="CR94" s="69"/>
      <c r="CS94" s="69"/>
      <c r="CT94" s="69"/>
      <c r="CU94" s="69"/>
      <c r="CV94" s="69"/>
      <c r="CW94" s="69"/>
      <c r="CX94" s="69"/>
      <c r="CY94" s="69"/>
      <c r="CZ94" s="69"/>
      <c r="DA94" s="69"/>
      <c r="DB94" s="69"/>
      <c r="DC94" s="69"/>
      <c r="DD94" s="69"/>
      <c r="DE94" s="69"/>
      <c r="DF94" s="69"/>
      <c r="DG94" s="69"/>
      <c r="DH94" s="69"/>
      <c r="DI94" s="69"/>
      <c r="DJ94" s="69"/>
      <c r="DK94" s="69"/>
      <c r="DL94" s="69"/>
      <c r="DM94" s="69"/>
      <c r="DN94" s="69"/>
      <c r="DO94" s="69"/>
      <c r="DP94" s="69"/>
      <c r="DQ94" s="69"/>
      <c r="DR94" s="69"/>
      <c r="DS94" s="69"/>
      <c r="DT94" s="69"/>
      <c r="DU94" s="69"/>
      <c r="DV94" s="69"/>
      <c r="DW94" s="69"/>
      <c r="DX94" s="69"/>
      <c r="DY94" s="69"/>
      <c r="DZ94" s="69"/>
      <c r="EA94" s="69"/>
      <c r="EB94" s="69"/>
      <c r="EC94" s="69"/>
      <c r="ED94" s="69"/>
      <c r="EE94" s="69"/>
      <c r="EF94" s="69"/>
      <c r="EG94" s="69"/>
      <c r="EH94" s="69"/>
      <c r="EI94" s="69"/>
      <c r="EJ94" s="69"/>
      <c r="EK94" s="69"/>
      <c r="EL94" s="69"/>
      <c r="EM94" s="69"/>
      <c r="EN94" s="69"/>
      <c r="EO94" s="69"/>
      <c r="EP94" s="69"/>
      <c r="EQ94" s="69"/>
      <c r="ER94" s="69"/>
      <c r="ES94" s="69"/>
      <c r="ET94" s="69"/>
      <c r="EU94" s="69"/>
      <c r="EV94" s="69"/>
      <c r="EW94" s="69"/>
      <c r="EX94" s="69"/>
      <c r="EY94" s="69"/>
      <c r="EZ94" s="69"/>
      <c r="FA94" s="69"/>
      <c r="FB94" s="69"/>
      <c r="FC94" s="69"/>
      <c r="FD94" s="69"/>
      <c r="FE94" s="69"/>
      <c r="FF94" s="69"/>
      <c r="FG94" s="69"/>
      <c r="FH94" s="69"/>
      <c r="FI94" s="69"/>
      <c r="FJ94" s="69"/>
      <c r="FK94" s="69"/>
      <c r="FL94" s="69"/>
      <c r="FM94" s="69"/>
      <c r="FN94" s="69"/>
      <c r="FO94" s="69"/>
      <c r="FP94" s="69"/>
      <c r="FQ94" s="69"/>
      <c r="FR94" s="69"/>
      <c r="FS94" s="69"/>
      <c r="FT94" s="69"/>
      <c r="FU94" s="69"/>
      <c r="FV94" s="69"/>
      <c r="FW94" s="69"/>
      <c r="FX94" s="69"/>
      <c r="FY94" s="69"/>
      <c r="FZ94" s="69"/>
      <c r="GA94" s="69"/>
      <c r="GB94" s="69"/>
      <c r="GC94" s="69"/>
      <c r="GD94" s="69"/>
      <c r="GE94" s="69"/>
      <c r="GF94" s="69"/>
      <c r="GG94" s="69"/>
      <c r="GH94" s="69"/>
      <c r="GI94" s="69"/>
      <c r="GJ94" s="69"/>
      <c r="GK94" s="69"/>
      <c r="GL94" s="69"/>
      <c r="GM94" s="69"/>
      <c r="GN94" s="69"/>
      <c r="GO94" s="69"/>
      <c r="GP94" s="69"/>
      <c r="GQ94" s="69"/>
      <c r="GR94" s="69"/>
      <c r="GS94" s="69"/>
      <c r="GT94" s="69"/>
      <c r="GU94" s="69"/>
      <c r="GV94" s="69"/>
      <c r="GW94" s="69"/>
      <c r="GX94" s="69"/>
      <c r="GY94" s="69"/>
      <c r="GZ94" s="69"/>
      <c r="HA94" s="69"/>
      <c r="HB94" s="69"/>
      <c r="HC94" s="69"/>
      <c r="HD94" s="69"/>
      <c r="HE94" s="69"/>
      <c r="HF94" s="69"/>
      <c r="HG94" s="69"/>
      <c r="HH94" s="69"/>
      <c r="HI94" s="69"/>
      <c r="HJ94" s="69"/>
      <c r="HK94" s="69"/>
      <c r="HL94" s="69"/>
      <c r="HM94" s="69"/>
      <c r="HN94" s="69"/>
      <c r="HO94" s="69"/>
      <c r="HP94" s="69"/>
      <c r="HQ94" s="69"/>
      <c r="HR94" s="69"/>
      <c r="HS94" s="69"/>
      <c r="HT94" s="69"/>
      <c r="HU94" s="69"/>
      <c r="HV94" s="69"/>
      <c r="HW94" s="69"/>
      <c r="HX94" s="69"/>
      <c r="HY94" s="69"/>
      <c r="HZ94" s="69"/>
      <c r="IA94" s="69"/>
      <c r="IB94" s="69"/>
      <c r="IC94" s="69"/>
      <c r="ID94" s="69"/>
      <c r="IE94" s="69"/>
      <c r="IF94" s="69"/>
      <c r="IG94" s="69"/>
      <c r="IH94" s="69"/>
      <c r="II94" s="69"/>
      <c r="IJ94" s="69"/>
      <c r="IK94" s="69"/>
      <c r="IL94" s="69"/>
      <c r="IM94" s="69"/>
      <c r="IN94" s="69"/>
      <c r="IO94" s="69"/>
      <c r="IP94" s="69"/>
      <c r="IQ94" s="69"/>
      <c r="IR94" s="69"/>
      <c r="IS94" s="69"/>
      <c r="IT94" s="69"/>
      <c r="IU94" s="69"/>
      <c r="IV94" s="69"/>
      <c r="IW94" s="69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80"/>
      <c r="G95" s="81"/>
      <c r="H95" s="84"/>
      <c r="I95" s="84"/>
      <c r="J95" s="84"/>
      <c r="K95" s="84"/>
      <c r="L95" s="82"/>
      <c r="M95" s="84"/>
      <c r="N95" s="91"/>
      <c r="P95" s="5"/>
      <c r="Q95" s="5"/>
      <c r="R95" s="5"/>
      <c r="S95" s="5"/>
      <c r="T95" s="92"/>
      <c r="U95" s="38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9"/>
      <c r="BS95" s="69"/>
      <c r="BT95" s="69"/>
      <c r="BU95" s="69"/>
      <c r="BV95" s="69"/>
      <c r="BW95" s="69"/>
      <c r="BX95" s="69"/>
      <c r="BY95" s="69"/>
      <c r="BZ95" s="69"/>
      <c r="CA95" s="69"/>
      <c r="CB95" s="69"/>
      <c r="CC95" s="69"/>
      <c r="CD95" s="69"/>
      <c r="CE95" s="69"/>
      <c r="CF95" s="69"/>
      <c r="CG95" s="69"/>
      <c r="CH95" s="69"/>
      <c r="CI95" s="69"/>
      <c r="CJ95" s="69"/>
      <c r="CK95" s="69"/>
      <c r="CL95" s="69"/>
      <c r="CM95" s="69"/>
      <c r="CN95" s="69"/>
      <c r="CO95" s="69"/>
      <c r="CP95" s="69"/>
      <c r="CQ95" s="69"/>
      <c r="CR95" s="69"/>
      <c r="CS95" s="69"/>
      <c r="CT95" s="69"/>
      <c r="CU95" s="69"/>
      <c r="CV95" s="69"/>
      <c r="CW95" s="69"/>
      <c r="CX95" s="69"/>
      <c r="CY95" s="69"/>
      <c r="CZ95" s="69"/>
      <c r="DA95" s="69"/>
      <c r="DB95" s="69"/>
      <c r="DC95" s="69"/>
      <c r="DD95" s="69"/>
      <c r="DE95" s="69"/>
      <c r="DF95" s="69"/>
      <c r="DG95" s="69"/>
      <c r="DH95" s="69"/>
      <c r="DI95" s="69"/>
      <c r="DJ95" s="69"/>
      <c r="DK95" s="69"/>
      <c r="DL95" s="69"/>
      <c r="DM95" s="69"/>
      <c r="DN95" s="69"/>
      <c r="DO95" s="69"/>
      <c r="DP95" s="69"/>
      <c r="DQ95" s="69"/>
      <c r="DR95" s="69"/>
      <c r="DS95" s="69"/>
      <c r="DT95" s="69"/>
      <c r="DU95" s="69"/>
      <c r="DV95" s="69"/>
      <c r="DW95" s="69"/>
      <c r="DX95" s="69"/>
      <c r="DY95" s="69"/>
      <c r="DZ95" s="69"/>
      <c r="EA95" s="69"/>
      <c r="EB95" s="69"/>
      <c r="EC95" s="69"/>
      <c r="ED95" s="69"/>
      <c r="EE95" s="69"/>
      <c r="EF95" s="69"/>
      <c r="EG95" s="69"/>
      <c r="EH95" s="69"/>
      <c r="EI95" s="69"/>
      <c r="EJ95" s="69"/>
      <c r="EK95" s="69"/>
      <c r="EL95" s="69"/>
      <c r="EM95" s="69"/>
      <c r="EN95" s="69"/>
      <c r="EO95" s="69"/>
      <c r="EP95" s="69"/>
      <c r="EQ95" s="69"/>
      <c r="ER95" s="69"/>
      <c r="ES95" s="69"/>
      <c r="ET95" s="69"/>
      <c r="EU95" s="69"/>
      <c r="EV95" s="69"/>
      <c r="EW95" s="69"/>
      <c r="EX95" s="69"/>
      <c r="EY95" s="69"/>
      <c r="EZ95" s="69"/>
      <c r="FA95" s="69"/>
      <c r="FB95" s="69"/>
      <c r="FC95" s="69"/>
      <c r="FD95" s="69"/>
      <c r="FE95" s="69"/>
      <c r="FF95" s="69"/>
      <c r="FG95" s="69"/>
      <c r="FH95" s="69"/>
      <c r="FI95" s="69"/>
      <c r="FJ95" s="69"/>
      <c r="FK95" s="69"/>
      <c r="FL95" s="69"/>
      <c r="FM95" s="69"/>
      <c r="FN95" s="69"/>
      <c r="FO95" s="69"/>
      <c r="FP95" s="69"/>
      <c r="FQ95" s="69"/>
      <c r="FR95" s="69"/>
      <c r="FS95" s="69"/>
      <c r="FT95" s="69"/>
      <c r="FU95" s="69"/>
      <c r="FV95" s="69"/>
      <c r="FW95" s="69"/>
      <c r="FX95" s="69"/>
      <c r="FY95" s="69"/>
      <c r="FZ95" s="69"/>
      <c r="GA95" s="69"/>
      <c r="GB95" s="69"/>
      <c r="GC95" s="69"/>
      <c r="GD95" s="69"/>
      <c r="GE95" s="69"/>
      <c r="GF95" s="69"/>
      <c r="GG95" s="69"/>
      <c r="GH95" s="69"/>
      <c r="GI95" s="69"/>
      <c r="GJ95" s="69"/>
      <c r="GK95" s="69"/>
      <c r="GL95" s="69"/>
      <c r="GM95" s="69"/>
      <c r="GN95" s="69"/>
      <c r="GO95" s="69"/>
      <c r="GP95" s="69"/>
      <c r="GQ95" s="69"/>
      <c r="GR95" s="69"/>
      <c r="GS95" s="69"/>
      <c r="GT95" s="69"/>
      <c r="GU95" s="69"/>
      <c r="GV95" s="69"/>
      <c r="GW95" s="69"/>
      <c r="GX95" s="69"/>
      <c r="GY95" s="69"/>
      <c r="GZ95" s="69"/>
      <c r="HA95" s="69"/>
      <c r="HB95" s="69"/>
      <c r="HC95" s="69"/>
      <c r="HD95" s="69"/>
      <c r="HE95" s="69"/>
      <c r="HF95" s="69"/>
      <c r="HG95" s="69"/>
      <c r="HH95" s="69"/>
      <c r="HI95" s="69"/>
      <c r="HJ95" s="69"/>
      <c r="HK95" s="69"/>
      <c r="HL95" s="69"/>
      <c r="HM95" s="69"/>
      <c r="HN95" s="69"/>
      <c r="HO95" s="69"/>
      <c r="HP95" s="69"/>
      <c r="HQ95" s="69"/>
      <c r="HR95" s="69"/>
      <c r="HS95" s="69"/>
      <c r="HT95" s="69"/>
      <c r="HU95" s="69"/>
      <c r="HV95" s="69"/>
      <c r="HW95" s="69"/>
      <c r="HX95" s="69"/>
      <c r="HY95" s="69"/>
      <c r="HZ95" s="69"/>
      <c r="IA95" s="69"/>
      <c r="IB95" s="69"/>
      <c r="IC95" s="69"/>
      <c r="ID95" s="69"/>
      <c r="IE95" s="69"/>
      <c r="IF95" s="69"/>
      <c r="IG95" s="69"/>
      <c r="IH95" s="69"/>
      <c r="II95" s="69"/>
      <c r="IJ95" s="69"/>
      <c r="IK95" s="69"/>
      <c r="IL95" s="69"/>
      <c r="IM95" s="69"/>
      <c r="IN95" s="69"/>
      <c r="IO95" s="69"/>
      <c r="IP95" s="69"/>
      <c r="IQ95" s="69"/>
      <c r="IR95" s="69"/>
      <c r="IS95" s="69"/>
      <c r="IT95" s="69"/>
      <c r="IU95" s="69"/>
      <c r="IV95" s="69"/>
      <c r="IW95" s="69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93"/>
      <c r="G96" s="81"/>
      <c r="H96" s="75"/>
      <c r="I96" s="78"/>
      <c r="J96" s="78"/>
      <c r="K96" s="78"/>
      <c r="L96" s="94"/>
      <c r="M96" s="78"/>
      <c r="N96" s="79"/>
      <c r="P96" s="81"/>
      <c r="Q96" s="81"/>
      <c r="R96" s="81"/>
      <c r="S96" s="81"/>
      <c r="T96" s="75"/>
      <c r="U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89"/>
      <c r="BR96" s="89"/>
      <c r="BS96" s="89"/>
      <c r="BT96" s="89"/>
      <c r="BU96" s="89"/>
      <c r="BV96" s="89"/>
      <c r="BW96" s="89"/>
      <c r="BX96" s="89"/>
      <c r="BY96" s="89"/>
      <c r="BZ96" s="89"/>
      <c r="CA96" s="89"/>
      <c r="CB96" s="89"/>
      <c r="CC96" s="89"/>
      <c r="CD96" s="89"/>
      <c r="CE96" s="89"/>
      <c r="CF96" s="89"/>
      <c r="CG96" s="89"/>
      <c r="CH96" s="89"/>
      <c r="CI96" s="89"/>
      <c r="CJ96" s="89"/>
      <c r="CK96" s="89"/>
      <c r="CL96" s="89"/>
      <c r="CM96" s="89"/>
      <c r="CN96" s="89"/>
      <c r="CO96" s="89"/>
      <c r="CP96" s="89"/>
      <c r="CQ96" s="89"/>
      <c r="CR96" s="89"/>
      <c r="CS96" s="89"/>
      <c r="CT96" s="89"/>
      <c r="CU96" s="89"/>
      <c r="CV96" s="89"/>
      <c r="CW96" s="89"/>
      <c r="CX96" s="89"/>
      <c r="CY96" s="89"/>
      <c r="CZ96" s="89"/>
      <c r="DA96" s="89"/>
      <c r="DB96" s="89"/>
      <c r="DC96" s="89"/>
      <c r="DD96" s="89"/>
      <c r="DE96" s="89"/>
      <c r="DF96" s="89"/>
      <c r="DG96" s="89"/>
      <c r="DH96" s="89"/>
      <c r="DI96" s="89"/>
      <c r="DJ96" s="89"/>
      <c r="DK96" s="89"/>
      <c r="DL96" s="89"/>
      <c r="DM96" s="89"/>
      <c r="DN96" s="89"/>
      <c r="DO96" s="89"/>
      <c r="DP96" s="89"/>
      <c r="DQ96" s="89"/>
      <c r="DR96" s="89"/>
      <c r="DS96" s="89"/>
      <c r="DT96" s="89"/>
      <c r="DU96" s="89"/>
      <c r="DV96" s="89"/>
      <c r="DW96" s="89"/>
      <c r="DX96" s="89"/>
      <c r="DY96" s="89"/>
      <c r="DZ96" s="89"/>
      <c r="EA96" s="89"/>
      <c r="EB96" s="89"/>
      <c r="EC96" s="89"/>
      <c r="ED96" s="89"/>
      <c r="EE96" s="89"/>
      <c r="EF96" s="89"/>
      <c r="EG96" s="89"/>
      <c r="EH96" s="89"/>
      <c r="EI96" s="89"/>
      <c r="EJ96" s="89"/>
      <c r="EK96" s="89"/>
      <c r="EL96" s="89"/>
      <c r="EM96" s="89"/>
      <c r="EN96" s="89"/>
      <c r="EO96" s="89"/>
      <c r="EP96" s="89"/>
      <c r="EQ96" s="89"/>
      <c r="ER96" s="89"/>
      <c r="ES96" s="89"/>
      <c r="ET96" s="89"/>
      <c r="EU96" s="89"/>
      <c r="EV96" s="89"/>
      <c r="EW96" s="89"/>
      <c r="EX96" s="89"/>
      <c r="EY96" s="89"/>
      <c r="EZ96" s="89"/>
      <c r="FA96" s="89"/>
      <c r="FB96" s="89"/>
      <c r="FC96" s="89"/>
      <c r="FD96" s="89"/>
      <c r="FE96" s="89"/>
      <c r="FF96" s="89"/>
      <c r="FG96" s="89"/>
      <c r="FH96" s="89"/>
      <c r="FI96" s="89"/>
      <c r="FJ96" s="89"/>
      <c r="FK96" s="89"/>
      <c r="FL96" s="89"/>
      <c r="FM96" s="89"/>
      <c r="FN96" s="89"/>
      <c r="FO96" s="89"/>
      <c r="FP96" s="89"/>
      <c r="FQ96" s="89"/>
      <c r="FR96" s="89"/>
      <c r="FS96" s="89"/>
      <c r="FT96" s="89"/>
      <c r="FU96" s="89"/>
      <c r="FV96" s="89"/>
      <c r="FW96" s="89"/>
      <c r="FX96" s="89"/>
      <c r="FY96" s="89"/>
      <c r="FZ96" s="89"/>
      <c r="GA96" s="89"/>
      <c r="GB96" s="89"/>
      <c r="GC96" s="89"/>
      <c r="GD96" s="89"/>
      <c r="GE96" s="89"/>
      <c r="GF96" s="89"/>
      <c r="GG96" s="89"/>
      <c r="GH96" s="89"/>
      <c r="GI96" s="89"/>
      <c r="GJ96" s="89"/>
      <c r="GK96" s="89"/>
      <c r="GL96" s="89"/>
      <c r="GM96" s="89"/>
      <c r="GN96" s="89"/>
      <c r="GO96" s="89"/>
      <c r="GP96" s="89"/>
      <c r="GQ96" s="89"/>
      <c r="GR96" s="89"/>
      <c r="GS96" s="89"/>
      <c r="GT96" s="89"/>
      <c r="GU96" s="89"/>
      <c r="GV96" s="89"/>
      <c r="GW96" s="89"/>
      <c r="GX96" s="89"/>
      <c r="GY96" s="89"/>
      <c r="GZ96" s="89"/>
      <c r="HA96" s="89"/>
      <c r="HB96" s="89"/>
      <c r="HC96" s="89"/>
      <c r="HD96" s="89"/>
      <c r="HE96" s="89"/>
      <c r="HF96" s="89"/>
      <c r="HG96" s="89"/>
      <c r="HH96" s="89"/>
      <c r="HI96" s="89"/>
      <c r="HJ96" s="89"/>
      <c r="HK96" s="89"/>
      <c r="HL96" s="89"/>
      <c r="HM96" s="89"/>
      <c r="HN96" s="89"/>
      <c r="HO96" s="89"/>
      <c r="HP96" s="89"/>
      <c r="HQ96" s="89"/>
      <c r="HR96" s="89"/>
      <c r="HS96" s="89"/>
      <c r="HT96" s="89"/>
      <c r="HU96" s="89"/>
      <c r="HV96" s="89"/>
      <c r="HW96" s="89"/>
      <c r="HX96" s="89"/>
      <c r="HY96" s="89"/>
      <c r="HZ96" s="89"/>
      <c r="IA96" s="89"/>
      <c r="IB96" s="89"/>
      <c r="IC96" s="89"/>
      <c r="ID96" s="89"/>
      <c r="IE96" s="89"/>
      <c r="IF96" s="89"/>
      <c r="IG96" s="89"/>
      <c r="IH96" s="89"/>
      <c r="II96" s="89"/>
      <c r="IJ96" s="89"/>
      <c r="IK96" s="89"/>
      <c r="IL96" s="89"/>
      <c r="IM96" s="89"/>
      <c r="IN96" s="89"/>
      <c r="IO96" s="89"/>
      <c r="IP96" s="89"/>
      <c r="IQ96" s="89"/>
      <c r="IR96" s="89"/>
      <c r="IS96" s="89"/>
      <c r="IT96" s="89"/>
      <c r="IU96" s="89"/>
      <c r="IV96" s="89"/>
      <c r="IW96" s="89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93"/>
      <c r="G97" s="81"/>
      <c r="H97" s="75"/>
      <c r="I97" s="84"/>
      <c r="J97" s="84"/>
      <c r="K97" s="84"/>
      <c r="L97" s="82"/>
      <c r="M97" s="84"/>
      <c r="N97" s="75"/>
      <c r="P97" s="75"/>
      <c r="Q97" s="75"/>
      <c r="R97" s="75"/>
      <c r="S97" s="75"/>
      <c r="T97" s="67"/>
      <c r="U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89"/>
      <c r="BR97" s="89"/>
      <c r="BS97" s="89"/>
      <c r="BT97" s="89"/>
      <c r="BU97" s="89"/>
      <c r="BV97" s="89"/>
      <c r="BW97" s="89"/>
      <c r="BX97" s="89"/>
      <c r="BY97" s="89"/>
      <c r="BZ97" s="89"/>
      <c r="CA97" s="89"/>
      <c r="CB97" s="89"/>
      <c r="CC97" s="89"/>
      <c r="CD97" s="89"/>
      <c r="CE97" s="89"/>
      <c r="CF97" s="89"/>
      <c r="CG97" s="89"/>
      <c r="CH97" s="89"/>
      <c r="CI97" s="89"/>
      <c r="CJ97" s="89"/>
      <c r="CK97" s="89"/>
      <c r="CL97" s="89"/>
      <c r="CM97" s="89"/>
      <c r="CN97" s="89"/>
      <c r="CO97" s="89"/>
      <c r="CP97" s="89"/>
      <c r="CQ97" s="89"/>
      <c r="CR97" s="89"/>
      <c r="CS97" s="89"/>
      <c r="CT97" s="89"/>
      <c r="CU97" s="89"/>
      <c r="CV97" s="89"/>
      <c r="CW97" s="89"/>
      <c r="CX97" s="89"/>
      <c r="CY97" s="89"/>
      <c r="CZ97" s="89"/>
      <c r="DA97" s="89"/>
      <c r="DB97" s="89"/>
      <c r="DC97" s="89"/>
      <c r="DD97" s="89"/>
      <c r="DE97" s="89"/>
      <c r="DF97" s="89"/>
      <c r="DG97" s="89"/>
      <c r="DH97" s="89"/>
      <c r="DI97" s="89"/>
      <c r="DJ97" s="89"/>
      <c r="DK97" s="89"/>
      <c r="DL97" s="89"/>
      <c r="DM97" s="89"/>
      <c r="DN97" s="89"/>
      <c r="DO97" s="89"/>
      <c r="DP97" s="89"/>
      <c r="DQ97" s="89"/>
      <c r="DR97" s="89"/>
      <c r="DS97" s="89"/>
      <c r="DT97" s="89"/>
      <c r="DU97" s="89"/>
      <c r="DV97" s="89"/>
      <c r="DW97" s="89"/>
      <c r="DX97" s="89"/>
      <c r="DY97" s="89"/>
      <c r="DZ97" s="89"/>
      <c r="EA97" s="89"/>
      <c r="EB97" s="89"/>
      <c r="EC97" s="89"/>
      <c r="ED97" s="89"/>
      <c r="EE97" s="89"/>
      <c r="EF97" s="89"/>
      <c r="EG97" s="89"/>
      <c r="EH97" s="89"/>
      <c r="EI97" s="89"/>
      <c r="EJ97" s="89"/>
      <c r="EK97" s="89"/>
      <c r="EL97" s="89"/>
      <c r="EM97" s="89"/>
      <c r="EN97" s="89"/>
      <c r="EO97" s="89"/>
      <c r="EP97" s="89"/>
      <c r="EQ97" s="89"/>
      <c r="ER97" s="89"/>
      <c r="ES97" s="89"/>
      <c r="ET97" s="89"/>
      <c r="EU97" s="89"/>
      <c r="EV97" s="89"/>
      <c r="EW97" s="89"/>
      <c r="EX97" s="89"/>
      <c r="EY97" s="89"/>
      <c r="EZ97" s="89"/>
      <c r="FA97" s="89"/>
      <c r="FB97" s="89"/>
      <c r="FC97" s="89"/>
      <c r="FD97" s="89"/>
      <c r="FE97" s="89"/>
      <c r="FF97" s="89"/>
      <c r="FG97" s="89"/>
      <c r="FH97" s="89"/>
      <c r="FI97" s="89"/>
      <c r="FJ97" s="89"/>
      <c r="FK97" s="89"/>
      <c r="FL97" s="89"/>
      <c r="FM97" s="89"/>
      <c r="FN97" s="89"/>
      <c r="FO97" s="89"/>
      <c r="FP97" s="89"/>
      <c r="FQ97" s="89"/>
      <c r="FR97" s="89"/>
      <c r="FS97" s="89"/>
      <c r="FT97" s="89"/>
      <c r="FU97" s="89"/>
      <c r="FV97" s="89"/>
      <c r="FW97" s="89"/>
      <c r="FX97" s="89"/>
      <c r="FY97" s="89"/>
      <c r="FZ97" s="89"/>
      <c r="GA97" s="89"/>
      <c r="GB97" s="89"/>
      <c r="GC97" s="89"/>
      <c r="GD97" s="89"/>
      <c r="GE97" s="89"/>
      <c r="GF97" s="89"/>
      <c r="GG97" s="89"/>
      <c r="GH97" s="89"/>
      <c r="GI97" s="89"/>
      <c r="GJ97" s="89"/>
      <c r="GK97" s="89"/>
      <c r="GL97" s="89"/>
      <c r="GM97" s="89"/>
      <c r="GN97" s="89"/>
      <c r="GO97" s="89"/>
      <c r="GP97" s="89"/>
      <c r="GQ97" s="89"/>
      <c r="GR97" s="89"/>
      <c r="GS97" s="89"/>
      <c r="GT97" s="89"/>
      <c r="GU97" s="89"/>
      <c r="GV97" s="89"/>
      <c r="GW97" s="89"/>
      <c r="GX97" s="89"/>
      <c r="GY97" s="89"/>
      <c r="GZ97" s="89"/>
      <c r="HA97" s="89"/>
      <c r="HB97" s="89"/>
      <c r="HC97" s="89"/>
      <c r="HD97" s="89"/>
      <c r="HE97" s="89"/>
      <c r="HF97" s="89"/>
      <c r="HG97" s="89"/>
      <c r="HH97" s="89"/>
      <c r="HI97" s="89"/>
      <c r="HJ97" s="89"/>
      <c r="HK97" s="89"/>
      <c r="HL97" s="89"/>
      <c r="HM97" s="89"/>
      <c r="HN97" s="89"/>
      <c r="HO97" s="89"/>
      <c r="HP97" s="89"/>
      <c r="HQ97" s="89"/>
      <c r="HR97" s="89"/>
      <c r="HS97" s="89"/>
      <c r="HT97" s="89"/>
      <c r="HU97" s="89"/>
      <c r="HV97" s="89"/>
      <c r="HW97" s="89"/>
      <c r="HX97" s="89"/>
      <c r="HY97" s="89"/>
      <c r="HZ97" s="89"/>
      <c r="IA97" s="89"/>
      <c r="IB97" s="89"/>
      <c r="IC97" s="89"/>
      <c r="ID97" s="89"/>
      <c r="IE97" s="89"/>
      <c r="IF97" s="89"/>
      <c r="IG97" s="89"/>
      <c r="IH97" s="89"/>
      <c r="II97" s="89"/>
      <c r="IJ97" s="89"/>
      <c r="IK97" s="89"/>
      <c r="IL97" s="89"/>
      <c r="IM97" s="89"/>
      <c r="IN97" s="89"/>
      <c r="IO97" s="89"/>
      <c r="IP97" s="89"/>
      <c r="IQ97" s="89"/>
      <c r="IR97" s="89"/>
      <c r="IS97" s="89"/>
      <c r="IT97" s="89"/>
      <c r="IU97" s="89"/>
      <c r="IV97" s="89"/>
      <c r="IW97" s="89"/>
    </row>
    <row r="98" customFormat="false" ht="12.75" hidden="false" customHeight="false" outlineLevel="0" collapsed="false">
      <c r="T98" s="67"/>
      <c r="U98" s="38"/>
    </row>
    <row r="99" customFormat="false" ht="12.75" hidden="false" customHeight="false" outlineLevel="0" collapsed="false">
      <c r="T99" s="67"/>
    </row>
    <row r="100" customFormat="false" ht="12.75" hidden="false" customHeight="false" outlineLevel="0" collapsed="false">
      <c r="T100" s="38"/>
    </row>
    <row r="101" customFormat="false" ht="12.75" hidden="false" customHeight="false" outlineLevel="0" collapsed="false">
      <c r="T101" s="38"/>
    </row>
    <row r="102" customFormat="false" ht="12.75" hidden="false" customHeight="false" outlineLevel="0" collapsed="false">
      <c r="T102" s="38"/>
    </row>
    <row r="103" customFormat="false" ht="12.75" hidden="false" customHeight="false" outlineLevel="0" collapsed="false">
      <c r="T103" s="38"/>
    </row>
    <row r="105" customFormat="false" ht="12.75" hidden="false" customHeight="false" outlineLevel="0" collapsed="false">
      <c r="A105" s="0"/>
    </row>
    <row r="106" customFormat="false" ht="12.75" hidden="false" customHeight="false" outlineLevel="0" collapsed="false">
      <c r="A106" s="0"/>
    </row>
    <row r="107" customFormat="false" ht="12.75" hidden="false" customHeight="false" outlineLevel="0" collapsed="false">
      <c r="A107" s="0"/>
    </row>
    <row r="108" customFormat="false" ht="12.75" hidden="false" customHeight="false" outlineLevel="0" collapsed="false">
      <c r="A108" s="0"/>
    </row>
    <row r="109" customFormat="false" ht="12.75" hidden="false" customHeight="false" outlineLevel="0" collapsed="false">
      <c r="A109" s="0"/>
      <c r="V109" s="97"/>
    </row>
    <row r="110" customFormat="false" ht="12.75" hidden="false" customHeight="false" outlineLevel="0" collapsed="false">
      <c r="V110" s="97"/>
    </row>
    <row r="111" customFormat="false" ht="12.75" hidden="false" customHeight="false" outlineLevel="0" collapsed="false">
      <c r="V111" s="97"/>
    </row>
    <row r="114" customFormat="false" ht="12.75" hidden="false" customHeight="false" outlineLevel="0" collapsed="false">
      <c r="I114" s="95"/>
      <c r="J114" s="95"/>
      <c r="K114" s="95"/>
      <c r="L114" s="96"/>
      <c r="M114" s="95"/>
      <c r="N114" s="95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7"/>
      <c r="AV114" s="97"/>
      <c r="AW114" s="97"/>
      <c r="AX114" s="97"/>
      <c r="AY114" s="97"/>
      <c r="AZ114" s="97"/>
      <c r="BA114" s="97"/>
      <c r="BB114" s="97"/>
      <c r="BC114" s="97"/>
      <c r="BD114" s="97"/>
      <c r="BE114" s="97"/>
      <c r="BF114" s="97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7"/>
      <c r="BS114" s="97"/>
      <c r="BT114" s="97"/>
      <c r="BU114" s="97"/>
      <c r="BV114" s="97"/>
      <c r="BW114" s="97"/>
      <c r="BX114" s="97"/>
      <c r="BY114" s="97"/>
      <c r="BZ114" s="97"/>
      <c r="CA114" s="97"/>
      <c r="CB114" s="97"/>
      <c r="CC114" s="97"/>
      <c r="CD114" s="97"/>
      <c r="CE114" s="97"/>
      <c r="CF114" s="97"/>
      <c r="CG114" s="97"/>
      <c r="CH114" s="97"/>
      <c r="CI114" s="97"/>
      <c r="CJ114" s="97"/>
      <c r="CK114" s="97"/>
      <c r="CL114" s="97"/>
      <c r="CM114" s="97"/>
      <c r="CN114" s="97"/>
      <c r="CO114" s="97"/>
      <c r="CP114" s="97"/>
      <c r="CQ114" s="97"/>
      <c r="CR114" s="97"/>
      <c r="CS114" s="97"/>
      <c r="CT114" s="97"/>
      <c r="CU114" s="97"/>
      <c r="CV114" s="97"/>
      <c r="CW114" s="97"/>
      <c r="CX114" s="97"/>
      <c r="CY114" s="97"/>
      <c r="CZ114" s="97"/>
      <c r="DA114" s="97"/>
      <c r="DB114" s="97"/>
      <c r="DC114" s="97"/>
      <c r="DD114" s="97"/>
      <c r="DE114" s="97"/>
      <c r="DF114" s="97"/>
      <c r="DG114" s="97"/>
      <c r="DH114" s="97"/>
      <c r="DI114" s="97"/>
      <c r="DJ114" s="97"/>
      <c r="DK114" s="97"/>
      <c r="DL114" s="97"/>
      <c r="DM114" s="97"/>
      <c r="DN114" s="97"/>
      <c r="DO114" s="97"/>
      <c r="DP114" s="97"/>
      <c r="DQ114" s="97"/>
      <c r="DR114" s="97"/>
      <c r="DS114" s="97"/>
      <c r="DT114" s="97"/>
      <c r="DU114" s="97"/>
      <c r="DV114" s="97"/>
      <c r="DW114" s="97"/>
      <c r="DX114" s="97"/>
      <c r="DY114" s="97"/>
      <c r="DZ114" s="97"/>
      <c r="EA114" s="97"/>
      <c r="EB114" s="97"/>
      <c r="EC114" s="97"/>
      <c r="ED114" s="97"/>
      <c r="EE114" s="97"/>
      <c r="EF114" s="97"/>
      <c r="EG114" s="97"/>
      <c r="EH114" s="97"/>
      <c r="EI114" s="97"/>
      <c r="EJ114" s="97"/>
      <c r="EK114" s="97"/>
      <c r="EL114" s="97"/>
      <c r="EM114" s="97"/>
      <c r="EN114" s="97"/>
      <c r="EO114" s="97"/>
      <c r="EP114" s="97"/>
      <c r="EQ114" s="97"/>
      <c r="ER114" s="97"/>
      <c r="ES114" s="97"/>
      <c r="ET114" s="97"/>
      <c r="EU114" s="97"/>
      <c r="EV114" s="97"/>
      <c r="EW114" s="97"/>
      <c r="EX114" s="97"/>
      <c r="EY114" s="97"/>
      <c r="EZ114" s="97"/>
      <c r="FA114" s="97"/>
      <c r="FB114" s="97"/>
      <c r="FC114" s="97"/>
      <c r="FD114" s="97"/>
      <c r="FE114" s="97"/>
      <c r="FF114" s="97"/>
      <c r="FG114" s="97"/>
      <c r="FH114" s="97"/>
      <c r="FI114" s="97"/>
      <c r="FJ114" s="97"/>
      <c r="FK114" s="97"/>
      <c r="FL114" s="97"/>
      <c r="FM114" s="97"/>
      <c r="FN114" s="97"/>
      <c r="FO114" s="97"/>
      <c r="FP114" s="97"/>
      <c r="FQ114" s="97"/>
      <c r="FR114" s="97"/>
      <c r="FS114" s="97"/>
      <c r="FT114" s="97"/>
      <c r="FU114" s="97"/>
      <c r="FV114" s="97"/>
      <c r="FW114" s="97"/>
      <c r="FX114" s="97"/>
      <c r="FY114" s="97"/>
      <c r="FZ114" s="97"/>
      <c r="GA114" s="97"/>
      <c r="GB114" s="97"/>
      <c r="GC114" s="97"/>
      <c r="GD114" s="97"/>
      <c r="GE114" s="97"/>
      <c r="GF114" s="97"/>
      <c r="GG114" s="97"/>
      <c r="GH114" s="97"/>
      <c r="GI114" s="97"/>
      <c r="GJ114" s="97"/>
      <c r="GK114" s="97"/>
      <c r="GL114" s="97"/>
      <c r="GM114" s="97"/>
      <c r="GN114" s="97"/>
      <c r="GO114" s="97"/>
      <c r="GP114" s="97"/>
      <c r="GQ114" s="97"/>
      <c r="GR114" s="97"/>
      <c r="GS114" s="97"/>
      <c r="GT114" s="97"/>
      <c r="GU114" s="97"/>
      <c r="GV114" s="97"/>
      <c r="GW114" s="97"/>
      <c r="GX114" s="97"/>
      <c r="GY114" s="97"/>
      <c r="GZ114" s="97"/>
      <c r="HA114" s="97"/>
      <c r="HB114" s="97"/>
      <c r="HC114" s="97"/>
      <c r="HD114" s="97"/>
      <c r="HE114" s="97"/>
      <c r="HF114" s="97"/>
      <c r="HG114" s="97"/>
      <c r="HH114" s="97"/>
      <c r="HI114" s="97"/>
      <c r="HJ114" s="97"/>
      <c r="HK114" s="97"/>
      <c r="HL114" s="97"/>
      <c r="HM114" s="97"/>
      <c r="HN114" s="97"/>
      <c r="HO114" s="97"/>
      <c r="HP114" s="97"/>
      <c r="HQ114" s="97"/>
      <c r="HR114" s="97"/>
      <c r="HS114" s="97"/>
      <c r="HT114" s="97"/>
      <c r="HU114" s="97"/>
      <c r="HV114" s="97"/>
      <c r="HW114" s="97"/>
      <c r="HX114" s="97"/>
      <c r="HY114" s="97"/>
      <c r="HZ114" s="97"/>
      <c r="IA114" s="97"/>
      <c r="IB114" s="97"/>
      <c r="IC114" s="97"/>
      <c r="ID114" s="97"/>
      <c r="IE114" s="97"/>
      <c r="IF114" s="97"/>
      <c r="IG114" s="97"/>
      <c r="IH114" s="97"/>
      <c r="II114" s="97"/>
      <c r="IJ114" s="97"/>
      <c r="IK114" s="97"/>
      <c r="IL114" s="97"/>
      <c r="IM114" s="97"/>
      <c r="IN114" s="97"/>
      <c r="IO114" s="97"/>
      <c r="IP114" s="97"/>
      <c r="IQ114" s="97"/>
      <c r="IR114" s="97"/>
      <c r="IS114" s="97"/>
      <c r="IT114" s="97"/>
      <c r="IU114" s="97"/>
      <c r="IV114" s="97"/>
      <c r="IW114" s="97"/>
    </row>
    <row r="115" customFormat="false" ht="12.75" hidden="false" customHeight="false" outlineLevel="0" collapsed="false">
      <c r="I115" s="95"/>
      <c r="J115" s="95"/>
      <c r="K115" s="95"/>
      <c r="L115" s="96"/>
      <c r="M115" s="95"/>
      <c r="N115" s="95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7"/>
      <c r="AV115" s="97"/>
      <c r="AW115" s="97"/>
      <c r="AX115" s="97"/>
      <c r="AY115" s="97"/>
      <c r="AZ115" s="97"/>
      <c r="BA115" s="97"/>
      <c r="BB115" s="97"/>
      <c r="BC115" s="97"/>
      <c r="BD115" s="97"/>
      <c r="BE115" s="97"/>
      <c r="BF115" s="97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7"/>
      <c r="BS115" s="97"/>
      <c r="BT115" s="97"/>
      <c r="BU115" s="97"/>
      <c r="BV115" s="97"/>
      <c r="BW115" s="97"/>
      <c r="BX115" s="97"/>
      <c r="BY115" s="97"/>
      <c r="BZ115" s="97"/>
      <c r="CA115" s="97"/>
      <c r="CB115" s="97"/>
      <c r="CC115" s="97"/>
      <c r="CD115" s="97"/>
      <c r="CE115" s="97"/>
      <c r="CF115" s="97"/>
      <c r="CG115" s="97"/>
      <c r="CH115" s="97"/>
      <c r="CI115" s="97"/>
      <c r="CJ115" s="97"/>
      <c r="CK115" s="97"/>
      <c r="CL115" s="97"/>
      <c r="CM115" s="97"/>
      <c r="CN115" s="97"/>
      <c r="CO115" s="97"/>
      <c r="CP115" s="97"/>
      <c r="CQ115" s="97"/>
      <c r="CR115" s="97"/>
      <c r="CS115" s="97"/>
      <c r="CT115" s="97"/>
      <c r="CU115" s="97"/>
      <c r="CV115" s="97"/>
      <c r="CW115" s="97"/>
      <c r="CX115" s="97"/>
      <c r="CY115" s="97"/>
      <c r="CZ115" s="97"/>
      <c r="DA115" s="97"/>
      <c r="DB115" s="97"/>
      <c r="DC115" s="97"/>
      <c r="DD115" s="97"/>
      <c r="DE115" s="97"/>
      <c r="DF115" s="97"/>
      <c r="DG115" s="97"/>
      <c r="DH115" s="97"/>
      <c r="DI115" s="97"/>
      <c r="DJ115" s="97"/>
      <c r="DK115" s="97"/>
      <c r="DL115" s="97"/>
      <c r="DM115" s="97"/>
      <c r="DN115" s="97"/>
      <c r="DO115" s="97"/>
      <c r="DP115" s="97"/>
      <c r="DQ115" s="97"/>
      <c r="DR115" s="97"/>
      <c r="DS115" s="97"/>
      <c r="DT115" s="97"/>
      <c r="DU115" s="97"/>
      <c r="DV115" s="97"/>
      <c r="DW115" s="97"/>
      <c r="DX115" s="97"/>
      <c r="DY115" s="97"/>
      <c r="DZ115" s="97"/>
      <c r="EA115" s="97"/>
      <c r="EB115" s="97"/>
      <c r="EC115" s="97"/>
      <c r="ED115" s="97"/>
      <c r="EE115" s="97"/>
      <c r="EF115" s="97"/>
      <c r="EG115" s="97"/>
      <c r="EH115" s="97"/>
      <c r="EI115" s="97"/>
      <c r="EJ115" s="97"/>
      <c r="EK115" s="97"/>
      <c r="EL115" s="97"/>
      <c r="EM115" s="97"/>
      <c r="EN115" s="97"/>
      <c r="EO115" s="97"/>
      <c r="EP115" s="97"/>
      <c r="EQ115" s="97"/>
      <c r="ER115" s="97"/>
      <c r="ES115" s="97"/>
      <c r="ET115" s="97"/>
      <c r="EU115" s="97"/>
      <c r="EV115" s="97"/>
      <c r="EW115" s="97"/>
      <c r="EX115" s="97"/>
      <c r="EY115" s="97"/>
      <c r="EZ115" s="97"/>
      <c r="FA115" s="97"/>
      <c r="FB115" s="97"/>
      <c r="FC115" s="97"/>
      <c r="FD115" s="97"/>
      <c r="FE115" s="97"/>
      <c r="FF115" s="97"/>
      <c r="FG115" s="97"/>
      <c r="FH115" s="97"/>
      <c r="FI115" s="97"/>
      <c r="FJ115" s="97"/>
      <c r="FK115" s="97"/>
      <c r="FL115" s="97"/>
      <c r="FM115" s="97"/>
      <c r="FN115" s="97"/>
      <c r="FO115" s="97"/>
      <c r="FP115" s="97"/>
      <c r="FQ115" s="97"/>
      <c r="FR115" s="97"/>
      <c r="FS115" s="97"/>
      <c r="FT115" s="97"/>
      <c r="FU115" s="97"/>
      <c r="FV115" s="97"/>
      <c r="FW115" s="97"/>
      <c r="FX115" s="97"/>
      <c r="FY115" s="97"/>
      <c r="FZ115" s="97"/>
      <c r="GA115" s="97"/>
      <c r="GB115" s="97"/>
      <c r="GC115" s="97"/>
      <c r="GD115" s="97"/>
      <c r="GE115" s="97"/>
      <c r="GF115" s="97"/>
      <c r="GG115" s="97"/>
      <c r="GH115" s="97"/>
      <c r="GI115" s="97"/>
      <c r="GJ115" s="97"/>
      <c r="GK115" s="97"/>
      <c r="GL115" s="97"/>
      <c r="GM115" s="97"/>
      <c r="GN115" s="97"/>
      <c r="GO115" s="97"/>
      <c r="GP115" s="97"/>
      <c r="GQ115" s="97"/>
      <c r="GR115" s="97"/>
      <c r="GS115" s="97"/>
      <c r="GT115" s="97"/>
      <c r="GU115" s="97"/>
      <c r="GV115" s="97"/>
      <c r="GW115" s="97"/>
      <c r="GX115" s="97"/>
      <c r="GY115" s="97"/>
      <c r="GZ115" s="97"/>
      <c r="HA115" s="97"/>
      <c r="HB115" s="97"/>
      <c r="HC115" s="97"/>
      <c r="HD115" s="97"/>
      <c r="HE115" s="97"/>
      <c r="HF115" s="97"/>
      <c r="HG115" s="97"/>
      <c r="HH115" s="97"/>
      <c r="HI115" s="97"/>
      <c r="HJ115" s="97"/>
      <c r="HK115" s="97"/>
      <c r="HL115" s="97"/>
      <c r="HM115" s="97"/>
      <c r="HN115" s="97"/>
      <c r="HO115" s="97"/>
      <c r="HP115" s="97"/>
      <c r="HQ115" s="97"/>
      <c r="HR115" s="97"/>
      <c r="HS115" s="97"/>
      <c r="HT115" s="97"/>
      <c r="HU115" s="97"/>
      <c r="HV115" s="97"/>
      <c r="HW115" s="97"/>
      <c r="HX115" s="97"/>
      <c r="HY115" s="97"/>
      <c r="HZ115" s="97"/>
      <c r="IA115" s="97"/>
      <c r="IB115" s="97"/>
      <c r="IC115" s="97"/>
      <c r="ID115" s="97"/>
      <c r="IE115" s="97"/>
      <c r="IF115" s="97"/>
      <c r="IG115" s="97"/>
      <c r="IH115" s="97"/>
      <c r="II115" s="97"/>
      <c r="IJ115" s="97"/>
      <c r="IK115" s="97"/>
      <c r="IL115" s="97"/>
      <c r="IM115" s="97"/>
      <c r="IN115" s="97"/>
      <c r="IO115" s="97"/>
      <c r="IP115" s="97"/>
      <c r="IQ115" s="97"/>
      <c r="IR115" s="97"/>
      <c r="IS115" s="97"/>
      <c r="IT115" s="97"/>
      <c r="IU115" s="97"/>
      <c r="IV115" s="97"/>
      <c r="IW115" s="97"/>
    </row>
    <row r="116" customFormat="false" ht="12.75" hidden="false" customHeight="false" outlineLevel="0" collapsed="false">
      <c r="I116" s="95"/>
      <c r="J116" s="95"/>
      <c r="K116" s="95"/>
      <c r="L116" s="96"/>
      <c r="M116" s="95"/>
      <c r="N116" s="95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7"/>
      <c r="AV116" s="97"/>
      <c r="AW116" s="97"/>
      <c r="AX116" s="97"/>
      <c r="AY116" s="97"/>
      <c r="AZ116" s="97"/>
      <c r="BA116" s="97"/>
      <c r="BB116" s="97"/>
      <c r="BC116" s="97"/>
      <c r="BD116" s="97"/>
      <c r="BE116" s="97"/>
      <c r="BF116" s="97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7"/>
      <c r="BS116" s="97"/>
      <c r="BT116" s="97"/>
      <c r="BU116" s="97"/>
      <c r="BV116" s="97"/>
      <c r="BW116" s="97"/>
      <c r="BX116" s="97"/>
      <c r="BY116" s="97"/>
      <c r="BZ116" s="97"/>
      <c r="CA116" s="97"/>
      <c r="CB116" s="97"/>
      <c r="CC116" s="97"/>
      <c r="CD116" s="97"/>
      <c r="CE116" s="97"/>
      <c r="CF116" s="97"/>
      <c r="CG116" s="97"/>
      <c r="CH116" s="97"/>
      <c r="CI116" s="97"/>
      <c r="CJ116" s="97"/>
      <c r="CK116" s="97"/>
      <c r="CL116" s="97"/>
      <c r="CM116" s="97"/>
      <c r="CN116" s="97"/>
      <c r="CO116" s="97"/>
      <c r="CP116" s="97"/>
      <c r="CQ116" s="97"/>
      <c r="CR116" s="97"/>
      <c r="CS116" s="97"/>
      <c r="CT116" s="97"/>
      <c r="CU116" s="97"/>
      <c r="CV116" s="97"/>
      <c r="CW116" s="97"/>
      <c r="CX116" s="97"/>
      <c r="CY116" s="97"/>
      <c r="CZ116" s="97"/>
      <c r="DA116" s="97"/>
      <c r="DB116" s="97"/>
      <c r="DC116" s="97"/>
      <c r="DD116" s="97"/>
      <c r="DE116" s="97"/>
      <c r="DF116" s="97"/>
      <c r="DG116" s="97"/>
      <c r="DH116" s="97"/>
      <c r="DI116" s="97"/>
      <c r="DJ116" s="97"/>
      <c r="DK116" s="97"/>
      <c r="DL116" s="97"/>
      <c r="DM116" s="97"/>
      <c r="DN116" s="97"/>
      <c r="DO116" s="97"/>
      <c r="DP116" s="97"/>
      <c r="DQ116" s="97"/>
      <c r="DR116" s="97"/>
      <c r="DS116" s="97"/>
      <c r="DT116" s="97"/>
      <c r="DU116" s="97"/>
      <c r="DV116" s="97"/>
      <c r="DW116" s="97"/>
      <c r="DX116" s="97"/>
      <c r="DY116" s="97"/>
      <c r="DZ116" s="97"/>
      <c r="EA116" s="97"/>
      <c r="EB116" s="97"/>
      <c r="EC116" s="97"/>
      <c r="ED116" s="97"/>
      <c r="EE116" s="97"/>
      <c r="EF116" s="97"/>
      <c r="EG116" s="97"/>
      <c r="EH116" s="97"/>
      <c r="EI116" s="97"/>
      <c r="EJ116" s="97"/>
      <c r="EK116" s="97"/>
      <c r="EL116" s="97"/>
      <c r="EM116" s="97"/>
      <c r="EN116" s="97"/>
      <c r="EO116" s="97"/>
      <c r="EP116" s="97"/>
      <c r="EQ116" s="97"/>
      <c r="ER116" s="97"/>
      <c r="ES116" s="97"/>
      <c r="ET116" s="97"/>
      <c r="EU116" s="97"/>
      <c r="EV116" s="97"/>
      <c r="EW116" s="97"/>
      <c r="EX116" s="97"/>
      <c r="EY116" s="97"/>
      <c r="EZ116" s="97"/>
      <c r="FA116" s="97"/>
      <c r="FB116" s="97"/>
      <c r="FC116" s="97"/>
      <c r="FD116" s="97"/>
      <c r="FE116" s="97"/>
      <c r="FF116" s="97"/>
      <c r="FG116" s="97"/>
      <c r="FH116" s="97"/>
      <c r="FI116" s="97"/>
      <c r="FJ116" s="97"/>
      <c r="FK116" s="97"/>
      <c r="FL116" s="97"/>
      <c r="FM116" s="97"/>
      <c r="FN116" s="97"/>
      <c r="FO116" s="97"/>
      <c r="FP116" s="97"/>
      <c r="FQ116" s="97"/>
      <c r="FR116" s="97"/>
      <c r="FS116" s="97"/>
      <c r="FT116" s="97"/>
      <c r="FU116" s="97"/>
      <c r="FV116" s="97"/>
      <c r="FW116" s="97"/>
      <c r="FX116" s="97"/>
      <c r="FY116" s="97"/>
      <c r="FZ116" s="97"/>
      <c r="GA116" s="97"/>
      <c r="GB116" s="97"/>
      <c r="GC116" s="97"/>
      <c r="GD116" s="97"/>
      <c r="GE116" s="97"/>
      <c r="GF116" s="97"/>
      <c r="GG116" s="97"/>
      <c r="GH116" s="97"/>
      <c r="GI116" s="97"/>
      <c r="GJ116" s="97"/>
      <c r="GK116" s="97"/>
      <c r="GL116" s="97"/>
      <c r="GM116" s="97"/>
      <c r="GN116" s="97"/>
      <c r="GO116" s="97"/>
      <c r="GP116" s="97"/>
      <c r="GQ116" s="97"/>
      <c r="GR116" s="97"/>
      <c r="GS116" s="97"/>
      <c r="GT116" s="97"/>
      <c r="GU116" s="97"/>
      <c r="GV116" s="97"/>
      <c r="GW116" s="97"/>
      <c r="GX116" s="97"/>
      <c r="GY116" s="97"/>
      <c r="GZ116" s="97"/>
      <c r="HA116" s="97"/>
      <c r="HB116" s="97"/>
      <c r="HC116" s="97"/>
      <c r="HD116" s="97"/>
      <c r="HE116" s="97"/>
      <c r="HF116" s="97"/>
      <c r="HG116" s="97"/>
      <c r="HH116" s="97"/>
      <c r="HI116" s="97"/>
      <c r="HJ116" s="97"/>
      <c r="HK116" s="97"/>
      <c r="HL116" s="97"/>
      <c r="HM116" s="97"/>
      <c r="HN116" s="97"/>
      <c r="HO116" s="97"/>
      <c r="HP116" s="97"/>
      <c r="HQ116" s="97"/>
      <c r="HR116" s="97"/>
      <c r="HS116" s="97"/>
      <c r="HT116" s="97"/>
      <c r="HU116" s="97"/>
      <c r="HV116" s="97"/>
      <c r="HW116" s="97"/>
      <c r="HX116" s="97"/>
      <c r="HY116" s="97"/>
      <c r="HZ116" s="97"/>
      <c r="IA116" s="97"/>
      <c r="IB116" s="97"/>
      <c r="IC116" s="97"/>
      <c r="ID116" s="97"/>
      <c r="IE116" s="97"/>
      <c r="IF116" s="97"/>
      <c r="IG116" s="97"/>
      <c r="IH116" s="97"/>
      <c r="II116" s="97"/>
      <c r="IJ116" s="97"/>
      <c r="IK116" s="97"/>
      <c r="IL116" s="97"/>
      <c r="IM116" s="97"/>
      <c r="IN116" s="97"/>
      <c r="IO116" s="97"/>
      <c r="IP116" s="97"/>
      <c r="IQ116" s="97"/>
      <c r="IR116" s="97"/>
      <c r="IS116" s="97"/>
      <c r="IT116" s="97"/>
      <c r="IU116" s="97"/>
      <c r="IV116" s="97"/>
      <c r="IW116" s="97"/>
    </row>
    <row r="117" customFormat="false" ht="12.75" hidden="false" customHeight="false" outlineLevel="0" collapsed="false">
      <c r="I117" s="95"/>
      <c r="J117" s="95"/>
      <c r="K117" s="95"/>
      <c r="L117" s="96"/>
      <c r="M117" s="95"/>
      <c r="N117" s="95"/>
    </row>
    <row r="118" customFormat="false" ht="12.75" hidden="false" customHeight="false" outlineLevel="0" collapsed="false">
      <c r="I118" s="95"/>
      <c r="J118" s="95"/>
      <c r="K118" s="95"/>
      <c r="L118" s="96"/>
      <c r="M118" s="95"/>
      <c r="N118" s="95"/>
    </row>
    <row r="119" customFormat="false" ht="12.75" hidden="false" customHeight="false" outlineLevel="0" collapsed="false">
      <c r="I119" s="95"/>
      <c r="J119" s="95"/>
      <c r="K119" s="95"/>
      <c r="L119" s="96"/>
      <c r="M119" s="95"/>
      <c r="N119" s="95"/>
    </row>
    <row r="120" customFormat="false" ht="12.75" hidden="false" customHeight="false" outlineLevel="0" collapsed="false">
      <c r="I120" s="95"/>
      <c r="J120" s="95"/>
      <c r="K120" s="95"/>
      <c r="L120" s="96"/>
      <c r="M120" s="95"/>
      <c r="N120" s="95"/>
    </row>
    <row r="121" customFormat="false" ht="12.75" hidden="false" customHeight="false" outlineLevel="0" collapsed="false">
      <c r="I121" s="95"/>
      <c r="J121" s="95"/>
      <c r="K121" s="95"/>
      <c r="L121" s="96"/>
      <c r="M121" s="95"/>
      <c r="N121" s="95"/>
    </row>
    <row r="122" customFormat="false" ht="12.75" hidden="false" customHeight="false" outlineLevel="0" collapsed="false">
      <c r="I122" s="95"/>
      <c r="J122" s="95"/>
      <c r="K122" s="95"/>
      <c r="L122" s="96"/>
      <c r="M122" s="95"/>
      <c r="N122" s="95"/>
    </row>
    <row r="123" customFormat="false" ht="12.75" hidden="false" customHeight="false" outlineLevel="0" collapsed="false">
      <c r="I123" s="95"/>
      <c r="J123" s="95"/>
      <c r="K123" s="95"/>
      <c r="L123" s="96"/>
      <c r="M123" s="95"/>
      <c r="N123" s="95"/>
    </row>
    <row r="124" customFormat="false" ht="12.75" hidden="false" customHeight="false" outlineLevel="0" collapsed="false">
      <c r="I124" s="95"/>
      <c r="J124" s="95"/>
      <c r="K124" s="95"/>
      <c r="L124" s="96"/>
      <c r="M124" s="95"/>
      <c r="N124" s="95"/>
    </row>
    <row r="125" customFormat="false" ht="12.75" hidden="false" customHeight="false" outlineLevel="0" collapsed="false">
      <c r="I125" s="95"/>
      <c r="J125" s="95"/>
      <c r="K125" s="95"/>
      <c r="L125" s="96"/>
      <c r="M125" s="95"/>
      <c r="N125" s="95"/>
    </row>
    <row r="126" customFormat="false" ht="12.75" hidden="false" customHeight="false" outlineLevel="0" collapsed="false">
      <c r="I126" s="95"/>
      <c r="J126" s="95"/>
      <c r="K126" s="95"/>
      <c r="L126" s="96"/>
      <c r="M126" s="95"/>
      <c r="N126" s="95"/>
    </row>
    <row r="127" customFormat="false" ht="12.75" hidden="false" customHeight="false" outlineLevel="0" collapsed="false">
      <c r="I127" s="95"/>
      <c r="J127" s="95"/>
      <c r="K127" s="95"/>
      <c r="L127" s="96"/>
      <c r="M127" s="95"/>
      <c r="N127" s="95"/>
    </row>
    <row r="128" customFormat="false" ht="12.75" hidden="false" customHeight="false" outlineLevel="0" collapsed="false">
      <c r="I128" s="95"/>
      <c r="J128" s="95"/>
      <c r="K128" s="95"/>
      <c r="L128" s="96"/>
      <c r="M128" s="95"/>
      <c r="N128" s="95"/>
    </row>
    <row r="129" customFormat="false" ht="12.75" hidden="false" customHeight="false" outlineLevel="0" collapsed="false">
      <c r="I129" s="95"/>
      <c r="J129" s="95"/>
      <c r="K129" s="95"/>
      <c r="L129" s="96"/>
      <c r="M129" s="95"/>
      <c r="N129" s="95"/>
    </row>
    <row r="130" customFormat="false" ht="12.75" hidden="false" customHeight="false" outlineLevel="0" collapsed="false">
      <c r="I130" s="95"/>
      <c r="J130" s="95"/>
      <c r="K130" s="95"/>
      <c r="L130" s="96"/>
      <c r="M130" s="95"/>
      <c r="N130" s="95"/>
    </row>
  </sheetData>
  <mergeCells count="2">
    <mergeCell ref="A1:N1"/>
    <mergeCell ref="A2:N2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5"/>
  <sheetViews>
    <sheetView showFormulas="false" showGridLines="true" showRowColHeaders="true" showZeros="true" rightToLeft="false" tabSelected="false" showOutlineSymbols="true" defaultGridColor="true" view="normal" topLeftCell="O52" colorId="64" zoomScale="100" zoomScaleNormal="100" zoomScalePageLayoutView="100" workbookViewId="0">
      <selection pane="topLeft" activeCell="C14" activeCellId="0" sqref="C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41"/>
    <col collapsed="false" customWidth="true" hidden="false" outlineLevel="0" max="2" min="2" style="2" width="5.28"/>
    <col collapsed="false" customWidth="true" hidden="true" outlineLevel="0" max="3" min="3" style="2" width="4.7"/>
    <col collapsed="false" customWidth="true" hidden="true" outlineLevel="0" max="4" min="4" style="3" width="7.85"/>
    <col collapsed="false" customWidth="true" hidden="false" outlineLevel="0" max="5" min="5" style="4" width="15.7"/>
    <col collapsed="false" customWidth="true" hidden="true" outlineLevel="0" max="6" min="6" style="2" width="0.13"/>
    <col collapsed="false" customWidth="true" hidden="true" outlineLevel="0" max="7" min="7" style="5" width="7.85"/>
    <col collapsed="false" customWidth="true" hidden="false" outlineLevel="0" max="8" min="8" style="1" width="21.99"/>
    <col collapsed="false" customWidth="true" hidden="false" outlineLevel="0" max="11" min="9" style="1" width="16.42"/>
    <col collapsed="false" customWidth="true" hidden="false" outlineLevel="0" max="12" min="12" style="6" width="16.42"/>
    <col collapsed="false" customWidth="true" hidden="false" outlineLevel="0" max="13" min="13" style="1" width="16.42"/>
    <col collapsed="false" customWidth="true" hidden="false" outlineLevel="0" max="14" min="14" style="1" width="14.41"/>
    <col collapsed="false" customWidth="true" hidden="false" outlineLevel="0" max="15" min="15" style="0" width="17.28"/>
    <col collapsed="false" customWidth="true" hidden="false" outlineLevel="0" max="16" min="16" style="1" width="16.42"/>
    <col collapsed="false" customWidth="true" hidden="false" outlineLevel="0" max="17" min="17" style="1" width="12.85"/>
    <col collapsed="false" customWidth="true" hidden="false" outlineLevel="0" max="18" min="18" style="1" width="14.41"/>
    <col collapsed="false" customWidth="true" hidden="false" outlineLevel="0" max="19" min="19" style="1" width="13.7"/>
    <col collapsed="false" customWidth="true" hidden="false" outlineLevel="0" max="21" min="20" style="1" width="17.56"/>
    <col collapsed="false" customWidth="true" hidden="false" outlineLevel="0" max="22" min="22" style="1" width="16.7"/>
    <col collapsed="false" customWidth="false" hidden="false" outlineLevel="0" max="257" min="23" style="1" width="9.14"/>
  </cols>
  <sheetData>
    <row r="1" customFormat="false" ht="12.75" hidden="false" customHeight="false" outlineLevel="0" collapsed="false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83"/>
      <c r="T1" s="83"/>
      <c r="U1" s="83"/>
    </row>
    <row r="2" customFormat="false" ht="12.75" hidden="false" customHeight="false" outlineLevel="0" collapsed="false">
      <c r="A2" s="120" t="s">
        <v>101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83"/>
      <c r="T2" s="83"/>
      <c r="U2" s="83"/>
    </row>
    <row r="3" customFormat="false" ht="12.75" hidden="false" customHeight="false" outlineLevel="0" collapsed="false">
      <c r="A3" s="3"/>
      <c r="G3" s="81"/>
      <c r="H3" s="3"/>
      <c r="I3" s="3"/>
      <c r="J3" s="3"/>
      <c r="K3" s="3"/>
      <c r="L3" s="115"/>
      <c r="M3" s="3"/>
      <c r="N3" s="3"/>
      <c r="O3" s="83"/>
      <c r="T3" s="83"/>
      <c r="U3" s="83"/>
    </row>
    <row r="4" customFormat="false" ht="12.75" hidden="false" customHeight="false" outlineLevel="0" collapsed="false">
      <c r="A4" s="3"/>
      <c r="G4" s="81"/>
      <c r="H4" s="3"/>
      <c r="I4" s="3"/>
      <c r="J4" s="3"/>
      <c r="K4" s="3"/>
      <c r="L4" s="115"/>
      <c r="M4" s="3"/>
      <c r="N4" s="3"/>
      <c r="O4" s="83"/>
      <c r="T4" s="83"/>
      <c r="U4" s="83"/>
    </row>
    <row r="5" customFormat="false" ht="12.75" hidden="false" customHeight="false" outlineLevel="0" collapsed="false">
      <c r="O5" s="83"/>
      <c r="T5" s="83"/>
      <c r="U5" s="83"/>
    </row>
    <row r="6" customFormat="false" ht="12.75" hidden="false" customHeight="false" outlineLevel="0" collapsed="false">
      <c r="A6" s="171" t="s">
        <v>102</v>
      </c>
      <c r="E6" s="172" t="n">
        <v>35978</v>
      </c>
      <c r="H6" s="172"/>
      <c r="I6" s="172"/>
      <c r="J6" s="172"/>
      <c r="K6" s="172"/>
      <c r="L6" s="173"/>
      <c r="M6" s="172"/>
      <c r="N6" s="83"/>
      <c r="O6" s="83"/>
    </row>
    <row r="7" customFormat="false" ht="12.75" hidden="false" customHeight="false" outlineLevel="0" collapsed="false">
      <c r="A7" s="171" t="s">
        <v>103</v>
      </c>
      <c r="E7" s="174" t="n">
        <v>6321000</v>
      </c>
      <c r="H7" s="174"/>
      <c r="I7" s="175"/>
      <c r="J7" s="176"/>
      <c r="K7" s="175"/>
      <c r="L7" s="177"/>
      <c r="M7" s="175"/>
      <c r="O7" s="83"/>
    </row>
    <row r="8" customFormat="false" ht="12.75" hidden="false" customHeight="false" outlineLevel="0" collapsed="false">
      <c r="H8" s="178"/>
      <c r="I8" s="179"/>
      <c r="J8" s="179"/>
      <c r="K8" s="179"/>
      <c r="L8" s="180"/>
      <c r="M8" s="179"/>
      <c r="N8" s="83"/>
      <c r="O8" s="83"/>
    </row>
    <row r="9" customFormat="false" ht="12.75" hidden="false" customHeight="false" outlineLevel="0" collapsed="false">
      <c r="A9" s="171" t="s">
        <v>104</v>
      </c>
      <c r="E9" s="1" t="s">
        <v>105</v>
      </c>
      <c r="H9" s="179"/>
      <c r="I9" s="179"/>
      <c r="J9" s="179"/>
      <c r="K9" s="179"/>
      <c r="L9" s="180"/>
      <c r="M9" s="179"/>
      <c r="N9" s="83"/>
      <c r="O9" s="83"/>
    </row>
    <row r="10" customFormat="false" ht="12.75" hidden="false" customHeight="false" outlineLevel="0" collapsed="false">
      <c r="E10" s="1" t="s">
        <v>106</v>
      </c>
      <c r="H10" s="179"/>
      <c r="I10" s="179"/>
      <c r="J10" s="179"/>
      <c r="K10" s="179"/>
      <c r="L10" s="180"/>
      <c r="M10" s="179"/>
      <c r="N10" s="83"/>
      <c r="O10" s="83"/>
    </row>
    <row r="11" customFormat="false" ht="12.75" hidden="false" customHeight="false" outlineLevel="0" collapsed="false">
      <c r="E11" s="1" t="s">
        <v>107</v>
      </c>
      <c r="H11" s="179"/>
      <c r="I11" s="179"/>
      <c r="J11" s="179"/>
      <c r="K11" s="179"/>
      <c r="L11" s="180"/>
      <c r="M11" s="179"/>
      <c r="N11" s="83"/>
      <c r="O11" s="83"/>
    </row>
    <row r="12" customFormat="false" ht="12.75" hidden="false" customHeight="false" outlineLevel="0" collapsed="false">
      <c r="A12" s="171" t="s">
        <v>108</v>
      </c>
      <c r="E12" s="174" t="n">
        <v>194081.63</v>
      </c>
      <c r="N12" s="83"/>
      <c r="O12" s="83"/>
    </row>
    <row r="13" customFormat="false" ht="12.75" hidden="false" customHeight="false" outlineLevel="0" collapsed="false">
      <c r="E13" s="174"/>
      <c r="N13" s="83"/>
      <c r="O13" s="83"/>
    </row>
    <row r="14" customFormat="false" ht="13.5" hidden="false" customHeight="false" outlineLevel="0" collapsed="false">
      <c r="N14" s="83"/>
      <c r="O14" s="83"/>
    </row>
    <row r="15" customFormat="false" ht="14.25" hidden="false" customHeight="true" outlineLevel="0" collapsed="false">
      <c r="A15" s="181" t="s">
        <v>109</v>
      </c>
      <c r="E15" s="182" t="s">
        <v>110</v>
      </c>
      <c r="F15" s="183"/>
      <c r="G15" s="184"/>
      <c r="H15" s="185"/>
      <c r="N15" s="83"/>
      <c r="O15" s="83"/>
    </row>
    <row r="16" customFormat="false" ht="14.25" hidden="false" customHeight="true" outlineLevel="0" collapsed="false">
      <c r="A16" s="186" t="s">
        <v>111</v>
      </c>
      <c r="E16" s="187" t="s">
        <v>112</v>
      </c>
      <c r="F16" s="77"/>
      <c r="H16" s="188"/>
      <c r="N16" s="83"/>
      <c r="O16" s="83"/>
    </row>
    <row r="17" customFormat="false" ht="14.25" hidden="false" customHeight="true" outlineLevel="0" collapsed="false">
      <c r="A17" s="186" t="s">
        <v>113</v>
      </c>
      <c r="E17" s="187" t="s">
        <v>114</v>
      </c>
      <c r="F17" s="77"/>
      <c r="H17" s="188"/>
      <c r="N17" s="83"/>
      <c r="O17" s="83"/>
    </row>
    <row r="18" customFormat="false" ht="14.25" hidden="false" customHeight="true" outlineLevel="0" collapsed="false">
      <c r="A18" s="186" t="s">
        <v>115</v>
      </c>
      <c r="E18" s="187" t="s">
        <v>116</v>
      </c>
      <c r="F18" s="77"/>
      <c r="H18" s="188"/>
      <c r="N18" s="83"/>
      <c r="O18" s="83"/>
    </row>
    <row r="19" customFormat="false" ht="14.25" hidden="false" customHeight="true" outlineLevel="0" collapsed="false">
      <c r="A19" s="186" t="s">
        <v>117</v>
      </c>
      <c r="E19" s="187" t="s">
        <v>118</v>
      </c>
      <c r="F19" s="77"/>
      <c r="H19" s="188"/>
      <c r="N19" s="83"/>
      <c r="O19" s="83"/>
    </row>
    <row r="20" customFormat="false" ht="14.25" hidden="false" customHeight="true" outlineLevel="0" collapsed="false">
      <c r="A20" s="186" t="s">
        <v>119</v>
      </c>
      <c r="E20" s="189"/>
      <c r="F20" s="190"/>
      <c r="G20" s="191"/>
      <c r="H20" s="192"/>
      <c r="N20" s="83"/>
      <c r="O20" s="83"/>
    </row>
    <row r="21" customFormat="false" ht="14.25" hidden="false" customHeight="true" outlineLevel="0" collapsed="false">
      <c r="A21" s="193" t="s">
        <v>120</v>
      </c>
      <c r="D21" s="113" t="s">
        <v>121</v>
      </c>
      <c r="L21" s="1"/>
      <c r="O21" s="83"/>
    </row>
    <row r="22" customFormat="false" ht="14.25" hidden="false" customHeight="true" outlineLevel="0" collapsed="false">
      <c r="A22" s="116"/>
      <c r="D22" s="113"/>
      <c r="L22" s="1"/>
      <c r="O22" s="83"/>
    </row>
    <row r="23" customFormat="false" ht="14.25" hidden="false" customHeight="true" outlineLevel="0" collapsed="false">
      <c r="A23" s="116"/>
      <c r="D23" s="113"/>
      <c r="L23" s="1"/>
      <c r="O23" s="83"/>
    </row>
    <row r="24" customFormat="false" ht="14.25" hidden="false" customHeight="true" outlineLevel="0" collapsed="false">
      <c r="A24" s="116"/>
      <c r="D24" s="113"/>
      <c r="H24" s="113"/>
      <c r="I24" s="113"/>
      <c r="J24" s="113"/>
      <c r="K24" s="113"/>
      <c r="L24" s="126"/>
      <c r="M24" s="113"/>
      <c r="N24" s="113"/>
      <c r="O24" s="83"/>
      <c r="P24" s="113"/>
      <c r="Q24" s="113"/>
      <c r="R24" s="113"/>
      <c r="S24" s="113"/>
    </row>
    <row r="25" customFormat="false" ht="14.25" hidden="false" customHeight="true" outlineLevel="0" collapsed="false">
      <c r="A25" s="116"/>
      <c r="D25" s="113"/>
      <c r="H25" s="113" t="s">
        <v>2</v>
      </c>
      <c r="I25" s="113" t="s">
        <v>122</v>
      </c>
      <c r="J25" s="113" t="s">
        <v>139</v>
      </c>
      <c r="K25" s="113" t="s">
        <v>122</v>
      </c>
      <c r="L25" s="126" t="s">
        <v>140</v>
      </c>
      <c r="M25" s="113" t="s">
        <v>122</v>
      </c>
      <c r="N25" s="113" t="s">
        <v>3</v>
      </c>
      <c r="O25" s="124" t="s">
        <v>94</v>
      </c>
      <c r="P25" s="113" t="s">
        <v>122</v>
      </c>
      <c r="Q25" s="123" t="s">
        <v>123</v>
      </c>
      <c r="R25" s="113" t="s">
        <v>122</v>
      </c>
      <c r="S25" s="113" t="s">
        <v>12</v>
      </c>
      <c r="T25" s="117" t="s">
        <v>4</v>
      </c>
      <c r="U25" s="117"/>
      <c r="V25" s="113" t="s">
        <v>122</v>
      </c>
    </row>
    <row r="26" customFormat="false" ht="12.75" hidden="false" customHeight="false" outlineLevel="0" collapsed="false">
      <c r="C26" s="118" t="s">
        <v>5</v>
      </c>
      <c r="D26" s="113" t="s">
        <v>6</v>
      </c>
      <c r="E26" s="118"/>
      <c r="F26" s="113" t="s">
        <v>7</v>
      </c>
      <c r="G26" s="119" t="s">
        <v>8</v>
      </c>
      <c r="H26" s="120" t="s">
        <v>9</v>
      </c>
      <c r="I26" s="113" t="s">
        <v>124</v>
      </c>
      <c r="J26" s="113" t="s">
        <v>141</v>
      </c>
      <c r="K26" s="113" t="s">
        <v>124</v>
      </c>
      <c r="L26" s="126" t="s">
        <v>142</v>
      </c>
      <c r="M26" s="113" t="s">
        <v>124</v>
      </c>
      <c r="N26" s="123" t="s">
        <v>125</v>
      </c>
      <c r="O26" s="124" t="s">
        <v>24</v>
      </c>
      <c r="P26" s="113" t="s">
        <v>124</v>
      </c>
      <c r="Q26" s="123" t="s">
        <v>94</v>
      </c>
      <c r="R26" s="113" t="s">
        <v>124</v>
      </c>
      <c r="S26" s="123" t="s">
        <v>23</v>
      </c>
      <c r="T26" s="117" t="s">
        <v>13</v>
      </c>
      <c r="U26" s="117" t="s">
        <v>14</v>
      </c>
      <c r="V26" s="113" t="s">
        <v>124</v>
      </c>
    </row>
    <row r="27" customFormat="false" ht="12.75" hidden="false" customHeight="false" outlineLevel="0" collapsed="false">
      <c r="A27" s="120" t="s">
        <v>15</v>
      </c>
      <c r="B27" s="125" t="s">
        <v>16</v>
      </c>
      <c r="C27" s="125" t="s">
        <v>17</v>
      </c>
      <c r="D27" s="120" t="s">
        <v>18</v>
      </c>
      <c r="E27" s="118" t="s">
        <v>5</v>
      </c>
      <c r="F27" s="113" t="s">
        <v>19</v>
      </c>
      <c r="G27" s="119" t="s">
        <v>20</v>
      </c>
      <c r="H27" s="113" t="s">
        <v>12</v>
      </c>
      <c r="I27" s="123" t="s">
        <v>127</v>
      </c>
      <c r="J27" s="123"/>
      <c r="K27" s="123" t="s">
        <v>127</v>
      </c>
      <c r="L27" s="197"/>
      <c r="M27" s="123" t="s">
        <v>127</v>
      </c>
      <c r="N27" s="123" t="s">
        <v>23</v>
      </c>
      <c r="P27" s="123" t="s">
        <v>127</v>
      </c>
      <c r="Q27" s="123" t="s">
        <v>128</v>
      </c>
      <c r="R27" s="123" t="s">
        <v>127</v>
      </c>
      <c r="T27" s="123" t="s">
        <v>25</v>
      </c>
      <c r="U27" s="117" t="s">
        <v>26</v>
      </c>
      <c r="V27" s="123" t="s">
        <v>127</v>
      </c>
    </row>
    <row r="28" customFormat="false" ht="12.75" hidden="false" customHeight="false" outlineLevel="0" collapsed="false">
      <c r="A28" s="127"/>
      <c r="B28" s="128"/>
      <c r="C28" s="128"/>
      <c r="D28" s="127"/>
      <c r="E28" s="129"/>
      <c r="F28" s="128"/>
      <c r="G28" s="130"/>
      <c r="H28" s="127"/>
      <c r="I28" s="131"/>
      <c r="J28" s="131"/>
      <c r="K28" s="131"/>
      <c r="L28" s="132"/>
      <c r="M28" s="131"/>
      <c r="N28" s="131"/>
      <c r="O28" s="133"/>
      <c r="P28" s="194" t="s">
        <v>129</v>
      </c>
      <c r="Q28" s="133"/>
      <c r="R28" s="133"/>
      <c r="S28" s="131"/>
      <c r="T28" s="134"/>
      <c r="U28" s="134"/>
      <c r="V28" s="194" t="s">
        <v>129</v>
      </c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</row>
    <row r="29" customFormat="false" ht="12.75" hidden="true" customHeight="false" outlineLevel="0" collapsed="false">
      <c r="A29" s="135" t="s">
        <v>27</v>
      </c>
      <c r="B29" s="77"/>
      <c r="C29" s="77"/>
      <c r="D29" s="136"/>
      <c r="E29" s="79"/>
      <c r="F29" s="137"/>
      <c r="H29" s="138"/>
      <c r="I29" s="75"/>
      <c r="J29" s="75"/>
      <c r="K29" s="75"/>
      <c r="L29" s="139"/>
      <c r="M29" s="75"/>
      <c r="N29" s="75" t="n">
        <v>6321000</v>
      </c>
      <c r="O29" s="1"/>
      <c r="P29" s="83"/>
      <c r="Q29" s="83"/>
      <c r="R29" s="83"/>
      <c r="S29" s="140"/>
      <c r="T29" s="141" t="n">
        <f aca="false">N29</f>
        <v>6321000</v>
      </c>
      <c r="U29" s="142" t="n">
        <v>6321000</v>
      </c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  <c r="IU29" s="50"/>
      <c r="IV29" s="50"/>
      <c r="IW29" s="50"/>
    </row>
    <row r="30" customFormat="false" ht="12.75" hidden="true" customHeight="false" outlineLevel="0" collapsed="false">
      <c r="A30" s="143" t="s">
        <v>28</v>
      </c>
      <c r="B30" s="77" t="n">
        <v>21</v>
      </c>
      <c r="C30" s="77" t="s">
        <v>29</v>
      </c>
      <c r="D30" s="78" t="n">
        <v>35873</v>
      </c>
      <c r="E30" s="79" t="n">
        <v>0.099</v>
      </c>
      <c r="F30" s="80" t="n">
        <v>0.0625</v>
      </c>
      <c r="G30" s="81" t="n">
        <f aca="false">E30+F30</f>
        <v>0.1615</v>
      </c>
      <c r="H30" s="138" t="n">
        <f aca="false">T30*E30*B30/365</f>
        <v>36003.7232876712</v>
      </c>
      <c r="I30" s="89"/>
      <c r="J30" s="89"/>
      <c r="K30" s="89"/>
      <c r="L30" s="90"/>
      <c r="M30" s="89"/>
      <c r="N30" s="88"/>
      <c r="O30" s="83"/>
      <c r="P30" s="3"/>
      <c r="Q30" s="113"/>
      <c r="R30" s="3"/>
      <c r="S30" s="89"/>
      <c r="T30" s="75" t="n">
        <f aca="false">T29+N30+S30</f>
        <v>6321000</v>
      </c>
      <c r="U30" s="145" t="n">
        <f aca="false">U29+N30</f>
        <v>6321000</v>
      </c>
    </row>
    <row r="31" customFormat="false" ht="12.75" hidden="true" customHeight="false" outlineLevel="0" collapsed="false">
      <c r="A31" s="143" t="s">
        <v>30</v>
      </c>
      <c r="B31" s="77" t="n">
        <v>9</v>
      </c>
      <c r="C31" s="77"/>
      <c r="D31" s="78"/>
      <c r="E31" s="79" t="n">
        <v>0.099</v>
      </c>
      <c r="F31" s="80"/>
      <c r="G31" s="81"/>
      <c r="H31" s="138" t="n">
        <f aca="false">T31*E31*B31/365</f>
        <v>17871.2630136986</v>
      </c>
      <c r="I31" s="84"/>
      <c r="J31" s="84"/>
      <c r="K31" s="84"/>
      <c r="L31" s="82"/>
      <c r="M31" s="84"/>
      <c r="N31" s="88" t="n">
        <v>1000000</v>
      </c>
      <c r="O31" s="146"/>
      <c r="P31" s="96"/>
      <c r="Q31" s="95"/>
      <c r="R31" s="95"/>
      <c r="S31" s="89"/>
      <c r="T31" s="75" t="n">
        <f aca="false">T30+N31+S31</f>
        <v>7321000</v>
      </c>
      <c r="U31" s="145" t="n">
        <f aca="false">U30+N31</f>
        <v>7321000</v>
      </c>
    </row>
    <row r="32" customFormat="false" ht="12" hidden="true" customHeight="false" outlineLevel="0" collapsed="false">
      <c r="A32" s="147" t="s">
        <v>31</v>
      </c>
      <c r="B32" s="148" t="n">
        <f aca="false">SUM(B30:B31)</f>
        <v>30</v>
      </c>
      <c r="C32" s="148"/>
      <c r="D32" s="149"/>
      <c r="E32" s="150"/>
      <c r="F32" s="151"/>
      <c r="G32" s="119"/>
      <c r="H32" s="123" t="n">
        <f aca="false">SUM(H30:H31)</f>
        <v>53874.9863013699</v>
      </c>
      <c r="I32" s="195" t="n">
        <f aca="false">H32/1.47</f>
        <v>36649.6505451496</v>
      </c>
      <c r="J32" s="84" t="n">
        <f aca="false">10%*H32</f>
        <v>5387.49863013699</v>
      </c>
      <c r="K32" s="195" t="n">
        <f aca="false">J32/1.47</f>
        <v>3664.96505451496</v>
      </c>
      <c r="L32" s="82" t="n">
        <f aca="false">H32-J32</f>
        <v>48487.4876712329</v>
      </c>
      <c r="M32" s="195" t="n">
        <f aca="false">L32/1.47</f>
        <v>32984.6854906346</v>
      </c>
      <c r="N32" s="84"/>
      <c r="O32" s="75" t="n">
        <f aca="false">-L32</f>
        <v>-48487.4876712329</v>
      </c>
      <c r="P32" s="139" t="n">
        <f aca="false">O32/1.47</f>
        <v>-32984.6854906346</v>
      </c>
      <c r="Q32" s="75" t="n">
        <f aca="false">L32</f>
        <v>48487.4876712329</v>
      </c>
      <c r="R32" s="139" t="n">
        <f aca="false">Q32/1.47</f>
        <v>32984.6854906346</v>
      </c>
      <c r="S32" s="75" t="n">
        <f aca="false">L32+O32</f>
        <v>0</v>
      </c>
      <c r="T32" s="75" t="n">
        <f aca="false">T31+N32+S32</f>
        <v>7321000</v>
      </c>
      <c r="U32" s="145" t="n">
        <f aca="false">U31+N32</f>
        <v>7321000</v>
      </c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  <c r="IW32" s="68"/>
    </row>
    <row r="33" customFormat="false" ht="12" hidden="true" customHeight="false" outlineLevel="0" collapsed="false">
      <c r="A33" s="143" t="s">
        <v>32</v>
      </c>
      <c r="B33" s="77" t="n">
        <v>11</v>
      </c>
      <c r="C33" s="77"/>
      <c r="D33" s="78"/>
      <c r="E33" s="79" t="n">
        <v>0.099</v>
      </c>
      <c r="F33" s="80"/>
      <c r="G33" s="81"/>
      <c r="H33" s="138" t="n">
        <f aca="false">T33*E33*B33/365</f>
        <v>21842.6547945206</v>
      </c>
      <c r="I33" s="89"/>
      <c r="J33" s="89"/>
      <c r="K33" s="89"/>
      <c r="L33" s="90"/>
      <c r="M33" s="89"/>
      <c r="N33" s="88"/>
      <c r="O33" s="89"/>
      <c r="P33" s="81"/>
      <c r="Q33" s="81"/>
      <c r="R33" s="81"/>
      <c r="S33" s="89"/>
      <c r="T33" s="75" t="n">
        <f aca="false">T32+N33+S33</f>
        <v>7321000</v>
      </c>
      <c r="U33" s="145" t="n">
        <f aca="false">U32+N33</f>
        <v>7321000</v>
      </c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  <c r="IW33" s="69"/>
    </row>
    <row r="34" customFormat="false" ht="12" hidden="true" customHeight="false" outlineLevel="0" collapsed="false">
      <c r="A34" s="143" t="s">
        <v>33</v>
      </c>
      <c r="B34" s="77" t="n">
        <v>20</v>
      </c>
      <c r="C34" s="77"/>
      <c r="D34" s="78"/>
      <c r="E34" s="79" t="n">
        <v>0.099</v>
      </c>
      <c r="F34" s="80"/>
      <c r="G34" s="81"/>
      <c r="H34" s="138" t="n">
        <f aca="false">T34*E34*B34/365</f>
        <v>45138.5753424658</v>
      </c>
      <c r="I34" s="84"/>
      <c r="J34" s="84"/>
      <c r="K34" s="84"/>
      <c r="L34" s="82"/>
      <c r="M34" s="84"/>
      <c r="N34" s="88" t="n">
        <v>1000000</v>
      </c>
      <c r="O34" s="89"/>
      <c r="P34" s="81"/>
      <c r="Q34" s="81"/>
      <c r="R34" s="81"/>
      <c r="S34" s="89"/>
      <c r="T34" s="75" t="n">
        <f aca="false">T33+N34+S34</f>
        <v>8321000</v>
      </c>
      <c r="U34" s="145" t="n">
        <f aca="false">U33+N34</f>
        <v>8321000</v>
      </c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</row>
    <row r="35" customFormat="false" ht="12" hidden="true" customHeight="false" outlineLevel="0" collapsed="false">
      <c r="A35" s="153" t="s">
        <v>34</v>
      </c>
      <c r="B35" s="148" t="n">
        <f aca="false">SUM(B33:B34)</f>
        <v>31</v>
      </c>
      <c r="C35" s="77"/>
      <c r="D35" s="78"/>
      <c r="E35" s="79"/>
      <c r="F35" s="80"/>
      <c r="G35" s="81"/>
      <c r="H35" s="123" t="n">
        <f aca="false">SUM(H33:H34)</f>
        <v>66981.2301369863</v>
      </c>
      <c r="I35" s="195" t="n">
        <f aca="false">H35/1.47</f>
        <v>45565.462678222</v>
      </c>
      <c r="J35" s="84" t="n">
        <f aca="false">10%*H35</f>
        <v>6698.12301369863</v>
      </c>
      <c r="K35" s="195" t="n">
        <f aca="false">J35/1.47</f>
        <v>4556.5462678222</v>
      </c>
      <c r="L35" s="82" t="n">
        <f aca="false">H35-J35</f>
        <v>60283.1071232877</v>
      </c>
      <c r="M35" s="195" t="n">
        <f aca="false">L35/1.47</f>
        <v>41008.9164103998</v>
      </c>
      <c r="N35" s="88"/>
      <c r="O35" s="75" t="n">
        <f aca="false">-L35</f>
        <v>-60283.1071232877</v>
      </c>
      <c r="P35" s="139" t="n">
        <f aca="false">O35/1.47</f>
        <v>-41008.9164103998</v>
      </c>
      <c r="Q35" s="75" t="n">
        <f aca="false">L35</f>
        <v>60283.1071232877</v>
      </c>
      <c r="R35" s="139" t="n">
        <f aca="false">Q35/1.47</f>
        <v>41008.9164103998</v>
      </c>
      <c r="S35" s="75" t="n">
        <f aca="false">L35+O35</f>
        <v>0</v>
      </c>
      <c r="T35" s="75" t="n">
        <f aca="false">T34+N35+S35</f>
        <v>8321000</v>
      </c>
      <c r="U35" s="145" t="n">
        <f aca="false">U34+N35</f>
        <v>8321000</v>
      </c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</row>
    <row r="36" customFormat="false" ht="12" hidden="true" customHeight="false" outlineLevel="0" collapsed="false">
      <c r="A36" s="143" t="s">
        <v>35</v>
      </c>
      <c r="B36" s="77" t="n">
        <v>17</v>
      </c>
      <c r="C36" s="77"/>
      <c r="D36" s="78"/>
      <c r="E36" s="79" t="n">
        <v>0.099</v>
      </c>
      <c r="F36" s="80"/>
      <c r="G36" s="81"/>
      <c r="H36" s="138" t="n">
        <f aca="false">T36*E36*B36/365</f>
        <v>38367.7890410959</v>
      </c>
      <c r="I36" s="89"/>
      <c r="J36" s="84"/>
      <c r="K36" s="84"/>
      <c r="L36" s="82"/>
      <c r="M36" s="84"/>
      <c r="N36" s="88"/>
      <c r="O36" s="89"/>
      <c r="P36" s="81"/>
      <c r="Q36" s="81"/>
      <c r="R36" s="81"/>
      <c r="S36" s="89"/>
      <c r="T36" s="75" t="n">
        <f aca="false">T35+N36+S36</f>
        <v>8321000</v>
      </c>
      <c r="U36" s="145" t="n">
        <f aca="false">U35+N36</f>
        <v>8321000</v>
      </c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</row>
    <row r="37" customFormat="false" ht="12" hidden="true" customHeight="false" outlineLevel="0" collapsed="false">
      <c r="A37" s="143" t="s">
        <v>36</v>
      </c>
      <c r="B37" s="77" t="n">
        <v>13</v>
      </c>
      <c r="C37" s="77"/>
      <c r="D37" s="78"/>
      <c r="E37" s="79" t="n">
        <v>0.099</v>
      </c>
      <c r="F37" s="80"/>
      <c r="G37" s="81"/>
      <c r="H37" s="138" t="n">
        <f aca="false">T37*E37*B37/365</f>
        <v>38680.5205479452</v>
      </c>
      <c r="I37" s="89"/>
      <c r="J37" s="84"/>
      <c r="K37" s="84"/>
      <c r="L37" s="82"/>
      <c r="M37" s="84"/>
      <c r="N37" s="88" t="n">
        <v>2649000</v>
      </c>
      <c r="O37" s="89"/>
      <c r="P37" s="81"/>
      <c r="Q37" s="81"/>
      <c r="R37" s="81"/>
      <c r="S37" s="89"/>
      <c r="T37" s="75" t="n">
        <f aca="false">T36+N37+S37</f>
        <v>10970000</v>
      </c>
      <c r="U37" s="145" t="n">
        <f aca="false">U36+N37</f>
        <v>10970000</v>
      </c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</row>
    <row r="38" customFormat="false" ht="12" hidden="true" customHeight="false" outlineLevel="0" collapsed="false">
      <c r="A38" s="153" t="s">
        <v>37</v>
      </c>
      <c r="B38" s="148" t="n">
        <f aca="false">SUM(B36:B37)</f>
        <v>30</v>
      </c>
      <c r="C38" s="77"/>
      <c r="D38" s="78"/>
      <c r="E38" s="79"/>
      <c r="F38" s="80"/>
      <c r="G38" s="81"/>
      <c r="H38" s="123" t="n">
        <f aca="false">SUM(H36:H37)</f>
        <v>77048.3095890411</v>
      </c>
      <c r="I38" s="195" t="n">
        <f aca="false">H38/1.47</f>
        <v>52413.8160469667</v>
      </c>
      <c r="J38" s="84" t="n">
        <f aca="false">10%*H38</f>
        <v>7704.83095890411</v>
      </c>
      <c r="K38" s="195" t="n">
        <f aca="false">J38/1.47</f>
        <v>5241.38160469667</v>
      </c>
      <c r="L38" s="82" t="n">
        <f aca="false">H38-J38</f>
        <v>69343.478630137</v>
      </c>
      <c r="M38" s="195" t="n">
        <f aca="false">L38/1.47</f>
        <v>47172.4344422701</v>
      </c>
      <c r="N38" s="88"/>
      <c r="O38" s="75" t="n">
        <f aca="false">-L38</f>
        <v>-69343.478630137</v>
      </c>
      <c r="P38" s="139" t="n">
        <f aca="false">O38/1.47</f>
        <v>-47172.4344422701</v>
      </c>
      <c r="Q38" s="75" t="n">
        <f aca="false">L38</f>
        <v>69343.478630137</v>
      </c>
      <c r="R38" s="139" t="n">
        <f aca="false">Q38/1.47</f>
        <v>47172.4344422701</v>
      </c>
      <c r="S38" s="75" t="n">
        <f aca="false">L38+O38</f>
        <v>0</v>
      </c>
      <c r="T38" s="75" t="n">
        <f aca="false">T37+N38+S38</f>
        <v>10970000</v>
      </c>
      <c r="U38" s="145" t="n">
        <f aca="false">U37+N38</f>
        <v>10970000</v>
      </c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  <c r="IW38" s="69"/>
    </row>
    <row r="39" customFormat="false" ht="12" hidden="true" customHeight="false" outlineLevel="0" collapsed="false">
      <c r="A39" s="143" t="s">
        <v>38</v>
      </c>
      <c r="B39" s="77" t="n">
        <v>27</v>
      </c>
      <c r="C39" s="77"/>
      <c r="D39" s="78"/>
      <c r="E39" s="79" t="n">
        <v>0.099</v>
      </c>
      <c r="F39" s="80"/>
      <c r="G39" s="81"/>
      <c r="H39" s="138" t="n">
        <f aca="false">T39*E39*B39/365</f>
        <v>80336.4657534247</v>
      </c>
      <c r="I39" s="89"/>
      <c r="J39" s="84"/>
      <c r="K39" s="84"/>
      <c r="L39" s="82"/>
      <c r="M39" s="84"/>
      <c r="N39" s="88"/>
      <c r="O39" s="89"/>
      <c r="P39" s="81"/>
      <c r="Q39" s="81"/>
      <c r="R39" s="81"/>
      <c r="S39" s="89"/>
      <c r="T39" s="75" t="n">
        <f aca="false">T38+N39+S39</f>
        <v>10970000</v>
      </c>
      <c r="U39" s="145" t="n">
        <f aca="false">U38+N39</f>
        <v>10970000</v>
      </c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</row>
    <row r="40" customFormat="false" ht="12" hidden="true" customHeight="false" outlineLevel="0" collapsed="false">
      <c r="A40" s="154" t="s">
        <v>39</v>
      </c>
      <c r="B40" s="77" t="n">
        <v>4</v>
      </c>
      <c r="C40" s="148"/>
      <c r="D40" s="149"/>
      <c r="E40" s="79" t="n">
        <v>0.099</v>
      </c>
      <c r="F40" s="80"/>
      <c r="G40" s="81"/>
      <c r="H40" s="138" t="n">
        <f aca="false">T40*E40*B40/365</f>
        <v>12986.6301369863</v>
      </c>
      <c r="I40" s="84"/>
      <c r="J40" s="84"/>
      <c r="K40" s="84"/>
      <c r="L40" s="82"/>
      <c r="M40" s="84"/>
      <c r="N40" s="75" t="n">
        <v>1000000</v>
      </c>
      <c r="O40" s="89"/>
      <c r="P40" s="81"/>
      <c r="Q40" s="81"/>
      <c r="R40" s="81"/>
      <c r="S40" s="89"/>
      <c r="T40" s="75" t="n">
        <f aca="false">T39+N40+S40</f>
        <v>11970000</v>
      </c>
      <c r="U40" s="145" t="n">
        <f aca="false">U39+N40</f>
        <v>11970000</v>
      </c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</row>
    <row r="41" customFormat="false" ht="12" hidden="true" customHeight="false" outlineLevel="0" collapsed="false">
      <c r="A41" s="147" t="s">
        <v>40</v>
      </c>
      <c r="B41" s="148" t="n">
        <f aca="false">SUM(B39:B40)</f>
        <v>31</v>
      </c>
      <c r="C41" s="148"/>
      <c r="D41" s="149"/>
      <c r="E41" s="150"/>
      <c r="F41" s="151"/>
      <c r="G41" s="119"/>
      <c r="H41" s="123" t="n">
        <f aca="false">SUM(H39:H40)</f>
        <v>93323.095890411</v>
      </c>
      <c r="I41" s="195" t="n">
        <f aca="false">H41/1.47</f>
        <v>63485.0992451775</v>
      </c>
      <c r="J41" s="84" t="n">
        <f aca="false">10%*H41</f>
        <v>9332.3095890411</v>
      </c>
      <c r="K41" s="195" t="n">
        <f aca="false">J41/1.47</f>
        <v>6348.50992451775</v>
      </c>
      <c r="L41" s="82" t="n">
        <f aca="false">H41-J41</f>
        <v>83990.7863013699</v>
      </c>
      <c r="M41" s="195" t="n">
        <f aca="false">L41/1.47</f>
        <v>57136.5893206598</v>
      </c>
      <c r="N41" s="84"/>
      <c r="O41" s="75" t="n">
        <f aca="false">-L41</f>
        <v>-83990.7863013699</v>
      </c>
      <c r="P41" s="139" t="n">
        <f aca="false">O41/1.47</f>
        <v>-57136.5893206598</v>
      </c>
      <c r="Q41" s="75" t="n">
        <f aca="false">L41</f>
        <v>83990.7863013699</v>
      </c>
      <c r="R41" s="139" t="n">
        <f aca="false">Q41/1.47</f>
        <v>57136.5893206598</v>
      </c>
      <c r="S41" s="75" t="n">
        <f aca="false">L41+O41</f>
        <v>0</v>
      </c>
      <c r="T41" s="75" t="n">
        <f aca="false">T40+N41+S41</f>
        <v>11970000</v>
      </c>
      <c r="U41" s="145" t="n">
        <f aca="false">U40+N41</f>
        <v>11970000</v>
      </c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</row>
    <row r="42" customFormat="false" ht="12" hidden="true" customHeight="false" outlineLevel="0" collapsed="false">
      <c r="A42" s="154" t="s">
        <v>41</v>
      </c>
      <c r="B42" s="77" t="n">
        <v>30</v>
      </c>
      <c r="C42" s="148"/>
      <c r="D42" s="149"/>
      <c r="E42" s="79" t="n">
        <v>0.099</v>
      </c>
      <c r="F42" s="151"/>
      <c r="G42" s="119"/>
      <c r="H42" s="138" t="n">
        <f aca="false">T42*E42*B42/365</f>
        <v>97399.7260273973</v>
      </c>
      <c r="I42" s="84"/>
      <c r="J42" s="84"/>
      <c r="K42" s="82"/>
      <c r="L42" s="82"/>
      <c r="M42" s="82"/>
      <c r="N42" s="84"/>
      <c r="O42" s="89"/>
      <c r="P42" s="81"/>
      <c r="Q42" s="81"/>
      <c r="R42" s="81"/>
      <c r="S42" s="89"/>
      <c r="T42" s="75" t="n">
        <f aca="false">T41+N42+S42</f>
        <v>11970000</v>
      </c>
      <c r="U42" s="145" t="n">
        <f aca="false">U41+N42</f>
        <v>11970000</v>
      </c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</row>
    <row r="43" customFormat="false" ht="12" hidden="true" customHeight="false" outlineLevel="0" collapsed="false">
      <c r="A43" s="147" t="s">
        <v>42</v>
      </c>
      <c r="B43" s="148" t="n">
        <v>30</v>
      </c>
      <c r="C43" s="148"/>
      <c r="D43" s="149"/>
      <c r="E43" s="79" t="s">
        <v>43</v>
      </c>
      <c r="F43" s="151"/>
      <c r="G43" s="119"/>
      <c r="H43" s="123" t="n">
        <f aca="false">SUM(H42)</f>
        <v>97399.7260273973</v>
      </c>
      <c r="I43" s="195" t="n">
        <f aca="false">H43/1.47</f>
        <v>66258.3170254403</v>
      </c>
      <c r="J43" s="84" t="n">
        <f aca="false">10%*H43</f>
        <v>9739.97260273973</v>
      </c>
      <c r="K43" s="195" t="n">
        <f aca="false">J43/1.47</f>
        <v>6625.83170254403</v>
      </c>
      <c r="L43" s="82" t="n">
        <f aca="false">H43-J43</f>
        <v>87659.7534246575</v>
      </c>
      <c r="M43" s="195" t="n">
        <f aca="false">L43/1.47</f>
        <v>59632.4853228963</v>
      </c>
      <c r="N43" s="84"/>
      <c r="O43" s="75" t="n">
        <f aca="false">-L43</f>
        <v>-87659.7534246575</v>
      </c>
      <c r="P43" s="139" t="n">
        <f aca="false">O43/1.47</f>
        <v>-59632.4853228963</v>
      </c>
      <c r="Q43" s="75" t="n">
        <f aca="false">L43</f>
        <v>87659.7534246575</v>
      </c>
      <c r="R43" s="139" t="n">
        <f aca="false">Q43/1.47</f>
        <v>59632.4853228963</v>
      </c>
      <c r="S43" s="75" t="n">
        <f aca="false">L43+O43</f>
        <v>0</v>
      </c>
      <c r="T43" s="75" t="n">
        <f aca="false">T42+N43+S43</f>
        <v>11970000</v>
      </c>
      <c r="U43" s="145" t="n">
        <f aca="false">U42+N43</f>
        <v>11970000</v>
      </c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</row>
    <row r="44" customFormat="false" ht="12" hidden="true" customHeight="false" outlineLevel="0" collapsed="false">
      <c r="A44" s="154" t="s">
        <v>44</v>
      </c>
      <c r="B44" s="77" t="n">
        <v>3</v>
      </c>
      <c r="C44" s="148"/>
      <c r="D44" s="149"/>
      <c r="E44" s="79" t="n">
        <v>0.099</v>
      </c>
      <c r="F44" s="151"/>
      <c r="G44" s="119"/>
      <c r="H44" s="138" t="n">
        <f aca="false">T44*E44*B44/365</f>
        <v>9739.97260273973</v>
      </c>
      <c r="I44" s="84"/>
      <c r="J44" s="84"/>
      <c r="K44" s="84"/>
      <c r="L44" s="82"/>
      <c r="M44" s="84"/>
      <c r="N44" s="84"/>
      <c r="O44" s="89"/>
      <c r="P44" s="81"/>
      <c r="Q44" s="81"/>
      <c r="R44" s="81"/>
      <c r="S44" s="89"/>
      <c r="T44" s="75" t="n">
        <f aca="false">T43+N44+S44</f>
        <v>11970000</v>
      </c>
      <c r="U44" s="145" t="n">
        <f aca="false">U43+N44</f>
        <v>11970000</v>
      </c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  <c r="IW44" s="69"/>
    </row>
    <row r="45" customFormat="false" ht="12" hidden="true" customHeight="false" outlineLevel="0" collapsed="false">
      <c r="A45" s="154" t="s">
        <v>45</v>
      </c>
      <c r="B45" s="77" t="n">
        <v>17</v>
      </c>
      <c r="C45" s="148"/>
      <c r="D45" s="149"/>
      <c r="E45" s="79" t="n">
        <v>0.099</v>
      </c>
      <c r="F45" s="151"/>
      <c r="G45" s="119"/>
      <c r="H45" s="138" t="n">
        <f aca="false">T45*E45*B45/365</f>
        <v>63031.8082191781</v>
      </c>
      <c r="I45" s="84"/>
      <c r="J45" s="84"/>
      <c r="K45" s="84"/>
      <c r="L45" s="82"/>
      <c r="M45" s="84"/>
      <c r="N45" s="75" t="n">
        <v>1700000</v>
      </c>
      <c r="O45" s="89"/>
      <c r="P45" s="81"/>
      <c r="Q45" s="81"/>
      <c r="R45" s="81"/>
      <c r="S45" s="89"/>
      <c r="T45" s="75" t="n">
        <f aca="false">T44+N45+S45</f>
        <v>13670000</v>
      </c>
      <c r="U45" s="145" t="n">
        <f aca="false">U44+N45</f>
        <v>13670000</v>
      </c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</row>
    <row r="46" customFormat="false" ht="12" hidden="true" customHeight="false" outlineLevel="0" collapsed="false">
      <c r="A46" s="154" t="s">
        <v>46</v>
      </c>
      <c r="B46" s="77" t="n">
        <v>11</v>
      </c>
      <c r="C46" s="148"/>
      <c r="D46" s="149"/>
      <c r="E46" s="79" t="n">
        <v>0.099</v>
      </c>
      <c r="F46" s="151"/>
      <c r="G46" s="119"/>
      <c r="H46" s="138" t="n">
        <f aca="false">T46*E46*B46/365</f>
        <v>43768.8493150685</v>
      </c>
      <c r="I46" s="84"/>
      <c r="J46" s="84"/>
      <c r="K46" s="84"/>
      <c r="L46" s="82"/>
      <c r="M46" s="84"/>
      <c r="N46" s="75" t="n">
        <v>1000000</v>
      </c>
      <c r="O46" s="89"/>
      <c r="P46" s="81"/>
      <c r="Q46" s="81"/>
      <c r="R46" s="81"/>
      <c r="S46" s="89"/>
      <c r="T46" s="75" t="n">
        <f aca="false">T45+N46+S46</f>
        <v>14670000</v>
      </c>
      <c r="U46" s="145" t="n">
        <f aca="false">U45+N46</f>
        <v>14670000</v>
      </c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</row>
    <row r="47" customFormat="false" ht="12" hidden="true" customHeight="false" outlineLevel="0" collapsed="false">
      <c r="A47" s="147" t="s">
        <v>47</v>
      </c>
      <c r="B47" s="148" t="n">
        <f aca="false">SUM(B44:B46)</f>
        <v>31</v>
      </c>
      <c r="C47" s="148"/>
      <c r="D47" s="149"/>
      <c r="E47" s="79"/>
      <c r="F47" s="151"/>
      <c r="G47" s="119"/>
      <c r="H47" s="123" t="n">
        <f aca="false">SUM(H44:H46)</f>
        <v>116540.630136986</v>
      </c>
      <c r="I47" s="195" t="n">
        <f aca="false">H47/1.47</f>
        <v>79279.3402292424</v>
      </c>
      <c r="J47" s="84" t="n">
        <f aca="false">10%*H47</f>
        <v>11654.0630136986</v>
      </c>
      <c r="K47" s="195" t="n">
        <f aca="false">J47/1.47</f>
        <v>7927.93402292424</v>
      </c>
      <c r="L47" s="82" t="n">
        <f aca="false">H47-J47</f>
        <v>104886.567123288</v>
      </c>
      <c r="M47" s="195" t="n">
        <f aca="false">L47/1.47</f>
        <v>71351.4062063182</v>
      </c>
      <c r="N47" s="75"/>
      <c r="O47" s="75" t="n">
        <f aca="false">-L47</f>
        <v>-104886.567123288</v>
      </c>
      <c r="P47" s="139" t="n">
        <f aca="false">O47/1.47</f>
        <v>-71351.4062063182</v>
      </c>
      <c r="Q47" s="75" t="n">
        <f aca="false">L47</f>
        <v>104886.567123288</v>
      </c>
      <c r="R47" s="139" t="n">
        <f aca="false">Q47/1.47</f>
        <v>71351.4062063182</v>
      </c>
      <c r="S47" s="75" t="n">
        <f aca="false">L47+O47</f>
        <v>0</v>
      </c>
      <c r="T47" s="75" t="n">
        <f aca="false">T46+N47+S47</f>
        <v>14670000</v>
      </c>
      <c r="U47" s="145" t="n">
        <f aca="false">U46+N47</f>
        <v>14670000</v>
      </c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</row>
    <row r="48" customFormat="false" ht="12" hidden="false" customHeight="false" outlineLevel="0" collapsed="false">
      <c r="A48" s="154" t="s">
        <v>48</v>
      </c>
      <c r="B48" s="77" t="n">
        <v>31</v>
      </c>
      <c r="C48" s="148"/>
      <c r="D48" s="149"/>
      <c r="E48" s="79" t="n">
        <v>0.099</v>
      </c>
      <c r="F48" s="151"/>
      <c r="G48" s="119"/>
      <c r="H48" s="138" t="n">
        <f aca="false">T48*E48*B48/365</f>
        <v>123348.575342466</v>
      </c>
      <c r="I48" s="84"/>
      <c r="J48" s="84"/>
      <c r="K48" s="82"/>
      <c r="L48" s="82"/>
      <c r="M48" s="82"/>
      <c r="N48" s="75"/>
      <c r="O48" s="89"/>
      <c r="P48" s="81"/>
      <c r="Q48" s="81"/>
      <c r="R48" s="81"/>
      <c r="S48" s="89"/>
      <c r="T48" s="75" t="n">
        <f aca="false">T47+N48+S48</f>
        <v>14670000</v>
      </c>
      <c r="U48" s="75" t="n">
        <f aca="false">U47+N48</f>
        <v>14670000</v>
      </c>
      <c r="V48" s="145" t="n">
        <f aca="false">U48/1.47</f>
        <v>9979591.83673469</v>
      </c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  <c r="IU48" s="69"/>
      <c r="IV48" s="69"/>
      <c r="IW48" s="69"/>
    </row>
    <row r="49" customFormat="false" ht="12" hidden="false" customHeight="false" outlineLevel="0" collapsed="false">
      <c r="A49" s="147" t="s">
        <v>49</v>
      </c>
      <c r="B49" s="148" t="n">
        <f aca="false">B48</f>
        <v>31</v>
      </c>
      <c r="C49" s="148"/>
      <c r="D49" s="149"/>
      <c r="E49" s="79"/>
      <c r="F49" s="151"/>
      <c r="G49" s="119"/>
      <c r="H49" s="123" t="n">
        <f aca="false">SUM(H48)</f>
        <v>123348.575342466</v>
      </c>
      <c r="I49" s="195" t="n">
        <f aca="false">H49/1.47</f>
        <v>83910.5954710651</v>
      </c>
      <c r="J49" s="84" t="n">
        <f aca="false">10%*H49</f>
        <v>12334.8575342466</v>
      </c>
      <c r="K49" s="195" t="n">
        <f aca="false">J49/1.47</f>
        <v>8391.05954710652</v>
      </c>
      <c r="L49" s="82" t="n">
        <f aca="false">H49-J49</f>
        <v>111013.717808219</v>
      </c>
      <c r="M49" s="195" t="n">
        <f aca="false">L49/1.47</f>
        <v>75519.5359239586</v>
      </c>
      <c r="N49" s="75"/>
      <c r="O49" s="75" t="n">
        <f aca="false">-L49</f>
        <v>-111013.717808219</v>
      </c>
      <c r="P49" s="139" t="n">
        <f aca="false">O49/1.47</f>
        <v>-75519.5359239586</v>
      </c>
      <c r="Q49" s="75" t="n">
        <f aca="false">L49</f>
        <v>111013.717808219</v>
      </c>
      <c r="R49" s="139" t="n">
        <f aca="false">Q49/1.47</f>
        <v>75519.5359239586</v>
      </c>
      <c r="S49" s="75" t="n">
        <f aca="false">L49+O49</f>
        <v>0</v>
      </c>
      <c r="T49" s="75" t="n">
        <f aca="false">T48+N49+S49</f>
        <v>14670000</v>
      </c>
      <c r="U49" s="75" t="n">
        <f aca="false">U48+N49</f>
        <v>14670000</v>
      </c>
      <c r="V49" s="145" t="n">
        <f aca="false">V48+N49/1.47</f>
        <v>9979591.83673469</v>
      </c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  <c r="IW49" s="69"/>
    </row>
    <row r="50" customFormat="false" ht="12.75" hidden="false" customHeight="false" outlineLevel="0" collapsed="false">
      <c r="A50" s="154" t="s">
        <v>50</v>
      </c>
      <c r="B50" s="77" t="n">
        <v>28</v>
      </c>
      <c r="C50" s="148"/>
      <c r="D50" s="149"/>
      <c r="E50" s="79" t="n">
        <v>0.099</v>
      </c>
      <c r="F50" s="151"/>
      <c r="G50" s="119"/>
      <c r="H50" s="138" t="n">
        <f aca="false">T50*E50*B50/365</f>
        <v>111411.616438356</v>
      </c>
      <c r="I50" s="84"/>
      <c r="J50" s="84"/>
      <c r="K50" s="84"/>
      <c r="L50" s="82"/>
      <c r="M50" s="84"/>
      <c r="N50" s="75"/>
      <c r="O50" s="89"/>
      <c r="P50" s="139"/>
      <c r="Q50" s="75"/>
      <c r="R50" s="75"/>
      <c r="S50" s="146"/>
      <c r="T50" s="75" t="n">
        <f aca="false">T49+N50+S50</f>
        <v>14670000</v>
      </c>
      <c r="U50" s="75" t="n">
        <f aca="false">U49+N50</f>
        <v>14670000</v>
      </c>
      <c r="V50" s="145" t="n">
        <f aca="false">V49+N50/1.47</f>
        <v>9979591.83673469</v>
      </c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  <c r="IW50" s="69"/>
    </row>
    <row r="51" customFormat="false" ht="12" hidden="false" customHeight="false" outlineLevel="0" collapsed="false">
      <c r="A51" s="147" t="s">
        <v>51</v>
      </c>
      <c r="B51" s="148" t="n">
        <f aca="false">B50</f>
        <v>28</v>
      </c>
      <c r="C51" s="148"/>
      <c r="D51" s="149"/>
      <c r="E51" s="79"/>
      <c r="F51" s="151"/>
      <c r="G51" s="119"/>
      <c r="H51" s="123" t="n">
        <f aca="false">SUM(H50)</f>
        <v>111411.616438356</v>
      </c>
      <c r="I51" s="195" t="n">
        <f aca="false">H51/1.47</f>
        <v>75790.2152641879</v>
      </c>
      <c r="J51" s="84" t="n">
        <f aca="false">10%*H51</f>
        <v>11141.1616438356</v>
      </c>
      <c r="K51" s="195" t="n">
        <f aca="false">J51/1.47</f>
        <v>7579.02152641879</v>
      </c>
      <c r="L51" s="82" t="n">
        <f aca="false">H51-J51</f>
        <v>100270.454794521</v>
      </c>
      <c r="M51" s="195" t="n">
        <f aca="false">L51/1.47</f>
        <v>68211.1937377691</v>
      </c>
      <c r="N51" s="69"/>
      <c r="O51" s="95" t="n">
        <v>0</v>
      </c>
      <c r="P51" s="139" t="n">
        <f aca="false">O51/1.47</f>
        <v>0</v>
      </c>
      <c r="Q51" s="75" t="n">
        <f aca="false">L51</f>
        <v>100270.454794521</v>
      </c>
      <c r="R51" s="139" t="n">
        <f aca="false">Q51/1.47</f>
        <v>68211.1937377691</v>
      </c>
      <c r="S51" s="75" t="n">
        <f aca="false">L51+O51</f>
        <v>100270.454794521</v>
      </c>
      <c r="T51" s="75" t="n">
        <f aca="false">T50+N51+S51</f>
        <v>14770270.4547945</v>
      </c>
      <c r="U51" s="75" t="n">
        <f aca="false">U50+N51</f>
        <v>14670000</v>
      </c>
      <c r="V51" s="145" t="n">
        <f aca="false">V50+N51/1.47</f>
        <v>9979591.83673469</v>
      </c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</row>
    <row r="52" customFormat="false" ht="12" hidden="false" customHeight="false" outlineLevel="0" collapsed="false">
      <c r="A52" s="154" t="s">
        <v>52</v>
      </c>
      <c r="B52" s="77" t="n">
        <v>31</v>
      </c>
      <c r="C52" s="148"/>
      <c r="D52" s="149"/>
      <c r="E52" s="79" t="n">
        <v>0.099</v>
      </c>
      <c r="F52" s="151"/>
      <c r="G52" s="119"/>
      <c r="H52" s="138" t="n">
        <f aca="false">T52*E52*B52/365</f>
        <v>124191.671303464</v>
      </c>
      <c r="I52" s="84"/>
      <c r="J52" s="84"/>
      <c r="K52" s="84"/>
      <c r="L52" s="82"/>
      <c r="M52" s="84"/>
      <c r="N52" s="69"/>
      <c r="O52" s="95"/>
      <c r="P52" s="139"/>
      <c r="Q52" s="75"/>
      <c r="R52" s="75"/>
      <c r="S52" s="75"/>
      <c r="T52" s="75" t="n">
        <f aca="false">T51+N52+S52</f>
        <v>14770270.4547945</v>
      </c>
      <c r="U52" s="75" t="n">
        <f aca="false">U51+N52</f>
        <v>14670000</v>
      </c>
      <c r="V52" s="145" t="n">
        <f aca="false">V51+N52/1.47</f>
        <v>9979591.83673469</v>
      </c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  <c r="IW52" s="69"/>
    </row>
    <row r="53" customFormat="false" ht="12" hidden="false" customHeight="false" outlineLevel="0" collapsed="false">
      <c r="A53" s="147" t="s">
        <v>53</v>
      </c>
      <c r="B53" s="148" t="n">
        <f aca="false">B52</f>
        <v>31</v>
      </c>
      <c r="C53" s="148"/>
      <c r="D53" s="149"/>
      <c r="E53" s="79"/>
      <c r="F53" s="151"/>
      <c r="G53" s="119"/>
      <c r="H53" s="123" t="n">
        <f aca="false">H52</f>
        <v>124191.671303464</v>
      </c>
      <c r="I53" s="195" t="n">
        <f aca="false">H53/1.47</f>
        <v>84484.1301384109</v>
      </c>
      <c r="J53" s="84" t="n">
        <f aca="false">10%*H53</f>
        <v>12419.1671303464</v>
      </c>
      <c r="K53" s="195" t="n">
        <f aca="false">J53/1.47</f>
        <v>8448.4130138411</v>
      </c>
      <c r="L53" s="82" t="n">
        <f aca="false">H53-J53</f>
        <v>111772.504173118</v>
      </c>
      <c r="M53" s="195" t="n">
        <f aca="false">L53/1.47</f>
        <v>76035.7171245698</v>
      </c>
      <c r="N53" s="69"/>
      <c r="O53" s="95" t="n">
        <v>0</v>
      </c>
      <c r="P53" s="139" t="n">
        <f aca="false">O53/1.47</f>
        <v>0</v>
      </c>
      <c r="Q53" s="75" t="n">
        <f aca="false">Q51+S53</f>
        <v>212042.958967638</v>
      </c>
      <c r="R53" s="139" t="n">
        <f aca="false">Q53/1.47</f>
        <v>144246.910862339</v>
      </c>
      <c r="S53" s="75" t="n">
        <f aca="false">L53+O53</f>
        <v>111772.504173118</v>
      </c>
      <c r="T53" s="75" t="n">
        <f aca="false">T52+N53+S53</f>
        <v>14882042.9589676</v>
      </c>
      <c r="U53" s="75" t="n">
        <f aca="false">U52+N53</f>
        <v>14670000</v>
      </c>
      <c r="V53" s="145" t="n">
        <f aca="false">V52+N53/1.47</f>
        <v>9979591.83673469</v>
      </c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  <c r="IW53" s="69"/>
    </row>
    <row r="54" customFormat="false" ht="12" hidden="false" customHeight="false" outlineLevel="0" collapsed="false">
      <c r="A54" s="154" t="s">
        <v>54</v>
      </c>
      <c r="B54" s="77" t="n">
        <v>30</v>
      </c>
      <c r="C54" s="148"/>
      <c r="D54" s="149"/>
      <c r="E54" s="79" t="n">
        <v>0.099</v>
      </c>
      <c r="F54" s="151"/>
      <c r="G54" s="119"/>
      <c r="H54" s="138" t="n">
        <f aca="false">T54*E54*B54/365</f>
        <v>121094.979693517</v>
      </c>
      <c r="I54" s="84"/>
      <c r="J54" s="84"/>
      <c r="K54" s="84"/>
      <c r="L54" s="82"/>
      <c r="M54" s="84"/>
      <c r="N54" s="69"/>
      <c r="O54" s="95"/>
      <c r="P54" s="81"/>
      <c r="Q54" s="81"/>
      <c r="R54" s="81"/>
      <c r="S54" s="75"/>
      <c r="T54" s="75" t="n">
        <f aca="false">T53+N54+S54</f>
        <v>14882042.9589676</v>
      </c>
      <c r="U54" s="75" t="n">
        <f aca="false">U53+N54</f>
        <v>14670000</v>
      </c>
      <c r="V54" s="145" t="n">
        <f aca="false">V53+N54/1.47</f>
        <v>9979591.83673469</v>
      </c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  <c r="IW54" s="69"/>
    </row>
    <row r="55" customFormat="false" ht="12" hidden="false" customHeight="false" outlineLevel="0" collapsed="false">
      <c r="A55" s="147" t="s">
        <v>55</v>
      </c>
      <c r="B55" s="148" t="n">
        <f aca="false">B54</f>
        <v>30</v>
      </c>
      <c r="C55" s="148"/>
      <c r="D55" s="149"/>
      <c r="E55" s="79"/>
      <c r="F55" s="151"/>
      <c r="G55" s="119"/>
      <c r="H55" s="123" t="n">
        <f aca="false">H54</f>
        <v>121094.979693517</v>
      </c>
      <c r="I55" s="195" t="n">
        <f aca="false">H55/1.47</f>
        <v>82377.5372064745</v>
      </c>
      <c r="J55" s="84" t="n">
        <f aca="false">10%*H55</f>
        <v>12109.4979693517</v>
      </c>
      <c r="K55" s="195" t="n">
        <f aca="false">J55/1.47</f>
        <v>8237.75372064745</v>
      </c>
      <c r="L55" s="82" t="n">
        <f aca="false">H55-J55</f>
        <v>108985.481724166</v>
      </c>
      <c r="M55" s="195" t="n">
        <f aca="false">L55/1.47</f>
        <v>74139.783485827</v>
      </c>
      <c r="N55" s="69"/>
      <c r="O55" s="95" t="n">
        <v>0</v>
      </c>
      <c r="P55" s="139" t="n">
        <f aca="false">O55/1.47</f>
        <v>0</v>
      </c>
      <c r="Q55" s="75" t="n">
        <f aca="false">Q53+S55</f>
        <v>321028.440691804</v>
      </c>
      <c r="R55" s="139" t="n">
        <f aca="false">Q55/1.47</f>
        <v>218386.694348166</v>
      </c>
      <c r="S55" s="75" t="n">
        <f aca="false">L55+O55</f>
        <v>108985.481724166</v>
      </c>
      <c r="T55" s="75" t="n">
        <f aca="false">T54+N55+S55</f>
        <v>14991028.4406918</v>
      </c>
      <c r="U55" s="75" t="n">
        <f aca="false">U54+N55</f>
        <v>14670000</v>
      </c>
      <c r="V55" s="145" t="n">
        <f aca="false">V54+N55/1.47</f>
        <v>9979591.83673469</v>
      </c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  <c r="IW55" s="69"/>
    </row>
    <row r="56" customFormat="false" ht="12" hidden="false" customHeight="false" outlineLevel="0" collapsed="false">
      <c r="A56" s="154" t="s">
        <v>56</v>
      </c>
      <c r="B56" s="77" t="n">
        <v>31</v>
      </c>
      <c r="C56" s="148"/>
      <c r="D56" s="149"/>
      <c r="E56" s="79" t="n">
        <v>0.099</v>
      </c>
      <c r="F56" s="151"/>
      <c r="G56" s="119"/>
      <c r="H56" s="138" t="n">
        <f aca="false">T56*E56*B56/365</f>
        <v>126047.8528342</v>
      </c>
      <c r="I56" s="84"/>
      <c r="J56" s="75"/>
      <c r="K56" s="139"/>
      <c r="L56" s="139"/>
      <c r="M56" s="139"/>
      <c r="N56" s="69"/>
      <c r="O56" s="95"/>
      <c r="P56" s="81"/>
      <c r="Q56" s="81"/>
      <c r="R56" s="81"/>
      <c r="S56" s="139"/>
      <c r="T56" s="75" t="n">
        <f aca="false">T55+N56+S56</f>
        <v>14991028.4406918</v>
      </c>
      <c r="U56" s="75" t="n">
        <f aca="false">U55+N56</f>
        <v>14670000</v>
      </c>
      <c r="V56" s="145" t="n">
        <f aca="false">V55+N56/1.47</f>
        <v>9979591.83673469</v>
      </c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  <c r="IW56" s="69"/>
    </row>
    <row r="57" customFormat="false" ht="12" hidden="false" customHeight="false" outlineLevel="0" collapsed="false">
      <c r="A57" s="147" t="s">
        <v>57</v>
      </c>
      <c r="B57" s="148" t="n">
        <v>31</v>
      </c>
      <c r="C57" s="148"/>
      <c r="D57" s="149"/>
      <c r="E57" s="79"/>
      <c r="F57" s="151"/>
      <c r="G57" s="119"/>
      <c r="H57" s="123" t="n">
        <f aca="false">H56</f>
        <v>126047.8528342</v>
      </c>
      <c r="I57" s="195" t="n">
        <f aca="false">H57/1.47</f>
        <v>85746.8386627214</v>
      </c>
      <c r="J57" s="84" t="n">
        <f aca="false">10%*H57</f>
        <v>12604.78528342</v>
      </c>
      <c r="K57" s="195" t="n">
        <f aca="false">J57/1.47</f>
        <v>8574.68386627214</v>
      </c>
      <c r="L57" s="82" t="n">
        <f aca="false">H57-J57</f>
        <v>113443.06755078</v>
      </c>
      <c r="M57" s="195" t="n">
        <f aca="false">L57/1.47</f>
        <v>77172.1547964492</v>
      </c>
      <c r="N57" s="69"/>
      <c r="O57" s="95" t="n">
        <v>0</v>
      </c>
      <c r="P57" s="139" t="n">
        <f aca="false">O57/1.47</f>
        <v>0</v>
      </c>
      <c r="Q57" s="75" t="n">
        <f aca="false">Q55+S57</f>
        <v>434471.508242584</v>
      </c>
      <c r="R57" s="139" t="n">
        <f aca="false">Q57/1.47</f>
        <v>295558.849144615</v>
      </c>
      <c r="S57" s="75" t="n">
        <f aca="false">L57+O57</f>
        <v>113443.06755078</v>
      </c>
      <c r="T57" s="75" t="n">
        <f aca="false">T56+N57+S57</f>
        <v>15104471.5082426</v>
      </c>
      <c r="U57" s="75" t="n">
        <f aca="false">U56+N57</f>
        <v>14670000</v>
      </c>
      <c r="V57" s="145" t="n">
        <f aca="false">V56+N57/1.47</f>
        <v>9979591.83673469</v>
      </c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  <c r="IW57" s="69"/>
    </row>
    <row r="58" customFormat="false" ht="12" hidden="false" customHeight="false" outlineLevel="0" collapsed="false">
      <c r="A58" s="154" t="s">
        <v>58</v>
      </c>
      <c r="B58" s="77" t="n">
        <v>30</v>
      </c>
      <c r="C58" s="77"/>
      <c r="D58" s="155"/>
      <c r="E58" s="79" t="n">
        <v>0.099</v>
      </c>
      <c r="F58" s="151"/>
      <c r="G58" s="119"/>
      <c r="H58" s="138" t="n">
        <f aca="false">T58*E58*B58/365</f>
        <v>122904.877752001</v>
      </c>
      <c r="I58" s="75"/>
      <c r="J58" s="75"/>
      <c r="K58" s="75"/>
      <c r="L58" s="139"/>
      <c r="M58" s="84"/>
      <c r="N58" s="69"/>
      <c r="O58" s="95"/>
      <c r="P58" s="81"/>
      <c r="Q58" s="81"/>
      <c r="R58" s="81"/>
      <c r="S58" s="139"/>
      <c r="T58" s="75" t="n">
        <f aca="false">T57+N58+S58</f>
        <v>15104471.5082426</v>
      </c>
      <c r="U58" s="75" t="n">
        <f aca="false">U57+N58</f>
        <v>14670000</v>
      </c>
      <c r="V58" s="145" t="n">
        <f aca="false">V57+N58/1.47</f>
        <v>9979591.83673469</v>
      </c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  <c r="IW58" s="69"/>
    </row>
    <row r="59" customFormat="false" ht="12" hidden="false" customHeight="false" outlineLevel="0" collapsed="false">
      <c r="A59" s="147" t="s">
        <v>59</v>
      </c>
      <c r="B59" s="148" t="n">
        <f aca="false">B58</f>
        <v>30</v>
      </c>
      <c r="C59" s="148"/>
      <c r="D59" s="149"/>
      <c r="E59" s="79"/>
      <c r="F59" s="151"/>
      <c r="G59" s="119"/>
      <c r="H59" s="123" t="n">
        <f aca="false">H58</f>
        <v>122904.877752001</v>
      </c>
      <c r="I59" s="195" t="n">
        <f aca="false">H59/1.47</f>
        <v>83608.7603755111</v>
      </c>
      <c r="J59" s="84" t="n">
        <f aca="false">10%*H59</f>
        <v>12290.4877752001</v>
      </c>
      <c r="K59" s="195" t="n">
        <f aca="false">J59/1.47</f>
        <v>8360.87603755111</v>
      </c>
      <c r="L59" s="82" t="n">
        <f aca="false">H59-J59</f>
        <v>110614.389976801</v>
      </c>
      <c r="M59" s="195" t="n">
        <f aca="false">L59/1.47</f>
        <v>75247.88433796</v>
      </c>
      <c r="N59" s="69"/>
      <c r="O59" s="95" t="n">
        <v>0</v>
      </c>
      <c r="P59" s="139" t="n">
        <f aca="false">O59/1.47</f>
        <v>0</v>
      </c>
      <c r="Q59" s="75" t="n">
        <f aca="false">Q57+S59</f>
        <v>545085.898219385</v>
      </c>
      <c r="R59" s="139" t="n">
        <f aca="false">Q59/1.47</f>
        <v>370806.733482575</v>
      </c>
      <c r="S59" s="75" t="n">
        <f aca="false">L59+O59</f>
        <v>110614.389976801</v>
      </c>
      <c r="T59" s="75" t="n">
        <f aca="false">T58+N59+S59</f>
        <v>15215085.8982194</v>
      </c>
      <c r="U59" s="75" t="n">
        <f aca="false">U58+N59</f>
        <v>14670000</v>
      </c>
      <c r="V59" s="145" t="n">
        <f aca="false">V58+N59/1.47</f>
        <v>9979591.83673469</v>
      </c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  <c r="GX59" s="69"/>
      <c r="GY59" s="69"/>
      <c r="GZ59" s="69"/>
      <c r="HA59" s="69"/>
      <c r="HB59" s="69"/>
      <c r="HC59" s="69"/>
      <c r="HD59" s="69"/>
      <c r="HE59" s="69"/>
      <c r="HF59" s="69"/>
      <c r="HG59" s="69"/>
      <c r="HH59" s="69"/>
      <c r="HI59" s="69"/>
      <c r="HJ59" s="69"/>
      <c r="HK59" s="69"/>
      <c r="HL59" s="69"/>
      <c r="HM59" s="69"/>
      <c r="HN59" s="69"/>
      <c r="HO59" s="69"/>
      <c r="HP59" s="69"/>
      <c r="HQ59" s="69"/>
      <c r="HR59" s="69"/>
      <c r="HS59" s="69"/>
      <c r="HT59" s="69"/>
      <c r="HU59" s="69"/>
      <c r="HV59" s="69"/>
      <c r="HW59" s="69"/>
      <c r="HX59" s="69"/>
      <c r="HY59" s="69"/>
      <c r="HZ59" s="69"/>
      <c r="IA59" s="69"/>
      <c r="IB59" s="69"/>
      <c r="IC59" s="69"/>
      <c r="ID59" s="69"/>
      <c r="IE59" s="69"/>
      <c r="IF59" s="69"/>
      <c r="IG59" s="69"/>
      <c r="IH59" s="69"/>
      <c r="II59" s="69"/>
      <c r="IJ59" s="69"/>
      <c r="IK59" s="69"/>
      <c r="IL59" s="69"/>
      <c r="IM59" s="69"/>
      <c r="IN59" s="69"/>
      <c r="IO59" s="69"/>
      <c r="IP59" s="69"/>
      <c r="IQ59" s="69"/>
      <c r="IR59" s="69"/>
      <c r="IS59" s="69"/>
      <c r="IT59" s="69"/>
      <c r="IU59" s="69"/>
      <c r="IV59" s="69"/>
      <c r="IW59" s="69"/>
    </row>
    <row r="60" customFormat="false" ht="12.75" hidden="false" customHeight="false" outlineLevel="0" collapsed="false">
      <c r="A60" s="154" t="s">
        <v>60</v>
      </c>
      <c r="B60" s="77" t="n">
        <v>31</v>
      </c>
      <c r="C60" s="77"/>
      <c r="D60" s="155"/>
      <c r="E60" s="79" t="n">
        <v>0.099</v>
      </c>
      <c r="F60" s="151"/>
      <c r="G60" s="119"/>
      <c r="H60" s="138" t="n">
        <f aca="false">T60*E60*B60/365</f>
        <v>127931.777045576</v>
      </c>
      <c r="I60" s="84"/>
      <c r="J60" s="84"/>
      <c r="K60" s="84"/>
      <c r="L60" s="82"/>
      <c r="M60" s="84"/>
      <c r="N60" s="139"/>
      <c r="O60" s="95"/>
      <c r="P60" s="139"/>
      <c r="Q60" s="81"/>
      <c r="R60" s="139"/>
      <c r="S60" s="146"/>
      <c r="T60" s="75" t="n">
        <f aca="false">T59+N60+S60</f>
        <v>15215085.8982194</v>
      </c>
      <c r="U60" s="75" t="n">
        <f aca="false">U59+N60</f>
        <v>14670000</v>
      </c>
      <c r="V60" s="145" t="n">
        <f aca="false">V59+N60/1.47</f>
        <v>9979591.83673469</v>
      </c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  <c r="HN60" s="69"/>
      <c r="HO60" s="69"/>
      <c r="HP60" s="69"/>
      <c r="HQ60" s="69"/>
      <c r="HR60" s="69"/>
      <c r="HS60" s="69"/>
      <c r="HT60" s="69"/>
      <c r="HU60" s="69"/>
      <c r="HV60" s="69"/>
      <c r="HW60" s="69"/>
      <c r="HX60" s="69"/>
      <c r="HY60" s="69"/>
      <c r="HZ60" s="69"/>
      <c r="IA60" s="69"/>
      <c r="IB60" s="69"/>
      <c r="IC60" s="69"/>
      <c r="ID60" s="69"/>
      <c r="IE60" s="69"/>
      <c r="IF60" s="69"/>
      <c r="IG60" s="69"/>
      <c r="IH60" s="69"/>
      <c r="II60" s="69"/>
      <c r="IJ60" s="69"/>
      <c r="IK60" s="69"/>
      <c r="IL60" s="69"/>
      <c r="IM60" s="69"/>
      <c r="IN60" s="69"/>
      <c r="IO60" s="69"/>
      <c r="IP60" s="69"/>
      <c r="IQ60" s="69"/>
      <c r="IR60" s="69"/>
      <c r="IS60" s="69"/>
      <c r="IT60" s="69"/>
      <c r="IU60" s="69"/>
      <c r="IV60" s="69"/>
      <c r="IW60" s="69"/>
    </row>
    <row r="61" customFormat="false" ht="12" hidden="false" customHeight="false" outlineLevel="0" collapsed="false">
      <c r="A61" s="147" t="s">
        <v>31</v>
      </c>
      <c r="B61" s="148" t="n">
        <v>31</v>
      </c>
      <c r="C61" s="148"/>
      <c r="D61" s="149"/>
      <c r="E61" s="79"/>
      <c r="F61" s="151"/>
      <c r="G61" s="119"/>
      <c r="H61" s="123" t="n">
        <f aca="false">H60</f>
        <v>127931.777045576</v>
      </c>
      <c r="I61" s="195" t="n">
        <f aca="false">H61/1.47</f>
        <v>87028.4197588953</v>
      </c>
      <c r="J61" s="84" t="n">
        <f aca="false">10%*H61</f>
        <v>12793.1777045576</v>
      </c>
      <c r="K61" s="195" t="n">
        <f aca="false">J61/1.47</f>
        <v>8702.84197588953</v>
      </c>
      <c r="L61" s="82" t="n">
        <f aca="false">H61-J61</f>
        <v>115138.599341019</v>
      </c>
      <c r="M61" s="195" t="n">
        <f aca="false">L61/1.47</f>
        <v>78325.5777830058</v>
      </c>
      <c r="N61" s="139"/>
      <c r="O61" s="95" t="n">
        <v>0</v>
      </c>
      <c r="P61" s="139" t="n">
        <f aca="false">O61/1.47</f>
        <v>0</v>
      </c>
      <c r="Q61" s="75" t="n">
        <f aca="false">Q59+S61</f>
        <v>660224.497560404</v>
      </c>
      <c r="R61" s="139" t="n">
        <f aca="false">Q61/1.47</f>
        <v>449132.311265581</v>
      </c>
      <c r="S61" s="75" t="n">
        <f aca="false">L61+O61</f>
        <v>115138.599341019</v>
      </c>
      <c r="T61" s="75" t="n">
        <f aca="false">T60+N61+S61</f>
        <v>15330224.4975604</v>
      </c>
      <c r="U61" s="75" t="n">
        <f aca="false">U60+N61</f>
        <v>14670000</v>
      </c>
      <c r="V61" s="145" t="n">
        <f aca="false">V60+N61/1.47</f>
        <v>9979591.83673469</v>
      </c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69"/>
      <c r="FC61" s="69"/>
      <c r="FD61" s="69"/>
      <c r="FE61" s="69"/>
      <c r="FF61" s="69"/>
      <c r="FG61" s="69"/>
      <c r="FH61" s="69"/>
      <c r="FI61" s="69"/>
      <c r="FJ61" s="69"/>
      <c r="FK61" s="69"/>
      <c r="FL61" s="69"/>
      <c r="FM61" s="69"/>
      <c r="FN61" s="69"/>
      <c r="FO61" s="69"/>
      <c r="FP61" s="69"/>
      <c r="FQ61" s="69"/>
      <c r="FR61" s="69"/>
      <c r="FS61" s="69"/>
      <c r="FT61" s="69"/>
      <c r="FU61" s="69"/>
      <c r="FV61" s="69"/>
      <c r="FW61" s="69"/>
      <c r="FX61" s="69"/>
      <c r="FY61" s="69"/>
      <c r="FZ61" s="69"/>
      <c r="GA61" s="69"/>
      <c r="GB61" s="69"/>
      <c r="GC61" s="69"/>
      <c r="GD61" s="69"/>
      <c r="GE61" s="69"/>
      <c r="GF61" s="69"/>
      <c r="GG61" s="69"/>
      <c r="GH61" s="69"/>
      <c r="GI61" s="69"/>
      <c r="GJ61" s="69"/>
      <c r="GK61" s="69"/>
      <c r="GL61" s="69"/>
      <c r="GM61" s="69"/>
      <c r="GN61" s="69"/>
      <c r="GO61" s="69"/>
      <c r="GP61" s="69"/>
      <c r="GQ61" s="69"/>
      <c r="GR61" s="69"/>
      <c r="GS61" s="69"/>
      <c r="GT61" s="69"/>
      <c r="GU61" s="69"/>
      <c r="GV61" s="69"/>
      <c r="GW61" s="69"/>
      <c r="GX61" s="69"/>
      <c r="GY61" s="69"/>
      <c r="GZ61" s="69"/>
      <c r="HA61" s="69"/>
      <c r="HB61" s="69"/>
      <c r="HC61" s="69"/>
      <c r="HD61" s="69"/>
      <c r="HE61" s="69"/>
      <c r="HF61" s="69"/>
      <c r="HG61" s="69"/>
      <c r="HH61" s="69"/>
      <c r="HI61" s="69"/>
      <c r="HJ61" s="69"/>
      <c r="HK61" s="69"/>
      <c r="HL61" s="69"/>
      <c r="HM61" s="69"/>
      <c r="HN61" s="69"/>
      <c r="HO61" s="69"/>
      <c r="HP61" s="69"/>
      <c r="HQ61" s="69"/>
      <c r="HR61" s="69"/>
      <c r="HS61" s="69"/>
      <c r="HT61" s="69"/>
      <c r="HU61" s="69"/>
      <c r="HV61" s="69"/>
      <c r="HW61" s="69"/>
      <c r="HX61" s="69"/>
      <c r="HY61" s="69"/>
      <c r="HZ61" s="69"/>
      <c r="IA61" s="69"/>
      <c r="IB61" s="69"/>
      <c r="IC61" s="69"/>
      <c r="ID61" s="69"/>
      <c r="IE61" s="69"/>
      <c r="IF61" s="69"/>
      <c r="IG61" s="69"/>
      <c r="IH61" s="69"/>
      <c r="II61" s="69"/>
      <c r="IJ61" s="69"/>
      <c r="IK61" s="69"/>
      <c r="IL61" s="69"/>
      <c r="IM61" s="69"/>
      <c r="IN61" s="69"/>
      <c r="IO61" s="69"/>
      <c r="IP61" s="69"/>
      <c r="IQ61" s="69"/>
      <c r="IR61" s="69"/>
      <c r="IS61" s="69"/>
      <c r="IT61" s="69"/>
      <c r="IU61" s="69"/>
      <c r="IV61" s="69"/>
      <c r="IW61" s="69"/>
    </row>
    <row r="62" customFormat="false" ht="12" hidden="false" customHeight="false" outlineLevel="0" collapsed="false">
      <c r="A62" s="154" t="s">
        <v>61</v>
      </c>
      <c r="B62" s="77" t="n">
        <v>8</v>
      </c>
      <c r="C62" s="77"/>
      <c r="D62" s="155"/>
      <c r="E62" s="79" t="n">
        <v>0.099</v>
      </c>
      <c r="F62" s="151"/>
      <c r="G62" s="119"/>
      <c r="H62" s="138" t="n">
        <f aca="false">T62*E62*B62/365</f>
        <v>33264.487128953</v>
      </c>
      <c r="I62" s="138"/>
      <c r="J62" s="75"/>
      <c r="K62" s="138"/>
      <c r="L62" s="139"/>
      <c r="M62" s="138"/>
      <c r="N62" s="139"/>
      <c r="O62" s="89"/>
      <c r="P62" s="139"/>
      <c r="Q62" s="75"/>
      <c r="R62" s="139"/>
      <c r="S62" s="75"/>
      <c r="T62" s="75" t="n">
        <f aca="false">T61+N62+S62</f>
        <v>15330224.4975604</v>
      </c>
      <c r="U62" s="75" t="n">
        <f aca="false">U61+N62</f>
        <v>14670000</v>
      </c>
      <c r="V62" s="145" t="n">
        <f aca="false">V61+N62/1.47</f>
        <v>9979591.83673469</v>
      </c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  <c r="EO62" s="69"/>
      <c r="EP62" s="69"/>
      <c r="EQ62" s="69"/>
      <c r="ER62" s="69"/>
      <c r="ES62" s="69"/>
      <c r="ET62" s="69"/>
      <c r="EU62" s="69"/>
      <c r="EV62" s="69"/>
      <c r="EW62" s="69"/>
      <c r="EX62" s="69"/>
      <c r="EY62" s="69"/>
      <c r="EZ62" s="69"/>
      <c r="FA62" s="69"/>
      <c r="FB62" s="69"/>
      <c r="FC62" s="69"/>
      <c r="FD62" s="69"/>
      <c r="FE62" s="69"/>
      <c r="FF62" s="69"/>
      <c r="FG62" s="69"/>
      <c r="FH62" s="69"/>
      <c r="FI62" s="69"/>
      <c r="FJ62" s="69"/>
      <c r="FK62" s="69"/>
      <c r="FL62" s="69"/>
      <c r="FM62" s="69"/>
      <c r="FN62" s="69"/>
      <c r="FO62" s="69"/>
      <c r="FP62" s="69"/>
      <c r="FQ62" s="69"/>
      <c r="FR62" s="69"/>
      <c r="FS62" s="69"/>
      <c r="FT62" s="69"/>
      <c r="FU62" s="69"/>
      <c r="FV62" s="69"/>
      <c r="FW62" s="69"/>
      <c r="FX62" s="69"/>
      <c r="FY62" s="69"/>
      <c r="FZ62" s="69"/>
      <c r="GA62" s="69"/>
      <c r="GB62" s="69"/>
      <c r="GC62" s="69"/>
      <c r="GD62" s="69"/>
      <c r="GE62" s="69"/>
      <c r="GF62" s="69"/>
      <c r="GG62" s="69"/>
      <c r="GH62" s="69"/>
      <c r="GI62" s="69"/>
      <c r="GJ62" s="69"/>
      <c r="GK62" s="69"/>
      <c r="GL62" s="69"/>
      <c r="GM62" s="69"/>
      <c r="GN62" s="69"/>
      <c r="GO62" s="69"/>
      <c r="GP62" s="69"/>
      <c r="GQ62" s="69"/>
      <c r="GR62" s="69"/>
      <c r="GS62" s="69"/>
      <c r="GT62" s="69"/>
      <c r="GU62" s="69"/>
      <c r="GV62" s="69"/>
      <c r="GW62" s="69"/>
      <c r="GX62" s="69"/>
      <c r="GY62" s="69"/>
      <c r="GZ62" s="69"/>
      <c r="HA62" s="69"/>
      <c r="HB62" s="69"/>
      <c r="HC62" s="69"/>
      <c r="HD62" s="69"/>
      <c r="HE62" s="69"/>
      <c r="HF62" s="69"/>
      <c r="HG62" s="69"/>
      <c r="HH62" s="69"/>
      <c r="HI62" s="69"/>
      <c r="HJ62" s="69"/>
      <c r="HK62" s="69"/>
      <c r="HL62" s="69"/>
      <c r="HM62" s="69"/>
      <c r="HN62" s="69"/>
      <c r="HO62" s="69"/>
      <c r="HP62" s="69"/>
      <c r="HQ62" s="69"/>
      <c r="HR62" s="69"/>
      <c r="HS62" s="69"/>
      <c r="HT62" s="69"/>
      <c r="HU62" s="69"/>
      <c r="HV62" s="69"/>
      <c r="HW62" s="69"/>
      <c r="HX62" s="69"/>
      <c r="HY62" s="69"/>
      <c r="HZ62" s="69"/>
      <c r="IA62" s="69"/>
      <c r="IB62" s="69"/>
      <c r="IC62" s="69"/>
      <c r="ID62" s="69"/>
      <c r="IE62" s="69"/>
      <c r="IF62" s="69"/>
      <c r="IG62" s="69"/>
      <c r="IH62" s="69"/>
      <c r="II62" s="69"/>
      <c r="IJ62" s="69"/>
      <c r="IK62" s="69"/>
      <c r="IL62" s="69"/>
      <c r="IM62" s="69"/>
      <c r="IN62" s="69"/>
      <c r="IO62" s="69"/>
      <c r="IP62" s="69"/>
      <c r="IQ62" s="69"/>
      <c r="IR62" s="69"/>
      <c r="IS62" s="69"/>
      <c r="IT62" s="69"/>
      <c r="IU62" s="69"/>
      <c r="IV62" s="69"/>
      <c r="IW62" s="69"/>
    </row>
    <row r="63" customFormat="false" ht="12" hidden="false" customHeight="false" outlineLevel="0" collapsed="false">
      <c r="A63" s="147" t="s">
        <v>62</v>
      </c>
      <c r="B63" s="148"/>
      <c r="C63" s="148"/>
      <c r="D63" s="149"/>
      <c r="E63" s="79"/>
      <c r="F63" s="151"/>
      <c r="G63" s="119"/>
      <c r="H63" s="123"/>
      <c r="I63" s="123"/>
      <c r="J63" s="84"/>
      <c r="K63" s="123"/>
      <c r="L63" s="82"/>
      <c r="M63" s="123"/>
      <c r="N63" s="139" t="n">
        <v>-14005547.11</v>
      </c>
      <c r="O63" s="75" t="n">
        <v>0</v>
      </c>
      <c r="P63" s="139" t="n">
        <f aca="false">O63/1.504</f>
        <v>0</v>
      </c>
      <c r="Q63" s="75" t="n">
        <f aca="false">Q61+S63</f>
        <v>660224.497560404</v>
      </c>
      <c r="R63" s="139" t="n">
        <f aca="false">Q63/1.47</f>
        <v>449132.311265581</v>
      </c>
      <c r="S63" s="75" t="n">
        <f aca="false">L63+O63</f>
        <v>0</v>
      </c>
      <c r="T63" s="75" t="n">
        <f aca="false">T62+N63+S63</f>
        <v>1324677.3875604</v>
      </c>
      <c r="U63" s="75" t="n">
        <f aca="false">U62+N63</f>
        <v>664452.890000001</v>
      </c>
      <c r="V63" s="145" t="n">
        <f aca="false">V62+(N63/1.504)</f>
        <v>667392.960404906</v>
      </c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  <c r="EO63" s="69"/>
      <c r="EP63" s="69"/>
      <c r="EQ63" s="69"/>
      <c r="ER63" s="69"/>
      <c r="ES63" s="69"/>
      <c r="ET63" s="69"/>
      <c r="EU63" s="69"/>
      <c r="EV63" s="69"/>
      <c r="EW63" s="69"/>
      <c r="EX63" s="69"/>
      <c r="EY63" s="69"/>
      <c r="EZ63" s="69"/>
      <c r="FA63" s="69"/>
      <c r="FB63" s="69"/>
      <c r="FC63" s="69"/>
      <c r="FD63" s="69"/>
      <c r="FE63" s="69"/>
      <c r="FF63" s="69"/>
      <c r="FG63" s="69"/>
      <c r="FH63" s="69"/>
      <c r="FI63" s="69"/>
      <c r="FJ63" s="69"/>
      <c r="FK63" s="69"/>
      <c r="FL63" s="69"/>
      <c r="FM63" s="69"/>
      <c r="FN63" s="69"/>
      <c r="FO63" s="69"/>
      <c r="FP63" s="69"/>
      <c r="FQ63" s="69"/>
      <c r="FR63" s="69"/>
      <c r="FS63" s="69"/>
      <c r="FT63" s="69"/>
      <c r="FU63" s="69"/>
      <c r="FV63" s="69"/>
      <c r="FW63" s="69"/>
      <c r="FX63" s="69"/>
      <c r="FY63" s="69"/>
      <c r="FZ63" s="69"/>
      <c r="GA63" s="69"/>
      <c r="GB63" s="69"/>
      <c r="GC63" s="69"/>
      <c r="GD63" s="69"/>
      <c r="GE63" s="69"/>
      <c r="GF63" s="69"/>
      <c r="GG63" s="69"/>
      <c r="GH63" s="69"/>
      <c r="GI63" s="69"/>
      <c r="GJ63" s="69"/>
      <c r="GK63" s="69"/>
      <c r="GL63" s="69"/>
      <c r="GM63" s="69"/>
      <c r="GN63" s="69"/>
      <c r="GO63" s="69"/>
      <c r="GP63" s="69"/>
      <c r="GQ63" s="69"/>
      <c r="GR63" s="69"/>
      <c r="GS63" s="69"/>
      <c r="GT63" s="69"/>
      <c r="GU63" s="69"/>
      <c r="GV63" s="69"/>
      <c r="GW63" s="69"/>
      <c r="GX63" s="69"/>
      <c r="GY63" s="69"/>
      <c r="GZ63" s="69"/>
      <c r="HA63" s="69"/>
      <c r="HB63" s="69"/>
      <c r="HC63" s="69"/>
      <c r="HD63" s="69"/>
      <c r="HE63" s="69"/>
      <c r="HF63" s="69"/>
      <c r="HG63" s="69"/>
      <c r="HH63" s="69"/>
      <c r="HI63" s="69"/>
      <c r="HJ63" s="69"/>
      <c r="HK63" s="69"/>
      <c r="HL63" s="69"/>
      <c r="HM63" s="69"/>
      <c r="HN63" s="69"/>
      <c r="HO63" s="69"/>
      <c r="HP63" s="69"/>
      <c r="HQ63" s="69"/>
      <c r="HR63" s="69"/>
      <c r="HS63" s="69"/>
      <c r="HT63" s="69"/>
      <c r="HU63" s="69"/>
      <c r="HV63" s="69"/>
      <c r="HW63" s="69"/>
      <c r="HX63" s="69"/>
      <c r="HY63" s="69"/>
      <c r="HZ63" s="69"/>
      <c r="IA63" s="69"/>
      <c r="IB63" s="69"/>
      <c r="IC63" s="69"/>
      <c r="ID63" s="69"/>
      <c r="IE63" s="69"/>
      <c r="IF63" s="69"/>
      <c r="IG63" s="69"/>
      <c r="IH63" s="69"/>
      <c r="II63" s="69"/>
      <c r="IJ63" s="69"/>
      <c r="IK63" s="69"/>
      <c r="IL63" s="69"/>
      <c r="IM63" s="69"/>
      <c r="IN63" s="69"/>
      <c r="IO63" s="69"/>
      <c r="IP63" s="69"/>
      <c r="IQ63" s="69"/>
      <c r="IR63" s="69"/>
      <c r="IS63" s="69"/>
      <c r="IT63" s="69"/>
      <c r="IU63" s="69"/>
      <c r="IV63" s="69"/>
      <c r="IW63" s="69"/>
    </row>
    <row r="64" customFormat="false" ht="12" hidden="false" customHeight="false" outlineLevel="0" collapsed="false">
      <c r="A64" s="154" t="s">
        <v>63</v>
      </c>
      <c r="B64" s="77" t="n">
        <v>23</v>
      </c>
      <c r="C64" s="148"/>
      <c r="D64" s="149"/>
      <c r="E64" s="79" t="n">
        <v>0.099</v>
      </c>
      <c r="F64" s="151"/>
      <c r="G64" s="119"/>
      <c r="H64" s="138" t="n">
        <f aca="false">T64*E64*B64/365</f>
        <v>8263.80934650695</v>
      </c>
      <c r="I64" s="123"/>
      <c r="J64" s="84"/>
      <c r="K64" s="123"/>
      <c r="L64" s="82"/>
      <c r="M64" s="123"/>
      <c r="N64" s="139"/>
      <c r="O64" s="75"/>
      <c r="P64" s="139"/>
      <c r="Q64" s="75"/>
      <c r="R64" s="139"/>
      <c r="S64" s="75"/>
      <c r="T64" s="75" t="n">
        <f aca="false">T63+N64+S64</f>
        <v>1324677.3875604</v>
      </c>
      <c r="U64" s="75" t="n">
        <f aca="false">U63+N64</f>
        <v>664452.890000001</v>
      </c>
      <c r="V64" s="145" t="n">
        <f aca="false">V63+(N64/1.504)</f>
        <v>667392.960404906</v>
      </c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  <c r="EO64" s="69"/>
      <c r="EP64" s="69"/>
      <c r="EQ64" s="69"/>
      <c r="ER64" s="69"/>
      <c r="ES64" s="69"/>
      <c r="ET64" s="69"/>
      <c r="EU64" s="69"/>
      <c r="EV64" s="69"/>
      <c r="EW64" s="69"/>
      <c r="EX64" s="69"/>
      <c r="EY64" s="69"/>
      <c r="EZ64" s="69"/>
      <c r="FA64" s="69"/>
      <c r="FB64" s="69"/>
      <c r="FC64" s="69"/>
      <c r="FD64" s="69"/>
      <c r="FE64" s="69"/>
      <c r="FF64" s="69"/>
      <c r="FG64" s="69"/>
      <c r="FH64" s="69"/>
      <c r="FI64" s="69"/>
      <c r="FJ64" s="69"/>
      <c r="FK64" s="69"/>
      <c r="FL64" s="69"/>
      <c r="FM64" s="69"/>
      <c r="FN64" s="69"/>
      <c r="FO64" s="69"/>
      <c r="FP64" s="69"/>
      <c r="FQ64" s="69"/>
      <c r="FR64" s="69"/>
      <c r="FS64" s="69"/>
      <c r="FT64" s="69"/>
      <c r="FU64" s="69"/>
      <c r="FV64" s="69"/>
      <c r="FW64" s="69"/>
      <c r="FX64" s="69"/>
      <c r="FY64" s="69"/>
      <c r="FZ64" s="69"/>
      <c r="GA64" s="69"/>
      <c r="GB64" s="69"/>
      <c r="GC64" s="69"/>
      <c r="GD64" s="69"/>
      <c r="GE64" s="69"/>
      <c r="GF64" s="69"/>
      <c r="GG64" s="69"/>
      <c r="GH64" s="69"/>
      <c r="GI64" s="69"/>
      <c r="GJ64" s="69"/>
      <c r="GK64" s="69"/>
      <c r="GL64" s="69"/>
      <c r="GM64" s="69"/>
      <c r="GN64" s="69"/>
      <c r="GO64" s="69"/>
      <c r="GP64" s="69"/>
      <c r="GQ64" s="69"/>
      <c r="GR64" s="69"/>
      <c r="GS64" s="69"/>
      <c r="GT64" s="69"/>
      <c r="GU64" s="69"/>
      <c r="GV64" s="69"/>
      <c r="GW64" s="69"/>
      <c r="GX64" s="69"/>
      <c r="GY64" s="69"/>
      <c r="GZ64" s="69"/>
      <c r="HA64" s="69"/>
      <c r="HB64" s="69"/>
      <c r="HC64" s="69"/>
      <c r="HD64" s="69"/>
      <c r="HE64" s="69"/>
      <c r="HF64" s="69"/>
      <c r="HG64" s="69"/>
      <c r="HH64" s="69"/>
      <c r="HI64" s="69"/>
      <c r="HJ64" s="69"/>
      <c r="HK64" s="69"/>
      <c r="HL64" s="69"/>
      <c r="HM64" s="69"/>
      <c r="HN64" s="69"/>
      <c r="HO64" s="69"/>
      <c r="HP64" s="69"/>
      <c r="HQ64" s="69"/>
      <c r="HR64" s="69"/>
      <c r="HS64" s="69"/>
      <c r="HT64" s="69"/>
      <c r="HU64" s="69"/>
      <c r="HV64" s="69"/>
      <c r="HW64" s="69"/>
      <c r="HX64" s="69"/>
      <c r="HY64" s="69"/>
      <c r="HZ64" s="69"/>
      <c r="IA64" s="69"/>
      <c r="IB64" s="69"/>
      <c r="IC64" s="69"/>
      <c r="ID64" s="69"/>
      <c r="IE64" s="69"/>
      <c r="IF64" s="69"/>
      <c r="IG64" s="69"/>
      <c r="IH64" s="69"/>
      <c r="II64" s="69"/>
      <c r="IJ64" s="69"/>
      <c r="IK64" s="69"/>
      <c r="IL64" s="69"/>
      <c r="IM64" s="69"/>
      <c r="IN64" s="69"/>
      <c r="IO64" s="69"/>
      <c r="IP64" s="69"/>
      <c r="IQ64" s="69"/>
      <c r="IR64" s="69"/>
      <c r="IS64" s="69"/>
      <c r="IT64" s="69"/>
      <c r="IU64" s="69"/>
      <c r="IV64" s="69"/>
      <c r="IW64" s="69"/>
    </row>
    <row r="65" customFormat="false" ht="12" hidden="false" customHeight="false" outlineLevel="0" collapsed="false">
      <c r="A65" s="147" t="s">
        <v>34</v>
      </c>
      <c r="B65" s="148" t="n">
        <f aca="false">SUM(B62:B64)</f>
        <v>31</v>
      </c>
      <c r="C65" s="148"/>
      <c r="D65" s="149"/>
      <c r="E65" s="79"/>
      <c r="F65" s="151"/>
      <c r="G65" s="119"/>
      <c r="H65" s="123" t="n">
        <f aca="false">SUM(H62:H64)</f>
        <v>41528.2964754599</v>
      </c>
      <c r="I65" s="195" t="n">
        <f aca="false">H65/1.47</f>
        <v>28250.5418200408</v>
      </c>
      <c r="J65" s="84" t="n">
        <f aca="false">10%*H65</f>
        <v>4152.82964754599</v>
      </c>
      <c r="K65" s="195" t="n">
        <f aca="false">J65/1.47</f>
        <v>2825.05418200408</v>
      </c>
      <c r="L65" s="82" t="n">
        <f aca="false">H65-J65</f>
        <v>37375.4668279139</v>
      </c>
      <c r="M65" s="195" t="n">
        <f aca="false">L65/1.47</f>
        <v>25425.4876380367</v>
      </c>
      <c r="N65" s="139"/>
      <c r="O65" s="75" t="n">
        <v>0</v>
      </c>
      <c r="P65" s="139" t="n">
        <v>0</v>
      </c>
      <c r="Q65" s="75" t="n">
        <f aca="false">Q63+S65</f>
        <v>697599.964388318</v>
      </c>
      <c r="R65" s="139" t="n">
        <f aca="false">Q65/1.47</f>
        <v>474557.798903618</v>
      </c>
      <c r="S65" s="75" t="n">
        <f aca="false">L65+O65</f>
        <v>37375.4668279139</v>
      </c>
      <c r="T65" s="75" t="n">
        <f aca="false">T64+N65+S65</f>
        <v>1362052.85438832</v>
      </c>
      <c r="U65" s="75" t="n">
        <f aca="false">U64+N65</f>
        <v>664452.890000001</v>
      </c>
      <c r="V65" s="145" t="n">
        <f aca="false">V64+(N65/1.504)</f>
        <v>667392.960404906</v>
      </c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  <c r="EO65" s="69"/>
      <c r="EP65" s="69"/>
      <c r="EQ65" s="69"/>
      <c r="ER65" s="69"/>
      <c r="ES65" s="69"/>
      <c r="ET65" s="69"/>
      <c r="EU65" s="69"/>
      <c r="EV65" s="69"/>
      <c r="EW65" s="69"/>
      <c r="EX65" s="69"/>
      <c r="EY65" s="69"/>
      <c r="EZ65" s="69"/>
      <c r="FA65" s="69"/>
      <c r="FB65" s="69"/>
      <c r="FC65" s="69"/>
      <c r="FD65" s="69"/>
      <c r="FE65" s="69"/>
      <c r="FF65" s="69"/>
      <c r="FG65" s="69"/>
      <c r="FH65" s="69"/>
      <c r="FI65" s="69"/>
      <c r="FJ65" s="69"/>
      <c r="FK65" s="69"/>
      <c r="FL65" s="69"/>
      <c r="FM65" s="69"/>
      <c r="FN65" s="69"/>
      <c r="FO65" s="69"/>
      <c r="FP65" s="69"/>
      <c r="FQ65" s="69"/>
      <c r="FR65" s="69"/>
      <c r="FS65" s="69"/>
      <c r="FT65" s="69"/>
      <c r="FU65" s="69"/>
      <c r="FV65" s="69"/>
      <c r="FW65" s="69"/>
      <c r="FX65" s="69"/>
      <c r="FY65" s="69"/>
      <c r="FZ65" s="69"/>
      <c r="GA65" s="69"/>
      <c r="GB65" s="69"/>
      <c r="GC65" s="69"/>
      <c r="GD65" s="69"/>
      <c r="GE65" s="69"/>
      <c r="GF65" s="69"/>
      <c r="GG65" s="69"/>
      <c r="GH65" s="69"/>
      <c r="GI65" s="69"/>
      <c r="GJ65" s="69"/>
      <c r="GK65" s="69"/>
      <c r="GL65" s="69"/>
      <c r="GM65" s="69"/>
      <c r="GN65" s="69"/>
      <c r="GO65" s="69"/>
      <c r="GP65" s="69"/>
      <c r="GQ65" s="69"/>
      <c r="GR65" s="69"/>
      <c r="GS65" s="69"/>
      <c r="GT65" s="69"/>
      <c r="GU65" s="69"/>
      <c r="GV65" s="69"/>
      <c r="GW65" s="69"/>
      <c r="GX65" s="69"/>
      <c r="GY65" s="69"/>
      <c r="GZ65" s="69"/>
      <c r="HA65" s="69"/>
      <c r="HB65" s="69"/>
      <c r="HC65" s="69"/>
      <c r="HD65" s="69"/>
      <c r="HE65" s="69"/>
      <c r="HF65" s="69"/>
      <c r="HG65" s="69"/>
      <c r="HH65" s="69"/>
      <c r="HI65" s="69"/>
      <c r="HJ65" s="69"/>
      <c r="HK65" s="69"/>
      <c r="HL65" s="69"/>
      <c r="HM65" s="69"/>
      <c r="HN65" s="69"/>
      <c r="HO65" s="69"/>
      <c r="HP65" s="69"/>
      <c r="HQ65" s="69"/>
      <c r="HR65" s="69"/>
      <c r="HS65" s="69"/>
      <c r="HT65" s="69"/>
      <c r="HU65" s="69"/>
      <c r="HV65" s="69"/>
      <c r="HW65" s="69"/>
      <c r="HX65" s="69"/>
      <c r="HY65" s="69"/>
      <c r="HZ65" s="69"/>
      <c r="IA65" s="69"/>
      <c r="IB65" s="69"/>
      <c r="IC65" s="69"/>
      <c r="ID65" s="69"/>
      <c r="IE65" s="69"/>
      <c r="IF65" s="69"/>
      <c r="IG65" s="69"/>
      <c r="IH65" s="69"/>
      <c r="II65" s="69"/>
      <c r="IJ65" s="69"/>
      <c r="IK65" s="69"/>
      <c r="IL65" s="69"/>
      <c r="IM65" s="69"/>
      <c r="IN65" s="69"/>
      <c r="IO65" s="69"/>
      <c r="IP65" s="69"/>
      <c r="IQ65" s="69"/>
      <c r="IR65" s="69"/>
      <c r="IS65" s="69"/>
      <c r="IT65" s="69"/>
      <c r="IU65" s="69"/>
      <c r="IV65" s="69"/>
      <c r="IW65" s="69"/>
    </row>
    <row r="66" customFormat="false" ht="12" hidden="false" customHeight="false" outlineLevel="0" collapsed="false">
      <c r="A66" s="147"/>
      <c r="B66" s="148"/>
      <c r="C66" s="148"/>
      <c r="D66" s="149"/>
      <c r="E66" s="79"/>
      <c r="F66" s="151"/>
      <c r="G66" s="119"/>
      <c r="H66" s="123"/>
      <c r="I66" s="195"/>
      <c r="J66" s="84"/>
      <c r="K66" s="195"/>
      <c r="L66" s="82"/>
      <c r="M66" s="82"/>
      <c r="N66" s="139"/>
      <c r="O66" s="75"/>
      <c r="P66" s="139"/>
      <c r="Q66" s="75"/>
      <c r="R66" s="139"/>
      <c r="S66" s="75"/>
      <c r="T66" s="75"/>
      <c r="U66" s="75"/>
      <c r="V66" s="145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  <c r="EO66" s="69"/>
      <c r="EP66" s="69"/>
      <c r="EQ66" s="69"/>
      <c r="ER66" s="69"/>
      <c r="ES66" s="69"/>
      <c r="ET66" s="69"/>
      <c r="EU66" s="69"/>
      <c r="EV66" s="69"/>
      <c r="EW66" s="69"/>
      <c r="EX66" s="69"/>
      <c r="EY66" s="69"/>
      <c r="EZ66" s="69"/>
      <c r="FA66" s="69"/>
      <c r="FB66" s="69"/>
      <c r="FC66" s="69"/>
      <c r="FD66" s="69"/>
      <c r="FE66" s="69"/>
      <c r="FF66" s="69"/>
      <c r="FG66" s="69"/>
      <c r="FH66" s="69"/>
      <c r="FI66" s="69"/>
      <c r="FJ66" s="69"/>
      <c r="FK66" s="69"/>
      <c r="FL66" s="69"/>
      <c r="FM66" s="69"/>
      <c r="FN66" s="69"/>
      <c r="FO66" s="69"/>
      <c r="FP66" s="69"/>
      <c r="FQ66" s="69"/>
      <c r="FR66" s="69"/>
      <c r="FS66" s="69"/>
      <c r="FT66" s="69"/>
      <c r="FU66" s="69"/>
      <c r="FV66" s="69"/>
      <c r="FW66" s="69"/>
      <c r="FX66" s="69"/>
      <c r="FY66" s="69"/>
      <c r="FZ66" s="69"/>
      <c r="GA66" s="69"/>
      <c r="GB66" s="69"/>
      <c r="GC66" s="69"/>
      <c r="GD66" s="69"/>
      <c r="GE66" s="69"/>
      <c r="GF66" s="69"/>
      <c r="GG66" s="69"/>
      <c r="GH66" s="69"/>
      <c r="GI66" s="69"/>
      <c r="GJ66" s="69"/>
      <c r="GK66" s="69"/>
      <c r="GL66" s="69"/>
      <c r="GM66" s="69"/>
      <c r="GN66" s="69"/>
      <c r="GO66" s="69"/>
      <c r="GP66" s="69"/>
      <c r="GQ66" s="69"/>
      <c r="GR66" s="69"/>
      <c r="GS66" s="69"/>
      <c r="GT66" s="69"/>
      <c r="GU66" s="69"/>
      <c r="GV66" s="69"/>
      <c r="GW66" s="69"/>
      <c r="GX66" s="69"/>
      <c r="GY66" s="69"/>
      <c r="GZ66" s="69"/>
      <c r="HA66" s="69"/>
      <c r="HB66" s="69"/>
      <c r="HC66" s="69"/>
      <c r="HD66" s="69"/>
      <c r="HE66" s="69"/>
      <c r="HF66" s="69"/>
      <c r="HG66" s="69"/>
      <c r="HH66" s="69"/>
      <c r="HI66" s="69"/>
      <c r="HJ66" s="69"/>
      <c r="HK66" s="69"/>
      <c r="HL66" s="69"/>
      <c r="HM66" s="69"/>
      <c r="HN66" s="69"/>
      <c r="HO66" s="69"/>
      <c r="HP66" s="69"/>
      <c r="HQ66" s="69"/>
      <c r="HR66" s="69"/>
      <c r="HS66" s="69"/>
      <c r="HT66" s="69"/>
      <c r="HU66" s="69"/>
      <c r="HV66" s="69"/>
      <c r="HW66" s="69"/>
      <c r="HX66" s="69"/>
      <c r="HY66" s="69"/>
      <c r="HZ66" s="69"/>
      <c r="IA66" s="69"/>
      <c r="IB66" s="69"/>
      <c r="IC66" s="69"/>
      <c r="ID66" s="69"/>
      <c r="IE66" s="69"/>
      <c r="IF66" s="69"/>
      <c r="IG66" s="69"/>
      <c r="IH66" s="69"/>
      <c r="II66" s="69"/>
      <c r="IJ66" s="69"/>
      <c r="IK66" s="69"/>
      <c r="IL66" s="69"/>
      <c r="IM66" s="69"/>
      <c r="IN66" s="69"/>
      <c r="IO66" s="69"/>
      <c r="IP66" s="69"/>
      <c r="IQ66" s="69"/>
      <c r="IR66" s="69"/>
      <c r="IS66" s="69"/>
      <c r="IT66" s="69"/>
      <c r="IU66" s="69"/>
      <c r="IV66" s="69"/>
      <c r="IW66" s="69"/>
    </row>
    <row r="67" customFormat="false" ht="12" hidden="false" customHeight="false" outlineLevel="0" collapsed="false">
      <c r="A67" s="203"/>
      <c r="B67" s="204"/>
      <c r="C67" s="204"/>
      <c r="D67" s="205"/>
      <c r="E67" s="206"/>
      <c r="F67" s="207"/>
      <c r="G67" s="119"/>
      <c r="H67" s="197"/>
      <c r="I67" s="82"/>
      <c r="J67" s="82"/>
      <c r="K67" s="82"/>
      <c r="L67" s="82"/>
      <c r="M67" s="82"/>
      <c r="N67" s="139"/>
      <c r="O67" s="139"/>
      <c r="P67" s="139"/>
      <c r="Q67" s="139"/>
      <c r="R67" s="139"/>
      <c r="S67" s="139"/>
      <c r="T67" s="139"/>
      <c r="U67" s="139"/>
      <c r="V67" s="200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  <c r="CA67" s="86"/>
      <c r="CB67" s="86"/>
      <c r="CC67" s="86"/>
      <c r="CD67" s="86"/>
      <c r="CE67" s="86"/>
      <c r="CF67" s="86"/>
      <c r="CG67" s="86"/>
      <c r="CH67" s="86"/>
      <c r="CI67" s="86"/>
      <c r="CJ67" s="86"/>
      <c r="CK67" s="86"/>
      <c r="CL67" s="86"/>
      <c r="CM67" s="86"/>
      <c r="CN67" s="86"/>
      <c r="CO67" s="86"/>
      <c r="CP67" s="86"/>
      <c r="CQ67" s="86"/>
      <c r="CR67" s="86"/>
      <c r="CS67" s="86"/>
      <c r="CT67" s="86"/>
      <c r="CU67" s="86"/>
      <c r="CV67" s="86"/>
      <c r="CW67" s="86"/>
      <c r="CX67" s="86"/>
      <c r="CY67" s="86"/>
      <c r="CZ67" s="86"/>
      <c r="DA67" s="86"/>
      <c r="DB67" s="86"/>
      <c r="DC67" s="86"/>
      <c r="DD67" s="86"/>
      <c r="DE67" s="86"/>
      <c r="DF67" s="86"/>
      <c r="DG67" s="86"/>
      <c r="DH67" s="86"/>
      <c r="DI67" s="86"/>
      <c r="DJ67" s="86"/>
      <c r="DK67" s="86"/>
      <c r="DL67" s="86"/>
      <c r="DM67" s="86"/>
      <c r="DN67" s="86"/>
      <c r="DO67" s="86"/>
      <c r="DP67" s="86"/>
      <c r="DQ67" s="86"/>
      <c r="DR67" s="86"/>
      <c r="DS67" s="86"/>
      <c r="DT67" s="86"/>
      <c r="DU67" s="86"/>
      <c r="DV67" s="86"/>
      <c r="DW67" s="86"/>
      <c r="DX67" s="86"/>
      <c r="DY67" s="86"/>
      <c r="DZ67" s="86"/>
      <c r="EA67" s="86"/>
      <c r="EB67" s="86"/>
      <c r="EC67" s="86"/>
      <c r="ED67" s="86"/>
      <c r="EE67" s="86"/>
      <c r="EF67" s="86"/>
      <c r="EG67" s="86"/>
      <c r="EH67" s="86"/>
      <c r="EI67" s="86"/>
      <c r="EJ67" s="86"/>
      <c r="EK67" s="86"/>
      <c r="EL67" s="86"/>
      <c r="EM67" s="86"/>
      <c r="EN67" s="86"/>
      <c r="EO67" s="86"/>
      <c r="EP67" s="86"/>
      <c r="EQ67" s="86"/>
      <c r="ER67" s="86"/>
      <c r="ES67" s="86"/>
      <c r="ET67" s="86"/>
      <c r="EU67" s="86"/>
      <c r="EV67" s="86"/>
      <c r="EW67" s="86"/>
      <c r="EX67" s="86"/>
      <c r="EY67" s="86"/>
      <c r="EZ67" s="86"/>
      <c r="FA67" s="86"/>
      <c r="FB67" s="86"/>
      <c r="FC67" s="86"/>
      <c r="FD67" s="86"/>
      <c r="FE67" s="86"/>
      <c r="FF67" s="86"/>
      <c r="FG67" s="86"/>
      <c r="FH67" s="86"/>
      <c r="FI67" s="86"/>
      <c r="FJ67" s="86"/>
      <c r="FK67" s="86"/>
      <c r="FL67" s="86"/>
      <c r="FM67" s="86"/>
      <c r="FN67" s="86"/>
      <c r="FO67" s="86"/>
      <c r="FP67" s="86"/>
      <c r="FQ67" s="86"/>
      <c r="FR67" s="86"/>
      <c r="FS67" s="86"/>
      <c r="FT67" s="86"/>
      <c r="FU67" s="86"/>
      <c r="FV67" s="86"/>
      <c r="FW67" s="86"/>
      <c r="FX67" s="86"/>
      <c r="FY67" s="86"/>
      <c r="FZ67" s="86"/>
      <c r="GA67" s="86"/>
      <c r="GB67" s="86"/>
      <c r="GC67" s="86"/>
      <c r="GD67" s="86"/>
      <c r="GE67" s="86"/>
      <c r="GF67" s="86"/>
      <c r="GG67" s="86"/>
      <c r="GH67" s="86"/>
      <c r="GI67" s="86"/>
      <c r="GJ67" s="86"/>
      <c r="GK67" s="86"/>
      <c r="GL67" s="86"/>
      <c r="GM67" s="86"/>
      <c r="GN67" s="86"/>
      <c r="GO67" s="86"/>
      <c r="GP67" s="86"/>
      <c r="GQ67" s="86"/>
      <c r="GR67" s="86"/>
      <c r="GS67" s="86"/>
      <c r="GT67" s="86"/>
      <c r="GU67" s="86"/>
      <c r="GV67" s="86"/>
      <c r="GW67" s="86"/>
      <c r="GX67" s="86"/>
      <c r="GY67" s="86"/>
      <c r="GZ67" s="86"/>
      <c r="HA67" s="86"/>
      <c r="HB67" s="86"/>
      <c r="HC67" s="86"/>
      <c r="HD67" s="86"/>
      <c r="HE67" s="86"/>
      <c r="HF67" s="86"/>
      <c r="HG67" s="86"/>
      <c r="HH67" s="86"/>
      <c r="HI67" s="86"/>
      <c r="HJ67" s="86"/>
      <c r="HK67" s="86"/>
      <c r="HL67" s="86"/>
      <c r="HM67" s="86"/>
      <c r="HN67" s="86"/>
      <c r="HO67" s="86"/>
      <c r="HP67" s="86"/>
      <c r="HQ67" s="86"/>
      <c r="HR67" s="86"/>
      <c r="HS67" s="86"/>
      <c r="HT67" s="86"/>
      <c r="HU67" s="86"/>
      <c r="HV67" s="86"/>
      <c r="HW67" s="86"/>
      <c r="HX67" s="86"/>
      <c r="HY67" s="86"/>
      <c r="HZ67" s="86"/>
      <c r="IA67" s="86"/>
      <c r="IB67" s="86"/>
      <c r="IC67" s="86"/>
      <c r="ID67" s="86"/>
      <c r="IE67" s="86"/>
      <c r="IF67" s="86"/>
      <c r="IG67" s="86"/>
      <c r="IH67" s="86"/>
      <c r="II67" s="86"/>
      <c r="IJ67" s="86"/>
      <c r="IK67" s="86"/>
      <c r="IL67" s="86"/>
      <c r="IM67" s="86"/>
      <c r="IN67" s="86"/>
      <c r="IO67" s="86"/>
      <c r="IP67" s="86"/>
      <c r="IQ67" s="86"/>
      <c r="IR67" s="86"/>
      <c r="IS67" s="86"/>
      <c r="IT67" s="86"/>
      <c r="IU67" s="86"/>
      <c r="IV67" s="86"/>
      <c r="IW67" s="86"/>
    </row>
    <row r="68" customFormat="false" ht="12" hidden="false" customHeight="false" outlineLevel="0" collapsed="false">
      <c r="A68" s="217" t="s">
        <v>143</v>
      </c>
      <c r="B68" s="218"/>
      <c r="C68" s="218"/>
      <c r="D68" s="219"/>
      <c r="E68" s="220"/>
      <c r="F68" s="221"/>
      <c r="G68" s="222"/>
      <c r="H68" s="223"/>
      <c r="I68" s="224"/>
      <c r="J68" s="195"/>
      <c r="K68" s="224"/>
      <c r="L68" s="195"/>
      <c r="M68" s="224"/>
      <c r="N68" s="225"/>
      <c r="O68" s="225"/>
      <c r="P68" s="225"/>
      <c r="Q68" s="225"/>
      <c r="R68" s="195" t="n">
        <f aca="false">R65</f>
        <v>474557.798903618</v>
      </c>
      <c r="S68" s="225"/>
      <c r="T68" s="225"/>
      <c r="U68" s="195"/>
      <c r="V68" s="226" t="n">
        <f aca="false">V65</f>
        <v>667392.960404906</v>
      </c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  <c r="EO68" s="69"/>
      <c r="EP68" s="69"/>
      <c r="EQ68" s="69"/>
      <c r="ER68" s="69"/>
      <c r="ES68" s="69"/>
      <c r="ET68" s="69"/>
      <c r="EU68" s="69"/>
      <c r="EV68" s="69"/>
      <c r="EW68" s="69"/>
      <c r="EX68" s="69"/>
      <c r="EY68" s="69"/>
      <c r="EZ68" s="69"/>
      <c r="FA68" s="69"/>
      <c r="FB68" s="69"/>
      <c r="FC68" s="69"/>
      <c r="FD68" s="69"/>
      <c r="FE68" s="69"/>
      <c r="FF68" s="69"/>
      <c r="FG68" s="69"/>
      <c r="FH68" s="69"/>
      <c r="FI68" s="69"/>
      <c r="FJ68" s="69"/>
      <c r="FK68" s="69"/>
      <c r="FL68" s="69"/>
      <c r="FM68" s="69"/>
      <c r="FN68" s="69"/>
      <c r="FO68" s="69"/>
      <c r="FP68" s="69"/>
      <c r="FQ68" s="69"/>
      <c r="FR68" s="69"/>
      <c r="FS68" s="69"/>
      <c r="FT68" s="69"/>
      <c r="FU68" s="69"/>
      <c r="FV68" s="69"/>
      <c r="FW68" s="69"/>
      <c r="FX68" s="69"/>
      <c r="FY68" s="69"/>
      <c r="FZ68" s="69"/>
      <c r="GA68" s="69"/>
      <c r="GB68" s="69"/>
      <c r="GC68" s="69"/>
      <c r="GD68" s="69"/>
      <c r="GE68" s="69"/>
      <c r="GF68" s="69"/>
      <c r="GG68" s="69"/>
      <c r="GH68" s="69"/>
      <c r="GI68" s="69"/>
      <c r="GJ68" s="69"/>
      <c r="GK68" s="69"/>
      <c r="GL68" s="69"/>
      <c r="GM68" s="69"/>
      <c r="GN68" s="69"/>
      <c r="GO68" s="69"/>
      <c r="GP68" s="69"/>
      <c r="GQ68" s="69"/>
      <c r="GR68" s="69"/>
      <c r="GS68" s="69"/>
      <c r="GT68" s="69"/>
      <c r="GU68" s="69"/>
      <c r="GV68" s="69"/>
      <c r="GW68" s="69"/>
      <c r="GX68" s="69"/>
      <c r="GY68" s="69"/>
      <c r="GZ68" s="69"/>
      <c r="HA68" s="69"/>
      <c r="HB68" s="69"/>
      <c r="HC68" s="69"/>
      <c r="HD68" s="69"/>
      <c r="HE68" s="69"/>
      <c r="HF68" s="69"/>
      <c r="HG68" s="69"/>
      <c r="HH68" s="69"/>
      <c r="HI68" s="69"/>
      <c r="HJ68" s="69"/>
      <c r="HK68" s="69"/>
      <c r="HL68" s="69"/>
      <c r="HM68" s="69"/>
      <c r="HN68" s="69"/>
      <c r="HO68" s="69"/>
      <c r="HP68" s="69"/>
      <c r="HQ68" s="69"/>
      <c r="HR68" s="69"/>
      <c r="HS68" s="69"/>
      <c r="HT68" s="69"/>
      <c r="HU68" s="69"/>
      <c r="HV68" s="69"/>
      <c r="HW68" s="69"/>
      <c r="HX68" s="69"/>
      <c r="HY68" s="69"/>
      <c r="HZ68" s="69"/>
      <c r="IA68" s="69"/>
      <c r="IB68" s="69"/>
      <c r="IC68" s="69"/>
      <c r="ID68" s="69"/>
      <c r="IE68" s="69"/>
      <c r="IF68" s="69"/>
      <c r="IG68" s="69"/>
      <c r="IH68" s="69"/>
      <c r="II68" s="69"/>
      <c r="IJ68" s="69"/>
      <c r="IK68" s="69"/>
      <c r="IL68" s="69"/>
      <c r="IM68" s="69"/>
      <c r="IN68" s="69"/>
      <c r="IO68" s="69"/>
      <c r="IP68" s="69"/>
      <c r="IQ68" s="69"/>
      <c r="IR68" s="69"/>
      <c r="IS68" s="69"/>
      <c r="IT68" s="69"/>
      <c r="IU68" s="69"/>
      <c r="IV68" s="69"/>
      <c r="IW68" s="69"/>
    </row>
    <row r="69" customFormat="false" ht="12" hidden="false" customHeight="false" outlineLevel="0" collapsed="false">
      <c r="A69" s="217" t="s">
        <v>144</v>
      </c>
      <c r="B69" s="227"/>
      <c r="C69" s="227"/>
      <c r="D69" s="228"/>
      <c r="E69" s="229"/>
      <c r="F69" s="221"/>
      <c r="G69" s="222"/>
      <c r="H69" s="224"/>
      <c r="I69" s="224"/>
      <c r="J69" s="195"/>
      <c r="K69" s="224"/>
      <c r="L69" s="195"/>
      <c r="M69" s="224"/>
      <c r="N69" s="195"/>
      <c r="O69" s="195"/>
      <c r="P69" s="195"/>
      <c r="Q69" s="195"/>
      <c r="R69" s="230" t="n">
        <v>0</v>
      </c>
      <c r="S69" s="195"/>
      <c r="T69" s="195"/>
      <c r="U69" s="195"/>
      <c r="V69" s="231" t="n">
        <v>-271646.85</v>
      </c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6"/>
      <c r="CA69" s="86"/>
      <c r="CB69" s="86"/>
      <c r="CC69" s="86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86"/>
      <c r="CO69" s="86"/>
      <c r="CP69" s="86"/>
      <c r="CQ69" s="86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6"/>
      <c r="FX69" s="86"/>
      <c r="FY69" s="86"/>
      <c r="FZ69" s="86"/>
      <c r="GA69" s="86"/>
      <c r="GB69" s="86"/>
      <c r="GC69" s="86"/>
      <c r="GD69" s="86"/>
      <c r="GE69" s="86"/>
      <c r="GF69" s="86"/>
      <c r="GG69" s="86"/>
      <c r="GH69" s="86"/>
      <c r="GI69" s="86"/>
      <c r="GJ69" s="86"/>
      <c r="GK69" s="86"/>
      <c r="GL69" s="86"/>
      <c r="GM69" s="86"/>
      <c r="GN69" s="86"/>
      <c r="GO69" s="86"/>
      <c r="GP69" s="86"/>
      <c r="GQ69" s="86"/>
      <c r="GR69" s="86"/>
      <c r="GS69" s="86"/>
      <c r="GT69" s="86"/>
      <c r="GU69" s="86"/>
      <c r="GV69" s="86"/>
      <c r="GW69" s="86"/>
      <c r="GX69" s="86"/>
      <c r="GY69" s="86"/>
      <c r="GZ69" s="86"/>
      <c r="HA69" s="86"/>
      <c r="HB69" s="86"/>
      <c r="HC69" s="86"/>
      <c r="HD69" s="86"/>
      <c r="HE69" s="86"/>
      <c r="HF69" s="86"/>
      <c r="HG69" s="86"/>
      <c r="HH69" s="86"/>
      <c r="HI69" s="86"/>
      <c r="HJ69" s="86"/>
      <c r="HK69" s="86"/>
      <c r="HL69" s="86"/>
      <c r="HM69" s="86"/>
      <c r="HN69" s="86"/>
      <c r="HO69" s="86"/>
      <c r="HP69" s="86"/>
      <c r="HQ69" s="86"/>
      <c r="HR69" s="86"/>
      <c r="HS69" s="86"/>
      <c r="HT69" s="86"/>
      <c r="HU69" s="86"/>
      <c r="HV69" s="86"/>
      <c r="HW69" s="86"/>
      <c r="HX69" s="86"/>
      <c r="HY69" s="86"/>
      <c r="HZ69" s="86"/>
      <c r="IA69" s="86"/>
      <c r="IB69" s="86"/>
      <c r="IC69" s="86"/>
      <c r="ID69" s="86"/>
      <c r="IE69" s="86"/>
      <c r="IF69" s="86"/>
      <c r="IG69" s="86"/>
      <c r="IH69" s="86"/>
      <c r="II69" s="86"/>
      <c r="IJ69" s="86"/>
      <c r="IK69" s="86"/>
      <c r="IL69" s="86"/>
      <c r="IM69" s="86"/>
      <c r="IN69" s="86"/>
      <c r="IO69" s="86"/>
      <c r="IP69" s="86"/>
      <c r="IQ69" s="86"/>
      <c r="IR69" s="86"/>
      <c r="IS69" s="86"/>
      <c r="IT69" s="86"/>
      <c r="IU69" s="86"/>
      <c r="IV69" s="86"/>
      <c r="IW69" s="86"/>
    </row>
    <row r="70" customFormat="false" ht="12" hidden="false" customHeight="false" outlineLevel="0" collapsed="false">
      <c r="A70" s="232" t="s">
        <v>145</v>
      </c>
      <c r="B70" s="227"/>
      <c r="C70" s="227"/>
      <c r="D70" s="228"/>
      <c r="E70" s="229"/>
      <c r="F70" s="221"/>
      <c r="G70" s="222"/>
      <c r="H70" s="224"/>
      <c r="I70" s="224"/>
      <c r="J70" s="195"/>
      <c r="K70" s="224"/>
      <c r="L70" s="195"/>
      <c r="M70" s="224"/>
      <c r="N70" s="195"/>
      <c r="O70" s="195"/>
      <c r="P70" s="195"/>
      <c r="Q70" s="195"/>
      <c r="R70" s="233" t="n">
        <f aca="false">SUM(R68:R69)</f>
        <v>474557.798903618</v>
      </c>
      <c r="S70" s="195"/>
      <c r="T70" s="195"/>
      <c r="U70" s="195"/>
      <c r="V70" s="234" t="n">
        <f aca="false">SUM(V68:V69)</f>
        <v>395746.110404906</v>
      </c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  <c r="EO70" s="69"/>
      <c r="EP70" s="69"/>
      <c r="EQ70" s="69"/>
      <c r="ER70" s="69"/>
      <c r="ES70" s="69"/>
      <c r="ET70" s="69"/>
      <c r="EU70" s="69"/>
      <c r="EV70" s="69"/>
      <c r="EW70" s="69"/>
      <c r="EX70" s="69"/>
      <c r="EY70" s="69"/>
      <c r="EZ70" s="69"/>
      <c r="FA70" s="69"/>
      <c r="FB70" s="69"/>
      <c r="FC70" s="69"/>
      <c r="FD70" s="69"/>
      <c r="FE70" s="69"/>
      <c r="FF70" s="69"/>
      <c r="FG70" s="69"/>
      <c r="FH70" s="69"/>
      <c r="FI70" s="69"/>
      <c r="FJ70" s="69"/>
      <c r="FK70" s="69"/>
      <c r="FL70" s="69"/>
      <c r="FM70" s="69"/>
      <c r="FN70" s="69"/>
      <c r="FO70" s="69"/>
      <c r="FP70" s="69"/>
      <c r="FQ70" s="69"/>
      <c r="FR70" s="69"/>
      <c r="FS70" s="69"/>
      <c r="FT70" s="69"/>
      <c r="FU70" s="69"/>
      <c r="FV70" s="69"/>
      <c r="FW70" s="69"/>
      <c r="FX70" s="69"/>
      <c r="FY70" s="69"/>
      <c r="FZ70" s="69"/>
      <c r="GA70" s="69"/>
      <c r="GB70" s="69"/>
      <c r="GC70" s="69"/>
      <c r="GD70" s="69"/>
      <c r="GE70" s="69"/>
      <c r="GF70" s="69"/>
      <c r="GG70" s="69"/>
      <c r="GH70" s="69"/>
      <c r="GI70" s="69"/>
      <c r="GJ70" s="69"/>
      <c r="GK70" s="69"/>
      <c r="GL70" s="69"/>
      <c r="GM70" s="69"/>
      <c r="GN70" s="69"/>
      <c r="GO70" s="69"/>
      <c r="GP70" s="69"/>
      <c r="GQ70" s="69"/>
      <c r="GR70" s="69"/>
      <c r="GS70" s="69"/>
      <c r="GT70" s="69"/>
      <c r="GU70" s="69"/>
      <c r="GV70" s="69"/>
      <c r="GW70" s="69"/>
      <c r="GX70" s="69"/>
      <c r="GY70" s="69"/>
      <c r="GZ70" s="69"/>
      <c r="HA70" s="69"/>
      <c r="HB70" s="69"/>
      <c r="HC70" s="69"/>
      <c r="HD70" s="69"/>
      <c r="HE70" s="69"/>
      <c r="HF70" s="69"/>
      <c r="HG70" s="69"/>
      <c r="HH70" s="69"/>
      <c r="HI70" s="69"/>
      <c r="HJ70" s="69"/>
      <c r="HK70" s="69"/>
      <c r="HL70" s="69"/>
      <c r="HM70" s="69"/>
      <c r="HN70" s="69"/>
      <c r="HO70" s="69"/>
      <c r="HP70" s="69"/>
      <c r="HQ70" s="69"/>
      <c r="HR70" s="69"/>
      <c r="HS70" s="69"/>
      <c r="HT70" s="69"/>
      <c r="HU70" s="69"/>
      <c r="HV70" s="69"/>
      <c r="HW70" s="69"/>
      <c r="HX70" s="69"/>
      <c r="HY70" s="69"/>
      <c r="HZ70" s="69"/>
      <c r="IA70" s="69"/>
      <c r="IB70" s="69"/>
      <c r="IC70" s="69"/>
      <c r="ID70" s="69"/>
      <c r="IE70" s="69"/>
      <c r="IF70" s="69"/>
      <c r="IG70" s="69"/>
      <c r="IH70" s="69"/>
      <c r="II70" s="69"/>
      <c r="IJ70" s="69"/>
      <c r="IK70" s="69"/>
      <c r="IL70" s="69"/>
      <c r="IM70" s="69"/>
      <c r="IN70" s="69"/>
      <c r="IO70" s="69"/>
      <c r="IP70" s="69"/>
      <c r="IQ70" s="69"/>
      <c r="IR70" s="69"/>
      <c r="IS70" s="69"/>
      <c r="IT70" s="69"/>
      <c r="IU70" s="69"/>
      <c r="IV70" s="69"/>
      <c r="IW70" s="69"/>
    </row>
    <row r="71" customFormat="false" ht="12" hidden="false" customHeight="false" outlineLevel="0" collapsed="false">
      <c r="A71" s="156"/>
      <c r="B71" s="157"/>
      <c r="C71" s="157"/>
      <c r="D71" s="158"/>
      <c r="E71" s="159"/>
      <c r="F71" s="160"/>
      <c r="G71" s="161"/>
      <c r="H71" s="162"/>
      <c r="I71" s="163"/>
      <c r="J71" s="163"/>
      <c r="K71" s="163"/>
      <c r="L71" s="164"/>
      <c r="M71" s="163"/>
      <c r="N71" s="165"/>
      <c r="O71" s="166"/>
      <c r="P71" s="161"/>
      <c r="Q71" s="161"/>
      <c r="R71" s="161"/>
      <c r="S71" s="165"/>
      <c r="T71" s="162"/>
      <c r="U71" s="162"/>
      <c r="V71" s="235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  <c r="EO71" s="69"/>
      <c r="EP71" s="69"/>
      <c r="EQ71" s="69"/>
      <c r="ER71" s="69"/>
      <c r="ES71" s="69"/>
      <c r="ET71" s="69"/>
      <c r="EU71" s="69"/>
      <c r="EV71" s="69"/>
      <c r="EW71" s="69"/>
      <c r="EX71" s="69"/>
      <c r="EY71" s="69"/>
      <c r="EZ71" s="69"/>
      <c r="FA71" s="69"/>
      <c r="FB71" s="69"/>
      <c r="FC71" s="69"/>
      <c r="FD71" s="69"/>
      <c r="FE71" s="69"/>
      <c r="FF71" s="69"/>
      <c r="FG71" s="69"/>
      <c r="FH71" s="69"/>
      <c r="FI71" s="69"/>
      <c r="FJ71" s="69"/>
      <c r="FK71" s="69"/>
      <c r="FL71" s="69"/>
      <c r="FM71" s="69"/>
      <c r="FN71" s="69"/>
      <c r="FO71" s="69"/>
      <c r="FP71" s="69"/>
      <c r="FQ71" s="69"/>
      <c r="FR71" s="69"/>
      <c r="FS71" s="69"/>
      <c r="FT71" s="69"/>
      <c r="FU71" s="69"/>
      <c r="FV71" s="69"/>
      <c r="FW71" s="69"/>
      <c r="FX71" s="69"/>
      <c r="FY71" s="69"/>
      <c r="FZ71" s="69"/>
      <c r="GA71" s="69"/>
      <c r="GB71" s="69"/>
      <c r="GC71" s="69"/>
      <c r="GD71" s="69"/>
      <c r="GE71" s="69"/>
      <c r="GF71" s="69"/>
      <c r="GG71" s="69"/>
      <c r="GH71" s="69"/>
      <c r="GI71" s="69"/>
      <c r="GJ71" s="69"/>
      <c r="GK71" s="69"/>
      <c r="GL71" s="69"/>
      <c r="GM71" s="69"/>
      <c r="GN71" s="69"/>
      <c r="GO71" s="69"/>
      <c r="GP71" s="69"/>
      <c r="GQ71" s="69"/>
      <c r="GR71" s="69"/>
      <c r="GS71" s="69"/>
      <c r="GT71" s="69"/>
      <c r="GU71" s="69"/>
      <c r="GV71" s="69"/>
      <c r="GW71" s="69"/>
      <c r="GX71" s="69"/>
      <c r="GY71" s="69"/>
      <c r="GZ71" s="69"/>
      <c r="HA71" s="69"/>
      <c r="HB71" s="69"/>
      <c r="HC71" s="69"/>
      <c r="HD71" s="69"/>
      <c r="HE71" s="69"/>
      <c r="HF71" s="69"/>
      <c r="HG71" s="69"/>
      <c r="HH71" s="69"/>
      <c r="HI71" s="69"/>
      <c r="HJ71" s="69"/>
      <c r="HK71" s="69"/>
      <c r="HL71" s="69"/>
      <c r="HM71" s="69"/>
      <c r="HN71" s="69"/>
      <c r="HO71" s="69"/>
      <c r="HP71" s="69"/>
      <c r="HQ71" s="69"/>
      <c r="HR71" s="69"/>
      <c r="HS71" s="69"/>
      <c r="HT71" s="69"/>
      <c r="HU71" s="69"/>
      <c r="HV71" s="69"/>
      <c r="HW71" s="69"/>
      <c r="HX71" s="69"/>
      <c r="HY71" s="69"/>
      <c r="HZ71" s="69"/>
      <c r="IA71" s="69"/>
      <c r="IB71" s="69"/>
      <c r="IC71" s="69"/>
      <c r="ID71" s="69"/>
      <c r="IE71" s="69"/>
      <c r="IF71" s="69"/>
      <c r="IG71" s="69"/>
      <c r="IH71" s="69"/>
      <c r="II71" s="69"/>
      <c r="IJ71" s="69"/>
      <c r="IK71" s="69"/>
      <c r="IL71" s="69"/>
      <c r="IM71" s="69"/>
      <c r="IN71" s="69"/>
      <c r="IO71" s="69"/>
      <c r="IP71" s="69"/>
      <c r="IQ71" s="69"/>
      <c r="IR71" s="69"/>
      <c r="IS71" s="69"/>
      <c r="IT71" s="69"/>
      <c r="IU71" s="69"/>
      <c r="IV71" s="69"/>
      <c r="IW71" s="69"/>
    </row>
    <row r="72" customFormat="false" ht="12.75" hidden="false" customHeight="false" outlineLevel="0" collapsed="false">
      <c r="A72" s="69"/>
      <c r="B72" s="148"/>
      <c r="C72" s="148"/>
      <c r="D72" s="78"/>
      <c r="E72" s="79"/>
      <c r="F72" s="80"/>
      <c r="G72" s="81"/>
      <c r="H72" s="84"/>
      <c r="I72" s="84"/>
      <c r="J72" s="84"/>
      <c r="K72" s="84"/>
      <c r="L72" s="82"/>
      <c r="M72" s="84"/>
      <c r="N72" s="79"/>
      <c r="O72" s="83"/>
      <c r="P72" s="5"/>
      <c r="Q72" s="5"/>
      <c r="R72" s="5"/>
      <c r="S72" s="5"/>
      <c r="T72" s="75"/>
      <c r="U72" s="75"/>
      <c r="V72" s="0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  <c r="EO72" s="69"/>
      <c r="EP72" s="69"/>
      <c r="EQ72" s="69"/>
      <c r="ER72" s="69"/>
      <c r="ES72" s="69"/>
      <c r="ET72" s="69"/>
      <c r="EU72" s="69"/>
      <c r="EV72" s="69"/>
      <c r="EW72" s="69"/>
      <c r="EX72" s="69"/>
      <c r="EY72" s="69"/>
      <c r="EZ72" s="69"/>
      <c r="FA72" s="69"/>
      <c r="FB72" s="69"/>
      <c r="FC72" s="69"/>
      <c r="FD72" s="69"/>
      <c r="FE72" s="69"/>
      <c r="FF72" s="69"/>
      <c r="FG72" s="69"/>
      <c r="FH72" s="69"/>
      <c r="FI72" s="69"/>
      <c r="FJ72" s="69"/>
      <c r="FK72" s="69"/>
      <c r="FL72" s="69"/>
      <c r="FM72" s="69"/>
      <c r="FN72" s="69"/>
      <c r="FO72" s="69"/>
      <c r="FP72" s="69"/>
      <c r="FQ72" s="69"/>
      <c r="FR72" s="69"/>
      <c r="FS72" s="69"/>
      <c r="FT72" s="69"/>
      <c r="FU72" s="69"/>
      <c r="FV72" s="69"/>
      <c r="FW72" s="69"/>
      <c r="FX72" s="69"/>
      <c r="FY72" s="69"/>
      <c r="FZ72" s="69"/>
      <c r="GA72" s="69"/>
      <c r="GB72" s="69"/>
      <c r="GC72" s="69"/>
      <c r="GD72" s="69"/>
      <c r="GE72" s="69"/>
      <c r="GF72" s="69"/>
      <c r="GG72" s="69"/>
      <c r="GH72" s="69"/>
      <c r="GI72" s="69"/>
      <c r="GJ72" s="69"/>
      <c r="GK72" s="69"/>
      <c r="GL72" s="69"/>
      <c r="GM72" s="69"/>
      <c r="GN72" s="69"/>
      <c r="GO72" s="69"/>
      <c r="GP72" s="69"/>
      <c r="GQ72" s="69"/>
      <c r="GR72" s="69"/>
      <c r="GS72" s="69"/>
      <c r="GT72" s="69"/>
      <c r="GU72" s="69"/>
      <c r="GV72" s="69"/>
      <c r="GW72" s="69"/>
      <c r="GX72" s="69"/>
      <c r="GY72" s="69"/>
      <c r="GZ72" s="69"/>
      <c r="HA72" s="69"/>
      <c r="HB72" s="69"/>
      <c r="HC72" s="69"/>
      <c r="HD72" s="69"/>
      <c r="HE72" s="69"/>
      <c r="HF72" s="69"/>
      <c r="HG72" s="69"/>
      <c r="HH72" s="69"/>
      <c r="HI72" s="69"/>
      <c r="HJ72" s="69"/>
      <c r="HK72" s="69"/>
      <c r="HL72" s="69"/>
      <c r="HM72" s="69"/>
      <c r="HN72" s="69"/>
      <c r="HO72" s="69"/>
      <c r="HP72" s="69"/>
      <c r="HQ72" s="69"/>
      <c r="HR72" s="69"/>
      <c r="HS72" s="69"/>
      <c r="HT72" s="69"/>
      <c r="HU72" s="69"/>
      <c r="HV72" s="69"/>
      <c r="HW72" s="69"/>
      <c r="HX72" s="69"/>
      <c r="HY72" s="69"/>
      <c r="HZ72" s="69"/>
      <c r="IA72" s="69"/>
      <c r="IB72" s="69"/>
      <c r="IC72" s="69"/>
      <c r="ID72" s="69"/>
      <c r="IE72" s="69"/>
      <c r="IF72" s="69"/>
      <c r="IG72" s="69"/>
      <c r="IH72" s="69"/>
      <c r="II72" s="69"/>
      <c r="IJ72" s="69"/>
      <c r="IK72" s="69"/>
      <c r="IL72" s="69"/>
      <c r="IM72" s="69"/>
      <c r="IN72" s="69"/>
      <c r="IO72" s="69"/>
      <c r="IP72" s="69"/>
      <c r="IQ72" s="69"/>
      <c r="IR72" s="69"/>
      <c r="IS72" s="69"/>
      <c r="IT72" s="69"/>
      <c r="IU72" s="69"/>
      <c r="IV72" s="69"/>
      <c r="IW72" s="69"/>
    </row>
    <row r="73" customFormat="false" ht="12.75" hidden="false" customHeight="false" outlineLevel="0" collapsed="false">
      <c r="A73" s="69"/>
      <c r="B73" s="77"/>
      <c r="C73" s="77"/>
      <c r="D73" s="78"/>
      <c r="E73" s="139" t="s">
        <v>134</v>
      </c>
      <c r="F73" s="5"/>
      <c r="G73" s="139" t="n">
        <f aca="false">R49+R51+R53+R55</f>
        <v>506364.334872233</v>
      </c>
      <c r="H73" s="75"/>
      <c r="I73" s="75" t="n">
        <f aca="false">I49+I51+I53+I55</f>
        <v>326562.478080138</v>
      </c>
      <c r="J73" s="89"/>
      <c r="K73" s="89"/>
      <c r="L73" s="90"/>
      <c r="M73" s="89"/>
      <c r="N73" s="169"/>
      <c r="P73" s="69"/>
      <c r="Q73" s="69"/>
      <c r="R73" s="69"/>
      <c r="S73" s="5"/>
      <c r="T73" s="75"/>
      <c r="U73" s="75"/>
      <c r="V73" s="0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  <c r="EO73" s="69"/>
      <c r="EP73" s="69"/>
      <c r="EQ73" s="69"/>
      <c r="ER73" s="69"/>
      <c r="ES73" s="69"/>
      <c r="ET73" s="69"/>
      <c r="EU73" s="69"/>
      <c r="EV73" s="69"/>
      <c r="EW73" s="69"/>
      <c r="EX73" s="69"/>
      <c r="EY73" s="69"/>
      <c r="EZ73" s="69"/>
      <c r="FA73" s="69"/>
      <c r="FB73" s="69"/>
      <c r="FC73" s="69"/>
      <c r="FD73" s="69"/>
      <c r="FE73" s="69"/>
      <c r="FF73" s="69"/>
      <c r="FG73" s="69"/>
      <c r="FH73" s="69"/>
      <c r="FI73" s="69"/>
      <c r="FJ73" s="69"/>
      <c r="FK73" s="69"/>
      <c r="FL73" s="69"/>
      <c r="FM73" s="69"/>
      <c r="FN73" s="69"/>
      <c r="FO73" s="69"/>
      <c r="FP73" s="69"/>
      <c r="FQ73" s="69"/>
      <c r="FR73" s="69"/>
      <c r="FS73" s="69"/>
      <c r="FT73" s="69"/>
      <c r="FU73" s="69"/>
      <c r="FV73" s="69"/>
      <c r="FW73" s="69"/>
      <c r="FX73" s="69"/>
      <c r="FY73" s="69"/>
      <c r="FZ73" s="69"/>
      <c r="GA73" s="69"/>
      <c r="GB73" s="69"/>
      <c r="GC73" s="69"/>
      <c r="GD73" s="69"/>
      <c r="GE73" s="69"/>
      <c r="GF73" s="69"/>
      <c r="GG73" s="69"/>
      <c r="GH73" s="69"/>
      <c r="GI73" s="69"/>
      <c r="GJ73" s="69"/>
      <c r="GK73" s="69"/>
      <c r="GL73" s="69"/>
      <c r="GM73" s="69"/>
      <c r="GN73" s="69"/>
      <c r="GO73" s="69"/>
      <c r="GP73" s="69"/>
      <c r="GQ73" s="69"/>
      <c r="GR73" s="69"/>
      <c r="GS73" s="69"/>
      <c r="GT73" s="69"/>
      <c r="GU73" s="69"/>
      <c r="GV73" s="69"/>
      <c r="GW73" s="69"/>
      <c r="GX73" s="69"/>
      <c r="GY73" s="69"/>
      <c r="GZ73" s="69"/>
      <c r="HA73" s="69"/>
      <c r="HB73" s="69"/>
      <c r="HC73" s="69"/>
      <c r="HD73" s="69"/>
      <c r="HE73" s="69"/>
      <c r="HF73" s="69"/>
      <c r="HG73" s="69"/>
      <c r="HH73" s="69"/>
      <c r="HI73" s="69"/>
      <c r="HJ73" s="69"/>
      <c r="HK73" s="69"/>
      <c r="HL73" s="69"/>
      <c r="HM73" s="69"/>
      <c r="HN73" s="69"/>
      <c r="HO73" s="69"/>
      <c r="HP73" s="69"/>
      <c r="HQ73" s="69"/>
      <c r="HR73" s="69"/>
      <c r="HS73" s="69"/>
      <c r="HT73" s="69"/>
      <c r="HU73" s="69"/>
      <c r="HV73" s="69"/>
      <c r="HW73" s="69"/>
      <c r="HX73" s="69"/>
      <c r="HY73" s="69"/>
      <c r="HZ73" s="69"/>
      <c r="IA73" s="69"/>
      <c r="IB73" s="69"/>
      <c r="IC73" s="69"/>
      <c r="ID73" s="69"/>
      <c r="IE73" s="69"/>
      <c r="IF73" s="69"/>
      <c r="IG73" s="69"/>
      <c r="IH73" s="69"/>
      <c r="II73" s="69"/>
      <c r="IJ73" s="69"/>
      <c r="IK73" s="69"/>
      <c r="IL73" s="69"/>
      <c r="IM73" s="69"/>
      <c r="IN73" s="69"/>
      <c r="IO73" s="69"/>
      <c r="IP73" s="69"/>
      <c r="IQ73" s="69"/>
      <c r="IR73" s="69"/>
      <c r="IS73" s="69"/>
      <c r="IT73" s="69"/>
      <c r="IU73" s="69"/>
      <c r="IV73" s="69"/>
      <c r="IW73" s="69"/>
    </row>
    <row r="74" customFormat="false" ht="12.75" hidden="false" customHeight="false" outlineLevel="0" collapsed="false">
      <c r="A74" s="76"/>
      <c r="B74" s="77"/>
      <c r="C74" s="77"/>
      <c r="D74" s="78"/>
      <c r="E74" s="5" t="s">
        <v>135</v>
      </c>
      <c r="F74" s="5"/>
      <c r="G74" s="139"/>
      <c r="H74" s="75"/>
      <c r="I74" s="211" t="n">
        <f aca="false">I57+I59+I61+I65</f>
        <v>284634.560617169</v>
      </c>
      <c r="J74" s="82"/>
      <c r="K74" s="82"/>
      <c r="L74" s="82"/>
      <c r="M74" s="69"/>
      <c r="N74" s="69"/>
      <c r="P74" s="69"/>
      <c r="Q74" s="69"/>
      <c r="R74" s="69"/>
      <c r="S74" s="5"/>
      <c r="T74" s="75"/>
      <c r="U74" s="75"/>
      <c r="V74" s="0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  <c r="DU74" s="69"/>
      <c r="DV74" s="69"/>
      <c r="DW74" s="69"/>
      <c r="DX74" s="69"/>
      <c r="DY74" s="69"/>
      <c r="DZ74" s="69"/>
      <c r="EA74" s="69"/>
      <c r="EB74" s="69"/>
      <c r="EC74" s="69"/>
      <c r="ED74" s="69"/>
      <c r="EE74" s="69"/>
      <c r="EF74" s="69"/>
      <c r="EG74" s="69"/>
      <c r="EH74" s="69"/>
      <c r="EI74" s="69"/>
      <c r="EJ74" s="69"/>
      <c r="EK74" s="69"/>
      <c r="EL74" s="69"/>
      <c r="EM74" s="69"/>
      <c r="EN74" s="69"/>
      <c r="EO74" s="69"/>
      <c r="EP74" s="69"/>
      <c r="EQ74" s="69"/>
      <c r="ER74" s="69"/>
      <c r="ES74" s="69"/>
      <c r="ET74" s="69"/>
      <c r="EU74" s="69"/>
      <c r="EV74" s="69"/>
      <c r="EW74" s="69"/>
      <c r="EX74" s="69"/>
      <c r="EY74" s="69"/>
      <c r="EZ74" s="69"/>
      <c r="FA74" s="69"/>
      <c r="FB74" s="69"/>
      <c r="FC74" s="69"/>
      <c r="FD74" s="69"/>
      <c r="FE74" s="69"/>
      <c r="FF74" s="69"/>
      <c r="FG74" s="69"/>
      <c r="FH74" s="69"/>
      <c r="FI74" s="69"/>
      <c r="FJ74" s="69"/>
      <c r="FK74" s="69"/>
      <c r="FL74" s="69"/>
      <c r="FM74" s="69"/>
      <c r="FN74" s="69"/>
      <c r="FO74" s="69"/>
      <c r="FP74" s="69"/>
      <c r="FQ74" s="69"/>
      <c r="FR74" s="69"/>
      <c r="FS74" s="69"/>
      <c r="FT74" s="69"/>
      <c r="FU74" s="69"/>
      <c r="FV74" s="69"/>
      <c r="FW74" s="69"/>
      <c r="FX74" s="69"/>
      <c r="FY74" s="69"/>
      <c r="FZ74" s="69"/>
      <c r="GA74" s="69"/>
      <c r="GB74" s="69"/>
      <c r="GC74" s="69"/>
      <c r="GD74" s="69"/>
      <c r="GE74" s="69"/>
      <c r="GF74" s="69"/>
      <c r="GG74" s="69"/>
      <c r="GH74" s="69"/>
      <c r="GI74" s="69"/>
      <c r="GJ74" s="69"/>
      <c r="GK74" s="69"/>
      <c r="GL74" s="69"/>
      <c r="GM74" s="69"/>
      <c r="GN74" s="69"/>
      <c r="GO74" s="69"/>
      <c r="GP74" s="69"/>
      <c r="GQ74" s="69"/>
      <c r="GR74" s="69"/>
      <c r="GS74" s="69"/>
      <c r="GT74" s="69"/>
      <c r="GU74" s="69"/>
      <c r="GV74" s="69"/>
      <c r="GW74" s="69"/>
      <c r="GX74" s="69"/>
      <c r="GY74" s="69"/>
      <c r="GZ74" s="69"/>
      <c r="HA74" s="69"/>
      <c r="HB74" s="69"/>
      <c r="HC74" s="69"/>
      <c r="HD74" s="69"/>
      <c r="HE74" s="69"/>
      <c r="HF74" s="69"/>
      <c r="HG74" s="69"/>
      <c r="HH74" s="69"/>
      <c r="HI74" s="69"/>
      <c r="HJ74" s="69"/>
      <c r="HK74" s="69"/>
      <c r="HL74" s="69"/>
      <c r="HM74" s="69"/>
      <c r="HN74" s="69"/>
      <c r="HO74" s="69"/>
      <c r="HP74" s="69"/>
      <c r="HQ74" s="69"/>
      <c r="HR74" s="69"/>
      <c r="HS74" s="69"/>
      <c r="HT74" s="69"/>
      <c r="HU74" s="69"/>
      <c r="HV74" s="69"/>
      <c r="HW74" s="69"/>
      <c r="HX74" s="69"/>
      <c r="HY74" s="69"/>
      <c r="HZ74" s="69"/>
      <c r="IA74" s="69"/>
      <c r="IB74" s="69"/>
      <c r="IC74" s="69"/>
      <c r="ID74" s="69"/>
      <c r="IE74" s="69"/>
      <c r="IF74" s="69"/>
      <c r="IG74" s="69"/>
      <c r="IH74" s="69"/>
      <c r="II74" s="69"/>
      <c r="IJ74" s="69"/>
      <c r="IK74" s="69"/>
      <c r="IL74" s="69"/>
      <c r="IM74" s="69"/>
      <c r="IN74" s="69"/>
      <c r="IO74" s="69"/>
      <c r="IP74" s="69"/>
      <c r="IQ74" s="69"/>
      <c r="IR74" s="69"/>
      <c r="IS74" s="69"/>
      <c r="IT74" s="69"/>
      <c r="IU74" s="69"/>
      <c r="IV74" s="69"/>
      <c r="IW74" s="69"/>
    </row>
    <row r="75" customFormat="false" ht="13.5" hidden="false" customHeight="false" outlineLevel="0" collapsed="false">
      <c r="A75" s="76"/>
      <c r="B75" s="77"/>
      <c r="C75" s="77"/>
      <c r="D75" s="78"/>
      <c r="E75" s="170" t="s">
        <v>146</v>
      </c>
      <c r="F75" s="170"/>
      <c r="G75" s="82"/>
      <c r="H75" s="84"/>
      <c r="I75" s="236" t="n">
        <f aca="false">SUM(I73:I74)</f>
        <v>611197.038697307</v>
      </c>
      <c r="J75" s="82"/>
      <c r="K75" s="82"/>
      <c r="L75" s="82"/>
      <c r="M75" s="69"/>
      <c r="N75" s="69"/>
      <c r="O75" s="109"/>
      <c r="P75" s="69"/>
      <c r="Q75" s="69"/>
      <c r="R75" s="69"/>
      <c r="S75" s="5"/>
      <c r="T75" s="75"/>
      <c r="U75" s="75"/>
      <c r="V75" s="0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  <c r="EO75" s="69"/>
      <c r="EP75" s="69"/>
      <c r="EQ75" s="69"/>
      <c r="ER75" s="69"/>
      <c r="ES75" s="69"/>
      <c r="ET75" s="69"/>
      <c r="EU75" s="69"/>
      <c r="EV75" s="69"/>
      <c r="EW75" s="69"/>
      <c r="EX75" s="69"/>
      <c r="EY75" s="69"/>
      <c r="EZ75" s="69"/>
      <c r="FA75" s="69"/>
      <c r="FB75" s="69"/>
      <c r="FC75" s="69"/>
      <c r="FD75" s="69"/>
      <c r="FE75" s="69"/>
      <c r="FF75" s="69"/>
      <c r="FG75" s="69"/>
      <c r="FH75" s="69"/>
      <c r="FI75" s="69"/>
      <c r="FJ75" s="69"/>
      <c r="FK75" s="69"/>
      <c r="FL75" s="69"/>
      <c r="FM75" s="69"/>
      <c r="FN75" s="69"/>
      <c r="FO75" s="69"/>
      <c r="FP75" s="69"/>
      <c r="FQ75" s="69"/>
      <c r="FR75" s="69"/>
      <c r="FS75" s="69"/>
      <c r="FT75" s="69"/>
      <c r="FU75" s="69"/>
      <c r="FV75" s="69"/>
      <c r="FW75" s="69"/>
      <c r="FX75" s="69"/>
      <c r="FY75" s="69"/>
      <c r="FZ75" s="69"/>
      <c r="GA75" s="69"/>
      <c r="GB75" s="69"/>
      <c r="GC75" s="69"/>
      <c r="GD75" s="69"/>
      <c r="GE75" s="69"/>
      <c r="GF75" s="69"/>
      <c r="GG75" s="69"/>
      <c r="GH75" s="69"/>
      <c r="GI75" s="69"/>
      <c r="GJ75" s="69"/>
      <c r="GK75" s="69"/>
      <c r="GL75" s="69"/>
      <c r="GM75" s="69"/>
      <c r="GN75" s="69"/>
      <c r="GO75" s="69"/>
      <c r="GP75" s="69"/>
      <c r="GQ75" s="69"/>
      <c r="GR75" s="69"/>
      <c r="GS75" s="69"/>
      <c r="GT75" s="69"/>
      <c r="GU75" s="69"/>
      <c r="GV75" s="69"/>
      <c r="GW75" s="69"/>
      <c r="GX75" s="69"/>
      <c r="GY75" s="69"/>
      <c r="GZ75" s="69"/>
      <c r="HA75" s="69"/>
      <c r="HB75" s="69"/>
      <c r="HC75" s="69"/>
      <c r="HD75" s="69"/>
      <c r="HE75" s="69"/>
      <c r="HF75" s="69"/>
      <c r="HG75" s="69"/>
      <c r="HH75" s="69"/>
      <c r="HI75" s="69"/>
      <c r="HJ75" s="69"/>
      <c r="HK75" s="69"/>
      <c r="HL75" s="69"/>
      <c r="HM75" s="69"/>
      <c r="HN75" s="69"/>
      <c r="HO75" s="69"/>
      <c r="HP75" s="69"/>
      <c r="HQ75" s="69"/>
      <c r="HR75" s="69"/>
      <c r="HS75" s="69"/>
      <c r="HT75" s="69"/>
      <c r="HU75" s="69"/>
      <c r="HV75" s="69"/>
      <c r="HW75" s="69"/>
      <c r="HX75" s="69"/>
      <c r="HY75" s="69"/>
      <c r="HZ75" s="69"/>
      <c r="IA75" s="69"/>
      <c r="IB75" s="69"/>
      <c r="IC75" s="69"/>
      <c r="ID75" s="69"/>
      <c r="IE75" s="69"/>
      <c r="IF75" s="69"/>
      <c r="IG75" s="69"/>
      <c r="IH75" s="69"/>
      <c r="II75" s="69"/>
      <c r="IJ75" s="69"/>
      <c r="IK75" s="69"/>
      <c r="IL75" s="69"/>
      <c r="IM75" s="69"/>
      <c r="IN75" s="69"/>
      <c r="IO75" s="69"/>
      <c r="IP75" s="69"/>
      <c r="IQ75" s="69"/>
      <c r="IR75" s="69"/>
      <c r="IS75" s="69"/>
      <c r="IT75" s="69"/>
      <c r="IU75" s="69"/>
      <c r="IV75" s="69"/>
      <c r="IW75" s="69"/>
    </row>
    <row r="76" customFormat="false" ht="13.5" hidden="false" customHeight="false" outlineLevel="0" collapsed="false">
      <c r="A76" s="76"/>
      <c r="B76" s="77"/>
      <c r="C76" s="77"/>
      <c r="D76" s="78"/>
      <c r="E76" s="170" t="s">
        <v>137</v>
      </c>
      <c r="F76" s="5"/>
      <c r="G76" s="139"/>
      <c r="H76" s="75"/>
      <c r="I76" s="82" t="n">
        <f aca="false">I75*0.9</f>
        <v>550077.334827576</v>
      </c>
      <c r="J76" s="82"/>
      <c r="K76" s="82"/>
      <c r="L76" s="82"/>
      <c r="M76" s="69"/>
      <c r="N76" s="69"/>
      <c r="P76" s="69"/>
      <c r="Q76" s="69"/>
      <c r="R76" s="69"/>
      <c r="S76" s="5"/>
      <c r="T76" s="75"/>
      <c r="U76" s="75"/>
      <c r="V76" s="75"/>
      <c r="W76" s="168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69"/>
      <c r="EO76" s="69"/>
      <c r="EP76" s="69"/>
      <c r="EQ76" s="69"/>
      <c r="ER76" s="69"/>
      <c r="ES76" s="69"/>
      <c r="ET76" s="69"/>
      <c r="EU76" s="69"/>
      <c r="EV76" s="69"/>
      <c r="EW76" s="69"/>
      <c r="EX76" s="69"/>
      <c r="EY76" s="69"/>
      <c r="EZ76" s="69"/>
      <c r="FA76" s="69"/>
      <c r="FB76" s="69"/>
      <c r="FC76" s="69"/>
      <c r="FD76" s="69"/>
      <c r="FE76" s="69"/>
      <c r="FF76" s="69"/>
      <c r="FG76" s="69"/>
      <c r="FH76" s="69"/>
      <c r="FI76" s="69"/>
      <c r="FJ76" s="69"/>
      <c r="FK76" s="69"/>
      <c r="FL76" s="69"/>
      <c r="FM76" s="69"/>
      <c r="FN76" s="69"/>
      <c r="FO76" s="69"/>
      <c r="FP76" s="69"/>
      <c r="FQ76" s="69"/>
      <c r="FR76" s="69"/>
      <c r="FS76" s="69"/>
      <c r="FT76" s="69"/>
      <c r="FU76" s="69"/>
      <c r="FV76" s="69"/>
      <c r="FW76" s="69"/>
      <c r="FX76" s="69"/>
      <c r="FY76" s="69"/>
      <c r="FZ76" s="69"/>
      <c r="GA76" s="69"/>
      <c r="GB76" s="69"/>
      <c r="GC76" s="69"/>
      <c r="GD76" s="69"/>
      <c r="GE76" s="69"/>
      <c r="GF76" s="69"/>
      <c r="GG76" s="69"/>
      <c r="GH76" s="69"/>
      <c r="GI76" s="69"/>
      <c r="GJ76" s="69"/>
      <c r="GK76" s="69"/>
      <c r="GL76" s="69"/>
      <c r="GM76" s="69"/>
      <c r="GN76" s="69"/>
      <c r="GO76" s="69"/>
      <c r="GP76" s="69"/>
      <c r="GQ76" s="69"/>
      <c r="GR76" s="69"/>
      <c r="GS76" s="69"/>
      <c r="GT76" s="69"/>
      <c r="GU76" s="69"/>
      <c r="GV76" s="69"/>
      <c r="GW76" s="69"/>
      <c r="GX76" s="69"/>
      <c r="GY76" s="69"/>
      <c r="GZ76" s="69"/>
      <c r="HA76" s="69"/>
      <c r="HB76" s="69"/>
      <c r="HC76" s="69"/>
      <c r="HD76" s="69"/>
      <c r="HE76" s="69"/>
      <c r="HF76" s="69"/>
      <c r="HG76" s="69"/>
      <c r="HH76" s="69"/>
      <c r="HI76" s="69"/>
      <c r="HJ76" s="69"/>
      <c r="HK76" s="69"/>
      <c r="HL76" s="69"/>
      <c r="HM76" s="69"/>
      <c r="HN76" s="69"/>
      <c r="HO76" s="69"/>
      <c r="HP76" s="69"/>
      <c r="HQ76" s="69"/>
      <c r="HR76" s="69"/>
      <c r="HS76" s="69"/>
      <c r="HT76" s="69"/>
      <c r="HU76" s="69"/>
      <c r="HV76" s="69"/>
      <c r="HW76" s="69"/>
      <c r="HX76" s="69"/>
      <c r="HY76" s="69"/>
      <c r="HZ76" s="69"/>
      <c r="IA76" s="69"/>
      <c r="IB76" s="69"/>
      <c r="IC76" s="69"/>
      <c r="ID76" s="69"/>
      <c r="IE76" s="69"/>
      <c r="IF76" s="69"/>
      <c r="IG76" s="69"/>
      <c r="IH76" s="69"/>
      <c r="II76" s="69"/>
      <c r="IJ76" s="69"/>
      <c r="IK76" s="69"/>
      <c r="IL76" s="69"/>
      <c r="IM76" s="69"/>
      <c r="IN76" s="69"/>
      <c r="IO76" s="69"/>
      <c r="IP76" s="69"/>
      <c r="IQ76" s="69"/>
      <c r="IR76" s="69"/>
      <c r="IS76" s="69"/>
      <c r="IT76" s="69"/>
      <c r="IU76" s="69"/>
      <c r="IV76" s="69"/>
      <c r="IW76" s="69"/>
    </row>
    <row r="77" customFormat="false" ht="12.75" hidden="false" customHeight="false" outlineLevel="0" collapsed="false">
      <c r="A77" s="76"/>
      <c r="B77" s="77"/>
      <c r="C77" s="77"/>
      <c r="D77" s="78"/>
      <c r="E77" s="170" t="s">
        <v>147</v>
      </c>
      <c r="F77" s="5"/>
      <c r="G77" s="139"/>
      <c r="H77" s="75"/>
      <c r="I77" s="82" t="n">
        <f aca="false">I75*0.1</f>
        <v>61119.7038697307</v>
      </c>
      <c r="J77" s="82"/>
      <c r="K77" s="82"/>
      <c r="L77" s="82"/>
      <c r="M77" s="69"/>
      <c r="N77" s="69"/>
      <c r="P77" s="69"/>
      <c r="Q77" s="69"/>
      <c r="R77" s="69"/>
      <c r="S77" s="5"/>
      <c r="T77" s="75"/>
      <c r="U77" s="75"/>
      <c r="V77" s="0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  <c r="EO77" s="69"/>
      <c r="EP77" s="69"/>
      <c r="EQ77" s="69"/>
      <c r="ER77" s="69"/>
      <c r="ES77" s="69"/>
      <c r="ET77" s="69"/>
      <c r="EU77" s="69"/>
      <c r="EV77" s="69"/>
      <c r="EW77" s="69"/>
      <c r="EX77" s="69"/>
      <c r="EY77" s="69"/>
      <c r="EZ77" s="69"/>
      <c r="FA77" s="69"/>
      <c r="FB77" s="69"/>
      <c r="FC77" s="69"/>
      <c r="FD77" s="69"/>
      <c r="FE77" s="69"/>
      <c r="FF77" s="69"/>
      <c r="FG77" s="69"/>
      <c r="FH77" s="69"/>
      <c r="FI77" s="69"/>
      <c r="FJ77" s="69"/>
      <c r="FK77" s="69"/>
      <c r="FL77" s="69"/>
      <c r="FM77" s="69"/>
      <c r="FN77" s="69"/>
      <c r="FO77" s="69"/>
      <c r="FP77" s="69"/>
      <c r="FQ77" s="69"/>
      <c r="FR77" s="69"/>
      <c r="FS77" s="69"/>
      <c r="FT77" s="69"/>
      <c r="FU77" s="69"/>
      <c r="FV77" s="69"/>
      <c r="FW77" s="69"/>
      <c r="FX77" s="69"/>
      <c r="FY77" s="69"/>
      <c r="FZ77" s="69"/>
      <c r="GA77" s="69"/>
      <c r="GB77" s="69"/>
      <c r="GC77" s="69"/>
      <c r="GD77" s="69"/>
      <c r="GE77" s="69"/>
      <c r="GF77" s="69"/>
      <c r="GG77" s="69"/>
      <c r="GH77" s="69"/>
      <c r="GI77" s="69"/>
      <c r="GJ77" s="69"/>
      <c r="GK77" s="69"/>
      <c r="GL77" s="69"/>
      <c r="GM77" s="69"/>
      <c r="GN77" s="69"/>
      <c r="GO77" s="69"/>
      <c r="GP77" s="69"/>
      <c r="GQ77" s="69"/>
      <c r="GR77" s="69"/>
      <c r="GS77" s="69"/>
      <c r="GT77" s="69"/>
      <c r="GU77" s="69"/>
      <c r="GV77" s="69"/>
      <c r="GW77" s="69"/>
      <c r="GX77" s="69"/>
      <c r="GY77" s="69"/>
      <c r="GZ77" s="69"/>
      <c r="HA77" s="69"/>
      <c r="HB77" s="69"/>
      <c r="HC77" s="69"/>
      <c r="HD77" s="69"/>
      <c r="HE77" s="69"/>
      <c r="HF77" s="69"/>
      <c r="HG77" s="69"/>
      <c r="HH77" s="69"/>
      <c r="HI77" s="69"/>
      <c r="HJ77" s="69"/>
      <c r="HK77" s="69"/>
      <c r="HL77" s="69"/>
      <c r="HM77" s="69"/>
      <c r="HN77" s="69"/>
      <c r="HO77" s="69"/>
      <c r="HP77" s="69"/>
      <c r="HQ77" s="69"/>
      <c r="HR77" s="69"/>
      <c r="HS77" s="69"/>
      <c r="HT77" s="69"/>
      <c r="HU77" s="69"/>
      <c r="HV77" s="69"/>
      <c r="HW77" s="69"/>
      <c r="HX77" s="69"/>
      <c r="HY77" s="69"/>
      <c r="HZ77" s="69"/>
      <c r="IA77" s="69"/>
      <c r="IB77" s="69"/>
      <c r="IC77" s="69"/>
      <c r="ID77" s="69"/>
      <c r="IE77" s="69"/>
      <c r="IF77" s="69"/>
      <c r="IG77" s="69"/>
      <c r="IH77" s="69"/>
      <c r="II77" s="69"/>
      <c r="IJ77" s="69"/>
      <c r="IK77" s="69"/>
      <c r="IL77" s="69"/>
      <c r="IM77" s="69"/>
      <c r="IN77" s="69"/>
      <c r="IO77" s="69"/>
      <c r="IP77" s="69"/>
      <c r="IQ77" s="69"/>
      <c r="IR77" s="69"/>
      <c r="IS77" s="69"/>
      <c r="IT77" s="69"/>
      <c r="IU77" s="69"/>
      <c r="IV77" s="69"/>
      <c r="IW77" s="69"/>
    </row>
    <row r="78" customFormat="false" ht="12.75" hidden="false" customHeight="false" outlineLevel="0" collapsed="false">
      <c r="A78" s="76"/>
      <c r="B78" s="77"/>
      <c r="C78" s="77"/>
      <c r="D78" s="78"/>
      <c r="E78" s="170"/>
      <c r="F78" s="5"/>
      <c r="G78" s="139"/>
      <c r="H78" s="75"/>
      <c r="I78" s="82"/>
      <c r="J78" s="82"/>
      <c r="K78" s="82"/>
      <c r="L78" s="82"/>
      <c r="M78" s="69"/>
      <c r="N78" s="69"/>
      <c r="P78" s="69"/>
      <c r="Q78" s="69"/>
      <c r="R78" s="69"/>
      <c r="S78" s="5"/>
      <c r="T78" s="75"/>
      <c r="U78" s="75"/>
      <c r="V78" s="0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  <c r="DU78" s="69"/>
      <c r="DV78" s="69"/>
      <c r="DW78" s="69"/>
      <c r="DX78" s="69"/>
      <c r="DY78" s="69"/>
      <c r="DZ78" s="69"/>
      <c r="EA78" s="69"/>
      <c r="EB78" s="69"/>
      <c r="EC78" s="69"/>
      <c r="ED78" s="69"/>
      <c r="EE78" s="69"/>
      <c r="EF78" s="69"/>
      <c r="EG78" s="69"/>
      <c r="EH78" s="69"/>
      <c r="EI78" s="69"/>
      <c r="EJ78" s="69"/>
      <c r="EK78" s="69"/>
      <c r="EL78" s="69"/>
      <c r="EM78" s="69"/>
      <c r="EN78" s="69"/>
      <c r="EO78" s="69"/>
      <c r="EP78" s="69"/>
      <c r="EQ78" s="69"/>
      <c r="ER78" s="69"/>
      <c r="ES78" s="69"/>
      <c r="ET78" s="69"/>
      <c r="EU78" s="69"/>
      <c r="EV78" s="69"/>
      <c r="EW78" s="69"/>
      <c r="EX78" s="69"/>
      <c r="EY78" s="69"/>
      <c r="EZ78" s="69"/>
      <c r="FA78" s="69"/>
      <c r="FB78" s="69"/>
      <c r="FC78" s="69"/>
      <c r="FD78" s="69"/>
      <c r="FE78" s="69"/>
      <c r="FF78" s="69"/>
      <c r="FG78" s="69"/>
      <c r="FH78" s="69"/>
      <c r="FI78" s="69"/>
      <c r="FJ78" s="69"/>
      <c r="FK78" s="69"/>
      <c r="FL78" s="69"/>
      <c r="FM78" s="69"/>
      <c r="FN78" s="69"/>
      <c r="FO78" s="69"/>
      <c r="FP78" s="69"/>
      <c r="FQ78" s="69"/>
      <c r="FR78" s="69"/>
      <c r="FS78" s="69"/>
      <c r="FT78" s="69"/>
      <c r="FU78" s="69"/>
      <c r="FV78" s="69"/>
      <c r="FW78" s="69"/>
      <c r="FX78" s="69"/>
      <c r="FY78" s="69"/>
      <c r="FZ78" s="69"/>
      <c r="GA78" s="69"/>
      <c r="GB78" s="69"/>
      <c r="GC78" s="69"/>
      <c r="GD78" s="69"/>
      <c r="GE78" s="69"/>
      <c r="GF78" s="69"/>
      <c r="GG78" s="69"/>
      <c r="GH78" s="69"/>
      <c r="GI78" s="69"/>
      <c r="GJ78" s="69"/>
      <c r="GK78" s="69"/>
      <c r="GL78" s="69"/>
      <c r="GM78" s="69"/>
      <c r="GN78" s="69"/>
      <c r="GO78" s="69"/>
      <c r="GP78" s="69"/>
      <c r="GQ78" s="69"/>
      <c r="GR78" s="69"/>
      <c r="GS78" s="69"/>
      <c r="GT78" s="69"/>
      <c r="GU78" s="69"/>
      <c r="GV78" s="69"/>
      <c r="GW78" s="69"/>
      <c r="GX78" s="69"/>
      <c r="GY78" s="69"/>
      <c r="GZ78" s="69"/>
      <c r="HA78" s="69"/>
      <c r="HB78" s="69"/>
      <c r="HC78" s="69"/>
      <c r="HD78" s="69"/>
      <c r="HE78" s="69"/>
      <c r="HF78" s="69"/>
      <c r="HG78" s="69"/>
      <c r="HH78" s="69"/>
      <c r="HI78" s="69"/>
      <c r="HJ78" s="69"/>
      <c r="HK78" s="69"/>
      <c r="HL78" s="69"/>
      <c r="HM78" s="69"/>
      <c r="HN78" s="69"/>
      <c r="HO78" s="69"/>
      <c r="HP78" s="69"/>
      <c r="HQ78" s="69"/>
      <c r="HR78" s="69"/>
      <c r="HS78" s="69"/>
      <c r="HT78" s="69"/>
      <c r="HU78" s="69"/>
      <c r="HV78" s="69"/>
      <c r="HW78" s="69"/>
      <c r="HX78" s="69"/>
      <c r="HY78" s="69"/>
      <c r="HZ78" s="69"/>
      <c r="IA78" s="69"/>
      <c r="IB78" s="69"/>
      <c r="IC78" s="69"/>
      <c r="ID78" s="69"/>
      <c r="IE78" s="69"/>
      <c r="IF78" s="69"/>
      <c r="IG78" s="69"/>
      <c r="IH78" s="69"/>
      <c r="II78" s="69"/>
      <c r="IJ78" s="69"/>
      <c r="IK78" s="69"/>
      <c r="IL78" s="69"/>
      <c r="IM78" s="69"/>
      <c r="IN78" s="69"/>
      <c r="IO78" s="69"/>
      <c r="IP78" s="69"/>
      <c r="IQ78" s="69"/>
      <c r="IR78" s="69"/>
      <c r="IS78" s="69"/>
      <c r="IT78" s="69"/>
      <c r="IU78" s="69"/>
      <c r="IV78" s="69"/>
      <c r="IW78" s="69"/>
    </row>
    <row r="79" customFormat="false" ht="13.5" hidden="false" customHeight="false" outlineLevel="0" collapsed="false">
      <c r="A79" s="69"/>
      <c r="B79" s="83"/>
      <c r="C79" s="83"/>
      <c r="D79" s="83"/>
      <c r="E79" s="69" t="s">
        <v>138</v>
      </c>
      <c r="F79" s="213" t="n">
        <f aca="false">-'Int Inc calc after WO'!P49/0.9</f>
        <v>83910.5954710651</v>
      </c>
      <c r="G79" s="83"/>
      <c r="H79" s="83"/>
      <c r="I79" s="237" t="n">
        <f aca="false">M49</f>
        <v>75519.5359239586</v>
      </c>
      <c r="J79" s="84"/>
      <c r="K79" s="84"/>
      <c r="L79" s="82"/>
      <c r="M79" s="214"/>
      <c r="N79" s="85"/>
      <c r="P79" s="5"/>
      <c r="Q79" s="5"/>
      <c r="R79" s="5"/>
      <c r="S79" s="5"/>
      <c r="T79" s="84"/>
      <c r="U79" s="84"/>
      <c r="V79" s="0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  <c r="DU79" s="69"/>
      <c r="DV79" s="69"/>
      <c r="DW79" s="69"/>
      <c r="DX79" s="69"/>
      <c r="DY79" s="69"/>
      <c r="DZ79" s="69"/>
      <c r="EA79" s="69"/>
      <c r="EB79" s="69"/>
      <c r="EC79" s="69"/>
      <c r="ED79" s="69"/>
      <c r="EE79" s="69"/>
      <c r="EF79" s="69"/>
      <c r="EG79" s="69"/>
      <c r="EH79" s="69"/>
      <c r="EI79" s="69"/>
      <c r="EJ79" s="69"/>
      <c r="EK79" s="69"/>
      <c r="EL79" s="69"/>
      <c r="EM79" s="69"/>
      <c r="EN79" s="69"/>
      <c r="EO79" s="69"/>
      <c r="EP79" s="69"/>
      <c r="EQ79" s="69"/>
      <c r="ER79" s="69"/>
      <c r="ES79" s="69"/>
      <c r="ET79" s="69"/>
      <c r="EU79" s="69"/>
      <c r="EV79" s="69"/>
      <c r="EW79" s="69"/>
      <c r="EX79" s="69"/>
      <c r="EY79" s="69"/>
      <c r="EZ79" s="69"/>
      <c r="FA79" s="69"/>
      <c r="FB79" s="69"/>
      <c r="FC79" s="69"/>
      <c r="FD79" s="69"/>
      <c r="FE79" s="69"/>
      <c r="FF79" s="69"/>
      <c r="FG79" s="69"/>
      <c r="FH79" s="69"/>
      <c r="FI79" s="69"/>
      <c r="FJ79" s="69"/>
      <c r="FK79" s="69"/>
      <c r="FL79" s="69"/>
      <c r="FM79" s="69"/>
      <c r="FN79" s="69"/>
      <c r="FO79" s="69"/>
      <c r="FP79" s="69"/>
      <c r="FQ79" s="69"/>
      <c r="FR79" s="69"/>
      <c r="FS79" s="69"/>
      <c r="FT79" s="69"/>
      <c r="FU79" s="69"/>
      <c r="FV79" s="69"/>
      <c r="FW79" s="69"/>
      <c r="FX79" s="69"/>
      <c r="FY79" s="69"/>
      <c r="FZ79" s="69"/>
      <c r="GA79" s="69"/>
      <c r="GB79" s="69"/>
      <c r="GC79" s="69"/>
      <c r="GD79" s="69"/>
      <c r="GE79" s="69"/>
      <c r="GF79" s="69"/>
      <c r="GG79" s="69"/>
      <c r="GH79" s="69"/>
      <c r="GI79" s="69"/>
      <c r="GJ79" s="69"/>
      <c r="GK79" s="69"/>
      <c r="GL79" s="69"/>
      <c r="GM79" s="69"/>
      <c r="GN79" s="69"/>
      <c r="GO79" s="69"/>
      <c r="GP79" s="69"/>
      <c r="GQ79" s="69"/>
      <c r="GR79" s="69"/>
      <c r="GS79" s="69"/>
      <c r="GT79" s="69"/>
      <c r="GU79" s="69"/>
      <c r="GV79" s="69"/>
      <c r="GW79" s="69"/>
      <c r="GX79" s="69"/>
      <c r="GY79" s="69"/>
      <c r="GZ79" s="69"/>
      <c r="HA79" s="69"/>
      <c r="HB79" s="69"/>
      <c r="HC79" s="69"/>
      <c r="HD79" s="69"/>
      <c r="HE79" s="69"/>
      <c r="HF79" s="69"/>
      <c r="HG79" s="69"/>
      <c r="HH79" s="69"/>
      <c r="HI79" s="69"/>
      <c r="HJ79" s="69"/>
      <c r="HK79" s="69"/>
      <c r="HL79" s="69"/>
      <c r="HM79" s="69"/>
      <c r="HN79" s="69"/>
      <c r="HO79" s="69"/>
      <c r="HP79" s="69"/>
      <c r="HQ79" s="69"/>
      <c r="HR79" s="69"/>
      <c r="HS79" s="69"/>
      <c r="HT79" s="69"/>
      <c r="HU79" s="69"/>
      <c r="HV79" s="69"/>
      <c r="HW79" s="69"/>
      <c r="HX79" s="69"/>
      <c r="HY79" s="69"/>
      <c r="HZ79" s="69"/>
      <c r="IA79" s="69"/>
      <c r="IB79" s="69"/>
      <c r="IC79" s="69"/>
      <c r="ID79" s="69"/>
      <c r="IE79" s="69"/>
      <c r="IF79" s="69"/>
      <c r="IG79" s="69"/>
      <c r="IH79" s="69"/>
      <c r="II79" s="69"/>
      <c r="IJ79" s="69"/>
      <c r="IK79" s="69"/>
      <c r="IL79" s="69"/>
      <c r="IM79" s="69"/>
      <c r="IN79" s="69"/>
      <c r="IO79" s="69"/>
      <c r="IP79" s="69"/>
      <c r="IQ79" s="69"/>
      <c r="IR79" s="69"/>
      <c r="IS79" s="69"/>
      <c r="IT79" s="69"/>
      <c r="IU79" s="69"/>
      <c r="IV79" s="69"/>
      <c r="IW79" s="69"/>
    </row>
    <row r="80" customFormat="false" ht="13.5" hidden="false" customHeight="false" outlineLevel="0" collapsed="false">
      <c r="A80" s="0"/>
      <c r="B80" s="0"/>
      <c r="C80" s="0"/>
      <c r="D80" s="0"/>
      <c r="E80" s="170" t="s">
        <v>147</v>
      </c>
      <c r="F80" s="83"/>
      <c r="G80" s="83"/>
      <c r="H80" s="83"/>
      <c r="I80" s="238" t="n">
        <f aca="false">K49</f>
        <v>8391.05954710652</v>
      </c>
      <c r="J80" s="84"/>
      <c r="K80" s="69"/>
      <c r="L80" s="86"/>
      <c r="M80" s="215"/>
      <c r="N80" s="87"/>
      <c r="P80" s="5"/>
      <c r="Q80" s="5"/>
      <c r="R80" s="5"/>
      <c r="S80" s="5"/>
      <c r="T80" s="84"/>
      <c r="U80" s="84"/>
      <c r="V80" s="0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69"/>
      <c r="EO80" s="69"/>
      <c r="EP80" s="69"/>
      <c r="EQ80" s="69"/>
      <c r="ER80" s="69"/>
      <c r="ES80" s="69"/>
      <c r="ET80" s="69"/>
      <c r="EU80" s="69"/>
      <c r="EV80" s="69"/>
      <c r="EW80" s="69"/>
      <c r="EX80" s="69"/>
      <c r="EY80" s="69"/>
      <c r="EZ80" s="69"/>
      <c r="FA80" s="69"/>
      <c r="FB80" s="69"/>
      <c r="FC80" s="69"/>
      <c r="FD80" s="69"/>
      <c r="FE80" s="69"/>
      <c r="FF80" s="69"/>
      <c r="FG80" s="69"/>
      <c r="FH80" s="69"/>
      <c r="FI80" s="69"/>
      <c r="FJ80" s="69"/>
      <c r="FK80" s="69"/>
      <c r="FL80" s="69"/>
      <c r="FM80" s="69"/>
      <c r="FN80" s="69"/>
      <c r="FO80" s="69"/>
      <c r="FP80" s="69"/>
      <c r="FQ80" s="69"/>
      <c r="FR80" s="69"/>
      <c r="FS80" s="69"/>
      <c r="FT80" s="69"/>
      <c r="FU80" s="69"/>
      <c r="FV80" s="69"/>
      <c r="FW80" s="69"/>
      <c r="FX80" s="69"/>
      <c r="FY80" s="69"/>
      <c r="FZ80" s="69"/>
      <c r="GA80" s="69"/>
      <c r="GB80" s="69"/>
      <c r="GC80" s="69"/>
      <c r="GD80" s="69"/>
      <c r="GE80" s="69"/>
      <c r="GF80" s="69"/>
      <c r="GG80" s="69"/>
      <c r="GH80" s="69"/>
      <c r="GI80" s="69"/>
      <c r="GJ80" s="69"/>
      <c r="GK80" s="69"/>
      <c r="GL80" s="69"/>
      <c r="GM80" s="69"/>
      <c r="GN80" s="69"/>
      <c r="GO80" s="69"/>
      <c r="GP80" s="69"/>
      <c r="GQ80" s="69"/>
      <c r="GR80" s="69"/>
      <c r="GS80" s="69"/>
      <c r="GT80" s="69"/>
      <c r="GU80" s="69"/>
      <c r="GV80" s="69"/>
      <c r="GW80" s="69"/>
      <c r="GX80" s="69"/>
      <c r="GY80" s="69"/>
      <c r="GZ80" s="69"/>
      <c r="HA80" s="69"/>
      <c r="HB80" s="69"/>
      <c r="HC80" s="69"/>
      <c r="HD80" s="69"/>
      <c r="HE80" s="69"/>
      <c r="HF80" s="69"/>
      <c r="HG80" s="69"/>
      <c r="HH80" s="69"/>
      <c r="HI80" s="69"/>
      <c r="HJ80" s="69"/>
      <c r="HK80" s="69"/>
      <c r="HL80" s="69"/>
      <c r="HM80" s="69"/>
      <c r="HN80" s="69"/>
      <c r="HO80" s="69"/>
      <c r="HP80" s="69"/>
      <c r="HQ80" s="69"/>
      <c r="HR80" s="69"/>
      <c r="HS80" s="69"/>
      <c r="HT80" s="69"/>
      <c r="HU80" s="69"/>
      <c r="HV80" s="69"/>
      <c r="HW80" s="69"/>
      <c r="HX80" s="69"/>
      <c r="HY80" s="69"/>
      <c r="HZ80" s="69"/>
      <c r="IA80" s="69"/>
      <c r="IB80" s="69"/>
      <c r="IC80" s="69"/>
      <c r="ID80" s="69"/>
      <c r="IE80" s="69"/>
      <c r="IF80" s="69"/>
      <c r="IG80" s="69"/>
      <c r="IH80" s="69"/>
      <c r="II80" s="69"/>
      <c r="IJ80" s="69"/>
      <c r="IK80" s="69"/>
      <c r="IL80" s="69"/>
      <c r="IM80" s="69"/>
      <c r="IN80" s="69"/>
      <c r="IO80" s="69"/>
      <c r="IP80" s="69"/>
      <c r="IQ80" s="69"/>
      <c r="IR80" s="69"/>
      <c r="IS80" s="69"/>
      <c r="IT80" s="69"/>
      <c r="IU80" s="69"/>
      <c r="IV80" s="69"/>
      <c r="IW80" s="69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83"/>
      <c r="G81" s="83"/>
      <c r="H81" s="83"/>
      <c r="I81" s="83"/>
      <c r="J81" s="82"/>
      <c r="K81" s="82"/>
      <c r="L81" s="82"/>
      <c r="M81" s="216"/>
      <c r="N81" s="87"/>
      <c r="P81" s="5"/>
      <c r="Q81" s="5"/>
      <c r="R81" s="5"/>
      <c r="S81" s="5"/>
      <c r="T81" s="84"/>
      <c r="U81" s="84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  <c r="DS81" s="69"/>
      <c r="DT81" s="69"/>
      <c r="DU81" s="69"/>
      <c r="DV81" s="69"/>
      <c r="DW81" s="69"/>
      <c r="DX81" s="69"/>
      <c r="DY81" s="69"/>
      <c r="DZ81" s="69"/>
      <c r="EA81" s="69"/>
      <c r="EB81" s="69"/>
      <c r="EC81" s="69"/>
      <c r="ED81" s="69"/>
      <c r="EE81" s="69"/>
      <c r="EF81" s="69"/>
      <c r="EG81" s="69"/>
      <c r="EH81" s="69"/>
      <c r="EI81" s="69"/>
      <c r="EJ81" s="69"/>
      <c r="EK81" s="69"/>
      <c r="EL81" s="69"/>
      <c r="EM81" s="69"/>
      <c r="EN81" s="69"/>
      <c r="EO81" s="69"/>
      <c r="EP81" s="69"/>
      <c r="EQ81" s="69"/>
      <c r="ER81" s="69"/>
      <c r="ES81" s="69"/>
      <c r="ET81" s="69"/>
      <c r="EU81" s="69"/>
      <c r="EV81" s="69"/>
      <c r="EW81" s="69"/>
      <c r="EX81" s="69"/>
      <c r="EY81" s="69"/>
      <c r="EZ81" s="69"/>
      <c r="FA81" s="69"/>
      <c r="FB81" s="69"/>
      <c r="FC81" s="69"/>
      <c r="FD81" s="69"/>
      <c r="FE81" s="69"/>
      <c r="FF81" s="69"/>
      <c r="FG81" s="69"/>
      <c r="FH81" s="69"/>
      <c r="FI81" s="69"/>
      <c r="FJ81" s="69"/>
      <c r="FK81" s="69"/>
      <c r="FL81" s="69"/>
      <c r="FM81" s="69"/>
      <c r="FN81" s="69"/>
      <c r="FO81" s="69"/>
      <c r="FP81" s="69"/>
      <c r="FQ81" s="69"/>
      <c r="FR81" s="69"/>
      <c r="FS81" s="69"/>
      <c r="FT81" s="69"/>
      <c r="FU81" s="69"/>
      <c r="FV81" s="69"/>
      <c r="FW81" s="69"/>
      <c r="FX81" s="69"/>
      <c r="FY81" s="69"/>
      <c r="FZ81" s="69"/>
      <c r="GA81" s="69"/>
      <c r="GB81" s="69"/>
      <c r="GC81" s="69"/>
      <c r="GD81" s="69"/>
      <c r="GE81" s="69"/>
      <c r="GF81" s="69"/>
      <c r="GG81" s="69"/>
      <c r="GH81" s="69"/>
      <c r="GI81" s="69"/>
      <c r="GJ81" s="69"/>
      <c r="GK81" s="69"/>
      <c r="GL81" s="69"/>
      <c r="GM81" s="69"/>
      <c r="GN81" s="69"/>
      <c r="GO81" s="69"/>
      <c r="GP81" s="69"/>
      <c r="GQ81" s="69"/>
      <c r="GR81" s="69"/>
      <c r="GS81" s="69"/>
      <c r="GT81" s="69"/>
      <c r="GU81" s="69"/>
      <c r="GV81" s="69"/>
      <c r="GW81" s="69"/>
      <c r="GX81" s="69"/>
      <c r="GY81" s="69"/>
      <c r="GZ81" s="69"/>
      <c r="HA81" s="69"/>
      <c r="HB81" s="69"/>
      <c r="HC81" s="69"/>
      <c r="HD81" s="69"/>
      <c r="HE81" s="69"/>
      <c r="HF81" s="69"/>
      <c r="HG81" s="69"/>
      <c r="HH81" s="69"/>
      <c r="HI81" s="69"/>
      <c r="HJ81" s="69"/>
      <c r="HK81" s="69"/>
      <c r="HL81" s="69"/>
      <c r="HM81" s="69"/>
      <c r="HN81" s="69"/>
      <c r="HO81" s="69"/>
      <c r="HP81" s="69"/>
      <c r="HQ81" s="69"/>
      <c r="HR81" s="69"/>
      <c r="HS81" s="69"/>
      <c r="HT81" s="69"/>
      <c r="HU81" s="69"/>
      <c r="HV81" s="69"/>
      <c r="HW81" s="69"/>
      <c r="HX81" s="69"/>
      <c r="HY81" s="69"/>
      <c r="HZ81" s="69"/>
      <c r="IA81" s="69"/>
      <c r="IB81" s="69"/>
      <c r="IC81" s="69"/>
      <c r="ID81" s="69"/>
      <c r="IE81" s="69"/>
      <c r="IF81" s="69"/>
      <c r="IG81" s="69"/>
      <c r="IH81" s="69"/>
      <c r="II81" s="69"/>
      <c r="IJ81" s="69"/>
      <c r="IK81" s="69"/>
      <c r="IL81" s="69"/>
      <c r="IM81" s="69"/>
      <c r="IN81" s="69"/>
      <c r="IO81" s="69"/>
      <c r="IP81" s="69"/>
      <c r="IQ81" s="69"/>
      <c r="IR81" s="69"/>
      <c r="IS81" s="69"/>
      <c r="IT81" s="69"/>
      <c r="IU81" s="69"/>
      <c r="IV81" s="69"/>
      <c r="IW81" s="69"/>
    </row>
    <row r="82" customFormat="false" ht="12.75" hidden="false" customHeight="false" outlineLevel="0" collapsed="false">
      <c r="A82" s="239" t="s">
        <v>148</v>
      </c>
      <c r="B82" s="240"/>
      <c r="C82" s="240"/>
      <c r="D82" s="240"/>
      <c r="E82" s="240" t="s">
        <v>149</v>
      </c>
      <c r="F82" s="140"/>
      <c r="G82" s="140"/>
      <c r="H82" s="140"/>
      <c r="I82" s="241" t="n">
        <f aca="false">I77-I80</f>
        <v>52728.6443226242</v>
      </c>
      <c r="J82" s="82"/>
      <c r="K82" s="82"/>
      <c r="L82" s="82"/>
      <c r="M82" s="82"/>
      <c r="N82" s="88"/>
      <c r="P82" s="5"/>
      <c r="Q82" s="5"/>
      <c r="R82" s="5"/>
      <c r="S82" s="5"/>
      <c r="T82" s="75"/>
      <c r="U82" s="75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69"/>
      <c r="EO82" s="69"/>
      <c r="EP82" s="69"/>
      <c r="EQ82" s="69"/>
      <c r="ER82" s="69"/>
      <c r="ES82" s="69"/>
      <c r="ET82" s="69"/>
      <c r="EU82" s="69"/>
      <c r="EV82" s="69"/>
      <c r="EW82" s="69"/>
      <c r="EX82" s="69"/>
      <c r="EY82" s="69"/>
      <c r="EZ82" s="69"/>
      <c r="FA82" s="69"/>
      <c r="FB82" s="69"/>
      <c r="FC82" s="69"/>
      <c r="FD82" s="69"/>
      <c r="FE82" s="69"/>
      <c r="FF82" s="69"/>
      <c r="FG82" s="69"/>
      <c r="FH82" s="69"/>
      <c r="FI82" s="69"/>
      <c r="FJ82" s="69"/>
      <c r="FK82" s="69"/>
      <c r="FL82" s="69"/>
      <c r="FM82" s="69"/>
      <c r="FN82" s="69"/>
      <c r="FO82" s="69"/>
      <c r="FP82" s="69"/>
      <c r="FQ82" s="69"/>
      <c r="FR82" s="69"/>
      <c r="FS82" s="69"/>
      <c r="FT82" s="69"/>
      <c r="FU82" s="69"/>
      <c r="FV82" s="69"/>
      <c r="FW82" s="69"/>
      <c r="FX82" s="69"/>
      <c r="FY82" s="69"/>
      <c r="FZ82" s="69"/>
      <c r="GA82" s="69"/>
      <c r="GB82" s="69"/>
      <c r="GC82" s="69"/>
      <c r="GD82" s="69"/>
      <c r="GE82" s="69"/>
      <c r="GF82" s="69"/>
      <c r="GG82" s="69"/>
      <c r="GH82" s="69"/>
      <c r="GI82" s="69"/>
      <c r="GJ82" s="69"/>
      <c r="GK82" s="69"/>
      <c r="GL82" s="69"/>
      <c r="GM82" s="69"/>
      <c r="GN82" s="69"/>
      <c r="GO82" s="69"/>
      <c r="GP82" s="69"/>
      <c r="GQ82" s="69"/>
      <c r="GR82" s="69"/>
      <c r="GS82" s="69"/>
      <c r="GT82" s="69"/>
      <c r="GU82" s="69"/>
      <c r="GV82" s="69"/>
      <c r="GW82" s="69"/>
      <c r="GX82" s="69"/>
      <c r="GY82" s="69"/>
      <c r="GZ82" s="69"/>
      <c r="HA82" s="69"/>
      <c r="HB82" s="69"/>
      <c r="HC82" s="69"/>
      <c r="HD82" s="69"/>
      <c r="HE82" s="69"/>
      <c r="HF82" s="69"/>
      <c r="HG82" s="69"/>
      <c r="HH82" s="69"/>
      <c r="HI82" s="69"/>
      <c r="HJ82" s="69"/>
      <c r="HK82" s="69"/>
      <c r="HL82" s="69"/>
      <c r="HM82" s="69"/>
      <c r="HN82" s="69"/>
      <c r="HO82" s="69"/>
      <c r="HP82" s="69"/>
      <c r="HQ82" s="69"/>
      <c r="HR82" s="69"/>
      <c r="HS82" s="69"/>
      <c r="HT82" s="69"/>
      <c r="HU82" s="69"/>
      <c r="HV82" s="69"/>
      <c r="HW82" s="69"/>
      <c r="HX82" s="69"/>
      <c r="HY82" s="69"/>
      <c r="HZ82" s="69"/>
      <c r="IA82" s="69"/>
      <c r="IB82" s="69"/>
      <c r="IC82" s="69"/>
      <c r="ID82" s="69"/>
      <c r="IE82" s="69"/>
      <c r="IF82" s="69"/>
      <c r="IG82" s="69"/>
      <c r="IH82" s="69"/>
      <c r="II82" s="69"/>
      <c r="IJ82" s="69"/>
      <c r="IK82" s="69"/>
      <c r="IL82" s="69"/>
      <c r="IM82" s="69"/>
      <c r="IN82" s="69"/>
      <c r="IO82" s="69"/>
      <c r="IP82" s="69"/>
      <c r="IQ82" s="69"/>
      <c r="IR82" s="69"/>
      <c r="IS82" s="69"/>
      <c r="IT82" s="69"/>
      <c r="IU82" s="69"/>
      <c r="IV82" s="69"/>
      <c r="IW82" s="69"/>
    </row>
    <row r="83" customFormat="false" ht="12.75" hidden="false" customHeight="false" outlineLevel="0" collapsed="false">
      <c r="A83" s="242" t="s">
        <v>150</v>
      </c>
      <c r="B83" s="243"/>
      <c r="C83" s="243"/>
      <c r="D83" s="243"/>
      <c r="E83" s="243" t="s">
        <v>151</v>
      </c>
      <c r="F83" s="146"/>
      <c r="G83" s="146"/>
      <c r="H83" s="146"/>
      <c r="I83" s="244" t="n">
        <f aca="false">I73-I49</f>
        <v>242651.882609073</v>
      </c>
      <c r="J83" s="82"/>
      <c r="K83" s="82"/>
      <c r="L83" s="82"/>
      <c r="M83" s="82"/>
      <c r="N83" s="88"/>
      <c r="P83" s="5"/>
      <c r="Q83" s="5"/>
      <c r="R83" s="5"/>
      <c r="S83" s="5"/>
      <c r="T83" s="75"/>
      <c r="U83" s="75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  <c r="DS83" s="69"/>
      <c r="DT83" s="69"/>
      <c r="DU83" s="69"/>
      <c r="DV83" s="69"/>
      <c r="DW83" s="69"/>
      <c r="DX83" s="69"/>
      <c r="DY83" s="69"/>
      <c r="DZ83" s="69"/>
      <c r="EA83" s="69"/>
      <c r="EB83" s="69"/>
      <c r="EC83" s="69"/>
      <c r="ED83" s="69"/>
      <c r="EE83" s="69"/>
      <c r="EF83" s="69"/>
      <c r="EG83" s="69"/>
      <c r="EH83" s="69"/>
      <c r="EI83" s="69"/>
      <c r="EJ83" s="69"/>
      <c r="EK83" s="69"/>
      <c r="EL83" s="69"/>
      <c r="EM83" s="69"/>
      <c r="EN83" s="69"/>
      <c r="EO83" s="69"/>
      <c r="EP83" s="69"/>
      <c r="EQ83" s="69"/>
      <c r="ER83" s="69"/>
      <c r="ES83" s="69"/>
      <c r="ET83" s="69"/>
      <c r="EU83" s="69"/>
      <c r="EV83" s="69"/>
      <c r="EW83" s="69"/>
      <c r="EX83" s="69"/>
      <c r="EY83" s="69"/>
      <c r="EZ83" s="69"/>
      <c r="FA83" s="69"/>
      <c r="FB83" s="69"/>
      <c r="FC83" s="69"/>
      <c r="FD83" s="69"/>
      <c r="FE83" s="69"/>
      <c r="FF83" s="69"/>
      <c r="FG83" s="69"/>
      <c r="FH83" s="69"/>
      <c r="FI83" s="69"/>
      <c r="FJ83" s="69"/>
      <c r="FK83" s="69"/>
      <c r="FL83" s="69"/>
      <c r="FM83" s="69"/>
      <c r="FN83" s="69"/>
      <c r="FO83" s="69"/>
      <c r="FP83" s="69"/>
      <c r="FQ83" s="69"/>
      <c r="FR83" s="69"/>
      <c r="FS83" s="69"/>
      <c r="FT83" s="69"/>
      <c r="FU83" s="69"/>
      <c r="FV83" s="69"/>
      <c r="FW83" s="69"/>
      <c r="FX83" s="69"/>
      <c r="FY83" s="69"/>
      <c r="FZ83" s="69"/>
      <c r="GA83" s="69"/>
      <c r="GB83" s="69"/>
      <c r="GC83" s="69"/>
      <c r="GD83" s="69"/>
      <c r="GE83" s="69"/>
      <c r="GF83" s="69"/>
      <c r="GG83" s="69"/>
      <c r="GH83" s="69"/>
      <c r="GI83" s="69"/>
      <c r="GJ83" s="69"/>
      <c r="GK83" s="69"/>
      <c r="GL83" s="69"/>
      <c r="GM83" s="69"/>
      <c r="GN83" s="69"/>
      <c r="GO83" s="69"/>
      <c r="GP83" s="69"/>
      <c r="GQ83" s="69"/>
      <c r="GR83" s="69"/>
      <c r="GS83" s="69"/>
      <c r="GT83" s="69"/>
      <c r="GU83" s="69"/>
      <c r="GV83" s="69"/>
      <c r="GW83" s="69"/>
      <c r="GX83" s="69"/>
      <c r="GY83" s="69"/>
      <c r="GZ83" s="69"/>
      <c r="HA83" s="69"/>
      <c r="HB83" s="69"/>
      <c r="HC83" s="69"/>
      <c r="HD83" s="69"/>
      <c r="HE83" s="69"/>
      <c r="HF83" s="69"/>
      <c r="HG83" s="69"/>
      <c r="HH83" s="69"/>
      <c r="HI83" s="69"/>
      <c r="HJ83" s="69"/>
      <c r="HK83" s="69"/>
      <c r="HL83" s="69"/>
      <c r="HM83" s="69"/>
      <c r="HN83" s="69"/>
      <c r="HO83" s="69"/>
      <c r="HP83" s="69"/>
      <c r="HQ83" s="69"/>
      <c r="HR83" s="69"/>
      <c r="HS83" s="69"/>
      <c r="HT83" s="69"/>
      <c r="HU83" s="69"/>
      <c r="HV83" s="69"/>
      <c r="HW83" s="69"/>
      <c r="HX83" s="69"/>
      <c r="HY83" s="69"/>
      <c r="HZ83" s="69"/>
      <c r="IA83" s="69"/>
      <c r="IB83" s="69"/>
      <c r="IC83" s="69"/>
      <c r="ID83" s="69"/>
      <c r="IE83" s="69"/>
      <c r="IF83" s="69"/>
      <c r="IG83" s="69"/>
      <c r="IH83" s="69"/>
      <c r="II83" s="69"/>
      <c r="IJ83" s="69"/>
      <c r="IK83" s="69"/>
      <c r="IL83" s="69"/>
      <c r="IM83" s="69"/>
      <c r="IN83" s="69"/>
      <c r="IO83" s="69"/>
      <c r="IP83" s="69"/>
      <c r="IQ83" s="69"/>
      <c r="IR83" s="69"/>
      <c r="IS83" s="69"/>
      <c r="IT83" s="69"/>
      <c r="IU83" s="69"/>
      <c r="IV83" s="69"/>
      <c r="IW83" s="69"/>
    </row>
    <row r="84" customFormat="false" ht="12.75" hidden="false" customHeight="false" outlineLevel="0" collapsed="false">
      <c r="A84" s="245" t="s">
        <v>152</v>
      </c>
      <c r="B84" s="246"/>
      <c r="C84" s="246"/>
      <c r="D84" s="246"/>
      <c r="E84" s="246" t="s">
        <v>153</v>
      </c>
      <c r="F84" s="133"/>
      <c r="G84" s="133"/>
      <c r="H84" s="133"/>
      <c r="I84" s="247" t="n">
        <f aca="false">I74</f>
        <v>284634.560617169</v>
      </c>
      <c r="J84" s="82"/>
      <c r="K84" s="82"/>
      <c r="L84" s="82"/>
      <c r="M84" s="82"/>
      <c r="N84" s="88"/>
      <c r="P84" s="5"/>
      <c r="Q84" s="5"/>
      <c r="R84" s="5"/>
      <c r="S84" s="5"/>
      <c r="T84" s="75"/>
      <c r="U84" s="75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69"/>
      <c r="EF84" s="69"/>
      <c r="EG84" s="69"/>
      <c r="EH84" s="69"/>
      <c r="EI84" s="69"/>
      <c r="EJ84" s="69"/>
      <c r="EK84" s="69"/>
      <c r="EL84" s="69"/>
      <c r="EM84" s="69"/>
      <c r="EN84" s="69"/>
      <c r="EO84" s="69"/>
      <c r="EP84" s="69"/>
      <c r="EQ84" s="69"/>
      <c r="ER84" s="69"/>
      <c r="ES84" s="69"/>
      <c r="ET84" s="69"/>
      <c r="EU84" s="69"/>
      <c r="EV84" s="69"/>
      <c r="EW84" s="69"/>
      <c r="EX84" s="69"/>
      <c r="EY84" s="69"/>
      <c r="EZ84" s="69"/>
      <c r="FA84" s="69"/>
      <c r="FB84" s="69"/>
      <c r="FC84" s="69"/>
      <c r="FD84" s="69"/>
      <c r="FE84" s="69"/>
      <c r="FF84" s="69"/>
      <c r="FG84" s="69"/>
      <c r="FH84" s="69"/>
      <c r="FI84" s="69"/>
      <c r="FJ84" s="69"/>
      <c r="FK84" s="69"/>
      <c r="FL84" s="69"/>
      <c r="FM84" s="69"/>
      <c r="FN84" s="69"/>
      <c r="FO84" s="69"/>
      <c r="FP84" s="69"/>
      <c r="FQ84" s="69"/>
      <c r="FR84" s="69"/>
      <c r="FS84" s="69"/>
      <c r="FT84" s="69"/>
      <c r="FU84" s="69"/>
      <c r="FV84" s="69"/>
      <c r="FW84" s="69"/>
      <c r="FX84" s="69"/>
      <c r="FY84" s="69"/>
      <c r="FZ84" s="69"/>
      <c r="GA84" s="69"/>
      <c r="GB84" s="69"/>
      <c r="GC84" s="69"/>
      <c r="GD84" s="69"/>
      <c r="GE84" s="69"/>
      <c r="GF84" s="69"/>
      <c r="GG84" s="69"/>
      <c r="GH84" s="69"/>
      <c r="GI84" s="69"/>
      <c r="GJ84" s="69"/>
      <c r="GK84" s="69"/>
      <c r="GL84" s="69"/>
      <c r="GM84" s="69"/>
      <c r="GN84" s="69"/>
      <c r="GO84" s="69"/>
      <c r="GP84" s="69"/>
      <c r="GQ84" s="69"/>
      <c r="GR84" s="69"/>
      <c r="GS84" s="69"/>
      <c r="GT84" s="69"/>
      <c r="GU84" s="69"/>
      <c r="GV84" s="69"/>
      <c r="GW84" s="69"/>
      <c r="GX84" s="69"/>
      <c r="GY84" s="69"/>
      <c r="GZ84" s="69"/>
      <c r="HA84" s="69"/>
      <c r="HB84" s="69"/>
      <c r="HC84" s="69"/>
      <c r="HD84" s="69"/>
      <c r="HE84" s="69"/>
      <c r="HF84" s="69"/>
      <c r="HG84" s="69"/>
      <c r="HH84" s="69"/>
      <c r="HI84" s="69"/>
      <c r="HJ84" s="69"/>
      <c r="HK84" s="69"/>
      <c r="HL84" s="69"/>
      <c r="HM84" s="69"/>
      <c r="HN84" s="69"/>
      <c r="HO84" s="69"/>
      <c r="HP84" s="69"/>
      <c r="HQ84" s="69"/>
      <c r="HR84" s="69"/>
      <c r="HS84" s="69"/>
      <c r="HT84" s="69"/>
      <c r="HU84" s="69"/>
      <c r="HV84" s="69"/>
      <c r="HW84" s="69"/>
      <c r="HX84" s="69"/>
      <c r="HY84" s="69"/>
      <c r="HZ84" s="69"/>
      <c r="IA84" s="69"/>
      <c r="IB84" s="69"/>
      <c r="IC84" s="69"/>
      <c r="ID84" s="69"/>
      <c r="IE84" s="69"/>
      <c r="IF84" s="69"/>
      <c r="IG84" s="69"/>
      <c r="IH84" s="69"/>
      <c r="II84" s="69"/>
      <c r="IJ84" s="69"/>
      <c r="IK84" s="69"/>
      <c r="IL84" s="69"/>
      <c r="IM84" s="69"/>
      <c r="IN84" s="69"/>
      <c r="IO84" s="69"/>
      <c r="IP84" s="69"/>
      <c r="IQ84" s="69"/>
      <c r="IR84" s="69"/>
      <c r="IS84" s="69"/>
      <c r="IT84" s="69"/>
      <c r="IU84" s="69"/>
      <c r="IV84" s="69"/>
      <c r="IW84" s="69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83"/>
      <c r="G85" s="83"/>
      <c r="H85" s="83"/>
      <c r="I85" s="238"/>
      <c r="J85" s="82"/>
      <c r="K85" s="82"/>
      <c r="L85" s="82"/>
      <c r="M85" s="82"/>
      <c r="N85" s="88"/>
      <c r="P85" s="5"/>
      <c r="Q85" s="5"/>
      <c r="R85" s="5"/>
      <c r="S85" s="5"/>
      <c r="T85" s="75"/>
      <c r="U85" s="75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69"/>
      <c r="EF85" s="69"/>
      <c r="EG85" s="69"/>
      <c r="EH85" s="69"/>
      <c r="EI85" s="69"/>
      <c r="EJ85" s="69"/>
      <c r="EK85" s="69"/>
      <c r="EL85" s="69"/>
      <c r="EM85" s="69"/>
      <c r="EN85" s="69"/>
      <c r="EO85" s="69"/>
      <c r="EP85" s="69"/>
      <c r="EQ85" s="69"/>
      <c r="ER85" s="69"/>
      <c r="ES85" s="69"/>
      <c r="ET85" s="69"/>
      <c r="EU85" s="69"/>
      <c r="EV85" s="69"/>
      <c r="EW85" s="69"/>
      <c r="EX85" s="69"/>
      <c r="EY85" s="69"/>
      <c r="EZ85" s="69"/>
      <c r="FA85" s="69"/>
      <c r="FB85" s="69"/>
      <c r="FC85" s="69"/>
      <c r="FD85" s="69"/>
      <c r="FE85" s="69"/>
      <c r="FF85" s="69"/>
      <c r="FG85" s="69"/>
      <c r="FH85" s="69"/>
      <c r="FI85" s="69"/>
      <c r="FJ85" s="69"/>
      <c r="FK85" s="69"/>
      <c r="FL85" s="69"/>
      <c r="FM85" s="69"/>
      <c r="FN85" s="69"/>
      <c r="FO85" s="69"/>
      <c r="FP85" s="69"/>
      <c r="FQ85" s="69"/>
      <c r="FR85" s="69"/>
      <c r="FS85" s="69"/>
      <c r="FT85" s="69"/>
      <c r="FU85" s="69"/>
      <c r="FV85" s="69"/>
      <c r="FW85" s="69"/>
      <c r="FX85" s="69"/>
      <c r="FY85" s="69"/>
      <c r="FZ85" s="69"/>
      <c r="GA85" s="69"/>
      <c r="GB85" s="69"/>
      <c r="GC85" s="69"/>
      <c r="GD85" s="69"/>
      <c r="GE85" s="69"/>
      <c r="GF85" s="69"/>
      <c r="GG85" s="69"/>
      <c r="GH85" s="69"/>
      <c r="GI85" s="69"/>
      <c r="GJ85" s="69"/>
      <c r="GK85" s="69"/>
      <c r="GL85" s="69"/>
      <c r="GM85" s="69"/>
      <c r="GN85" s="69"/>
      <c r="GO85" s="69"/>
      <c r="GP85" s="69"/>
      <c r="GQ85" s="69"/>
      <c r="GR85" s="69"/>
      <c r="GS85" s="69"/>
      <c r="GT85" s="69"/>
      <c r="GU85" s="69"/>
      <c r="GV85" s="69"/>
      <c r="GW85" s="69"/>
      <c r="GX85" s="69"/>
      <c r="GY85" s="69"/>
      <c r="GZ85" s="69"/>
      <c r="HA85" s="69"/>
      <c r="HB85" s="69"/>
      <c r="HC85" s="69"/>
      <c r="HD85" s="69"/>
      <c r="HE85" s="69"/>
      <c r="HF85" s="69"/>
      <c r="HG85" s="69"/>
      <c r="HH85" s="69"/>
      <c r="HI85" s="69"/>
      <c r="HJ85" s="69"/>
      <c r="HK85" s="69"/>
      <c r="HL85" s="69"/>
      <c r="HM85" s="69"/>
      <c r="HN85" s="69"/>
      <c r="HO85" s="69"/>
      <c r="HP85" s="69"/>
      <c r="HQ85" s="69"/>
      <c r="HR85" s="69"/>
      <c r="HS85" s="69"/>
      <c r="HT85" s="69"/>
      <c r="HU85" s="69"/>
      <c r="HV85" s="69"/>
      <c r="HW85" s="69"/>
      <c r="HX85" s="69"/>
      <c r="HY85" s="69"/>
      <c r="HZ85" s="69"/>
      <c r="IA85" s="69"/>
      <c r="IB85" s="69"/>
      <c r="IC85" s="69"/>
      <c r="ID85" s="69"/>
      <c r="IE85" s="69"/>
      <c r="IF85" s="69"/>
      <c r="IG85" s="69"/>
      <c r="IH85" s="69"/>
      <c r="II85" s="69"/>
      <c r="IJ85" s="69"/>
      <c r="IK85" s="69"/>
      <c r="IL85" s="69"/>
      <c r="IM85" s="69"/>
      <c r="IN85" s="69"/>
      <c r="IO85" s="69"/>
      <c r="IP85" s="69"/>
      <c r="IQ85" s="69"/>
      <c r="IR85" s="69"/>
      <c r="IS85" s="69"/>
      <c r="IT85" s="69"/>
      <c r="IU85" s="69"/>
      <c r="IV85" s="69"/>
      <c r="IW85" s="69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83"/>
      <c r="G86" s="83"/>
      <c r="H86" s="83"/>
      <c r="I86" s="238"/>
      <c r="J86" s="82"/>
      <c r="K86" s="82"/>
      <c r="L86" s="82"/>
      <c r="M86" s="82"/>
      <c r="N86" s="88"/>
      <c r="P86" s="5"/>
      <c r="Q86" s="5"/>
      <c r="R86" s="5"/>
      <c r="S86" s="5"/>
      <c r="T86" s="75"/>
      <c r="U86" s="75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69"/>
      <c r="EF86" s="69"/>
      <c r="EG86" s="69"/>
      <c r="EH86" s="69"/>
      <c r="EI86" s="69"/>
      <c r="EJ86" s="69"/>
      <c r="EK86" s="69"/>
      <c r="EL86" s="69"/>
      <c r="EM86" s="69"/>
      <c r="EN86" s="69"/>
      <c r="EO86" s="69"/>
      <c r="EP86" s="69"/>
      <c r="EQ86" s="69"/>
      <c r="ER86" s="69"/>
      <c r="ES86" s="69"/>
      <c r="ET86" s="69"/>
      <c r="EU86" s="69"/>
      <c r="EV86" s="69"/>
      <c r="EW86" s="69"/>
      <c r="EX86" s="69"/>
      <c r="EY86" s="69"/>
      <c r="EZ86" s="69"/>
      <c r="FA86" s="69"/>
      <c r="FB86" s="69"/>
      <c r="FC86" s="69"/>
      <c r="FD86" s="69"/>
      <c r="FE86" s="69"/>
      <c r="FF86" s="69"/>
      <c r="FG86" s="69"/>
      <c r="FH86" s="69"/>
      <c r="FI86" s="69"/>
      <c r="FJ86" s="69"/>
      <c r="FK86" s="69"/>
      <c r="FL86" s="69"/>
      <c r="FM86" s="69"/>
      <c r="FN86" s="69"/>
      <c r="FO86" s="69"/>
      <c r="FP86" s="69"/>
      <c r="FQ86" s="69"/>
      <c r="FR86" s="69"/>
      <c r="FS86" s="69"/>
      <c r="FT86" s="69"/>
      <c r="FU86" s="69"/>
      <c r="FV86" s="69"/>
      <c r="FW86" s="69"/>
      <c r="FX86" s="69"/>
      <c r="FY86" s="69"/>
      <c r="FZ86" s="69"/>
      <c r="GA86" s="69"/>
      <c r="GB86" s="69"/>
      <c r="GC86" s="69"/>
      <c r="GD86" s="69"/>
      <c r="GE86" s="69"/>
      <c r="GF86" s="69"/>
      <c r="GG86" s="69"/>
      <c r="GH86" s="69"/>
      <c r="GI86" s="69"/>
      <c r="GJ86" s="69"/>
      <c r="GK86" s="69"/>
      <c r="GL86" s="69"/>
      <c r="GM86" s="69"/>
      <c r="GN86" s="69"/>
      <c r="GO86" s="69"/>
      <c r="GP86" s="69"/>
      <c r="GQ86" s="69"/>
      <c r="GR86" s="69"/>
      <c r="GS86" s="69"/>
      <c r="GT86" s="69"/>
      <c r="GU86" s="69"/>
      <c r="GV86" s="69"/>
      <c r="GW86" s="69"/>
      <c r="GX86" s="69"/>
      <c r="GY86" s="69"/>
      <c r="GZ86" s="69"/>
      <c r="HA86" s="69"/>
      <c r="HB86" s="69"/>
      <c r="HC86" s="69"/>
      <c r="HD86" s="69"/>
      <c r="HE86" s="69"/>
      <c r="HF86" s="69"/>
      <c r="HG86" s="69"/>
      <c r="HH86" s="69"/>
      <c r="HI86" s="69"/>
      <c r="HJ86" s="69"/>
      <c r="HK86" s="69"/>
      <c r="HL86" s="69"/>
      <c r="HM86" s="69"/>
      <c r="HN86" s="69"/>
      <c r="HO86" s="69"/>
      <c r="HP86" s="69"/>
      <c r="HQ86" s="69"/>
      <c r="HR86" s="69"/>
      <c r="HS86" s="69"/>
      <c r="HT86" s="69"/>
      <c r="HU86" s="69"/>
      <c r="HV86" s="69"/>
      <c r="HW86" s="69"/>
      <c r="HX86" s="69"/>
      <c r="HY86" s="69"/>
      <c r="HZ86" s="69"/>
      <c r="IA86" s="69"/>
      <c r="IB86" s="69"/>
      <c r="IC86" s="69"/>
      <c r="ID86" s="69"/>
      <c r="IE86" s="69"/>
      <c r="IF86" s="69"/>
      <c r="IG86" s="69"/>
      <c r="IH86" s="69"/>
      <c r="II86" s="69"/>
      <c r="IJ86" s="69"/>
      <c r="IK86" s="69"/>
      <c r="IL86" s="69"/>
      <c r="IM86" s="69"/>
      <c r="IN86" s="69"/>
      <c r="IO86" s="69"/>
      <c r="IP86" s="69"/>
      <c r="IQ86" s="69"/>
      <c r="IR86" s="69"/>
      <c r="IS86" s="69"/>
      <c r="IT86" s="69"/>
      <c r="IU86" s="69"/>
      <c r="IV86" s="69"/>
      <c r="IW86" s="69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83"/>
      <c r="G87" s="83"/>
      <c r="H87" s="83"/>
      <c r="I87" s="238"/>
      <c r="J87" s="82"/>
      <c r="K87" s="82"/>
      <c r="L87" s="82"/>
      <c r="M87" s="82"/>
      <c r="N87" s="88"/>
      <c r="P87" s="5"/>
      <c r="Q87" s="5"/>
      <c r="R87" s="5"/>
      <c r="S87" s="5"/>
      <c r="T87" s="75"/>
      <c r="U87" s="75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69"/>
      <c r="DE87" s="69"/>
      <c r="DF87" s="69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69"/>
      <c r="DS87" s="69"/>
      <c r="DT87" s="69"/>
      <c r="DU87" s="69"/>
      <c r="DV87" s="69"/>
      <c r="DW87" s="69"/>
      <c r="DX87" s="69"/>
      <c r="DY87" s="69"/>
      <c r="DZ87" s="69"/>
      <c r="EA87" s="69"/>
      <c r="EB87" s="69"/>
      <c r="EC87" s="69"/>
      <c r="ED87" s="69"/>
      <c r="EE87" s="69"/>
      <c r="EF87" s="69"/>
      <c r="EG87" s="69"/>
      <c r="EH87" s="69"/>
      <c r="EI87" s="69"/>
      <c r="EJ87" s="69"/>
      <c r="EK87" s="69"/>
      <c r="EL87" s="69"/>
      <c r="EM87" s="69"/>
      <c r="EN87" s="69"/>
      <c r="EO87" s="69"/>
      <c r="EP87" s="69"/>
      <c r="EQ87" s="69"/>
      <c r="ER87" s="69"/>
      <c r="ES87" s="69"/>
      <c r="ET87" s="69"/>
      <c r="EU87" s="69"/>
      <c r="EV87" s="69"/>
      <c r="EW87" s="69"/>
      <c r="EX87" s="69"/>
      <c r="EY87" s="69"/>
      <c r="EZ87" s="69"/>
      <c r="FA87" s="69"/>
      <c r="FB87" s="69"/>
      <c r="FC87" s="69"/>
      <c r="FD87" s="69"/>
      <c r="FE87" s="69"/>
      <c r="FF87" s="69"/>
      <c r="FG87" s="69"/>
      <c r="FH87" s="69"/>
      <c r="FI87" s="69"/>
      <c r="FJ87" s="69"/>
      <c r="FK87" s="69"/>
      <c r="FL87" s="69"/>
      <c r="FM87" s="69"/>
      <c r="FN87" s="69"/>
      <c r="FO87" s="69"/>
      <c r="FP87" s="69"/>
      <c r="FQ87" s="69"/>
      <c r="FR87" s="69"/>
      <c r="FS87" s="69"/>
      <c r="FT87" s="69"/>
      <c r="FU87" s="69"/>
      <c r="FV87" s="69"/>
      <c r="FW87" s="69"/>
      <c r="FX87" s="69"/>
      <c r="FY87" s="69"/>
      <c r="FZ87" s="69"/>
      <c r="GA87" s="69"/>
      <c r="GB87" s="69"/>
      <c r="GC87" s="69"/>
      <c r="GD87" s="69"/>
      <c r="GE87" s="69"/>
      <c r="GF87" s="69"/>
      <c r="GG87" s="69"/>
      <c r="GH87" s="69"/>
      <c r="GI87" s="69"/>
      <c r="GJ87" s="69"/>
      <c r="GK87" s="69"/>
      <c r="GL87" s="69"/>
      <c r="GM87" s="69"/>
      <c r="GN87" s="69"/>
      <c r="GO87" s="69"/>
      <c r="GP87" s="69"/>
      <c r="GQ87" s="69"/>
      <c r="GR87" s="69"/>
      <c r="GS87" s="69"/>
      <c r="GT87" s="69"/>
      <c r="GU87" s="69"/>
      <c r="GV87" s="69"/>
      <c r="GW87" s="69"/>
      <c r="GX87" s="69"/>
      <c r="GY87" s="69"/>
      <c r="GZ87" s="69"/>
      <c r="HA87" s="69"/>
      <c r="HB87" s="69"/>
      <c r="HC87" s="69"/>
      <c r="HD87" s="69"/>
      <c r="HE87" s="69"/>
      <c r="HF87" s="69"/>
      <c r="HG87" s="69"/>
      <c r="HH87" s="69"/>
      <c r="HI87" s="69"/>
      <c r="HJ87" s="69"/>
      <c r="HK87" s="69"/>
      <c r="HL87" s="69"/>
      <c r="HM87" s="69"/>
      <c r="HN87" s="69"/>
      <c r="HO87" s="69"/>
      <c r="HP87" s="69"/>
      <c r="HQ87" s="69"/>
      <c r="HR87" s="69"/>
      <c r="HS87" s="69"/>
      <c r="HT87" s="69"/>
      <c r="HU87" s="69"/>
      <c r="HV87" s="69"/>
      <c r="HW87" s="69"/>
      <c r="HX87" s="69"/>
      <c r="HY87" s="69"/>
      <c r="HZ87" s="69"/>
      <c r="IA87" s="69"/>
      <c r="IB87" s="69"/>
      <c r="IC87" s="69"/>
      <c r="ID87" s="69"/>
      <c r="IE87" s="69"/>
      <c r="IF87" s="69"/>
      <c r="IG87" s="69"/>
      <c r="IH87" s="69"/>
      <c r="II87" s="69"/>
      <c r="IJ87" s="69"/>
      <c r="IK87" s="69"/>
      <c r="IL87" s="69"/>
      <c r="IM87" s="69"/>
      <c r="IN87" s="69"/>
      <c r="IO87" s="69"/>
      <c r="IP87" s="69"/>
      <c r="IQ87" s="69"/>
      <c r="IR87" s="69"/>
      <c r="IS87" s="69"/>
      <c r="IT87" s="69"/>
      <c r="IU87" s="69"/>
      <c r="IV87" s="69"/>
      <c r="IW87" s="69"/>
    </row>
    <row r="88" customFormat="false" ht="12.75" hidden="false" customHeight="false" outlineLevel="0" collapsed="false">
      <c r="A88" s="76" t="str">
        <f aca="true">CELL("FILENAME")</f>
        <v>'file:///mnt/12tb/@roms/datasets/enron/EDRM Enron Email Data Set v2 XML/filtered-attachments/xls/Ice_Dri1.xls'#$Interest Inc</v>
      </c>
      <c r="B88" s="0"/>
      <c r="C88" s="0"/>
      <c r="D88" s="0"/>
      <c r="E88" s="0"/>
      <c r="F88" s="83"/>
      <c r="G88" s="83"/>
      <c r="H88" s="83"/>
      <c r="I88" s="83"/>
      <c r="J88" s="89"/>
      <c r="K88" s="89"/>
      <c r="L88" s="90"/>
      <c r="M88" s="89"/>
      <c r="N88" s="88"/>
      <c r="P88" s="5"/>
      <c r="Q88" s="5"/>
      <c r="R88" s="5"/>
      <c r="S88" s="5"/>
      <c r="T88" s="75"/>
      <c r="U88" s="75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69"/>
      <c r="BT88" s="69"/>
      <c r="BU88" s="69"/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69"/>
      <c r="CZ88" s="69"/>
      <c r="DA88" s="69"/>
      <c r="DB88" s="69"/>
      <c r="DC88" s="69"/>
      <c r="DD88" s="69"/>
      <c r="DE88" s="69"/>
      <c r="DF88" s="69"/>
      <c r="DG88" s="69"/>
      <c r="DH88" s="69"/>
      <c r="DI88" s="69"/>
      <c r="DJ88" s="69"/>
      <c r="DK88" s="69"/>
      <c r="DL88" s="69"/>
      <c r="DM88" s="69"/>
      <c r="DN88" s="69"/>
      <c r="DO88" s="69"/>
      <c r="DP88" s="69"/>
      <c r="DQ88" s="69"/>
      <c r="DR88" s="69"/>
      <c r="DS88" s="69"/>
      <c r="DT88" s="69"/>
      <c r="DU88" s="69"/>
      <c r="DV88" s="69"/>
      <c r="DW88" s="69"/>
      <c r="DX88" s="69"/>
      <c r="DY88" s="69"/>
      <c r="DZ88" s="69"/>
      <c r="EA88" s="69"/>
      <c r="EB88" s="69"/>
      <c r="EC88" s="69"/>
      <c r="ED88" s="69"/>
      <c r="EE88" s="69"/>
      <c r="EF88" s="69"/>
      <c r="EG88" s="69"/>
      <c r="EH88" s="69"/>
      <c r="EI88" s="69"/>
      <c r="EJ88" s="69"/>
      <c r="EK88" s="69"/>
      <c r="EL88" s="69"/>
      <c r="EM88" s="69"/>
      <c r="EN88" s="69"/>
      <c r="EO88" s="69"/>
      <c r="EP88" s="69"/>
      <c r="EQ88" s="69"/>
      <c r="ER88" s="69"/>
      <c r="ES88" s="69"/>
      <c r="ET88" s="69"/>
      <c r="EU88" s="69"/>
      <c r="EV88" s="69"/>
      <c r="EW88" s="69"/>
      <c r="EX88" s="69"/>
      <c r="EY88" s="69"/>
      <c r="EZ88" s="69"/>
      <c r="FA88" s="69"/>
      <c r="FB88" s="69"/>
      <c r="FC88" s="69"/>
      <c r="FD88" s="69"/>
      <c r="FE88" s="69"/>
      <c r="FF88" s="69"/>
      <c r="FG88" s="69"/>
      <c r="FH88" s="69"/>
      <c r="FI88" s="69"/>
      <c r="FJ88" s="69"/>
      <c r="FK88" s="69"/>
      <c r="FL88" s="69"/>
      <c r="FM88" s="69"/>
      <c r="FN88" s="69"/>
      <c r="FO88" s="69"/>
      <c r="FP88" s="69"/>
      <c r="FQ88" s="69"/>
      <c r="FR88" s="69"/>
      <c r="FS88" s="69"/>
      <c r="FT88" s="69"/>
      <c r="FU88" s="69"/>
      <c r="FV88" s="69"/>
      <c r="FW88" s="69"/>
      <c r="FX88" s="69"/>
      <c r="FY88" s="69"/>
      <c r="FZ88" s="69"/>
      <c r="GA88" s="69"/>
      <c r="GB88" s="69"/>
      <c r="GC88" s="69"/>
      <c r="GD88" s="69"/>
      <c r="GE88" s="69"/>
      <c r="GF88" s="69"/>
      <c r="GG88" s="69"/>
      <c r="GH88" s="69"/>
      <c r="GI88" s="69"/>
      <c r="GJ88" s="69"/>
      <c r="GK88" s="69"/>
      <c r="GL88" s="69"/>
      <c r="GM88" s="69"/>
      <c r="GN88" s="69"/>
      <c r="GO88" s="69"/>
      <c r="GP88" s="69"/>
      <c r="GQ88" s="69"/>
      <c r="GR88" s="69"/>
      <c r="GS88" s="69"/>
      <c r="GT88" s="69"/>
      <c r="GU88" s="69"/>
      <c r="GV88" s="69"/>
      <c r="GW88" s="69"/>
      <c r="GX88" s="69"/>
      <c r="GY88" s="69"/>
      <c r="GZ88" s="69"/>
      <c r="HA88" s="69"/>
      <c r="HB88" s="69"/>
      <c r="HC88" s="69"/>
      <c r="HD88" s="69"/>
      <c r="HE88" s="69"/>
      <c r="HF88" s="69"/>
      <c r="HG88" s="69"/>
      <c r="HH88" s="69"/>
      <c r="HI88" s="69"/>
      <c r="HJ88" s="69"/>
      <c r="HK88" s="69"/>
      <c r="HL88" s="69"/>
      <c r="HM88" s="69"/>
      <c r="HN88" s="69"/>
      <c r="HO88" s="69"/>
      <c r="HP88" s="69"/>
      <c r="HQ88" s="69"/>
      <c r="HR88" s="69"/>
      <c r="HS88" s="69"/>
      <c r="HT88" s="69"/>
      <c r="HU88" s="69"/>
      <c r="HV88" s="69"/>
      <c r="HW88" s="69"/>
      <c r="HX88" s="69"/>
      <c r="HY88" s="69"/>
      <c r="HZ88" s="69"/>
      <c r="IA88" s="69"/>
      <c r="IB88" s="69"/>
      <c r="IC88" s="69"/>
      <c r="ID88" s="69"/>
      <c r="IE88" s="69"/>
      <c r="IF88" s="69"/>
      <c r="IG88" s="69"/>
      <c r="IH88" s="69"/>
      <c r="II88" s="69"/>
      <c r="IJ88" s="69"/>
      <c r="IK88" s="69"/>
      <c r="IL88" s="69"/>
      <c r="IM88" s="69"/>
      <c r="IN88" s="69"/>
      <c r="IO88" s="69"/>
      <c r="IP88" s="69"/>
      <c r="IQ88" s="69"/>
      <c r="IR88" s="69"/>
      <c r="IS88" s="69"/>
      <c r="IT88" s="69"/>
      <c r="IU88" s="69"/>
      <c r="IV88" s="69"/>
      <c r="IW88" s="69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84"/>
      <c r="K89" s="84"/>
      <c r="L89" s="82"/>
      <c r="M89" s="84"/>
      <c r="N89" s="91"/>
      <c r="P89" s="5"/>
      <c r="Q89" s="5"/>
      <c r="R89" s="5"/>
      <c r="S89" s="5"/>
      <c r="T89" s="92"/>
      <c r="U89" s="92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69"/>
      <c r="DE89" s="69"/>
      <c r="DF89" s="69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9"/>
      <c r="EE89" s="69"/>
      <c r="EF89" s="69"/>
      <c r="EG89" s="69"/>
      <c r="EH89" s="69"/>
      <c r="EI89" s="69"/>
      <c r="EJ89" s="69"/>
      <c r="EK89" s="69"/>
      <c r="EL89" s="69"/>
      <c r="EM89" s="69"/>
      <c r="EN89" s="69"/>
      <c r="EO89" s="69"/>
      <c r="EP89" s="69"/>
      <c r="EQ89" s="69"/>
      <c r="ER89" s="69"/>
      <c r="ES89" s="69"/>
      <c r="ET89" s="69"/>
      <c r="EU89" s="69"/>
      <c r="EV89" s="69"/>
      <c r="EW89" s="69"/>
      <c r="EX89" s="69"/>
      <c r="EY89" s="69"/>
      <c r="EZ89" s="69"/>
      <c r="FA89" s="69"/>
      <c r="FB89" s="69"/>
      <c r="FC89" s="69"/>
      <c r="FD89" s="69"/>
      <c r="FE89" s="69"/>
      <c r="FF89" s="69"/>
      <c r="FG89" s="69"/>
      <c r="FH89" s="69"/>
      <c r="FI89" s="69"/>
      <c r="FJ89" s="69"/>
      <c r="FK89" s="69"/>
      <c r="FL89" s="69"/>
      <c r="FM89" s="69"/>
      <c r="FN89" s="69"/>
      <c r="FO89" s="69"/>
      <c r="FP89" s="69"/>
      <c r="FQ89" s="69"/>
      <c r="FR89" s="69"/>
      <c r="FS89" s="69"/>
      <c r="FT89" s="69"/>
      <c r="FU89" s="69"/>
      <c r="FV89" s="69"/>
      <c r="FW89" s="69"/>
      <c r="FX89" s="69"/>
      <c r="FY89" s="69"/>
      <c r="FZ89" s="69"/>
      <c r="GA89" s="69"/>
      <c r="GB89" s="69"/>
      <c r="GC89" s="69"/>
      <c r="GD89" s="69"/>
      <c r="GE89" s="69"/>
      <c r="GF89" s="69"/>
      <c r="GG89" s="69"/>
      <c r="GH89" s="69"/>
      <c r="GI89" s="69"/>
      <c r="GJ89" s="69"/>
      <c r="GK89" s="69"/>
      <c r="GL89" s="69"/>
      <c r="GM89" s="69"/>
      <c r="GN89" s="69"/>
      <c r="GO89" s="69"/>
      <c r="GP89" s="69"/>
      <c r="GQ89" s="69"/>
      <c r="GR89" s="69"/>
      <c r="GS89" s="69"/>
      <c r="GT89" s="69"/>
      <c r="GU89" s="69"/>
      <c r="GV89" s="69"/>
      <c r="GW89" s="69"/>
      <c r="GX89" s="69"/>
      <c r="GY89" s="69"/>
      <c r="GZ89" s="69"/>
      <c r="HA89" s="69"/>
      <c r="HB89" s="69"/>
      <c r="HC89" s="69"/>
      <c r="HD89" s="69"/>
      <c r="HE89" s="69"/>
      <c r="HF89" s="69"/>
      <c r="HG89" s="69"/>
      <c r="HH89" s="69"/>
      <c r="HI89" s="69"/>
      <c r="HJ89" s="69"/>
      <c r="HK89" s="69"/>
      <c r="HL89" s="69"/>
      <c r="HM89" s="69"/>
      <c r="HN89" s="69"/>
      <c r="HO89" s="69"/>
      <c r="HP89" s="69"/>
      <c r="HQ89" s="69"/>
      <c r="HR89" s="69"/>
      <c r="HS89" s="69"/>
      <c r="HT89" s="69"/>
      <c r="HU89" s="69"/>
      <c r="HV89" s="69"/>
      <c r="HW89" s="69"/>
      <c r="HX89" s="69"/>
      <c r="HY89" s="69"/>
      <c r="HZ89" s="69"/>
      <c r="IA89" s="69"/>
      <c r="IB89" s="69"/>
      <c r="IC89" s="69"/>
      <c r="ID89" s="69"/>
      <c r="IE89" s="69"/>
      <c r="IF89" s="69"/>
      <c r="IG89" s="69"/>
      <c r="IH89" s="69"/>
      <c r="II89" s="69"/>
      <c r="IJ89" s="69"/>
      <c r="IK89" s="69"/>
      <c r="IL89" s="69"/>
      <c r="IM89" s="69"/>
      <c r="IN89" s="69"/>
      <c r="IO89" s="69"/>
      <c r="IP89" s="69"/>
      <c r="IQ89" s="69"/>
      <c r="IR89" s="69"/>
      <c r="IS89" s="69"/>
      <c r="IT89" s="69"/>
      <c r="IU89" s="69"/>
      <c r="IV89" s="69"/>
      <c r="IW89" s="69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80"/>
      <c r="G90" s="81"/>
      <c r="H90" s="84"/>
      <c r="I90" s="84"/>
      <c r="J90" s="84"/>
      <c r="K90" s="84"/>
      <c r="L90" s="82"/>
      <c r="M90" s="84"/>
      <c r="N90" s="91"/>
      <c r="P90" s="5"/>
      <c r="Q90" s="5"/>
      <c r="R90" s="5"/>
      <c r="S90" s="5"/>
      <c r="T90" s="92"/>
      <c r="U90" s="92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69"/>
      <c r="DE90" s="69"/>
      <c r="DF90" s="69"/>
      <c r="DG90" s="69"/>
      <c r="DH90" s="69"/>
      <c r="DI90" s="69"/>
      <c r="DJ90" s="69"/>
      <c r="DK90" s="69"/>
      <c r="DL90" s="69"/>
      <c r="DM90" s="69"/>
      <c r="DN90" s="69"/>
      <c r="DO90" s="69"/>
      <c r="DP90" s="69"/>
      <c r="DQ90" s="69"/>
      <c r="DR90" s="69"/>
      <c r="DS90" s="69"/>
      <c r="DT90" s="69"/>
      <c r="DU90" s="69"/>
      <c r="DV90" s="69"/>
      <c r="DW90" s="69"/>
      <c r="DX90" s="69"/>
      <c r="DY90" s="69"/>
      <c r="DZ90" s="69"/>
      <c r="EA90" s="69"/>
      <c r="EB90" s="69"/>
      <c r="EC90" s="69"/>
      <c r="ED90" s="69"/>
      <c r="EE90" s="69"/>
      <c r="EF90" s="69"/>
      <c r="EG90" s="69"/>
      <c r="EH90" s="69"/>
      <c r="EI90" s="69"/>
      <c r="EJ90" s="69"/>
      <c r="EK90" s="69"/>
      <c r="EL90" s="69"/>
      <c r="EM90" s="69"/>
      <c r="EN90" s="69"/>
      <c r="EO90" s="69"/>
      <c r="EP90" s="69"/>
      <c r="EQ90" s="69"/>
      <c r="ER90" s="69"/>
      <c r="ES90" s="69"/>
      <c r="ET90" s="69"/>
      <c r="EU90" s="69"/>
      <c r="EV90" s="69"/>
      <c r="EW90" s="69"/>
      <c r="EX90" s="69"/>
      <c r="EY90" s="69"/>
      <c r="EZ90" s="69"/>
      <c r="FA90" s="69"/>
      <c r="FB90" s="69"/>
      <c r="FC90" s="69"/>
      <c r="FD90" s="69"/>
      <c r="FE90" s="69"/>
      <c r="FF90" s="69"/>
      <c r="FG90" s="69"/>
      <c r="FH90" s="69"/>
      <c r="FI90" s="69"/>
      <c r="FJ90" s="69"/>
      <c r="FK90" s="69"/>
      <c r="FL90" s="69"/>
      <c r="FM90" s="69"/>
      <c r="FN90" s="69"/>
      <c r="FO90" s="69"/>
      <c r="FP90" s="69"/>
      <c r="FQ90" s="69"/>
      <c r="FR90" s="69"/>
      <c r="FS90" s="69"/>
      <c r="FT90" s="69"/>
      <c r="FU90" s="69"/>
      <c r="FV90" s="69"/>
      <c r="FW90" s="69"/>
      <c r="FX90" s="69"/>
      <c r="FY90" s="69"/>
      <c r="FZ90" s="69"/>
      <c r="GA90" s="69"/>
      <c r="GB90" s="69"/>
      <c r="GC90" s="69"/>
      <c r="GD90" s="69"/>
      <c r="GE90" s="69"/>
      <c r="GF90" s="69"/>
      <c r="GG90" s="69"/>
      <c r="GH90" s="69"/>
      <c r="GI90" s="69"/>
      <c r="GJ90" s="69"/>
      <c r="GK90" s="69"/>
      <c r="GL90" s="69"/>
      <c r="GM90" s="69"/>
      <c r="GN90" s="69"/>
      <c r="GO90" s="69"/>
      <c r="GP90" s="69"/>
      <c r="GQ90" s="69"/>
      <c r="GR90" s="69"/>
      <c r="GS90" s="69"/>
      <c r="GT90" s="69"/>
      <c r="GU90" s="69"/>
      <c r="GV90" s="69"/>
      <c r="GW90" s="69"/>
      <c r="GX90" s="69"/>
      <c r="GY90" s="69"/>
      <c r="GZ90" s="69"/>
      <c r="HA90" s="69"/>
      <c r="HB90" s="69"/>
      <c r="HC90" s="69"/>
      <c r="HD90" s="69"/>
      <c r="HE90" s="69"/>
      <c r="HF90" s="69"/>
      <c r="HG90" s="69"/>
      <c r="HH90" s="69"/>
      <c r="HI90" s="69"/>
      <c r="HJ90" s="69"/>
      <c r="HK90" s="69"/>
      <c r="HL90" s="69"/>
      <c r="HM90" s="69"/>
      <c r="HN90" s="69"/>
      <c r="HO90" s="69"/>
      <c r="HP90" s="69"/>
      <c r="HQ90" s="69"/>
      <c r="HR90" s="69"/>
      <c r="HS90" s="69"/>
      <c r="HT90" s="69"/>
      <c r="HU90" s="69"/>
      <c r="HV90" s="69"/>
      <c r="HW90" s="69"/>
      <c r="HX90" s="69"/>
      <c r="HY90" s="69"/>
      <c r="HZ90" s="69"/>
      <c r="IA90" s="69"/>
      <c r="IB90" s="69"/>
      <c r="IC90" s="69"/>
      <c r="ID90" s="69"/>
      <c r="IE90" s="69"/>
      <c r="IF90" s="69"/>
      <c r="IG90" s="69"/>
      <c r="IH90" s="69"/>
      <c r="II90" s="69"/>
      <c r="IJ90" s="69"/>
      <c r="IK90" s="69"/>
      <c r="IL90" s="69"/>
      <c r="IM90" s="69"/>
      <c r="IN90" s="69"/>
      <c r="IO90" s="69"/>
      <c r="IP90" s="69"/>
      <c r="IQ90" s="69"/>
      <c r="IR90" s="69"/>
      <c r="IS90" s="69"/>
      <c r="IT90" s="69"/>
      <c r="IU90" s="69"/>
      <c r="IV90" s="69"/>
      <c r="IW90" s="69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93"/>
      <c r="G91" s="81"/>
      <c r="H91" s="75"/>
      <c r="I91" s="78"/>
      <c r="J91" s="78"/>
      <c r="K91" s="78"/>
      <c r="L91" s="94"/>
      <c r="M91" s="78"/>
      <c r="N91" s="79"/>
      <c r="P91" s="81"/>
      <c r="Q91" s="81"/>
      <c r="R91" s="81"/>
      <c r="S91" s="81"/>
      <c r="T91" s="75"/>
      <c r="U91" s="75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BX91" s="89"/>
      <c r="BY91" s="89"/>
      <c r="BZ91" s="89"/>
      <c r="CA91" s="89"/>
      <c r="CB91" s="89"/>
      <c r="CC91" s="89"/>
      <c r="CD91" s="89"/>
      <c r="CE91" s="89"/>
      <c r="CF91" s="89"/>
      <c r="CG91" s="89"/>
      <c r="CH91" s="89"/>
      <c r="CI91" s="89"/>
      <c r="CJ91" s="89"/>
      <c r="CK91" s="89"/>
      <c r="CL91" s="89"/>
      <c r="CM91" s="89"/>
      <c r="CN91" s="89"/>
      <c r="CO91" s="89"/>
      <c r="CP91" s="89"/>
      <c r="CQ91" s="89"/>
      <c r="CR91" s="89"/>
      <c r="CS91" s="89"/>
      <c r="CT91" s="89"/>
      <c r="CU91" s="89"/>
      <c r="CV91" s="89"/>
      <c r="CW91" s="89"/>
      <c r="CX91" s="89"/>
      <c r="CY91" s="89"/>
      <c r="CZ91" s="89"/>
      <c r="DA91" s="89"/>
      <c r="DB91" s="89"/>
      <c r="DC91" s="89"/>
      <c r="DD91" s="89"/>
      <c r="DE91" s="89"/>
      <c r="DF91" s="89"/>
      <c r="DG91" s="89"/>
      <c r="DH91" s="89"/>
      <c r="DI91" s="89"/>
      <c r="DJ91" s="89"/>
      <c r="DK91" s="89"/>
      <c r="DL91" s="89"/>
      <c r="DM91" s="89"/>
      <c r="DN91" s="89"/>
      <c r="DO91" s="89"/>
      <c r="DP91" s="89"/>
      <c r="DQ91" s="89"/>
      <c r="DR91" s="89"/>
      <c r="DS91" s="89"/>
      <c r="DT91" s="89"/>
      <c r="DU91" s="89"/>
      <c r="DV91" s="89"/>
      <c r="DW91" s="89"/>
      <c r="DX91" s="89"/>
      <c r="DY91" s="89"/>
      <c r="DZ91" s="89"/>
      <c r="EA91" s="89"/>
      <c r="EB91" s="89"/>
      <c r="EC91" s="89"/>
      <c r="ED91" s="89"/>
      <c r="EE91" s="89"/>
      <c r="EF91" s="89"/>
      <c r="EG91" s="89"/>
      <c r="EH91" s="89"/>
      <c r="EI91" s="89"/>
      <c r="EJ91" s="89"/>
      <c r="EK91" s="89"/>
      <c r="EL91" s="89"/>
      <c r="EM91" s="89"/>
      <c r="EN91" s="89"/>
      <c r="EO91" s="89"/>
      <c r="EP91" s="89"/>
      <c r="EQ91" s="89"/>
      <c r="ER91" s="89"/>
      <c r="ES91" s="89"/>
      <c r="ET91" s="89"/>
      <c r="EU91" s="89"/>
      <c r="EV91" s="89"/>
      <c r="EW91" s="89"/>
      <c r="EX91" s="89"/>
      <c r="EY91" s="89"/>
      <c r="EZ91" s="89"/>
      <c r="FA91" s="89"/>
      <c r="FB91" s="89"/>
      <c r="FC91" s="89"/>
      <c r="FD91" s="89"/>
      <c r="FE91" s="89"/>
      <c r="FF91" s="89"/>
      <c r="FG91" s="89"/>
      <c r="FH91" s="89"/>
      <c r="FI91" s="89"/>
      <c r="FJ91" s="89"/>
      <c r="FK91" s="89"/>
      <c r="FL91" s="89"/>
      <c r="FM91" s="89"/>
      <c r="FN91" s="89"/>
      <c r="FO91" s="89"/>
      <c r="FP91" s="89"/>
      <c r="FQ91" s="89"/>
      <c r="FR91" s="89"/>
      <c r="FS91" s="89"/>
      <c r="FT91" s="89"/>
      <c r="FU91" s="89"/>
      <c r="FV91" s="89"/>
      <c r="FW91" s="89"/>
      <c r="FX91" s="89"/>
      <c r="FY91" s="89"/>
      <c r="FZ91" s="89"/>
      <c r="GA91" s="89"/>
      <c r="GB91" s="89"/>
      <c r="GC91" s="89"/>
      <c r="GD91" s="89"/>
      <c r="GE91" s="89"/>
      <c r="GF91" s="89"/>
      <c r="GG91" s="89"/>
      <c r="GH91" s="89"/>
      <c r="GI91" s="89"/>
      <c r="GJ91" s="89"/>
      <c r="GK91" s="89"/>
      <c r="GL91" s="89"/>
      <c r="GM91" s="89"/>
      <c r="GN91" s="89"/>
      <c r="GO91" s="89"/>
      <c r="GP91" s="89"/>
      <c r="GQ91" s="89"/>
      <c r="GR91" s="89"/>
      <c r="GS91" s="89"/>
      <c r="GT91" s="89"/>
      <c r="GU91" s="89"/>
      <c r="GV91" s="89"/>
      <c r="GW91" s="89"/>
      <c r="GX91" s="89"/>
      <c r="GY91" s="89"/>
      <c r="GZ91" s="89"/>
      <c r="HA91" s="89"/>
      <c r="HB91" s="89"/>
      <c r="HC91" s="89"/>
      <c r="HD91" s="89"/>
      <c r="HE91" s="89"/>
      <c r="HF91" s="89"/>
      <c r="HG91" s="89"/>
      <c r="HH91" s="89"/>
      <c r="HI91" s="89"/>
      <c r="HJ91" s="89"/>
      <c r="HK91" s="89"/>
      <c r="HL91" s="89"/>
      <c r="HM91" s="89"/>
      <c r="HN91" s="89"/>
      <c r="HO91" s="89"/>
      <c r="HP91" s="89"/>
      <c r="HQ91" s="89"/>
      <c r="HR91" s="89"/>
      <c r="HS91" s="89"/>
      <c r="HT91" s="89"/>
      <c r="HU91" s="89"/>
      <c r="HV91" s="89"/>
      <c r="HW91" s="89"/>
      <c r="HX91" s="89"/>
      <c r="HY91" s="89"/>
      <c r="HZ91" s="89"/>
      <c r="IA91" s="89"/>
      <c r="IB91" s="89"/>
      <c r="IC91" s="89"/>
      <c r="ID91" s="89"/>
      <c r="IE91" s="89"/>
      <c r="IF91" s="89"/>
      <c r="IG91" s="89"/>
      <c r="IH91" s="89"/>
      <c r="II91" s="89"/>
      <c r="IJ91" s="89"/>
      <c r="IK91" s="89"/>
      <c r="IL91" s="89"/>
      <c r="IM91" s="89"/>
      <c r="IN91" s="89"/>
      <c r="IO91" s="89"/>
      <c r="IP91" s="89"/>
      <c r="IQ91" s="89"/>
      <c r="IR91" s="89"/>
      <c r="IS91" s="89"/>
      <c r="IT91" s="89"/>
      <c r="IU91" s="89"/>
      <c r="IV91" s="89"/>
      <c r="IW91" s="89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93"/>
      <c r="G92" s="81"/>
      <c r="H92" s="75"/>
      <c r="I92" s="84"/>
      <c r="J92" s="84"/>
      <c r="K92" s="84"/>
      <c r="L92" s="82"/>
      <c r="M92" s="84"/>
      <c r="N92" s="75"/>
      <c r="P92" s="75"/>
      <c r="Q92" s="75"/>
      <c r="R92" s="75"/>
      <c r="S92" s="75"/>
      <c r="T92" s="67"/>
      <c r="U92" s="67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  <c r="BX92" s="89"/>
      <c r="BY92" s="89"/>
      <c r="BZ92" s="89"/>
      <c r="CA92" s="89"/>
      <c r="CB92" s="89"/>
      <c r="CC92" s="89"/>
      <c r="CD92" s="89"/>
      <c r="CE92" s="89"/>
      <c r="CF92" s="89"/>
      <c r="CG92" s="89"/>
      <c r="CH92" s="89"/>
      <c r="CI92" s="89"/>
      <c r="CJ92" s="89"/>
      <c r="CK92" s="89"/>
      <c r="CL92" s="89"/>
      <c r="CM92" s="89"/>
      <c r="CN92" s="89"/>
      <c r="CO92" s="89"/>
      <c r="CP92" s="89"/>
      <c r="CQ92" s="89"/>
      <c r="CR92" s="89"/>
      <c r="CS92" s="89"/>
      <c r="CT92" s="89"/>
      <c r="CU92" s="89"/>
      <c r="CV92" s="89"/>
      <c r="CW92" s="89"/>
      <c r="CX92" s="89"/>
      <c r="CY92" s="89"/>
      <c r="CZ92" s="89"/>
      <c r="DA92" s="89"/>
      <c r="DB92" s="89"/>
      <c r="DC92" s="89"/>
      <c r="DD92" s="89"/>
      <c r="DE92" s="89"/>
      <c r="DF92" s="89"/>
      <c r="DG92" s="89"/>
      <c r="DH92" s="89"/>
      <c r="DI92" s="89"/>
      <c r="DJ92" s="89"/>
      <c r="DK92" s="89"/>
      <c r="DL92" s="89"/>
      <c r="DM92" s="89"/>
      <c r="DN92" s="89"/>
      <c r="DO92" s="89"/>
      <c r="DP92" s="89"/>
      <c r="DQ92" s="89"/>
      <c r="DR92" s="89"/>
      <c r="DS92" s="89"/>
      <c r="DT92" s="89"/>
      <c r="DU92" s="89"/>
      <c r="DV92" s="89"/>
      <c r="DW92" s="89"/>
      <c r="DX92" s="89"/>
      <c r="DY92" s="89"/>
      <c r="DZ92" s="89"/>
      <c r="EA92" s="89"/>
      <c r="EB92" s="89"/>
      <c r="EC92" s="89"/>
      <c r="ED92" s="89"/>
      <c r="EE92" s="89"/>
      <c r="EF92" s="89"/>
      <c r="EG92" s="89"/>
      <c r="EH92" s="89"/>
      <c r="EI92" s="89"/>
      <c r="EJ92" s="89"/>
      <c r="EK92" s="89"/>
      <c r="EL92" s="89"/>
      <c r="EM92" s="89"/>
      <c r="EN92" s="89"/>
      <c r="EO92" s="89"/>
      <c r="EP92" s="89"/>
      <c r="EQ92" s="89"/>
      <c r="ER92" s="89"/>
      <c r="ES92" s="89"/>
      <c r="ET92" s="89"/>
      <c r="EU92" s="89"/>
      <c r="EV92" s="89"/>
      <c r="EW92" s="89"/>
      <c r="EX92" s="89"/>
      <c r="EY92" s="89"/>
      <c r="EZ92" s="89"/>
      <c r="FA92" s="89"/>
      <c r="FB92" s="89"/>
      <c r="FC92" s="89"/>
      <c r="FD92" s="89"/>
      <c r="FE92" s="89"/>
      <c r="FF92" s="89"/>
      <c r="FG92" s="89"/>
      <c r="FH92" s="89"/>
      <c r="FI92" s="89"/>
      <c r="FJ92" s="89"/>
      <c r="FK92" s="89"/>
      <c r="FL92" s="89"/>
      <c r="FM92" s="89"/>
      <c r="FN92" s="89"/>
      <c r="FO92" s="89"/>
      <c r="FP92" s="89"/>
      <c r="FQ92" s="89"/>
      <c r="FR92" s="89"/>
      <c r="FS92" s="89"/>
      <c r="FT92" s="89"/>
      <c r="FU92" s="89"/>
      <c r="FV92" s="89"/>
      <c r="FW92" s="89"/>
      <c r="FX92" s="89"/>
      <c r="FY92" s="89"/>
      <c r="FZ92" s="89"/>
      <c r="GA92" s="89"/>
      <c r="GB92" s="89"/>
      <c r="GC92" s="89"/>
      <c r="GD92" s="89"/>
      <c r="GE92" s="89"/>
      <c r="GF92" s="89"/>
      <c r="GG92" s="89"/>
      <c r="GH92" s="89"/>
      <c r="GI92" s="89"/>
      <c r="GJ92" s="89"/>
      <c r="GK92" s="89"/>
      <c r="GL92" s="89"/>
      <c r="GM92" s="89"/>
      <c r="GN92" s="89"/>
      <c r="GO92" s="89"/>
      <c r="GP92" s="89"/>
      <c r="GQ92" s="89"/>
      <c r="GR92" s="89"/>
      <c r="GS92" s="89"/>
      <c r="GT92" s="89"/>
      <c r="GU92" s="89"/>
      <c r="GV92" s="89"/>
      <c r="GW92" s="89"/>
      <c r="GX92" s="89"/>
      <c r="GY92" s="89"/>
      <c r="GZ92" s="89"/>
      <c r="HA92" s="89"/>
      <c r="HB92" s="89"/>
      <c r="HC92" s="89"/>
      <c r="HD92" s="89"/>
      <c r="HE92" s="89"/>
      <c r="HF92" s="89"/>
      <c r="HG92" s="89"/>
      <c r="HH92" s="89"/>
      <c r="HI92" s="89"/>
      <c r="HJ92" s="89"/>
      <c r="HK92" s="89"/>
      <c r="HL92" s="89"/>
      <c r="HM92" s="89"/>
      <c r="HN92" s="89"/>
      <c r="HO92" s="89"/>
      <c r="HP92" s="89"/>
      <c r="HQ92" s="89"/>
      <c r="HR92" s="89"/>
      <c r="HS92" s="89"/>
      <c r="HT92" s="89"/>
      <c r="HU92" s="89"/>
      <c r="HV92" s="89"/>
      <c r="HW92" s="89"/>
      <c r="HX92" s="89"/>
      <c r="HY92" s="89"/>
      <c r="HZ92" s="89"/>
      <c r="IA92" s="89"/>
      <c r="IB92" s="89"/>
      <c r="IC92" s="89"/>
      <c r="ID92" s="89"/>
      <c r="IE92" s="89"/>
      <c r="IF92" s="89"/>
      <c r="IG92" s="89"/>
      <c r="IH92" s="89"/>
      <c r="II92" s="89"/>
      <c r="IJ92" s="89"/>
      <c r="IK92" s="89"/>
      <c r="IL92" s="89"/>
      <c r="IM92" s="89"/>
      <c r="IN92" s="89"/>
      <c r="IO92" s="89"/>
      <c r="IP92" s="89"/>
      <c r="IQ92" s="89"/>
      <c r="IR92" s="89"/>
      <c r="IS92" s="89"/>
      <c r="IT92" s="89"/>
      <c r="IU92" s="89"/>
      <c r="IV92" s="89"/>
      <c r="IW92" s="89"/>
    </row>
    <row r="93" customFormat="false" ht="12.75" hidden="false" customHeight="false" outlineLevel="0" collapsed="false">
      <c r="T93" s="67"/>
      <c r="U93" s="67"/>
    </row>
    <row r="94" customFormat="false" ht="12.75" hidden="false" customHeight="false" outlineLevel="0" collapsed="false">
      <c r="T94" s="67"/>
      <c r="U94" s="67"/>
    </row>
    <row r="95" customFormat="false" ht="12.75" hidden="false" customHeight="false" outlineLevel="0" collapsed="false">
      <c r="T95" s="38"/>
      <c r="U95" s="38"/>
    </row>
    <row r="96" customFormat="false" ht="12.75" hidden="false" customHeight="false" outlineLevel="0" collapsed="false">
      <c r="T96" s="38"/>
      <c r="U96" s="38"/>
    </row>
    <row r="97" customFormat="false" ht="12.75" hidden="false" customHeight="false" outlineLevel="0" collapsed="false">
      <c r="T97" s="38"/>
      <c r="U97" s="38"/>
    </row>
    <row r="98" customFormat="false" ht="12.75" hidden="false" customHeight="false" outlineLevel="0" collapsed="false">
      <c r="T98" s="38"/>
      <c r="U98" s="38"/>
    </row>
    <row r="100" customFormat="false" ht="12.75" hidden="false" customHeight="false" outlineLevel="0" collapsed="false">
      <c r="A100" s="0"/>
    </row>
    <row r="101" customFormat="false" ht="12.75" hidden="false" customHeight="false" outlineLevel="0" collapsed="false">
      <c r="A101" s="0"/>
    </row>
    <row r="102" customFormat="false" ht="12.75" hidden="false" customHeight="false" outlineLevel="0" collapsed="false">
      <c r="A102" s="0"/>
    </row>
    <row r="103" customFormat="false" ht="12.75" hidden="false" customHeight="false" outlineLevel="0" collapsed="false">
      <c r="A103" s="0"/>
    </row>
    <row r="104" customFormat="false" ht="12.75" hidden="false" customHeight="false" outlineLevel="0" collapsed="false">
      <c r="A104" s="0"/>
    </row>
    <row r="109" customFormat="false" ht="12.75" hidden="false" customHeight="false" outlineLevel="0" collapsed="false">
      <c r="I109" s="95"/>
      <c r="J109" s="95"/>
      <c r="K109" s="95"/>
      <c r="L109" s="96"/>
      <c r="M109" s="95"/>
      <c r="N109" s="95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7"/>
      <c r="AV109" s="97"/>
      <c r="AW109" s="97"/>
      <c r="AX109" s="97"/>
      <c r="AY109" s="97"/>
      <c r="AZ109" s="97"/>
      <c r="BA109" s="97"/>
      <c r="BB109" s="97"/>
      <c r="BC109" s="97"/>
      <c r="BD109" s="97"/>
      <c r="BE109" s="97"/>
      <c r="BF109" s="97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7"/>
      <c r="BS109" s="97"/>
      <c r="BT109" s="97"/>
      <c r="BU109" s="97"/>
      <c r="BV109" s="97"/>
      <c r="BW109" s="97"/>
      <c r="BX109" s="97"/>
      <c r="BY109" s="97"/>
      <c r="BZ109" s="97"/>
      <c r="CA109" s="97"/>
      <c r="CB109" s="97"/>
      <c r="CC109" s="97"/>
      <c r="CD109" s="97"/>
      <c r="CE109" s="97"/>
      <c r="CF109" s="97"/>
      <c r="CG109" s="97"/>
      <c r="CH109" s="97"/>
      <c r="CI109" s="97"/>
      <c r="CJ109" s="97"/>
      <c r="CK109" s="97"/>
      <c r="CL109" s="97"/>
      <c r="CM109" s="97"/>
      <c r="CN109" s="97"/>
      <c r="CO109" s="97"/>
      <c r="CP109" s="97"/>
      <c r="CQ109" s="97"/>
      <c r="CR109" s="97"/>
      <c r="CS109" s="97"/>
      <c r="CT109" s="97"/>
      <c r="CU109" s="97"/>
      <c r="CV109" s="97"/>
      <c r="CW109" s="97"/>
      <c r="CX109" s="97"/>
      <c r="CY109" s="97"/>
      <c r="CZ109" s="97"/>
      <c r="DA109" s="97"/>
      <c r="DB109" s="97"/>
      <c r="DC109" s="97"/>
      <c r="DD109" s="97"/>
      <c r="DE109" s="97"/>
      <c r="DF109" s="97"/>
      <c r="DG109" s="97"/>
      <c r="DH109" s="97"/>
      <c r="DI109" s="97"/>
      <c r="DJ109" s="97"/>
      <c r="DK109" s="97"/>
      <c r="DL109" s="97"/>
      <c r="DM109" s="97"/>
      <c r="DN109" s="97"/>
      <c r="DO109" s="97"/>
      <c r="DP109" s="97"/>
      <c r="DQ109" s="97"/>
      <c r="DR109" s="97"/>
      <c r="DS109" s="97"/>
      <c r="DT109" s="97"/>
      <c r="DU109" s="97"/>
      <c r="DV109" s="97"/>
      <c r="DW109" s="97"/>
      <c r="DX109" s="97"/>
      <c r="DY109" s="97"/>
      <c r="DZ109" s="97"/>
      <c r="EA109" s="97"/>
      <c r="EB109" s="97"/>
      <c r="EC109" s="97"/>
      <c r="ED109" s="97"/>
      <c r="EE109" s="97"/>
      <c r="EF109" s="97"/>
      <c r="EG109" s="97"/>
      <c r="EH109" s="97"/>
      <c r="EI109" s="97"/>
      <c r="EJ109" s="97"/>
      <c r="EK109" s="97"/>
      <c r="EL109" s="97"/>
      <c r="EM109" s="97"/>
      <c r="EN109" s="97"/>
      <c r="EO109" s="97"/>
      <c r="EP109" s="97"/>
      <c r="EQ109" s="97"/>
      <c r="ER109" s="97"/>
      <c r="ES109" s="97"/>
      <c r="ET109" s="97"/>
      <c r="EU109" s="97"/>
      <c r="EV109" s="97"/>
      <c r="EW109" s="97"/>
      <c r="EX109" s="97"/>
      <c r="EY109" s="97"/>
      <c r="EZ109" s="97"/>
      <c r="FA109" s="97"/>
      <c r="FB109" s="97"/>
      <c r="FC109" s="97"/>
      <c r="FD109" s="97"/>
      <c r="FE109" s="97"/>
      <c r="FF109" s="97"/>
      <c r="FG109" s="97"/>
      <c r="FH109" s="97"/>
      <c r="FI109" s="97"/>
      <c r="FJ109" s="97"/>
      <c r="FK109" s="97"/>
      <c r="FL109" s="97"/>
      <c r="FM109" s="97"/>
      <c r="FN109" s="97"/>
      <c r="FO109" s="97"/>
      <c r="FP109" s="97"/>
      <c r="FQ109" s="97"/>
      <c r="FR109" s="97"/>
      <c r="FS109" s="97"/>
      <c r="FT109" s="97"/>
      <c r="FU109" s="97"/>
      <c r="FV109" s="97"/>
      <c r="FW109" s="97"/>
      <c r="FX109" s="97"/>
      <c r="FY109" s="97"/>
      <c r="FZ109" s="97"/>
      <c r="GA109" s="97"/>
      <c r="GB109" s="97"/>
      <c r="GC109" s="97"/>
      <c r="GD109" s="97"/>
      <c r="GE109" s="97"/>
      <c r="GF109" s="97"/>
      <c r="GG109" s="97"/>
      <c r="GH109" s="97"/>
      <c r="GI109" s="97"/>
      <c r="GJ109" s="97"/>
      <c r="GK109" s="97"/>
      <c r="GL109" s="97"/>
      <c r="GM109" s="97"/>
      <c r="GN109" s="97"/>
      <c r="GO109" s="97"/>
      <c r="GP109" s="97"/>
      <c r="GQ109" s="97"/>
      <c r="GR109" s="97"/>
      <c r="GS109" s="97"/>
      <c r="GT109" s="97"/>
      <c r="GU109" s="97"/>
      <c r="GV109" s="97"/>
      <c r="GW109" s="97"/>
      <c r="GX109" s="97"/>
      <c r="GY109" s="97"/>
      <c r="GZ109" s="97"/>
      <c r="HA109" s="97"/>
      <c r="HB109" s="97"/>
      <c r="HC109" s="97"/>
      <c r="HD109" s="97"/>
      <c r="HE109" s="97"/>
      <c r="HF109" s="97"/>
      <c r="HG109" s="97"/>
      <c r="HH109" s="97"/>
      <c r="HI109" s="97"/>
      <c r="HJ109" s="97"/>
      <c r="HK109" s="97"/>
      <c r="HL109" s="97"/>
      <c r="HM109" s="97"/>
      <c r="HN109" s="97"/>
      <c r="HO109" s="97"/>
      <c r="HP109" s="97"/>
      <c r="HQ109" s="97"/>
      <c r="HR109" s="97"/>
      <c r="HS109" s="97"/>
      <c r="HT109" s="97"/>
      <c r="HU109" s="97"/>
      <c r="HV109" s="97"/>
      <c r="HW109" s="97"/>
      <c r="HX109" s="97"/>
      <c r="HY109" s="97"/>
      <c r="HZ109" s="97"/>
      <c r="IA109" s="97"/>
      <c r="IB109" s="97"/>
      <c r="IC109" s="97"/>
      <c r="ID109" s="97"/>
      <c r="IE109" s="97"/>
      <c r="IF109" s="97"/>
      <c r="IG109" s="97"/>
      <c r="IH109" s="97"/>
      <c r="II109" s="97"/>
      <c r="IJ109" s="97"/>
      <c r="IK109" s="97"/>
      <c r="IL109" s="97"/>
      <c r="IM109" s="97"/>
      <c r="IN109" s="97"/>
      <c r="IO109" s="97"/>
      <c r="IP109" s="97"/>
      <c r="IQ109" s="97"/>
      <c r="IR109" s="97"/>
      <c r="IS109" s="97"/>
      <c r="IT109" s="97"/>
      <c r="IU109" s="97"/>
      <c r="IV109" s="97"/>
      <c r="IW109" s="97"/>
    </row>
    <row r="110" customFormat="false" ht="12.75" hidden="false" customHeight="false" outlineLevel="0" collapsed="false">
      <c r="I110" s="95"/>
      <c r="J110" s="95"/>
      <c r="K110" s="95"/>
      <c r="L110" s="96"/>
      <c r="M110" s="95"/>
      <c r="N110" s="95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7"/>
      <c r="AV110" s="97"/>
      <c r="AW110" s="97"/>
      <c r="AX110" s="97"/>
      <c r="AY110" s="97"/>
      <c r="AZ110" s="97"/>
      <c r="BA110" s="97"/>
      <c r="BB110" s="97"/>
      <c r="BC110" s="97"/>
      <c r="BD110" s="97"/>
      <c r="BE110" s="97"/>
      <c r="BF110" s="97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7"/>
      <c r="BS110" s="97"/>
      <c r="BT110" s="97"/>
      <c r="BU110" s="97"/>
      <c r="BV110" s="97"/>
      <c r="BW110" s="97"/>
      <c r="BX110" s="97"/>
      <c r="BY110" s="97"/>
      <c r="BZ110" s="97"/>
      <c r="CA110" s="97"/>
      <c r="CB110" s="97"/>
      <c r="CC110" s="97"/>
      <c r="CD110" s="97"/>
      <c r="CE110" s="97"/>
      <c r="CF110" s="97"/>
      <c r="CG110" s="97"/>
      <c r="CH110" s="97"/>
      <c r="CI110" s="97"/>
      <c r="CJ110" s="97"/>
      <c r="CK110" s="97"/>
      <c r="CL110" s="97"/>
      <c r="CM110" s="97"/>
      <c r="CN110" s="97"/>
      <c r="CO110" s="97"/>
      <c r="CP110" s="97"/>
      <c r="CQ110" s="97"/>
      <c r="CR110" s="97"/>
      <c r="CS110" s="97"/>
      <c r="CT110" s="97"/>
      <c r="CU110" s="97"/>
      <c r="CV110" s="97"/>
      <c r="CW110" s="97"/>
      <c r="CX110" s="97"/>
      <c r="CY110" s="97"/>
      <c r="CZ110" s="97"/>
      <c r="DA110" s="97"/>
      <c r="DB110" s="97"/>
      <c r="DC110" s="97"/>
      <c r="DD110" s="97"/>
      <c r="DE110" s="97"/>
      <c r="DF110" s="97"/>
      <c r="DG110" s="97"/>
      <c r="DH110" s="97"/>
      <c r="DI110" s="97"/>
      <c r="DJ110" s="97"/>
      <c r="DK110" s="97"/>
      <c r="DL110" s="97"/>
      <c r="DM110" s="97"/>
      <c r="DN110" s="97"/>
      <c r="DO110" s="97"/>
      <c r="DP110" s="97"/>
      <c r="DQ110" s="97"/>
      <c r="DR110" s="97"/>
      <c r="DS110" s="97"/>
      <c r="DT110" s="97"/>
      <c r="DU110" s="97"/>
      <c r="DV110" s="97"/>
      <c r="DW110" s="97"/>
      <c r="DX110" s="97"/>
      <c r="DY110" s="97"/>
      <c r="DZ110" s="97"/>
      <c r="EA110" s="97"/>
      <c r="EB110" s="97"/>
      <c r="EC110" s="97"/>
      <c r="ED110" s="97"/>
      <c r="EE110" s="97"/>
      <c r="EF110" s="97"/>
      <c r="EG110" s="97"/>
      <c r="EH110" s="97"/>
      <c r="EI110" s="97"/>
      <c r="EJ110" s="97"/>
      <c r="EK110" s="97"/>
      <c r="EL110" s="97"/>
      <c r="EM110" s="97"/>
      <c r="EN110" s="97"/>
      <c r="EO110" s="97"/>
      <c r="EP110" s="97"/>
      <c r="EQ110" s="97"/>
      <c r="ER110" s="97"/>
      <c r="ES110" s="97"/>
      <c r="ET110" s="97"/>
      <c r="EU110" s="97"/>
      <c r="EV110" s="97"/>
      <c r="EW110" s="97"/>
      <c r="EX110" s="97"/>
      <c r="EY110" s="97"/>
      <c r="EZ110" s="97"/>
      <c r="FA110" s="97"/>
      <c r="FB110" s="97"/>
      <c r="FC110" s="97"/>
      <c r="FD110" s="97"/>
      <c r="FE110" s="97"/>
      <c r="FF110" s="97"/>
      <c r="FG110" s="97"/>
      <c r="FH110" s="97"/>
      <c r="FI110" s="97"/>
      <c r="FJ110" s="97"/>
      <c r="FK110" s="97"/>
      <c r="FL110" s="97"/>
      <c r="FM110" s="97"/>
      <c r="FN110" s="97"/>
      <c r="FO110" s="97"/>
      <c r="FP110" s="97"/>
      <c r="FQ110" s="97"/>
      <c r="FR110" s="97"/>
      <c r="FS110" s="97"/>
      <c r="FT110" s="97"/>
      <c r="FU110" s="97"/>
      <c r="FV110" s="97"/>
      <c r="FW110" s="97"/>
      <c r="FX110" s="97"/>
      <c r="FY110" s="97"/>
      <c r="FZ110" s="97"/>
      <c r="GA110" s="97"/>
      <c r="GB110" s="97"/>
      <c r="GC110" s="97"/>
      <c r="GD110" s="97"/>
      <c r="GE110" s="97"/>
      <c r="GF110" s="97"/>
      <c r="GG110" s="97"/>
      <c r="GH110" s="97"/>
      <c r="GI110" s="97"/>
      <c r="GJ110" s="97"/>
      <c r="GK110" s="97"/>
      <c r="GL110" s="97"/>
      <c r="GM110" s="97"/>
      <c r="GN110" s="97"/>
      <c r="GO110" s="97"/>
      <c r="GP110" s="97"/>
      <c r="GQ110" s="97"/>
      <c r="GR110" s="97"/>
      <c r="GS110" s="97"/>
      <c r="GT110" s="97"/>
      <c r="GU110" s="97"/>
      <c r="GV110" s="97"/>
      <c r="GW110" s="97"/>
      <c r="GX110" s="97"/>
      <c r="GY110" s="97"/>
      <c r="GZ110" s="97"/>
      <c r="HA110" s="97"/>
      <c r="HB110" s="97"/>
      <c r="HC110" s="97"/>
      <c r="HD110" s="97"/>
      <c r="HE110" s="97"/>
      <c r="HF110" s="97"/>
      <c r="HG110" s="97"/>
      <c r="HH110" s="97"/>
      <c r="HI110" s="97"/>
      <c r="HJ110" s="97"/>
      <c r="HK110" s="97"/>
      <c r="HL110" s="97"/>
      <c r="HM110" s="97"/>
      <c r="HN110" s="97"/>
      <c r="HO110" s="97"/>
      <c r="HP110" s="97"/>
      <c r="HQ110" s="97"/>
      <c r="HR110" s="97"/>
      <c r="HS110" s="97"/>
      <c r="HT110" s="97"/>
      <c r="HU110" s="97"/>
      <c r="HV110" s="97"/>
      <c r="HW110" s="97"/>
      <c r="HX110" s="97"/>
      <c r="HY110" s="97"/>
      <c r="HZ110" s="97"/>
      <c r="IA110" s="97"/>
      <c r="IB110" s="97"/>
      <c r="IC110" s="97"/>
      <c r="ID110" s="97"/>
      <c r="IE110" s="97"/>
      <c r="IF110" s="97"/>
      <c r="IG110" s="97"/>
      <c r="IH110" s="97"/>
      <c r="II110" s="97"/>
      <c r="IJ110" s="97"/>
      <c r="IK110" s="97"/>
      <c r="IL110" s="97"/>
      <c r="IM110" s="97"/>
      <c r="IN110" s="97"/>
      <c r="IO110" s="97"/>
      <c r="IP110" s="97"/>
      <c r="IQ110" s="97"/>
      <c r="IR110" s="97"/>
      <c r="IS110" s="97"/>
      <c r="IT110" s="97"/>
      <c r="IU110" s="97"/>
      <c r="IV110" s="97"/>
      <c r="IW110" s="97"/>
    </row>
    <row r="111" customFormat="false" ht="12.75" hidden="false" customHeight="false" outlineLevel="0" collapsed="false">
      <c r="I111" s="95"/>
      <c r="J111" s="95"/>
      <c r="K111" s="95"/>
      <c r="L111" s="96"/>
      <c r="M111" s="95"/>
      <c r="N111" s="95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7"/>
      <c r="AV111" s="97"/>
      <c r="AW111" s="97"/>
      <c r="AX111" s="97"/>
      <c r="AY111" s="97"/>
      <c r="AZ111" s="97"/>
      <c r="BA111" s="97"/>
      <c r="BB111" s="97"/>
      <c r="BC111" s="97"/>
      <c r="BD111" s="97"/>
      <c r="BE111" s="97"/>
      <c r="BF111" s="97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7"/>
      <c r="BS111" s="97"/>
      <c r="BT111" s="97"/>
      <c r="BU111" s="97"/>
      <c r="BV111" s="97"/>
      <c r="BW111" s="97"/>
      <c r="BX111" s="97"/>
      <c r="BY111" s="97"/>
      <c r="BZ111" s="97"/>
      <c r="CA111" s="97"/>
      <c r="CB111" s="97"/>
      <c r="CC111" s="97"/>
      <c r="CD111" s="97"/>
      <c r="CE111" s="97"/>
      <c r="CF111" s="97"/>
      <c r="CG111" s="97"/>
      <c r="CH111" s="97"/>
      <c r="CI111" s="97"/>
      <c r="CJ111" s="97"/>
      <c r="CK111" s="97"/>
      <c r="CL111" s="97"/>
      <c r="CM111" s="97"/>
      <c r="CN111" s="97"/>
      <c r="CO111" s="97"/>
      <c r="CP111" s="97"/>
      <c r="CQ111" s="97"/>
      <c r="CR111" s="97"/>
      <c r="CS111" s="97"/>
      <c r="CT111" s="97"/>
      <c r="CU111" s="97"/>
      <c r="CV111" s="97"/>
      <c r="CW111" s="97"/>
      <c r="CX111" s="97"/>
      <c r="CY111" s="97"/>
      <c r="CZ111" s="97"/>
      <c r="DA111" s="97"/>
      <c r="DB111" s="97"/>
      <c r="DC111" s="97"/>
      <c r="DD111" s="97"/>
      <c r="DE111" s="97"/>
      <c r="DF111" s="97"/>
      <c r="DG111" s="97"/>
      <c r="DH111" s="97"/>
      <c r="DI111" s="97"/>
      <c r="DJ111" s="97"/>
      <c r="DK111" s="97"/>
      <c r="DL111" s="97"/>
      <c r="DM111" s="97"/>
      <c r="DN111" s="97"/>
      <c r="DO111" s="97"/>
      <c r="DP111" s="97"/>
      <c r="DQ111" s="97"/>
      <c r="DR111" s="97"/>
      <c r="DS111" s="97"/>
      <c r="DT111" s="97"/>
      <c r="DU111" s="97"/>
      <c r="DV111" s="97"/>
      <c r="DW111" s="97"/>
      <c r="DX111" s="97"/>
      <c r="DY111" s="97"/>
      <c r="DZ111" s="97"/>
      <c r="EA111" s="97"/>
      <c r="EB111" s="97"/>
      <c r="EC111" s="97"/>
      <c r="ED111" s="97"/>
      <c r="EE111" s="97"/>
      <c r="EF111" s="97"/>
      <c r="EG111" s="97"/>
      <c r="EH111" s="97"/>
      <c r="EI111" s="97"/>
      <c r="EJ111" s="97"/>
      <c r="EK111" s="97"/>
      <c r="EL111" s="97"/>
      <c r="EM111" s="97"/>
      <c r="EN111" s="97"/>
      <c r="EO111" s="97"/>
      <c r="EP111" s="97"/>
      <c r="EQ111" s="97"/>
      <c r="ER111" s="97"/>
      <c r="ES111" s="97"/>
      <c r="ET111" s="97"/>
      <c r="EU111" s="97"/>
      <c r="EV111" s="97"/>
      <c r="EW111" s="97"/>
      <c r="EX111" s="97"/>
      <c r="EY111" s="97"/>
      <c r="EZ111" s="97"/>
      <c r="FA111" s="97"/>
      <c r="FB111" s="97"/>
      <c r="FC111" s="97"/>
      <c r="FD111" s="97"/>
      <c r="FE111" s="97"/>
      <c r="FF111" s="97"/>
      <c r="FG111" s="97"/>
      <c r="FH111" s="97"/>
      <c r="FI111" s="97"/>
      <c r="FJ111" s="97"/>
      <c r="FK111" s="97"/>
      <c r="FL111" s="97"/>
      <c r="FM111" s="97"/>
      <c r="FN111" s="97"/>
      <c r="FO111" s="97"/>
      <c r="FP111" s="97"/>
      <c r="FQ111" s="97"/>
      <c r="FR111" s="97"/>
      <c r="FS111" s="97"/>
      <c r="FT111" s="97"/>
      <c r="FU111" s="97"/>
      <c r="FV111" s="97"/>
      <c r="FW111" s="97"/>
      <c r="FX111" s="97"/>
      <c r="FY111" s="97"/>
      <c r="FZ111" s="97"/>
      <c r="GA111" s="97"/>
      <c r="GB111" s="97"/>
      <c r="GC111" s="97"/>
      <c r="GD111" s="97"/>
      <c r="GE111" s="97"/>
      <c r="GF111" s="97"/>
      <c r="GG111" s="97"/>
      <c r="GH111" s="97"/>
      <c r="GI111" s="97"/>
      <c r="GJ111" s="97"/>
      <c r="GK111" s="97"/>
      <c r="GL111" s="97"/>
      <c r="GM111" s="97"/>
      <c r="GN111" s="97"/>
      <c r="GO111" s="97"/>
      <c r="GP111" s="97"/>
      <c r="GQ111" s="97"/>
      <c r="GR111" s="97"/>
      <c r="GS111" s="97"/>
      <c r="GT111" s="97"/>
      <c r="GU111" s="97"/>
      <c r="GV111" s="97"/>
      <c r="GW111" s="97"/>
      <c r="GX111" s="97"/>
      <c r="GY111" s="97"/>
      <c r="GZ111" s="97"/>
      <c r="HA111" s="97"/>
      <c r="HB111" s="97"/>
      <c r="HC111" s="97"/>
      <c r="HD111" s="97"/>
      <c r="HE111" s="97"/>
      <c r="HF111" s="97"/>
      <c r="HG111" s="97"/>
      <c r="HH111" s="97"/>
      <c r="HI111" s="97"/>
      <c r="HJ111" s="97"/>
      <c r="HK111" s="97"/>
      <c r="HL111" s="97"/>
      <c r="HM111" s="97"/>
      <c r="HN111" s="97"/>
      <c r="HO111" s="97"/>
      <c r="HP111" s="97"/>
      <c r="HQ111" s="97"/>
      <c r="HR111" s="97"/>
      <c r="HS111" s="97"/>
      <c r="HT111" s="97"/>
      <c r="HU111" s="97"/>
      <c r="HV111" s="97"/>
      <c r="HW111" s="97"/>
      <c r="HX111" s="97"/>
      <c r="HY111" s="97"/>
      <c r="HZ111" s="97"/>
      <c r="IA111" s="97"/>
      <c r="IB111" s="97"/>
      <c r="IC111" s="97"/>
      <c r="ID111" s="97"/>
      <c r="IE111" s="97"/>
      <c r="IF111" s="97"/>
      <c r="IG111" s="97"/>
      <c r="IH111" s="97"/>
      <c r="II111" s="97"/>
      <c r="IJ111" s="97"/>
      <c r="IK111" s="97"/>
      <c r="IL111" s="97"/>
      <c r="IM111" s="97"/>
      <c r="IN111" s="97"/>
      <c r="IO111" s="97"/>
      <c r="IP111" s="97"/>
      <c r="IQ111" s="97"/>
      <c r="IR111" s="97"/>
      <c r="IS111" s="97"/>
      <c r="IT111" s="97"/>
      <c r="IU111" s="97"/>
      <c r="IV111" s="97"/>
      <c r="IW111" s="97"/>
    </row>
    <row r="112" customFormat="false" ht="12.75" hidden="false" customHeight="false" outlineLevel="0" collapsed="false">
      <c r="I112" s="95"/>
      <c r="J112" s="95"/>
      <c r="K112" s="95"/>
      <c r="L112" s="96"/>
      <c r="M112" s="95"/>
      <c r="N112" s="95"/>
    </row>
    <row r="113" customFormat="false" ht="12.75" hidden="false" customHeight="false" outlineLevel="0" collapsed="false">
      <c r="I113" s="95"/>
      <c r="J113" s="95"/>
      <c r="K113" s="95"/>
      <c r="L113" s="96"/>
      <c r="M113" s="95"/>
      <c r="N113" s="95"/>
    </row>
    <row r="114" customFormat="false" ht="12.75" hidden="false" customHeight="false" outlineLevel="0" collapsed="false">
      <c r="I114" s="95"/>
      <c r="J114" s="95"/>
      <c r="K114" s="95"/>
      <c r="L114" s="96"/>
      <c r="M114" s="95"/>
      <c r="N114" s="95"/>
    </row>
    <row r="115" customFormat="false" ht="12.75" hidden="false" customHeight="false" outlineLevel="0" collapsed="false">
      <c r="I115" s="95"/>
      <c r="J115" s="95"/>
      <c r="K115" s="95"/>
      <c r="L115" s="96"/>
      <c r="M115" s="95"/>
      <c r="N115" s="95"/>
    </row>
    <row r="116" customFormat="false" ht="12.75" hidden="false" customHeight="false" outlineLevel="0" collapsed="false">
      <c r="I116" s="95"/>
      <c r="J116" s="95"/>
      <c r="K116" s="95"/>
      <c r="L116" s="96"/>
      <c r="M116" s="95"/>
      <c r="N116" s="95"/>
    </row>
    <row r="117" customFormat="false" ht="12.75" hidden="false" customHeight="false" outlineLevel="0" collapsed="false">
      <c r="I117" s="95"/>
      <c r="J117" s="95"/>
      <c r="K117" s="95"/>
      <c r="L117" s="96"/>
      <c r="M117" s="95"/>
      <c r="N117" s="95"/>
    </row>
    <row r="118" customFormat="false" ht="12.75" hidden="false" customHeight="false" outlineLevel="0" collapsed="false">
      <c r="I118" s="95"/>
      <c r="J118" s="95"/>
      <c r="K118" s="95"/>
      <c r="L118" s="96"/>
      <c r="M118" s="95"/>
      <c r="N118" s="95"/>
    </row>
    <row r="119" customFormat="false" ht="12.75" hidden="false" customHeight="false" outlineLevel="0" collapsed="false">
      <c r="I119" s="95"/>
      <c r="J119" s="95"/>
      <c r="K119" s="95"/>
      <c r="L119" s="96"/>
      <c r="M119" s="95"/>
      <c r="N119" s="95"/>
    </row>
    <row r="120" customFormat="false" ht="12.75" hidden="false" customHeight="false" outlineLevel="0" collapsed="false">
      <c r="I120" s="95"/>
      <c r="J120" s="95"/>
      <c r="K120" s="95"/>
      <c r="L120" s="96"/>
      <c r="M120" s="95"/>
      <c r="N120" s="95"/>
    </row>
    <row r="121" customFormat="false" ht="12.75" hidden="false" customHeight="false" outlineLevel="0" collapsed="false">
      <c r="I121" s="95"/>
      <c r="J121" s="95"/>
      <c r="K121" s="95"/>
      <c r="L121" s="96"/>
      <c r="M121" s="95"/>
      <c r="N121" s="95"/>
    </row>
    <row r="122" customFormat="false" ht="12.75" hidden="false" customHeight="false" outlineLevel="0" collapsed="false">
      <c r="I122" s="95"/>
      <c r="J122" s="95"/>
      <c r="K122" s="95"/>
      <c r="L122" s="96"/>
      <c r="M122" s="95"/>
      <c r="N122" s="95"/>
    </row>
    <row r="123" customFormat="false" ht="12.75" hidden="false" customHeight="false" outlineLevel="0" collapsed="false">
      <c r="I123" s="95"/>
      <c r="J123" s="95"/>
      <c r="K123" s="95"/>
      <c r="L123" s="96"/>
      <c r="M123" s="95"/>
      <c r="N123" s="95"/>
    </row>
    <row r="124" customFormat="false" ht="12.75" hidden="false" customHeight="false" outlineLevel="0" collapsed="false">
      <c r="I124" s="95"/>
      <c r="J124" s="95"/>
      <c r="K124" s="95"/>
      <c r="L124" s="96"/>
      <c r="M124" s="95"/>
      <c r="N124" s="95"/>
    </row>
    <row r="125" customFormat="false" ht="12.75" hidden="false" customHeight="false" outlineLevel="0" collapsed="false">
      <c r="I125" s="95"/>
      <c r="J125" s="95"/>
      <c r="K125" s="95"/>
      <c r="L125" s="96"/>
      <c r="M125" s="95"/>
      <c r="N125" s="95"/>
    </row>
  </sheetData>
  <mergeCells count="2">
    <mergeCell ref="A1:N1"/>
    <mergeCell ref="A2:N2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C14" activeCellId="0" sqref="C14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2" width="5.28"/>
    <col collapsed="false" customWidth="true" hidden="true" outlineLevel="0" max="3" min="3" style="2" width="4.7"/>
    <col collapsed="false" customWidth="true" hidden="true" outlineLevel="0" max="4" min="4" style="3" width="7.85"/>
    <col collapsed="false" customWidth="true" hidden="false" outlineLevel="0" max="5" min="5" style="4" width="16.28"/>
    <col collapsed="false" customWidth="true" hidden="true" outlineLevel="0" max="6" min="6" style="2" width="0.13"/>
    <col collapsed="false" customWidth="true" hidden="true" outlineLevel="0" max="7" min="7" style="5" width="7.85"/>
    <col collapsed="false" customWidth="true" hidden="false" outlineLevel="0" max="8" min="8" style="1" width="21.99"/>
    <col collapsed="false" customWidth="true" hidden="true" outlineLevel="0" max="11" min="9" style="1" width="16.42"/>
    <col collapsed="false" customWidth="true" hidden="false" outlineLevel="0" max="12" min="12" style="1" width="16.42"/>
    <col collapsed="false" customWidth="true" hidden="false" outlineLevel="0" max="13" min="13" style="1" width="14.41"/>
    <col collapsed="false" customWidth="true" hidden="false" outlineLevel="0" max="14" min="14" style="248" width="14.85"/>
    <col collapsed="false" customWidth="true" hidden="true" outlineLevel="0" max="15" min="15" style="1" width="12.85"/>
    <col collapsed="false" customWidth="false" hidden="false" outlineLevel="0" max="257" min="16" style="1" width="9.14"/>
  </cols>
  <sheetData>
    <row r="1" customFormat="false" ht="12.75" hidden="false" customHeight="false" outlineLevel="0" collapsed="false">
      <c r="A1" s="249" t="s">
        <v>154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P1" s="0"/>
    </row>
    <row r="2" customFormat="false" ht="12.75" hidden="false" customHeight="false" outlineLevel="0" collapsed="false">
      <c r="A2" s="120" t="s">
        <v>155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P2" s="0"/>
    </row>
    <row r="3" customFormat="false" ht="12.75" hidden="false" customHeight="false" outlineLevel="0" collapsed="false">
      <c r="A3" s="3"/>
      <c r="G3" s="81"/>
      <c r="H3" s="3"/>
      <c r="I3" s="3"/>
      <c r="J3" s="3"/>
      <c r="K3" s="3"/>
      <c r="L3" s="3"/>
      <c r="M3" s="3"/>
      <c r="N3" s="250"/>
      <c r="P3" s="0"/>
    </row>
    <row r="4" customFormat="false" ht="12.75" hidden="false" customHeight="false" outlineLevel="0" collapsed="false">
      <c r="A4" s="3"/>
      <c r="G4" s="81"/>
      <c r="H4" s="3"/>
      <c r="I4" s="3"/>
      <c r="J4" s="3"/>
      <c r="K4" s="3"/>
      <c r="L4" s="3"/>
      <c r="M4" s="3"/>
      <c r="N4" s="250"/>
      <c r="P4" s="0"/>
    </row>
    <row r="5" customFormat="false" ht="12.75" hidden="false" customHeight="false" outlineLevel="0" collapsed="false">
      <c r="N5" s="251"/>
      <c r="P5" s="0"/>
    </row>
    <row r="6" customFormat="false" ht="12.75" hidden="false" customHeight="false" outlineLevel="0" collapsed="false">
      <c r="A6" s="171" t="s">
        <v>102</v>
      </c>
      <c r="H6" s="252" t="n">
        <v>35978</v>
      </c>
      <c r="I6" s="172"/>
      <c r="J6" s="172"/>
      <c r="K6" s="172"/>
      <c r="L6" s="172"/>
      <c r="M6" s="0"/>
      <c r="N6" s="251"/>
    </row>
    <row r="7" customFormat="false" ht="12.75" hidden="false" customHeight="false" outlineLevel="0" collapsed="false">
      <c r="A7" s="171" t="s">
        <v>156</v>
      </c>
      <c r="H7" s="174" t="n">
        <v>6321000</v>
      </c>
      <c r="I7" s="175"/>
      <c r="J7" s="98" t="s">
        <v>157</v>
      </c>
      <c r="K7" s="175"/>
      <c r="L7" s="175"/>
      <c r="N7" s="251"/>
    </row>
    <row r="8" customFormat="false" ht="12.75" hidden="false" customHeight="false" outlineLevel="0" collapsed="false">
      <c r="H8" s="178"/>
      <c r="I8" s="179"/>
      <c r="J8" s="179"/>
      <c r="K8" s="179"/>
      <c r="L8" s="179"/>
      <c r="M8" s="0"/>
      <c r="N8" s="251"/>
    </row>
    <row r="9" customFormat="false" ht="12.75" hidden="false" customHeight="false" outlineLevel="0" collapsed="false">
      <c r="A9" s="1" t="s">
        <v>105</v>
      </c>
      <c r="H9" s="179"/>
      <c r="I9" s="179"/>
      <c r="J9" s="179"/>
      <c r="K9" s="179"/>
      <c r="L9" s="179"/>
      <c r="M9" s="0"/>
      <c r="N9" s="251"/>
    </row>
    <row r="10" customFormat="false" ht="12.75" hidden="false" customHeight="false" outlineLevel="0" collapsed="false">
      <c r="A10" s="1" t="s">
        <v>106</v>
      </c>
      <c r="H10" s="179"/>
      <c r="I10" s="179"/>
      <c r="J10" s="179"/>
      <c r="K10" s="179"/>
      <c r="L10" s="179"/>
      <c r="M10" s="0"/>
      <c r="N10" s="251"/>
    </row>
    <row r="11" customFormat="false" ht="12.75" hidden="false" customHeight="false" outlineLevel="0" collapsed="false">
      <c r="A11" s="1" t="s">
        <v>107</v>
      </c>
      <c r="H11" s="179"/>
      <c r="I11" s="179"/>
      <c r="J11" s="179"/>
      <c r="K11" s="179"/>
      <c r="L11" s="179"/>
      <c r="M11" s="0"/>
      <c r="N11" s="251"/>
    </row>
    <row r="12" customFormat="false" ht="13.5" hidden="false" customHeight="false" outlineLevel="0" collapsed="false">
      <c r="M12" s="0"/>
      <c r="N12" s="251"/>
    </row>
    <row r="13" customFormat="false" ht="14.25" hidden="false" customHeight="true" outlineLevel="0" collapsed="false">
      <c r="A13" s="253" t="s">
        <v>109</v>
      </c>
      <c r="E13" s="182" t="s">
        <v>110</v>
      </c>
      <c r="F13" s="183"/>
      <c r="G13" s="184"/>
      <c r="H13" s="185"/>
      <c r="M13" s="0"/>
      <c r="N13" s="251"/>
    </row>
    <row r="14" customFormat="false" ht="14.25" hidden="false" customHeight="true" outlineLevel="0" collapsed="false">
      <c r="A14" s="254" t="s">
        <v>111</v>
      </c>
      <c r="E14" s="187" t="s">
        <v>112</v>
      </c>
      <c r="F14" s="77"/>
      <c r="H14" s="188"/>
      <c r="M14" s="0"/>
      <c r="N14" s="251"/>
    </row>
    <row r="15" customFormat="false" ht="14.25" hidden="false" customHeight="true" outlineLevel="0" collapsed="false">
      <c r="A15" s="254" t="s">
        <v>113</v>
      </c>
      <c r="E15" s="187" t="s">
        <v>114</v>
      </c>
      <c r="F15" s="77"/>
      <c r="H15" s="188"/>
      <c r="M15" s="0"/>
      <c r="N15" s="251"/>
    </row>
    <row r="16" customFormat="false" ht="14.25" hidden="false" customHeight="true" outlineLevel="0" collapsed="false">
      <c r="A16" s="254" t="s">
        <v>115</v>
      </c>
      <c r="E16" s="187" t="s">
        <v>116</v>
      </c>
      <c r="F16" s="77"/>
      <c r="H16" s="188"/>
      <c r="M16" s="0"/>
      <c r="N16" s="251"/>
    </row>
    <row r="17" customFormat="false" ht="14.25" hidden="false" customHeight="true" outlineLevel="0" collapsed="false">
      <c r="A17" s="254" t="s">
        <v>117</v>
      </c>
      <c r="E17" s="187" t="s">
        <v>118</v>
      </c>
      <c r="F17" s="77"/>
      <c r="H17" s="188"/>
      <c r="M17" s="0"/>
      <c r="N17" s="251"/>
    </row>
    <row r="18" customFormat="false" ht="14.25" hidden="false" customHeight="true" outlineLevel="0" collapsed="false">
      <c r="A18" s="254" t="s">
        <v>119</v>
      </c>
      <c r="E18" s="189"/>
      <c r="F18" s="190"/>
      <c r="G18" s="191"/>
      <c r="H18" s="192"/>
      <c r="M18" s="0"/>
      <c r="N18" s="251"/>
    </row>
    <row r="19" customFormat="false" ht="14.25" hidden="false" customHeight="true" outlineLevel="0" collapsed="false">
      <c r="A19" s="193" t="s">
        <v>120</v>
      </c>
      <c r="E19" s="79"/>
      <c r="F19" s="77"/>
      <c r="H19" s="89"/>
      <c r="M19" s="0"/>
      <c r="N19" s="251"/>
    </row>
    <row r="20" customFormat="false" ht="14.25" hidden="false" customHeight="true" outlineLevel="0" collapsed="false">
      <c r="A20" s="116"/>
      <c r="E20" s="79"/>
      <c r="F20" s="77"/>
      <c r="H20" s="89"/>
      <c r="M20" s="0"/>
      <c r="N20" s="251"/>
    </row>
    <row r="21" customFormat="false" ht="14.25" hidden="false" customHeight="true" outlineLevel="0" collapsed="false">
      <c r="A21" s="255"/>
      <c r="E21" s="79"/>
      <c r="F21" s="77"/>
      <c r="H21" s="89"/>
      <c r="M21" s="0"/>
      <c r="N21" s="251"/>
    </row>
    <row r="22" customFormat="false" ht="14.25" hidden="false" customHeight="true" outlineLevel="0" collapsed="false">
      <c r="D22" s="113" t="s">
        <v>121</v>
      </c>
      <c r="H22" s="113" t="s">
        <v>158</v>
      </c>
      <c r="I22" s="113" t="s">
        <v>159</v>
      </c>
      <c r="J22" s="113" t="s">
        <v>139</v>
      </c>
      <c r="K22" s="113" t="s">
        <v>160</v>
      </c>
      <c r="L22" s="113" t="s">
        <v>122</v>
      </c>
      <c r="M22" s="113" t="s">
        <v>3</v>
      </c>
      <c r="N22" s="251"/>
    </row>
    <row r="23" customFormat="false" ht="12" hidden="false" customHeight="false" outlineLevel="0" collapsed="false">
      <c r="C23" s="118" t="s">
        <v>5</v>
      </c>
      <c r="D23" s="113" t="s">
        <v>6</v>
      </c>
      <c r="E23" s="118"/>
      <c r="F23" s="113" t="s">
        <v>7</v>
      </c>
      <c r="G23" s="119" t="s">
        <v>8</v>
      </c>
      <c r="H23" s="113" t="s">
        <v>161</v>
      </c>
      <c r="I23" s="113" t="s">
        <v>162</v>
      </c>
      <c r="J23" s="113" t="s">
        <v>141</v>
      </c>
      <c r="K23" s="113" t="s">
        <v>163</v>
      </c>
      <c r="L23" s="113" t="s">
        <v>124</v>
      </c>
      <c r="M23" s="113" t="s">
        <v>23</v>
      </c>
      <c r="N23" s="117" t="s">
        <v>3</v>
      </c>
    </row>
    <row r="24" customFormat="false" ht="12" hidden="false" customHeight="false" outlineLevel="0" collapsed="false">
      <c r="A24" s="256" t="s">
        <v>15</v>
      </c>
      <c r="B24" s="128" t="s">
        <v>16</v>
      </c>
      <c r="C24" s="128" t="s">
        <v>17</v>
      </c>
      <c r="D24" s="127" t="s">
        <v>18</v>
      </c>
      <c r="E24" s="129" t="s">
        <v>5</v>
      </c>
      <c r="F24" s="127" t="s">
        <v>19</v>
      </c>
      <c r="G24" s="130" t="s">
        <v>20</v>
      </c>
      <c r="H24" s="127" t="s">
        <v>89</v>
      </c>
      <c r="I24" s="131" t="s">
        <v>164</v>
      </c>
      <c r="J24" s="131"/>
      <c r="K24" s="131"/>
      <c r="L24" s="131" t="s">
        <v>127</v>
      </c>
      <c r="M24" s="131" t="s">
        <v>125</v>
      </c>
      <c r="N24" s="134" t="s">
        <v>161</v>
      </c>
      <c r="O24" s="257" t="s">
        <v>165</v>
      </c>
    </row>
    <row r="25" customFormat="false" ht="12" hidden="false" customHeight="false" outlineLevel="0" collapsed="false">
      <c r="A25" s="127"/>
      <c r="B25" s="128"/>
      <c r="C25" s="128"/>
      <c r="D25" s="127"/>
      <c r="E25" s="129"/>
      <c r="F25" s="128"/>
      <c r="G25" s="130"/>
      <c r="H25" s="127"/>
      <c r="I25" s="131"/>
      <c r="J25" s="131"/>
      <c r="K25" s="131"/>
      <c r="L25" s="131"/>
      <c r="M25" s="131"/>
      <c r="N25" s="134"/>
      <c r="O25" s="136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</row>
    <row r="26" customFormat="false" ht="12" hidden="true" customHeight="false" outlineLevel="0" collapsed="false">
      <c r="A26" s="258" t="s">
        <v>27</v>
      </c>
      <c r="B26" s="259"/>
      <c r="C26" s="259"/>
      <c r="D26" s="260"/>
      <c r="E26" s="91"/>
      <c r="F26" s="261"/>
      <c r="G26" s="262"/>
      <c r="H26" s="263"/>
      <c r="I26" s="92"/>
      <c r="J26" s="92"/>
      <c r="K26" s="92"/>
      <c r="L26" s="92"/>
      <c r="M26" s="92" t="n">
        <f aca="false">+H7</f>
        <v>6321000</v>
      </c>
      <c r="N26" s="264" t="n">
        <f aca="false">+M26</f>
        <v>6321000</v>
      </c>
      <c r="O26" s="265"/>
      <c r="Q26" s="265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  <c r="IU26" s="50"/>
      <c r="IV26" s="50"/>
      <c r="IW26" s="50"/>
    </row>
    <row r="27" customFormat="false" ht="12" hidden="true" customHeight="false" outlineLevel="0" collapsed="false">
      <c r="A27" s="143" t="s">
        <v>28</v>
      </c>
      <c r="B27" s="77" t="n">
        <v>21</v>
      </c>
      <c r="C27" s="77" t="s">
        <v>29</v>
      </c>
      <c r="D27" s="78" t="n">
        <v>35873</v>
      </c>
      <c r="E27" s="79" t="n">
        <v>0.071</v>
      </c>
      <c r="F27" s="80" t="n">
        <v>0.0625</v>
      </c>
      <c r="G27" s="81" t="n">
        <f aca="false">E27+F27</f>
        <v>0.1335</v>
      </c>
      <c r="H27" s="138" t="n">
        <f aca="false">N27*E27*B27/365</f>
        <v>25820.8520547945</v>
      </c>
      <c r="I27" s="89"/>
      <c r="J27" s="89"/>
      <c r="K27" s="89"/>
      <c r="L27" s="89"/>
      <c r="M27" s="266"/>
      <c r="N27" s="264" t="n">
        <f aca="false">+N26+M27</f>
        <v>6321000</v>
      </c>
      <c r="O27" s="95"/>
      <c r="Q27" s="95"/>
    </row>
    <row r="28" customFormat="false" ht="12" hidden="true" customHeight="false" outlineLevel="0" collapsed="false">
      <c r="A28" s="143" t="s">
        <v>30</v>
      </c>
      <c r="B28" s="77" t="n">
        <v>9</v>
      </c>
      <c r="C28" s="77"/>
      <c r="D28" s="78"/>
      <c r="E28" s="79" t="n">
        <v>0.071</v>
      </c>
      <c r="F28" s="80"/>
      <c r="G28" s="81"/>
      <c r="H28" s="138" t="n">
        <f aca="false">N28*E28*B28/365</f>
        <v>12816.7643835616</v>
      </c>
      <c r="I28" s="84"/>
      <c r="J28" s="84"/>
      <c r="K28" s="84"/>
      <c r="L28" s="84"/>
      <c r="M28" s="266" t="n">
        <v>1000000</v>
      </c>
      <c r="N28" s="264" t="n">
        <f aca="false">+N27+M28</f>
        <v>7321000</v>
      </c>
      <c r="O28" s="95"/>
      <c r="Q28" s="95"/>
    </row>
    <row r="29" customFormat="false" ht="12" hidden="true" customHeight="false" outlineLevel="0" collapsed="false">
      <c r="A29" s="267" t="s">
        <v>31</v>
      </c>
      <c r="B29" s="148" t="n">
        <f aca="false">SUM(B27:B28)</f>
        <v>30</v>
      </c>
      <c r="C29" s="148"/>
      <c r="D29" s="268"/>
      <c r="E29" s="150"/>
      <c r="F29" s="151"/>
      <c r="G29" s="119"/>
      <c r="H29" s="123" t="n">
        <f aca="false">SUM(H27:H28)</f>
        <v>38637.6164383562</v>
      </c>
      <c r="I29" s="84"/>
      <c r="J29" s="84" t="n">
        <f aca="false">10%*H29</f>
        <v>3863.76164383562</v>
      </c>
      <c r="K29" s="195" t="n">
        <f aca="false">H29-J29</f>
        <v>34773.8547945205</v>
      </c>
      <c r="L29" s="195" t="n">
        <f aca="false">H29/1.47</f>
        <v>26284.0928152083</v>
      </c>
      <c r="M29" s="269"/>
      <c r="N29" s="264" t="n">
        <f aca="false">+N28+M29</f>
        <v>7321000</v>
      </c>
      <c r="O29" s="270" t="e">
        <f aca="false">SUM(N29+#REF!)</f>
        <v>#REF!</v>
      </c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  <c r="IV29" s="68"/>
      <c r="IW29" s="68"/>
    </row>
    <row r="30" customFormat="false" ht="12" hidden="true" customHeight="false" outlineLevel="0" collapsed="false">
      <c r="A30" s="143" t="s">
        <v>32</v>
      </c>
      <c r="B30" s="77" t="n">
        <v>11</v>
      </c>
      <c r="C30" s="77"/>
      <c r="D30" s="78"/>
      <c r="E30" s="79" t="n">
        <v>0.071</v>
      </c>
      <c r="F30" s="80"/>
      <c r="G30" s="81"/>
      <c r="H30" s="138" t="n">
        <f aca="false">N30*E30*B30/365</f>
        <v>15664.9342465753</v>
      </c>
      <c r="I30" s="89"/>
      <c r="J30" s="89"/>
      <c r="K30" s="89"/>
      <c r="L30" s="89"/>
      <c r="M30" s="266"/>
      <c r="N30" s="264" t="n">
        <f aca="false">+N29+M30</f>
        <v>7321000</v>
      </c>
      <c r="O30" s="81"/>
      <c r="P30" s="75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  <c r="IW30" s="69"/>
    </row>
    <row r="31" customFormat="false" ht="12" hidden="true" customHeight="false" outlineLevel="0" collapsed="false">
      <c r="A31" s="143" t="s">
        <v>33</v>
      </c>
      <c r="B31" s="77" t="n">
        <v>20</v>
      </c>
      <c r="C31" s="77"/>
      <c r="D31" s="78"/>
      <c r="E31" s="79" t="n">
        <v>0.071</v>
      </c>
      <c r="F31" s="80"/>
      <c r="G31" s="81"/>
      <c r="H31" s="138" t="n">
        <f aca="false">N31*E31*B31/365</f>
        <v>32372.1095890411</v>
      </c>
      <c r="I31" s="84"/>
      <c r="J31" s="84"/>
      <c r="K31" s="84"/>
      <c r="L31" s="84"/>
      <c r="M31" s="266" t="n">
        <v>1000000</v>
      </c>
      <c r="N31" s="264" t="n">
        <f aca="false">+N30+M31</f>
        <v>8321000</v>
      </c>
      <c r="O31" s="81"/>
      <c r="P31" s="75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  <c r="IW31" s="69"/>
    </row>
    <row r="32" customFormat="false" ht="12" hidden="true" customHeight="false" outlineLevel="0" collapsed="false">
      <c r="A32" s="153" t="s">
        <v>34</v>
      </c>
      <c r="B32" s="148" t="n">
        <f aca="false">SUM(B30:B31)</f>
        <v>31</v>
      </c>
      <c r="C32" s="77"/>
      <c r="D32" s="78"/>
      <c r="E32" s="79"/>
      <c r="F32" s="80"/>
      <c r="G32" s="81"/>
      <c r="H32" s="123" t="n">
        <f aca="false">SUM(H30:H31)</f>
        <v>48037.0438356164</v>
      </c>
      <c r="I32" s="89"/>
      <c r="J32" s="84" t="n">
        <f aca="false">10%*H32</f>
        <v>4803.70438356164</v>
      </c>
      <c r="K32" s="195" t="n">
        <f aca="false">H32-J32</f>
        <v>43233.3394520548</v>
      </c>
      <c r="L32" s="195" t="n">
        <f aca="false">H32/1.47</f>
        <v>32678.2611126642</v>
      </c>
      <c r="M32" s="266"/>
      <c r="N32" s="264" t="n">
        <f aca="false">+N31+M32</f>
        <v>8321000</v>
      </c>
      <c r="O32" s="81"/>
      <c r="P32" s="75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  <c r="IW32" s="69"/>
    </row>
    <row r="33" customFormat="false" ht="12" hidden="true" customHeight="false" outlineLevel="0" collapsed="false">
      <c r="A33" s="143" t="s">
        <v>35</v>
      </c>
      <c r="B33" s="77" t="n">
        <v>17</v>
      </c>
      <c r="C33" s="148"/>
      <c r="D33" s="268"/>
      <c r="E33" s="79" t="n">
        <v>0.071</v>
      </c>
      <c r="F33" s="151"/>
      <c r="G33" s="119"/>
      <c r="H33" s="138" t="n">
        <f aca="false">N33*E33*B33/365</f>
        <v>27516.2931506849</v>
      </c>
      <c r="I33" s="84"/>
      <c r="J33" s="84"/>
      <c r="K33" s="84"/>
      <c r="L33" s="84"/>
      <c r="M33" s="269"/>
      <c r="N33" s="264" t="n">
        <f aca="false">N32</f>
        <v>8321000</v>
      </c>
      <c r="O33" s="81"/>
      <c r="P33" s="75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  <c r="IW33" s="69"/>
    </row>
    <row r="34" customFormat="false" ht="12" hidden="true" customHeight="false" outlineLevel="0" collapsed="false">
      <c r="A34" s="143" t="s">
        <v>36</v>
      </c>
      <c r="B34" s="77" t="n">
        <v>13</v>
      </c>
      <c r="C34" s="77"/>
      <c r="D34" s="78"/>
      <c r="E34" s="79" t="n">
        <v>0.071</v>
      </c>
      <c r="F34" s="80"/>
      <c r="G34" s="81"/>
      <c r="H34" s="138" t="n">
        <f aca="false">N34*E34*B34/365</f>
        <v>27740.5753424658</v>
      </c>
      <c r="I34" s="89"/>
      <c r="J34" s="89"/>
      <c r="K34" s="89"/>
      <c r="L34" s="89"/>
      <c r="M34" s="266" t="n">
        <v>2649000</v>
      </c>
      <c r="N34" s="264" t="n">
        <f aca="false">N33+M34</f>
        <v>10970000</v>
      </c>
      <c r="O34" s="81"/>
      <c r="P34" s="75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</row>
    <row r="35" customFormat="false" ht="12" hidden="true" customHeight="false" outlineLevel="0" collapsed="false">
      <c r="A35" s="153" t="s">
        <v>37</v>
      </c>
      <c r="B35" s="148" t="n">
        <f aca="false">SUM(B33:B34)</f>
        <v>30</v>
      </c>
      <c r="C35" s="77"/>
      <c r="D35" s="78"/>
      <c r="E35" s="79"/>
      <c r="F35" s="80"/>
      <c r="G35" s="81"/>
      <c r="H35" s="123" t="n">
        <f aca="false">SUM(H33:H34)</f>
        <v>55256.8684931507</v>
      </c>
      <c r="I35" s="82"/>
      <c r="J35" s="84" t="n">
        <f aca="false">10%*H35</f>
        <v>5525.68684931507</v>
      </c>
      <c r="K35" s="195" t="n">
        <f aca="false">H35-J35</f>
        <v>49731.1816438356</v>
      </c>
      <c r="L35" s="195" t="n">
        <f aca="false">H35/1.47</f>
        <v>37589.7064579256</v>
      </c>
      <c r="M35" s="266"/>
      <c r="N35" s="264" t="n">
        <f aca="false">N34</f>
        <v>10970000</v>
      </c>
      <c r="O35" s="81"/>
      <c r="P35" s="75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</row>
    <row r="36" customFormat="false" ht="12" hidden="true" customHeight="false" outlineLevel="0" collapsed="false">
      <c r="A36" s="143" t="s">
        <v>38</v>
      </c>
      <c r="B36" s="77" t="n">
        <v>27</v>
      </c>
      <c r="C36" s="77"/>
      <c r="D36" s="78"/>
      <c r="E36" s="79" t="n">
        <v>0.071</v>
      </c>
      <c r="F36" s="80"/>
      <c r="G36" s="81"/>
      <c r="H36" s="138" t="n">
        <f aca="false">N36*E36*B36/365</f>
        <v>57615.0410958904</v>
      </c>
      <c r="I36" s="82"/>
      <c r="J36" s="84"/>
      <c r="K36" s="195"/>
      <c r="L36" s="123"/>
      <c r="M36" s="266"/>
      <c r="N36" s="264" t="n">
        <f aca="false">N35</f>
        <v>10970000</v>
      </c>
      <c r="O36" s="81"/>
      <c r="P36" s="75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</row>
    <row r="37" customFormat="false" ht="12" hidden="true" customHeight="false" outlineLevel="0" collapsed="false">
      <c r="A37" s="143" t="s">
        <v>39</v>
      </c>
      <c r="B37" s="77" t="n">
        <v>4</v>
      </c>
      <c r="C37" s="77"/>
      <c r="D37" s="78"/>
      <c r="E37" s="79" t="n">
        <v>0.071</v>
      </c>
      <c r="F37" s="80"/>
      <c r="G37" s="81"/>
      <c r="H37" s="138" t="n">
        <f aca="false">N37*E37*B37/365</f>
        <v>9313.64383561644</v>
      </c>
      <c r="I37" s="82"/>
      <c r="J37" s="84"/>
      <c r="K37" s="195"/>
      <c r="L37" s="123"/>
      <c r="M37" s="266" t="n">
        <v>1000000</v>
      </c>
      <c r="N37" s="264" t="n">
        <f aca="false">N36+M37</f>
        <v>11970000</v>
      </c>
      <c r="O37" s="81"/>
      <c r="P37" s="75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</row>
    <row r="38" customFormat="false" ht="12" hidden="true" customHeight="false" outlineLevel="0" collapsed="false">
      <c r="A38" s="153" t="s">
        <v>40</v>
      </c>
      <c r="B38" s="148" t="n">
        <f aca="false">SUM(B36:B37)</f>
        <v>31</v>
      </c>
      <c r="C38" s="77"/>
      <c r="D38" s="78"/>
      <c r="E38" s="79"/>
      <c r="F38" s="80"/>
      <c r="G38" s="81"/>
      <c r="H38" s="123" t="n">
        <f aca="false">SUM(H36:H37)</f>
        <v>66928.6849315068</v>
      </c>
      <c r="I38" s="82"/>
      <c r="J38" s="84"/>
      <c r="K38" s="195"/>
      <c r="L38" s="195" t="n">
        <f aca="false">H38/1.47</f>
        <v>45529.7176404808</v>
      </c>
      <c r="M38" s="266"/>
      <c r="N38" s="264" t="n">
        <f aca="false">N37</f>
        <v>11970000</v>
      </c>
      <c r="O38" s="81"/>
      <c r="P38" s="75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  <c r="IW38" s="69"/>
    </row>
    <row r="39" customFormat="false" ht="12" hidden="true" customHeight="false" outlineLevel="0" collapsed="false">
      <c r="A39" s="143" t="s">
        <v>41</v>
      </c>
      <c r="B39" s="77" t="n">
        <v>30</v>
      </c>
      <c r="C39" s="77"/>
      <c r="D39" s="78"/>
      <c r="E39" s="79" t="n">
        <v>0.071</v>
      </c>
      <c r="F39" s="80"/>
      <c r="G39" s="81"/>
      <c r="H39" s="138" t="n">
        <f aca="false">N39*E39*B39/365</f>
        <v>69852.3287671233</v>
      </c>
      <c r="I39" s="82"/>
      <c r="J39" s="84"/>
      <c r="K39" s="195"/>
      <c r="L39" s="123"/>
      <c r="M39" s="266"/>
      <c r="N39" s="264" t="n">
        <f aca="false">N38</f>
        <v>11970000</v>
      </c>
      <c r="O39" s="81"/>
      <c r="P39" s="75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</row>
    <row r="40" customFormat="false" ht="12" hidden="true" customHeight="false" outlineLevel="0" collapsed="false">
      <c r="A40" s="153" t="s">
        <v>42</v>
      </c>
      <c r="B40" s="148" t="n">
        <f aca="false">SUM(B39)</f>
        <v>30</v>
      </c>
      <c r="C40" s="77"/>
      <c r="D40" s="78"/>
      <c r="E40" s="79"/>
      <c r="F40" s="80"/>
      <c r="G40" s="81"/>
      <c r="H40" s="123" t="n">
        <f aca="false">SUM(H39)</f>
        <v>69852.3287671233</v>
      </c>
      <c r="I40" s="82"/>
      <c r="J40" s="84"/>
      <c r="K40" s="195"/>
      <c r="L40" s="195" t="n">
        <f aca="false">H40/1.47</f>
        <v>47518.5909980431</v>
      </c>
      <c r="M40" s="266"/>
      <c r="N40" s="264" t="n">
        <f aca="false">N39</f>
        <v>11970000</v>
      </c>
      <c r="O40" s="81"/>
      <c r="P40" s="75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</row>
    <row r="41" customFormat="false" ht="12" hidden="true" customHeight="false" outlineLevel="0" collapsed="false">
      <c r="A41" s="154" t="s">
        <v>44</v>
      </c>
      <c r="B41" s="77" t="n">
        <v>3</v>
      </c>
      <c r="C41" s="77"/>
      <c r="D41" s="78"/>
      <c r="E41" s="79" t="n">
        <v>0.071</v>
      </c>
      <c r="F41" s="80"/>
      <c r="G41" s="81"/>
      <c r="H41" s="138" t="n">
        <f aca="false">N41*E41*B41/365</f>
        <v>6985.23287671233</v>
      </c>
      <c r="I41" s="82"/>
      <c r="J41" s="84"/>
      <c r="K41" s="195"/>
      <c r="L41" s="138"/>
      <c r="M41" s="69"/>
      <c r="N41" s="264" t="n">
        <f aca="false">N40</f>
        <v>11970000</v>
      </c>
      <c r="O41" s="81"/>
      <c r="P41" s="75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</row>
    <row r="42" customFormat="false" ht="12" hidden="true" customHeight="false" outlineLevel="0" collapsed="false">
      <c r="A42" s="154" t="s">
        <v>45</v>
      </c>
      <c r="B42" s="77" t="n">
        <v>17</v>
      </c>
      <c r="C42" s="77"/>
      <c r="D42" s="78"/>
      <c r="E42" s="79" t="n">
        <v>0.071</v>
      </c>
      <c r="F42" s="80"/>
      <c r="G42" s="81"/>
      <c r="H42" s="138" t="n">
        <f aca="false">N42*E42*B42/365</f>
        <v>45204.6301369863</v>
      </c>
      <c r="I42" s="82"/>
      <c r="J42" s="84"/>
      <c r="K42" s="195"/>
      <c r="L42" s="138"/>
      <c r="M42" s="75" t="n">
        <v>1700000</v>
      </c>
      <c r="N42" s="264" t="n">
        <f aca="false">N41+M42</f>
        <v>13670000</v>
      </c>
      <c r="O42" s="81"/>
      <c r="P42" s="75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</row>
    <row r="43" customFormat="false" ht="12" hidden="true" customHeight="false" outlineLevel="0" collapsed="false">
      <c r="A43" s="154" t="s">
        <v>46</v>
      </c>
      <c r="B43" s="77" t="n">
        <v>11</v>
      </c>
      <c r="C43" s="77"/>
      <c r="D43" s="78"/>
      <c r="E43" s="79" t="n">
        <v>0.071</v>
      </c>
      <c r="F43" s="80"/>
      <c r="G43" s="81"/>
      <c r="H43" s="138" t="n">
        <f aca="false">N43*E43*B43/365</f>
        <v>31389.7808219178</v>
      </c>
      <c r="I43" s="139"/>
      <c r="J43" s="75"/>
      <c r="K43" s="225"/>
      <c r="L43" s="138"/>
      <c r="M43" s="75" t="n">
        <v>1000000</v>
      </c>
      <c r="N43" s="145" t="n">
        <f aca="false">N42+M43</f>
        <v>14670000</v>
      </c>
      <c r="O43" s="81"/>
      <c r="P43" s="75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</row>
    <row r="44" customFormat="false" ht="12" hidden="true" customHeight="false" outlineLevel="0" collapsed="false">
      <c r="A44" s="153" t="s">
        <v>47</v>
      </c>
      <c r="B44" s="148" t="n">
        <f aca="false">SUM(B41:B43)</f>
        <v>31</v>
      </c>
      <c r="C44" s="77"/>
      <c r="D44" s="78"/>
      <c r="E44" s="79"/>
      <c r="F44" s="80"/>
      <c r="G44" s="81"/>
      <c r="H44" s="123" t="n">
        <f aca="false">SUM(H41:H43)</f>
        <v>83579.6438356164</v>
      </c>
      <c r="I44" s="82"/>
      <c r="J44" s="84"/>
      <c r="K44" s="195"/>
      <c r="L44" s="195" t="n">
        <f aca="false">H44/1.47</f>
        <v>56856.9005684466</v>
      </c>
      <c r="M44" s="266"/>
      <c r="N44" s="145" t="n">
        <f aca="false">N43+M44</f>
        <v>14670000</v>
      </c>
      <c r="O44" s="81"/>
      <c r="P44" s="75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  <c r="IW44" s="69"/>
    </row>
    <row r="45" customFormat="false" ht="12" hidden="false" customHeight="false" outlineLevel="0" collapsed="false">
      <c r="A45" s="143" t="s">
        <v>48</v>
      </c>
      <c r="B45" s="77" t="n">
        <v>31</v>
      </c>
      <c r="C45" s="77"/>
      <c r="D45" s="78"/>
      <c r="E45" s="79" t="n">
        <v>0.071</v>
      </c>
      <c r="F45" s="80"/>
      <c r="G45" s="81"/>
      <c r="H45" s="138" t="n">
        <f aca="false">N45*E45*B45/365</f>
        <v>88462.1095890411</v>
      </c>
      <c r="I45" s="82"/>
      <c r="J45" s="84"/>
      <c r="K45" s="195"/>
      <c r="L45" s="266"/>
      <c r="M45" s="266"/>
      <c r="N45" s="145" t="n">
        <f aca="false">N44+M45</f>
        <v>14670000</v>
      </c>
      <c r="O45" s="81"/>
      <c r="P45" s="75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</row>
    <row r="46" customFormat="false" ht="12" hidden="false" customHeight="false" outlineLevel="0" collapsed="false">
      <c r="A46" s="153" t="s">
        <v>49</v>
      </c>
      <c r="B46" s="148" t="n">
        <f aca="false">SUM(B45)</f>
        <v>31</v>
      </c>
      <c r="C46" s="77"/>
      <c r="D46" s="78"/>
      <c r="E46" s="79"/>
      <c r="F46" s="80"/>
      <c r="G46" s="81"/>
      <c r="H46" s="123" t="n">
        <f aca="false">SUM(H45)</f>
        <v>88462.1095890411</v>
      </c>
      <c r="I46" s="82"/>
      <c r="J46" s="84"/>
      <c r="K46" s="195"/>
      <c r="L46" s="195" t="n">
        <f aca="false">H46/1.47</f>
        <v>60178.3058428851</v>
      </c>
      <c r="M46" s="266"/>
      <c r="N46" s="145" t="n">
        <f aca="false">N45+M46</f>
        <v>14670000</v>
      </c>
      <c r="O46" s="81"/>
      <c r="P46" s="75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</row>
    <row r="47" customFormat="false" ht="12" hidden="false" customHeight="false" outlineLevel="0" collapsed="false">
      <c r="A47" s="143" t="s">
        <v>50</v>
      </c>
      <c r="B47" s="77" t="n">
        <v>28</v>
      </c>
      <c r="C47" s="77"/>
      <c r="D47" s="78"/>
      <c r="E47" s="79" t="n">
        <v>0.071</v>
      </c>
      <c r="F47" s="80"/>
      <c r="G47" s="81"/>
      <c r="H47" s="138" t="n">
        <f aca="false">N47*E47*B47/365</f>
        <v>79901.2602739726</v>
      </c>
      <c r="I47" s="82"/>
      <c r="J47" s="84"/>
      <c r="K47" s="195"/>
      <c r="L47" s="123"/>
      <c r="M47" s="266"/>
      <c r="N47" s="145" t="n">
        <f aca="false">N46+M47</f>
        <v>14670000</v>
      </c>
      <c r="O47" s="81"/>
      <c r="P47" s="75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</row>
    <row r="48" customFormat="false" ht="12" hidden="false" customHeight="false" outlineLevel="0" collapsed="false">
      <c r="A48" s="153" t="s">
        <v>51</v>
      </c>
      <c r="B48" s="148" t="n">
        <f aca="false">B47</f>
        <v>28</v>
      </c>
      <c r="C48" s="77"/>
      <c r="D48" s="78"/>
      <c r="E48" s="79"/>
      <c r="F48" s="80"/>
      <c r="G48" s="81"/>
      <c r="H48" s="123" t="n">
        <f aca="false">SUM(H47)</f>
        <v>79901.2602739726</v>
      </c>
      <c r="I48" s="82"/>
      <c r="J48" s="84"/>
      <c r="K48" s="195"/>
      <c r="L48" s="195" t="n">
        <f aca="false">H48/1.47</f>
        <v>54354.5988258317</v>
      </c>
      <c r="M48" s="266"/>
      <c r="N48" s="145" t="n">
        <f aca="false">N47+M48</f>
        <v>14670000</v>
      </c>
      <c r="O48" s="81"/>
      <c r="P48" s="75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  <c r="IU48" s="69"/>
      <c r="IV48" s="69"/>
      <c r="IW48" s="69"/>
    </row>
    <row r="49" customFormat="false" ht="12" hidden="false" customHeight="false" outlineLevel="0" collapsed="false">
      <c r="A49" s="143" t="s">
        <v>52</v>
      </c>
      <c r="B49" s="77" t="n">
        <v>31</v>
      </c>
      <c r="C49" s="77"/>
      <c r="D49" s="78"/>
      <c r="E49" s="79" t="n">
        <v>0.071</v>
      </c>
      <c r="F49" s="80"/>
      <c r="G49" s="81"/>
      <c r="H49" s="138" t="n">
        <f aca="false">N49*E49*B49/365</f>
        <v>88462.1095890411</v>
      </c>
      <c r="I49" s="82"/>
      <c r="J49" s="84"/>
      <c r="K49" s="195"/>
      <c r="L49" s="123"/>
      <c r="M49" s="266"/>
      <c r="N49" s="145" t="n">
        <f aca="false">N48+M49</f>
        <v>14670000</v>
      </c>
      <c r="O49" s="81"/>
      <c r="P49" s="75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  <c r="IW49" s="69"/>
    </row>
    <row r="50" customFormat="false" ht="12" hidden="false" customHeight="false" outlineLevel="0" collapsed="false">
      <c r="A50" s="153" t="s">
        <v>53</v>
      </c>
      <c r="B50" s="148" t="n">
        <f aca="false">SUM(B49)</f>
        <v>31</v>
      </c>
      <c r="C50" s="77"/>
      <c r="D50" s="78"/>
      <c r="E50" s="79"/>
      <c r="F50" s="80"/>
      <c r="G50" s="81"/>
      <c r="H50" s="123" t="n">
        <f aca="false">H49</f>
        <v>88462.1095890411</v>
      </c>
      <c r="I50" s="82"/>
      <c r="J50" s="84"/>
      <c r="K50" s="195"/>
      <c r="L50" s="195" t="n">
        <f aca="false">H50/1.47</f>
        <v>60178.3058428851</v>
      </c>
      <c r="M50" s="266"/>
      <c r="N50" s="145" t="n">
        <f aca="false">N49+M50</f>
        <v>14670000</v>
      </c>
      <c r="O50" s="81"/>
      <c r="P50" s="75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  <c r="IW50" s="69"/>
    </row>
    <row r="51" customFormat="false" ht="12" hidden="false" customHeight="false" outlineLevel="0" collapsed="false">
      <c r="A51" s="143" t="s">
        <v>54</v>
      </c>
      <c r="B51" s="77" t="n">
        <v>30</v>
      </c>
      <c r="C51" s="77"/>
      <c r="D51" s="78"/>
      <c r="E51" s="79" t="n">
        <v>0.071</v>
      </c>
      <c r="F51" s="80"/>
      <c r="G51" s="81"/>
      <c r="H51" s="138" t="n">
        <f aca="false">N51*E51*B51/365</f>
        <v>85608.4931506849</v>
      </c>
      <c r="I51" s="82"/>
      <c r="J51" s="84"/>
      <c r="K51" s="195"/>
      <c r="L51" s="123"/>
      <c r="M51" s="266"/>
      <c r="N51" s="145" t="n">
        <f aca="false">N50+M51</f>
        <v>14670000</v>
      </c>
      <c r="O51" s="81"/>
      <c r="P51" s="75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</row>
    <row r="52" customFormat="false" ht="12" hidden="false" customHeight="false" outlineLevel="0" collapsed="false">
      <c r="A52" s="153" t="s">
        <v>55</v>
      </c>
      <c r="B52" s="148" t="n">
        <f aca="false">B51</f>
        <v>30</v>
      </c>
      <c r="C52" s="77"/>
      <c r="D52" s="78"/>
      <c r="E52" s="79"/>
      <c r="F52" s="80"/>
      <c r="G52" s="81"/>
      <c r="H52" s="123" t="n">
        <f aca="false">H51</f>
        <v>85608.4931506849</v>
      </c>
      <c r="I52" s="82"/>
      <c r="J52" s="84"/>
      <c r="K52" s="195"/>
      <c r="L52" s="195" t="n">
        <f aca="false">H52/1.47</f>
        <v>58237.070170534</v>
      </c>
      <c r="M52" s="266"/>
      <c r="N52" s="145" t="n">
        <f aca="false">N51+M52</f>
        <v>14670000</v>
      </c>
      <c r="O52" s="81"/>
      <c r="P52" s="75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  <c r="IW52" s="69"/>
    </row>
    <row r="53" customFormat="false" ht="12" hidden="false" customHeight="false" outlineLevel="0" collapsed="false">
      <c r="A53" s="143" t="s">
        <v>56</v>
      </c>
      <c r="B53" s="77" t="n">
        <v>31</v>
      </c>
      <c r="C53" s="77"/>
      <c r="D53" s="78"/>
      <c r="E53" s="79" t="n">
        <v>0.071</v>
      </c>
      <c r="F53" s="80"/>
      <c r="G53" s="81"/>
      <c r="H53" s="138" t="n">
        <f aca="false">N53*E53*B53/365</f>
        <v>88462.1095890411</v>
      </c>
      <c r="I53" s="82"/>
      <c r="J53" s="84"/>
      <c r="K53" s="195"/>
      <c r="L53" s="123"/>
      <c r="M53" s="266"/>
      <c r="N53" s="145" t="n">
        <f aca="false">N52+M53</f>
        <v>14670000</v>
      </c>
      <c r="O53" s="81"/>
      <c r="P53" s="75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  <c r="IW53" s="69"/>
    </row>
    <row r="54" customFormat="false" ht="12" hidden="false" customHeight="false" outlineLevel="0" collapsed="false">
      <c r="A54" s="153" t="s">
        <v>75</v>
      </c>
      <c r="B54" s="148" t="n">
        <f aca="false">B53</f>
        <v>31</v>
      </c>
      <c r="C54" s="77"/>
      <c r="D54" s="78"/>
      <c r="E54" s="79"/>
      <c r="F54" s="80"/>
      <c r="G54" s="81"/>
      <c r="H54" s="123" t="n">
        <f aca="false">H53</f>
        <v>88462.1095890411</v>
      </c>
      <c r="I54" s="82"/>
      <c r="J54" s="84"/>
      <c r="K54" s="195"/>
      <c r="L54" s="195" t="n">
        <f aca="false">H54/1.47</f>
        <v>60178.3058428851</v>
      </c>
      <c r="M54" s="266"/>
      <c r="N54" s="145" t="n">
        <f aca="false">N53+M54</f>
        <v>14670000</v>
      </c>
      <c r="O54" s="81"/>
      <c r="P54" s="75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  <c r="IW54" s="69"/>
    </row>
    <row r="55" customFormat="false" ht="12" hidden="false" customHeight="false" outlineLevel="0" collapsed="false">
      <c r="A55" s="143" t="s">
        <v>58</v>
      </c>
      <c r="B55" s="77" t="n">
        <v>30</v>
      </c>
      <c r="C55" s="77"/>
      <c r="D55" s="78"/>
      <c r="E55" s="79" t="n">
        <v>0.071</v>
      </c>
      <c r="F55" s="80"/>
      <c r="G55" s="81"/>
      <c r="H55" s="138" t="n">
        <f aca="false">N55*E55*B55/365</f>
        <v>85608.4931506849</v>
      </c>
      <c r="I55" s="82"/>
      <c r="J55" s="84"/>
      <c r="K55" s="195"/>
      <c r="L55" s="123"/>
      <c r="M55" s="266"/>
      <c r="N55" s="145" t="n">
        <f aca="false">N54+M55</f>
        <v>14670000</v>
      </c>
      <c r="O55" s="81"/>
      <c r="P55" s="75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  <c r="IW55" s="69"/>
    </row>
    <row r="56" customFormat="false" ht="12" hidden="false" customHeight="false" outlineLevel="0" collapsed="false">
      <c r="A56" s="153" t="s">
        <v>77</v>
      </c>
      <c r="B56" s="148" t="n">
        <f aca="false">B55</f>
        <v>30</v>
      </c>
      <c r="C56" s="77"/>
      <c r="D56" s="78"/>
      <c r="E56" s="79"/>
      <c r="F56" s="80"/>
      <c r="G56" s="81"/>
      <c r="H56" s="123" t="n">
        <f aca="false">H55</f>
        <v>85608.4931506849</v>
      </c>
      <c r="I56" s="82"/>
      <c r="J56" s="84"/>
      <c r="K56" s="195"/>
      <c r="L56" s="195" t="n">
        <f aca="false">H56/1.47</f>
        <v>58237.070170534</v>
      </c>
      <c r="M56" s="266"/>
      <c r="N56" s="145" t="n">
        <f aca="false">N55+M56</f>
        <v>14670000</v>
      </c>
      <c r="O56" s="81"/>
      <c r="P56" s="75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  <c r="IW56" s="69"/>
    </row>
    <row r="57" customFormat="false" ht="12" hidden="false" customHeight="false" outlineLevel="0" collapsed="false">
      <c r="A57" s="143" t="s">
        <v>60</v>
      </c>
      <c r="B57" s="77" t="n">
        <v>31</v>
      </c>
      <c r="C57" s="77"/>
      <c r="D57" s="78"/>
      <c r="E57" s="79" t="n">
        <v>0.071</v>
      </c>
      <c r="F57" s="80"/>
      <c r="G57" s="81"/>
      <c r="H57" s="138" t="n">
        <f aca="false">N57*E57*B57/365</f>
        <v>88462.1095890411</v>
      </c>
      <c r="I57" s="82"/>
      <c r="J57" s="84"/>
      <c r="K57" s="195"/>
      <c r="L57" s="123"/>
      <c r="M57" s="266"/>
      <c r="N57" s="145" t="n">
        <f aca="false">N56+M57</f>
        <v>14670000</v>
      </c>
      <c r="O57" s="81"/>
      <c r="P57" s="75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  <c r="IW57" s="69"/>
    </row>
    <row r="58" customFormat="false" ht="12" hidden="false" customHeight="false" outlineLevel="0" collapsed="false">
      <c r="A58" s="153" t="s">
        <v>31</v>
      </c>
      <c r="B58" s="148" t="n">
        <f aca="false">B57</f>
        <v>31</v>
      </c>
      <c r="C58" s="77"/>
      <c r="D58" s="78"/>
      <c r="E58" s="79"/>
      <c r="F58" s="80"/>
      <c r="G58" s="81"/>
      <c r="H58" s="123" t="n">
        <f aca="false">H57</f>
        <v>88462.1095890411</v>
      </c>
      <c r="I58" s="82"/>
      <c r="J58" s="84"/>
      <c r="K58" s="195"/>
      <c r="L58" s="195" t="n">
        <f aca="false">H58/1.47</f>
        <v>60178.3058428851</v>
      </c>
      <c r="M58" s="266"/>
      <c r="N58" s="145" t="n">
        <f aca="false">N57+M58</f>
        <v>14670000</v>
      </c>
      <c r="O58" s="81"/>
      <c r="P58" s="75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  <c r="IW58" s="69"/>
    </row>
    <row r="59" customFormat="false" ht="12" hidden="false" customHeight="false" outlineLevel="0" collapsed="false">
      <c r="A59" s="143" t="s">
        <v>166</v>
      </c>
      <c r="B59" s="77" t="n">
        <v>12</v>
      </c>
      <c r="C59" s="77"/>
      <c r="D59" s="78"/>
      <c r="E59" s="79" t="n">
        <v>0.071</v>
      </c>
      <c r="F59" s="80"/>
      <c r="G59" s="81"/>
      <c r="H59" s="138" t="n">
        <f aca="false">N59*E59*B59/365</f>
        <v>34243.397260274</v>
      </c>
      <c r="I59" s="82"/>
      <c r="J59" s="84"/>
      <c r="K59" s="195"/>
      <c r="L59" s="123"/>
      <c r="M59" s="266"/>
      <c r="N59" s="145" t="n">
        <f aca="false">N58+M59</f>
        <v>14670000</v>
      </c>
      <c r="O59" s="81"/>
      <c r="P59" s="75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  <c r="GX59" s="69"/>
      <c r="GY59" s="69"/>
      <c r="GZ59" s="69"/>
      <c r="HA59" s="69"/>
      <c r="HB59" s="69"/>
      <c r="HC59" s="69"/>
      <c r="HD59" s="69"/>
      <c r="HE59" s="69"/>
      <c r="HF59" s="69"/>
      <c r="HG59" s="69"/>
      <c r="HH59" s="69"/>
      <c r="HI59" s="69"/>
      <c r="HJ59" s="69"/>
      <c r="HK59" s="69"/>
      <c r="HL59" s="69"/>
      <c r="HM59" s="69"/>
      <c r="HN59" s="69"/>
      <c r="HO59" s="69"/>
      <c r="HP59" s="69"/>
      <c r="HQ59" s="69"/>
      <c r="HR59" s="69"/>
      <c r="HS59" s="69"/>
      <c r="HT59" s="69"/>
      <c r="HU59" s="69"/>
      <c r="HV59" s="69"/>
      <c r="HW59" s="69"/>
      <c r="HX59" s="69"/>
      <c r="HY59" s="69"/>
      <c r="HZ59" s="69"/>
      <c r="IA59" s="69"/>
      <c r="IB59" s="69"/>
      <c r="IC59" s="69"/>
      <c r="ID59" s="69"/>
      <c r="IE59" s="69"/>
      <c r="IF59" s="69"/>
      <c r="IG59" s="69"/>
      <c r="IH59" s="69"/>
      <c r="II59" s="69"/>
      <c r="IJ59" s="69"/>
      <c r="IK59" s="69"/>
      <c r="IL59" s="69"/>
      <c r="IM59" s="69"/>
      <c r="IN59" s="69"/>
      <c r="IO59" s="69"/>
      <c r="IP59" s="69"/>
      <c r="IQ59" s="69"/>
      <c r="IR59" s="69"/>
      <c r="IS59" s="69"/>
      <c r="IT59" s="69"/>
      <c r="IU59" s="69"/>
      <c r="IV59" s="69"/>
      <c r="IW59" s="69"/>
    </row>
    <row r="60" customFormat="false" ht="12" hidden="false" customHeight="false" outlineLevel="0" collapsed="false">
      <c r="A60" s="143" t="s">
        <v>167</v>
      </c>
      <c r="B60" s="77"/>
      <c r="C60" s="77"/>
      <c r="D60" s="78"/>
      <c r="E60" s="79"/>
      <c r="F60" s="80"/>
      <c r="G60" s="81"/>
      <c r="H60" s="138"/>
      <c r="I60" s="82"/>
      <c r="J60" s="84"/>
      <c r="K60" s="195"/>
      <c r="L60" s="123"/>
      <c r="M60" s="75" t="n">
        <v>-14000000</v>
      </c>
      <c r="N60" s="145" t="n">
        <f aca="false">N59+M60</f>
        <v>670000</v>
      </c>
      <c r="O60" s="81"/>
      <c r="P60" s="75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  <c r="HN60" s="69"/>
      <c r="HO60" s="69"/>
      <c r="HP60" s="69"/>
      <c r="HQ60" s="69"/>
      <c r="HR60" s="69"/>
      <c r="HS60" s="69"/>
      <c r="HT60" s="69"/>
      <c r="HU60" s="69"/>
      <c r="HV60" s="69"/>
      <c r="HW60" s="69"/>
      <c r="HX60" s="69"/>
      <c r="HY60" s="69"/>
      <c r="HZ60" s="69"/>
      <c r="IA60" s="69"/>
      <c r="IB60" s="69"/>
      <c r="IC60" s="69"/>
      <c r="ID60" s="69"/>
      <c r="IE60" s="69"/>
      <c r="IF60" s="69"/>
      <c r="IG60" s="69"/>
      <c r="IH60" s="69"/>
      <c r="II60" s="69"/>
      <c r="IJ60" s="69"/>
      <c r="IK60" s="69"/>
      <c r="IL60" s="69"/>
      <c r="IM60" s="69"/>
      <c r="IN60" s="69"/>
      <c r="IO60" s="69"/>
      <c r="IP60" s="69"/>
      <c r="IQ60" s="69"/>
      <c r="IR60" s="69"/>
      <c r="IS60" s="69"/>
      <c r="IT60" s="69"/>
      <c r="IU60" s="69"/>
      <c r="IV60" s="69"/>
      <c r="IW60" s="69"/>
    </row>
    <row r="61" customFormat="false" ht="12" hidden="false" customHeight="false" outlineLevel="0" collapsed="false">
      <c r="A61" s="143" t="s">
        <v>168</v>
      </c>
      <c r="B61" s="77" t="n">
        <v>19</v>
      </c>
      <c r="C61" s="77"/>
      <c r="D61" s="78"/>
      <c r="E61" s="79" t="n">
        <v>0.071</v>
      </c>
      <c r="F61" s="80"/>
      <c r="G61" s="81"/>
      <c r="H61" s="138" t="n">
        <f aca="false">N61*E61*B61/365</f>
        <v>2476.24657534247</v>
      </c>
      <c r="I61" s="82"/>
      <c r="J61" s="84"/>
      <c r="K61" s="195"/>
      <c r="L61" s="123"/>
      <c r="M61" s="266"/>
      <c r="N61" s="145" t="n">
        <f aca="false">N60+M61</f>
        <v>670000</v>
      </c>
      <c r="O61" s="81"/>
      <c r="P61" s="75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69"/>
      <c r="FC61" s="69"/>
      <c r="FD61" s="69"/>
      <c r="FE61" s="69"/>
      <c r="FF61" s="69"/>
      <c r="FG61" s="69"/>
      <c r="FH61" s="69"/>
      <c r="FI61" s="69"/>
      <c r="FJ61" s="69"/>
      <c r="FK61" s="69"/>
      <c r="FL61" s="69"/>
      <c r="FM61" s="69"/>
      <c r="FN61" s="69"/>
      <c r="FO61" s="69"/>
      <c r="FP61" s="69"/>
      <c r="FQ61" s="69"/>
      <c r="FR61" s="69"/>
      <c r="FS61" s="69"/>
      <c r="FT61" s="69"/>
      <c r="FU61" s="69"/>
      <c r="FV61" s="69"/>
      <c r="FW61" s="69"/>
      <c r="FX61" s="69"/>
      <c r="FY61" s="69"/>
      <c r="FZ61" s="69"/>
      <c r="GA61" s="69"/>
      <c r="GB61" s="69"/>
      <c r="GC61" s="69"/>
      <c r="GD61" s="69"/>
      <c r="GE61" s="69"/>
      <c r="GF61" s="69"/>
      <c r="GG61" s="69"/>
      <c r="GH61" s="69"/>
      <c r="GI61" s="69"/>
      <c r="GJ61" s="69"/>
      <c r="GK61" s="69"/>
      <c r="GL61" s="69"/>
      <c r="GM61" s="69"/>
      <c r="GN61" s="69"/>
      <c r="GO61" s="69"/>
      <c r="GP61" s="69"/>
      <c r="GQ61" s="69"/>
      <c r="GR61" s="69"/>
      <c r="GS61" s="69"/>
      <c r="GT61" s="69"/>
      <c r="GU61" s="69"/>
      <c r="GV61" s="69"/>
      <c r="GW61" s="69"/>
      <c r="GX61" s="69"/>
      <c r="GY61" s="69"/>
      <c r="GZ61" s="69"/>
      <c r="HA61" s="69"/>
      <c r="HB61" s="69"/>
      <c r="HC61" s="69"/>
      <c r="HD61" s="69"/>
      <c r="HE61" s="69"/>
      <c r="HF61" s="69"/>
      <c r="HG61" s="69"/>
      <c r="HH61" s="69"/>
      <c r="HI61" s="69"/>
      <c r="HJ61" s="69"/>
      <c r="HK61" s="69"/>
      <c r="HL61" s="69"/>
      <c r="HM61" s="69"/>
      <c r="HN61" s="69"/>
      <c r="HO61" s="69"/>
      <c r="HP61" s="69"/>
      <c r="HQ61" s="69"/>
      <c r="HR61" s="69"/>
      <c r="HS61" s="69"/>
      <c r="HT61" s="69"/>
      <c r="HU61" s="69"/>
      <c r="HV61" s="69"/>
      <c r="HW61" s="69"/>
      <c r="HX61" s="69"/>
      <c r="HY61" s="69"/>
      <c r="HZ61" s="69"/>
      <c r="IA61" s="69"/>
      <c r="IB61" s="69"/>
      <c r="IC61" s="69"/>
      <c r="ID61" s="69"/>
      <c r="IE61" s="69"/>
      <c r="IF61" s="69"/>
      <c r="IG61" s="69"/>
      <c r="IH61" s="69"/>
      <c r="II61" s="69"/>
      <c r="IJ61" s="69"/>
      <c r="IK61" s="69"/>
      <c r="IL61" s="69"/>
      <c r="IM61" s="69"/>
      <c r="IN61" s="69"/>
      <c r="IO61" s="69"/>
      <c r="IP61" s="69"/>
      <c r="IQ61" s="69"/>
      <c r="IR61" s="69"/>
      <c r="IS61" s="69"/>
      <c r="IT61" s="69"/>
      <c r="IU61" s="69"/>
      <c r="IV61" s="69"/>
      <c r="IW61" s="69"/>
    </row>
    <row r="62" customFormat="false" ht="12" hidden="false" customHeight="false" outlineLevel="0" collapsed="false">
      <c r="A62" s="153" t="s">
        <v>34</v>
      </c>
      <c r="B62" s="148" t="n">
        <f aca="false">SUM(B59:B61)</f>
        <v>31</v>
      </c>
      <c r="C62" s="77"/>
      <c r="D62" s="78"/>
      <c r="E62" s="79"/>
      <c r="F62" s="80"/>
      <c r="G62" s="81"/>
      <c r="H62" s="123" t="n">
        <f aca="false">H59</f>
        <v>34243.397260274</v>
      </c>
      <c r="I62" s="82"/>
      <c r="J62" s="84"/>
      <c r="K62" s="195"/>
      <c r="L62" s="195" t="n">
        <f aca="false">H62/1.47</f>
        <v>23294.8280682136</v>
      </c>
      <c r="M62" s="266"/>
      <c r="N62" s="145" t="n">
        <f aca="false">N61+M62</f>
        <v>670000</v>
      </c>
      <c r="O62" s="81"/>
      <c r="P62" s="75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  <c r="EO62" s="69"/>
      <c r="EP62" s="69"/>
      <c r="EQ62" s="69"/>
      <c r="ER62" s="69"/>
      <c r="ES62" s="69"/>
      <c r="ET62" s="69"/>
      <c r="EU62" s="69"/>
      <c r="EV62" s="69"/>
      <c r="EW62" s="69"/>
      <c r="EX62" s="69"/>
      <c r="EY62" s="69"/>
      <c r="EZ62" s="69"/>
      <c r="FA62" s="69"/>
      <c r="FB62" s="69"/>
      <c r="FC62" s="69"/>
      <c r="FD62" s="69"/>
      <c r="FE62" s="69"/>
      <c r="FF62" s="69"/>
      <c r="FG62" s="69"/>
      <c r="FH62" s="69"/>
      <c r="FI62" s="69"/>
      <c r="FJ62" s="69"/>
      <c r="FK62" s="69"/>
      <c r="FL62" s="69"/>
      <c r="FM62" s="69"/>
      <c r="FN62" s="69"/>
      <c r="FO62" s="69"/>
      <c r="FP62" s="69"/>
      <c r="FQ62" s="69"/>
      <c r="FR62" s="69"/>
      <c r="FS62" s="69"/>
      <c r="FT62" s="69"/>
      <c r="FU62" s="69"/>
      <c r="FV62" s="69"/>
      <c r="FW62" s="69"/>
      <c r="FX62" s="69"/>
      <c r="FY62" s="69"/>
      <c r="FZ62" s="69"/>
      <c r="GA62" s="69"/>
      <c r="GB62" s="69"/>
      <c r="GC62" s="69"/>
      <c r="GD62" s="69"/>
      <c r="GE62" s="69"/>
      <c r="GF62" s="69"/>
      <c r="GG62" s="69"/>
      <c r="GH62" s="69"/>
      <c r="GI62" s="69"/>
      <c r="GJ62" s="69"/>
      <c r="GK62" s="69"/>
      <c r="GL62" s="69"/>
      <c r="GM62" s="69"/>
      <c r="GN62" s="69"/>
      <c r="GO62" s="69"/>
      <c r="GP62" s="69"/>
      <c r="GQ62" s="69"/>
      <c r="GR62" s="69"/>
      <c r="GS62" s="69"/>
      <c r="GT62" s="69"/>
      <c r="GU62" s="69"/>
      <c r="GV62" s="69"/>
      <c r="GW62" s="69"/>
      <c r="GX62" s="69"/>
      <c r="GY62" s="69"/>
      <c r="GZ62" s="69"/>
      <c r="HA62" s="69"/>
      <c r="HB62" s="69"/>
      <c r="HC62" s="69"/>
      <c r="HD62" s="69"/>
      <c r="HE62" s="69"/>
      <c r="HF62" s="69"/>
      <c r="HG62" s="69"/>
      <c r="HH62" s="69"/>
      <c r="HI62" s="69"/>
      <c r="HJ62" s="69"/>
      <c r="HK62" s="69"/>
      <c r="HL62" s="69"/>
      <c r="HM62" s="69"/>
      <c r="HN62" s="69"/>
      <c r="HO62" s="69"/>
      <c r="HP62" s="69"/>
      <c r="HQ62" s="69"/>
      <c r="HR62" s="69"/>
      <c r="HS62" s="69"/>
      <c r="HT62" s="69"/>
      <c r="HU62" s="69"/>
      <c r="HV62" s="69"/>
      <c r="HW62" s="69"/>
      <c r="HX62" s="69"/>
      <c r="HY62" s="69"/>
      <c r="HZ62" s="69"/>
      <c r="IA62" s="69"/>
      <c r="IB62" s="69"/>
      <c r="IC62" s="69"/>
      <c r="ID62" s="69"/>
      <c r="IE62" s="69"/>
      <c r="IF62" s="69"/>
      <c r="IG62" s="69"/>
      <c r="IH62" s="69"/>
      <c r="II62" s="69"/>
      <c r="IJ62" s="69"/>
      <c r="IK62" s="69"/>
      <c r="IL62" s="69"/>
      <c r="IM62" s="69"/>
      <c r="IN62" s="69"/>
      <c r="IO62" s="69"/>
      <c r="IP62" s="69"/>
      <c r="IQ62" s="69"/>
      <c r="IR62" s="69"/>
      <c r="IS62" s="69"/>
      <c r="IT62" s="69"/>
      <c r="IU62" s="69"/>
      <c r="IV62" s="69"/>
      <c r="IW62" s="69"/>
    </row>
    <row r="63" customFormat="false" ht="12" hidden="false" customHeight="false" outlineLevel="0" collapsed="false">
      <c r="A63" s="267"/>
      <c r="B63" s="271"/>
      <c r="C63" s="271"/>
      <c r="D63" s="78"/>
      <c r="E63" s="79"/>
      <c r="F63" s="80"/>
      <c r="G63" s="81"/>
      <c r="H63" s="84"/>
      <c r="I63" s="84"/>
      <c r="J63" s="84"/>
      <c r="K63" s="84"/>
      <c r="L63" s="84"/>
      <c r="M63" s="91"/>
      <c r="N63" s="264"/>
      <c r="O63" s="262"/>
      <c r="P63" s="92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  <c r="EO63" s="69"/>
      <c r="EP63" s="69"/>
      <c r="EQ63" s="69"/>
      <c r="ER63" s="69"/>
      <c r="ES63" s="69"/>
      <c r="ET63" s="69"/>
      <c r="EU63" s="69"/>
      <c r="EV63" s="69"/>
      <c r="EW63" s="69"/>
      <c r="EX63" s="69"/>
      <c r="EY63" s="69"/>
      <c r="EZ63" s="69"/>
      <c r="FA63" s="69"/>
      <c r="FB63" s="69"/>
      <c r="FC63" s="69"/>
      <c r="FD63" s="69"/>
      <c r="FE63" s="69"/>
      <c r="FF63" s="69"/>
      <c r="FG63" s="69"/>
      <c r="FH63" s="69"/>
      <c r="FI63" s="69"/>
      <c r="FJ63" s="69"/>
      <c r="FK63" s="69"/>
      <c r="FL63" s="69"/>
      <c r="FM63" s="69"/>
      <c r="FN63" s="69"/>
      <c r="FO63" s="69"/>
      <c r="FP63" s="69"/>
      <c r="FQ63" s="69"/>
      <c r="FR63" s="69"/>
      <c r="FS63" s="69"/>
      <c r="FT63" s="69"/>
      <c r="FU63" s="69"/>
      <c r="FV63" s="69"/>
      <c r="FW63" s="69"/>
      <c r="FX63" s="69"/>
      <c r="FY63" s="69"/>
      <c r="FZ63" s="69"/>
      <c r="GA63" s="69"/>
      <c r="GB63" s="69"/>
      <c r="GC63" s="69"/>
      <c r="GD63" s="69"/>
      <c r="GE63" s="69"/>
      <c r="GF63" s="69"/>
      <c r="GG63" s="69"/>
      <c r="GH63" s="69"/>
      <c r="GI63" s="69"/>
      <c r="GJ63" s="69"/>
      <c r="GK63" s="69"/>
      <c r="GL63" s="69"/>
      <c r="GM63" s="69"/>
      <c r="GN63" s="69"/>
      <c r="GO63" s="69"/>
      <c r="GP63" s="69"/>
      <c r="GQ63" s="69"/>
      <c r="GR63" s="69"/>
      <c r="GS63" s="69"/>
      <c r="GT63" s="69"/>
      <c r="GU63" s="69"/>
      <c r="GV63" s="69"/>
      <c r="GW63" s="69"/>
      <c r="GX63" s="69"/>
      <c r="GY63" s="69"/>
      <c r="GZ63" s="69"/>
      <c r="HA63" s="69"/>
      <c r="HB63" s="69"/>
      <c r="HC63" s="69"/>
      <c r="HD63" s="69"/>
      <c r="HE63" s="69"/>
      <c r="HF63" s="69"/>
      <c r="HG63" s="69"/>
      <c r="HH63" s="69"/>
      <c r="HI63" s="69"/>
      <c r="HJ63" s="69"/>
      <c r="HK63" s="69"/>
      <c r="HL63" s="69"/>
      <c r="HM63" s="69"/>
      <c r="HN63" s="69"/>
      <c r="HO63" s="69"/>
      <c r="HP63" s="69"/>
      <c r="HQ63" s="69"/>
      <c r="HR63" s="69"/>
      <c r="HS63" s="69"/>
      <c r="HT63" s="69"/>
      <c r="HU63" s="69"/>
      <c r="HV63" s="69"/>
      <c r="HW63" s="69"/>
      <c r="HX63" s="69"/>
      <c r="HY63" s="69"/>
      <c r="HZ63" s="69"/>
      <c r="IA63" s="69"/>
      <c r="IB63" s="69"/>
      <c r="IC63" s="69"/>
      <c r="ID63" s="69"/>
      <c r="IE63" s="69"/>
      <c r="IF63" s="69"/>
      <c r="IG63" s="69"/>
      <c r="IH63" s="69"/>
      <c r="II63" s="69"/>
      <c r="IJ63" s="69"/>
      <c r="IK63" s="69"/>
      <c r="IL63" s="69"/>
      <c r="IM63" s="69"/>
      <c r="IN63" s="69"/>
      <c r="IO63" s="69"/>
      <c r="IP63" s="69"/>
      <c r="IQ63" s="69"/>
      <c r="IR63" s="69"/>
      <c r="IS63" s="69"/>
      <c r="IT63" s="69"/>
      <c r="IU63" s="69"/>
      <c r="IV63" s="69"/>
      <c r="IW63" s="69"/>
    </row>
    <row r="64" customFormat="false" ht="12" hidden="false" customHeight="false" outlineLevel="0" collapsed="false">
      <c r="A64" s="267" t="s">
        <v>169</v>
      </c>
      <c r="B64" s="271"/>
      <c r="C64" s="271"/>
      <c r="D64" s="78"/>
      <c r="E64" s="79"/>
      <c r="F64" s="80"/>
      <c r="G64" s="81"/>
      <c r="H64" s="84"/>
      <c r="I64" s="84"/>
      <c r="J64" s="84"/>
      <c r="K64" s="84"/>
      <c r="L64" s="84"/>
      <c r="M64" s="91"/>
      <c r="N64" s="264"/>
      <c r="O64" s="262"/>
      <c r="P64" s="92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  <c r="EO64" s="69"/>
      <c r="EP64" s="69"/>
      <c r="EQ64" s="69"/>
      <c r="ER64" s="69"/>
      <c r="ES64" s="69"/>
      <c r="ET64" s="69"/>
      <c r="EU64" s="69"/>
      <c r="EV64" s="69"/>
      <c r="EW64" s="69"/>
      <c r="EX64" s="69"/>
      <c r="EY64" s="69"/>
      <c r="EZ64" s="69"/>
      <c r="FA64" s="69"/>
      <c r="FB64" s="69"/>
      <c r="FC64" s="69"/>
      <c r="FD64" s="69"/>
      <c r="FE64" s="69"/>
      <c r="FF64" s="69"/>
      <c r="FG64" s="69"/>
      <c r="FH64" s="69"/>
      <c r="FI64" s="69"/>
      <c r="FJ64" s="69"/>
      <c r="FK64" s="69"/>
      <c r="FL64" s="69"/>
      <c r="FM64" s="69"/>
      <c r="FN64" s="69"/>
      <c r="FO64" s="69"/>
      <c r="FP64" s="69"/>
      <c r="FQ64" s="69"/>
      <c r="FR64" s="69"/>
      <c r="FS64" s="69"/>
      <c r="FT64" s="69"/>
      <c r="FU64" s="69"/>
      <c r="FV64" s="69"/>
      <c r="FW64" s="69"/>
      <c r="FX64" s="69"/>
      <c r="FY64" s="69"/>
      <c r="FZ64" s="69"/>
      <c r="GA64" s="69"/>
      <c r="GB64" s="69"/>
      <c r="GC64" s="69"/>
      <c r="GD64" s="69"/>
      <c r="GE64" s="69"/>
      <c r="GF64" s="69"/>
      <c r="GG64" s="69"/>
      <c r="GH64" s="69"/>
      <c r="GI64" s="69"/>
      <c r="GJ64" s="69"/>
      <c r="GK64" s="69"/>
      <c r="GL64" s="69"/>
      <c r="GM64" s="69"/>
      <c r="GN64" s="69"/>
      <c r="GO64" s="69"/>
      <c r="GP64" s="69"/>
      <c r="GQ64" s="69"/>
      <c r="GR64" s="69"/>
      <c r="GS64" s="69"/>
      <c r="GT64" s="69"/>
      <c r="GU64" s="69"/>
      <c r="GV64" s="69"/>
      <c r="GW64" s="69"/>
      <c r="GX64" s="69"/>
      <c r="GY64" s="69"/>
      <c r="GZ64" s="69"/>
      <c r="HA64" s="69"/>
      <c r="HB64" s="69"/>
      <c r="HC64" s="69"/>
      <c r="HD64" s="69"/>
      <c r="HE64" s="69"/>
      <c r="HF64" s="69"/>
      <c r="HG64" s="69"/>
      <c r="HH64" s="69"/>
      <c r="HI64" s="69"/>
      <c r="HJ64" s="69"/>
      <c r="HK64" s="69"/>
      <c r="HL64" s="69"/>
      <c r="HM64" s="69"/>
      <c r="HN64" s="69"/>
      <c r="HO64" s="69"/>
      <c r="HP64" s="69"/>
      <c r="HQ64" s="69"/>
      <c r="HR64" s="69"/>
      <c r="HS64" s="69"/>
      <c r="HT64" s="69"/>
      <c r="HU64" s="69"/>
      <c r="HV64" s="69"/>
      <c r="HW64" s="69"/>
      <c r="HX64" s="69"/>
      <c r="HY64" s="69"/>
      <c r="HZ64" s="69"/>
      <c r="IA64" s="69"/>
      <c r="IB64" s="69"/>
      <c r="IC64" s="69"/>
      <c r="ID64" s="69"/>
      <c r="IE64" s="69"/>
      <c r="IF64" s="69"/>
      <c r="IG64" s="69"/>
      <c r="IH64" s="69"/>
      <c r="II64" s="69"/>
      <c r="IJ64" s="69"/>
      <c r="IK64" s="69"/>
      <c r="IL64" s="69"/>
      <c r="IM64" s="69"/>
      <c r="IN64" s="69"/>
      <c r="IO64" s="69"/>
      <c r="IP64" s="69"/>
      <c r="IQ64" s="69"/>
      <c r="IR64" s="69"/>
      <c r="IS64" s="69"/>
      <c r="IT64" s="69"/>
      <c r="IU64" s="69"/>
      <c r="IV64" s="69"/>
      <c r="IW64" s="69"/>
    </row>
    <row r="65" customFormat="false" ht="12" hidden="false" customHeight="false" outlineLevel="0" collapsed="false">
      <c r="A65" s="272"/>
      <c r="B65" s="273"/>
      <c r="C65" s="273"/>
      <c r="D65" s="158"/>
      <c r="E65" s="159"/>
      <c r="F65" s="160"/>
      <c r="G65" s="161"/>
      <c r="H65" s="208"/>
      <c r="I65" s="208"/>
      <c r="J65" s="208"/>
      <c r="K65" s="208"/>
      <c r="L65" s="208"/>
      <c r="M65" s="274"/>
      <c r="N65" s="275"/>
      <c r="O65" s="262"/>
      <c r="P65" s="92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  <c r="EO65" s="69"/>
      <c r="EP65" s="69"/>
      <c r="EQ65" s="69"/>
      <c r="ER65" s="69"/>
      <c r="ES65" s="69"/>
      <c r="ET65" s="69"/>
      <c r="EU65" s="69"/>
      <c r="EV65" s="69"/>
      <c r="EW65" s="69"/>
      <c r="EX65" s="69"/>
      <c r="EY65" s="69"/>
      <c r="EZ65" s="69"/>
      <c r="FA65" s="69"/>
      <c r="FB65" s="69"/>
      <c r="FC65" s="69"/>
      <c r="FD65" s="69"/>
      <c r="FE65" s="69"/>
      <c r="FF65" s="69"/>
      <c r="FG65" s="69"/>
      <c r="FH65" s="69"/>
      <c r="FI65" s="69"/>
      <c r="FJ65" s="69"/>
      <c r="FK65" s="69"/>
      <c r="FL65" s="69"/>
      <c r="FM65" s="69"/>
      <c r="FN65" s="69"/>
      <c r="FO65" s="69"/>
      <c r="FP65" s="69"/>
      <c r="FQ65" s="69"/>
      <c r="FR65" s="69"/>
      <c r="FS65" s="69"/>
      <c r="FT65" s="69"/>
      <c r="FU65" s="69"/>
      <c r="FV65" s="69"/>
      <c r="FW65" s="69"/>
      <c r="FX65" s="69"/>
      <c r="FY65" s="69"/>
      <c r="FZ65" s="69"/>
      <c r="GA65" s="69"/>
      <c r="GB65" s="69"/>
      <c r="GC65" s="69"/>
      <c r="GD65" s="69"/>
      <c r="GE65" s="69"/>
      <c r="GF65" s="69"/>
      <c r="GG65" s="69"/>
      <c r="GH65" s="69"/>
      <c r="GI65" s="69"/>
      <c r="GJ65" s="69"/>
      <c r="GK65" s="69"/>
      <c r="GL65" s="69"/>
      <c r="GM65" s="69"/>
      <c r="GN65" s="69"/>
      <c r="GO65" s="69"/>
      <c r="GP65" s="69"/>
      <c r="GQ65" s="69"/>
      <c r="GR65" s="69"/>
      <c r="GS65" s="69"/>
      <c r="GT65" s="69"/>
      <c r="GU65" s="69"/>
      <c r="GV65" s="69"/>
      <c r="GW65" s="69"/>
      <c r="GX65" s="69"/>
      <c r="GY65" s="69"/>
      <c r="GZ65" s="69"/>
      <c r="HA65" s="69"/>
      <c r="HB65" s="69"/>
      <c r="HC65" s="69"/>
      <c r="HD65" s="69"/>
      <c r="HE65" s="69"/>
      <c r="HF65" s="69"/>
      <c r="HG65" s="69"/>
      <c r="HH65" s="69"/>
      <c r="HI65" s="69"/>
      <c r="HJ65" s="69"/>
      <c r="HK65" s="69"/>
      <c r="HL65" s="69"/>
      <c r="HM65" s="69"/>
      <c r="HN65" s="69"/>
      <c r="HO65" s="69"/>
      <c r="HP65" s="69"/>
      <c r="HQ65" s="69"/>
      <c r="HR65" s="69"/>
      <c r="HS65" s="69"/>
      <c r="HT65" s="69"/>
      <c r="HU65" s="69"/>
      <c r="HV65" s="69"/>
      <c r="HW65" s="69"/>
      <c r="HX65" s="69"/>
      <c r="HY65" s="69"/>
      <c r="HZ65" s="69"/>
      <c r="IA65" s="69"/>
      <c r="IB65" s="69"/>
      <c r="IC65" s="69"/>
      <c r="ID65" s="69"/>
      <c r="IE65" s="69"/>
      <c r="IF65" s="69"/>
      <c r="IG65" s="69"/>
      <c r="IH65" s="69"/>
      <c r="II65" s="69"/>
      <c r="IJ65" s="69"/>
      <c r="IK65" s="69"/>
      <c r="IL65" s="69"/>
      <c r="IM65" s="69"/>
      <c r="IN65" s="69"/>
      <c r="IO65" s="69"/>
      <c r="IP65" s="69"/>
      <c r="IQ65" s="69"/>
      <c r="IR65" s="69"/>
      <c r="IS65" s="69"/>
      <c r="IT65" s="69"/>
      <c r="IU65" s="69"/>
      <c r="IV65" s="69"/>
      <c r="IW65" s="69"/>
    </row>
    <row r="66" customFormat="false" ht="12" hidden="false" customHeight="false" outlineLevel="0" collapsed="false">
      <c r="A66" s="69"/>
      <c r="B66" s="77"/>
      <c r="C66" s="77"/>
      <c r="D66" s="78"/>
      <c r="E66" s="79"/>
      <c r="F66" s="80"/>
      <c r="G66" s="81"/>
      <c r="H66" s="75"/>
      <c r="I66" s="89"/>
      <c r="J66" s="89"/>
      <c r="K66" s="89"/>
      <c r="L66" s="89"/>
      <c r="M66" s="266"/>
      <c r="N66" s="92"/>
      <c r="O66" s="262"/>
      <c r="P66" s="92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  <c r="EO66" s="69"/>
      <c r="EP66" s="69"/>
      <c r="EQ66" s="69"/>
      <c r="ER66" s="69"/>
      <c r="ES66" s="69"/>
      <c r="ET66" s="69"/>
      <c r="EU66" s="69"/>
      <c r="EV66" s="69"/>
      <c r="EW66" s="69"/>
      <c r="EX66" s="69"/>
      <c r="EY66" s="69"/>
      <c r="EZ66" s="69"/>
      <c r="FA66" s="69"/>
      <c r="FB66" s="69"/>
      <c r="FC66" s="69"/>
      <c r="FD66" s="69"/>
      <c r="FE66" s="69"/>
      <c r="FF66" s="69"/>
      <c r="FG66" s="69"/>
      <c r="FH66" s="69"/>
      <c r="FI66" s="69"/>
      <c r="FJ66" s="69"/>
      <c r="FK66" s="69"/>
      <c r="FL66" s="69"/>
      <c r="FM66" s="69"/>
      <c r="FN66" s="69"/>
      <c r="FO66" s="69"/>
      <c r="FP66" s="69"/>
      <c r="FQ66" s="69"/>
      <c r="FR66" s="69"/>
      <c r="FS66" s="69"/>
      <c r="FT66" s="69"/>
      <c r="FU66" s="69"/>
      <c r="FV66" s="69"/>
      <c r="FW66" s="69"/>
      <c r="FX66" s="69"/>
      <c r="FY66" s="69"/>
      <c r="FZ66" s="69"/>
      <c r="GA66" s="69"/>
      <c r="GB66" s="69"/>
      <c r="GC66" s="69"/>
      <c r="GD66" s="69"/>
      <c r="GE66" s="69"/>
      <c r="GF66" s="69"/>
      <c r="GG66" s="69"/>
      <c r="GH66" s="69"/>
      <c r="GI66" s="69"/>
      <c r="GJ66" s="69"/>
      <c r="GK66" s="69"/>
      <c r="GL66" s="69"/>
      <c r="GM66" s="69"/>
      <c r="GN66" s="69"/>
      <c r="GO66" s="69"/>
      <c r="GP66" s="69"/>
      <c r="GQ66" s="69"/>
      <c r="GR66" s="69"/>
      <c r="GS66" s="69"/>
      <c r="GT66" s="69"/>
      <c r="GU66" s="69"/>
      <c r="GV66" s="69"/>
      <c r="GW66" s="69"/>
      <c r="GX66" s="69"/>
      <c r="GY66" s="69"/>
      <c r="GZ66" s="69"/>
      <c r="HA66" s="69"/>
      <c r="HB66" s="69"/>
      <c r="HC66" s="69"/>
      <c r="HD66" s="69"/>
      <c r="HE66" s="69"/>
      <c r="HF66" s="69"/>
      <c r="HG66" s="69"/>
      <c r="HH66" s="69"/>
      <c r="HI66" s="69"/>
      <c r="HJ66" s="69"/>
      <c r="HK66" s="69"/>
      <c r="HL66" s="69"/>
      <c r="HM66" s="69"/>
      <c r="HN66" s="69"/>
      <c r="HO66" s="69"/>
      <c r="HP66" s="69"/>
      <c r="HQ66" s="69"/>
      <c r="HR66" s="69"/>
      <c r="HS66" s="69"/>
      <c r="HT66" s="69"/>
      <c r="HU66" s="69"/>
      <c r="HV66" s="69"/>
      <c r="HW66" s="69"/>
      <c r="HX66" s="69"/>
      <c r="HY66" s="69"/>
      <c r="HZ66" s="69"/>
      <c r="IA66" s="69"/>
      <c r="IB66" s="69"/>
      <c r="IC66" s="69"/>
      <c r="ID66" s="69"/>
      <c r="IE66" s="69"/>
      <c r="IF66" s="69"/>
      <c r="IG66" s="69"/>
      <c r="IH66" s="69"/>
      <c r="II66" s="69"/>
      <c r="IJ66" s="69"/>
      <c r="IK66" s="69"/>
      <c r="IL66" s="69"/>
      <c r="IM66" s="69"/>
      <c r="IN66" s="69"/>
      <c r="IO66" s="69"/>
      <c r="IP66" s="69"/>
      <c r="IQ66" s="69"/>
      <c r="IR66" s="69"/>
      <c r="IS66" s="69"/>
      <c r="IT66" s="69"/>
      <c r="IU66" s="69"/>
      <c r="IV66" s="69"/>
      <c r="IW66" s="69"/>
    </row>
    <row r="67" customFormat="false" ht="12" hidden="false" customHeight="false" outlineLevel="0" collapsed="false">
      <c r="A67" s="69"/>
      <c r="B67" s="77"/>
      <c r="C67" s="77"/>
      <c r="D67" s="78"/>
      <c r="E67" s="79"/>
      <c r="F67" s="80"/>
      <c r="G67" s="81"/>
      <c r="H67" s="75"/>
      <c r="I67" s="89"/>
      <c r="J67" s="89"/>
      <c r="K67" s="89"/>
      <c r="L67" s="89"/>
      <c r="M67" s="266"/>
      <c r="N67" s="92"/>
      <c r="O67" s="262"/>
      <c r="P67" s="92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  <c r="EO67" s="69"/>
      <c r="EP67" s="69"/>
      <c r="EQ67" s="69"/>
      <c r="ER67" s="69"/>
      <c r="ES67" s="69"/>
      <c r="ET67" s="69"/>
      <c r="EU67" s="69"/>
      <c r="EV67" s="69"/>
      <c r="EW67" s="69"/>
      <c r="EX67" s="69"/>
      <c r="EY67" s="69"/>
      <c r="EZ67" s="69"/>
      <c r="FA67" s="69"/>
      <c r="FB67" s="69"/>
      <c r="FC67" s="69"/>
      <c r="FD67" s="69"/>
      <c r="FE67" s="69"/>
      <c r="FF67" s="69"/>
      <c r="FG67" s="69"/>
      <c r="FH67" s="69"/>
      <c r="FI67" s="69"/>
      <c r="FJ67" s="69"/>
      <c r="FK67" s="69"/>
      <c r="FL67" s="69"/>
      <c r="FM67" s="69"/>
      <c r="FN67" s="69"/>
      <c r="FO67" s="69"/>
      <c r="FP67" s="69"/>
      <c r="FQ67" s="69"/>
      <c r="FR67" s="69"/>
      <c r="FS67" s="69"/>
      <c r="FT67" s="69"/>
      <c r="FU67" s="69"/>
      <c r="FV67" s="69"/>
      <c r="FW67" s="69"/>
      <c r="FX67" s="69"/>
      <c r="FY67" s="69"/>
      <c r="FZ67" s="69"/>
      <c r="GA67" s="69"/>
      <c r="GB67" s="69"/>
      <c r="GC67" s="69"/>
      <c r="GD67" s="69"/>
      <c r="GE67" s="69"/>
      <c r="GF67" s="69"/>
      <c r="GG67" s="69"/>
      <c r="GH67" s="69"/>
      <c r="GI67" s="69"/>
      <c r="GJ67" s="69"/>
      <c r="GK67" s="69"/>
      <c r="GL67" s="69"/>
      <c r="GM67" s="69"/>
      <c r="GN67" s="69"/>
      <c r="GO67" s="69"/>
      <c r="GP67" s="69"/>
      <c r="GQ67" s="69"/>
      <c r="GR67" s="69"/>
      <c r="GS67" s="69"/>
      <c r="GT67" s="69"/>
      <c r="GU67" s="69"/>
      <c r="GV67" s="69"/>
      <c r="GW67" s="69"/>
      <c r="GX67" s="69"/>
      <c r="GY67" s="69"/>
      <c r="GZ67" s="69"/>
      <c r="HA67" s="69"/>
      <c r="HB67" s="69"/>
      <c r="HC67" s="69"/>
      <c r="HD67" s="69"/>
      <c r="HE67" s="69"/>
      <c r="HF67" s="69"/>
      <c r="HG67" s="69"/>
      <c r="HH67" s="69"/>
      <c r="HI67" s="69"/>
      <c r="HJ67" s="69"/>
      <c r="HK67" s="69"/>
      <c r="HL67" s="69"/>
      <c r="HM67" s="69"/>
      <c r="HN67" s="69"/>
      <c r="HO67" s="69"/>
      <c r="HP67" s="69"/>
      <c r="HQ67" s="69"/>
      <c r="HR67" s="69"/>
      <c r="HS67" s="69"/>
      <c r="HT67" s="69"/>
      <c r="HU67" s="69"/>
      <c r="HV67" s="69"/>
      <c r="HW67" s="69"/>
      <c r="HX67" s="69"/>
      <c r="HY67" s="69"/>
      <c r="HZ67" s="69"/>
      <c r="IA67" s="69"/>
      <c r="IB67" s="69"/>
      <c r="IC67" s="69"/>
      <c r="ID67" s="69"/>
      <c r="IE67" s="69"/>
      <c r="IF67" s="69"/>
      <c r="IG67" s="69"/>
      <c r="IH67" s="69"/>
      <c r="II67" s="69"/>
      <c r="IJ67" s="69"/>
      <c r="IK67" s="69"/>
      <c r="IL67" s="69"/>
      <c r="IM67" s="69"/>
      <c r="IN67" s="69"/>
      <c r="IO67" s="69"/>
      <c r="IP67" s="69"/>
      <c r="IQ67" s="69"/>
      <c r="IR67" s="69"/>
      <c r="IS67" s="69"/>
      <c r="IT67" s="69"/>
      <c r="IU67" s="69"/>
      <c r="IV67" s="69"/>
      <c r="IW67" s="69"/>
    </row>
    <row r="68" customFormat="false" ht="12.75" hidden="false" customHeight="false" outlineLevel="0" collapsed="false">
      <c r="A68" s="69"/>
      <c r="B68" s="69"/>
      <c r="C68" s="77"/>
      <c r="D68" s="78"/>
      <c r="E68" s="69"/>
      <c r="F68" s="80"/>
      <c r="G68" s="81"/>
      <c r="H68" s="276" t="s">
        <v>170</v>
      </c>
      <c r="I68" s="232"/>
      <c r="J68" s="232"/>
      <c r="K68" s="232"/>
      <c r="L68" s="277" t="n">
        <f aca="false">L46+L48+L50+L52+L54+L56+L58+L62</f>
        <v>434836.790606654</v>
      </c>
      <c r="M68" s="266"/>
      <c r="N68" s="92"/>
      <c r="O68" s="262"/>
      <c r="P68" s="92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  <c r="EO68" s="69"/>
      <c r="EP68" s="69"/>
      <c r="EQ68" s="69"/>
      <c r="ER68" s="69"/>
      <c r="ES68" s="69"/>
      <c r="ET68" s="69"/>
      <c r="EU68" s="69"/>
      <c r="EV68" s="69"/>
      <c r="EW68" s="69"/>
      <c r="EX68" s="69"/>
      <c r="EY68" s="69"/>
      <c r="EZ68" s="69"/>
      <c r="FA68" s="69"/>
      <c r="FB68" s="69"/>
      <c r="FC68" s="69"/>
      <c r="FD68" s="69"/>
      <c r="FE68" s="69"/>
      <c r="FF68" s="69"/>
      <c r="FG68" s="69"/>
      <c r="FH68" s="69"/>
      <c r="FI68" s="69"/>
      <c r="FJ68" s="69"/>
      <c r="FK68" s="69"/>
      <c r="FL68" s="69"/>
      <c r="FM68" s="69"/>
      <c r="FN68" s="69"/>
      <c r="FO68" s="69"/>
      <c r="FP68" s="69"/>
      <c r="FQ68" s="69"/>
      <c r="FR68" s="69"/>
      <c r="FS68" s="69"/>
      <c r="FT68" s="69"/>
      <c r="FU68" s="69"/>
      <c r="FV68" s="69"/>
      <c r="FW68" s="69"/>
      <c r="FX68" s="69"/>
      <c r="FY68" s="69"/>
      <c r="FZ68" s="69"/>
      <c r="GA68" s="69"/>
      <c r="GB68" s="69"/>
      <c r="GC68" s="69"/>
      <c r="GD68" s="69"/>
      <c r="GE68" s="69"/>
      <c r="GF68" s="69"/>
      <c r="GG68" s="69"/>
      <c r="GH68" s="69"/>
      <c r="GI68" s="69"/>
      <c r="GJ68" s="69"/>
      <c r="GK68" s="69"/>
      <c r="GL68" s="69"/>
      <c r="GM68" s="69"/>
      <c r="GN68" s="69"/>
      <c r="GO68" s="69"/>
      <c r="GP68" s="69"/>
      <c r="GQ68" s="69"/>
      <c r="GR68" s="69"/>
      <c r="GS68" s="69"/>
      <c r="GT68" s="69"/>
      <c r="GU68" s="69"/>
      <c r="GV68" s="69"/>
      <c r="GW68" s="69"/>
      <c r="GX68" s="69"/>
      <c r="GY68" s="69"/>
      <c r="GZ68" s="69"/>
      <c r="HA68" s="69"/>
      <c r="HB68" s="69"/>
      <c r="HC68" s="69"/>
      <c r="HD68" s="69"/>
      <c r="HE68" s="69"/>
      <c r="HF68" s="69"/>
      <c r="HG68" s="69"/>
      <c r="HH68" s="69"/>
      <c r="HI68" s="69"/>
      <c r="HJ68" s="69"/>
      <c r="HK68" s="69"/>
      <c r="HL68" s="69"/>
      <c r="HM68" s="69"/>
      <c r="HN68" s="69"/>
      <c r="HO68" s="69"/>
      <c r="HP68" s="69"/>
      <c r="HQ68" s="69"/>
      <c r="HR68" s="69"/>
      <c r="HS68" s="69"/>
      <c r="HT68" s="69"/>
      <c r="HU68" s="69"/>
      <c r="HV68" s="69"/>
      <c r="HW68" s="69"/>
      <c r="HX68" s="69"/>
      <c r="HY68" s="69"/>
      <c r="HZ68" s="69"/>
      <c r="IA68" s="69"/>
      <c r="IB68" s="69"/>
      <c r="IC68" s="69"/>
      <c r="ID68" s="69"/>
      <c r="IE68" s="69"/>
      <c r="IF68" s="69"/>
      <c r="IG68" s="69"/>
      <c r="IH68" s="69"/>
      <c r="II68" s="69"/>
      <c r="IJ68" s="69"/>
      <c r="IK68" s="69"/>
      <c r="IL68" s="69"/>
      <c r="IM68" s="69"/>
      <c r="IN68" s="69"/>
      <c r="IO68" s="69"/>
      <c r="IP68" s="69"/>
      <c r="IQ68" s="69"/>
      <c r="IR68" s="69"/>
      <c r="IS68" s="69"/>
      <c r="IT68" s="69"/>
      <c r="IU68" s="69"/>
      <c r="IV68" s="69"/>
      <c r="IW68" s="69"/>
    </row>
    <row r="69" customFormat="false" ht="12.75" hidden="false" customHeight="false" outlineLevel="0" collapsed="false">
      <c r="A69" s="69"/>
      <c r="B69" s="77"/>
      <c r="C69" s="77"/>
      <c r="D69" s="78"/>
      <c r="E69" s="278"/>
      <c r="F69" s="80"/>
      <c r="G69" s="81"/>
      <c r="H69" s="75"/>
      <c r="I69" s="89"/>
      <c r="J69" s="89"/>
      <c r="K69" s="89"/>
      <c r="L69" s="75"/>
      <c r="M69" s="266"/>
      <c r="N69" s="92"/>
      <c r="O69" s="262"/>
      <c r="P69" s="92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  <c r="EO69" s="69"/>
      <c r="EP69" s="69"/>
      <c r="EQ69" s="69"/>
      <c r="ER69" s="69"/>
      <c r="ES69" s="69"/>
      <c r="ET69" s="69"/>
      <c r="EU69" s="69"/>
      <c r="EV69" s="69"/>
      <c r="EW69" s="69"/>
      <c r="EX69" s="69"/>
      <c r="EY69" s="69"/>
      <c r="EZ69" s="69"/>
      <c r="FA69" s="69"/>
      <c r="FB69" s="69"/>
      <c r="FC69" s="69"/>
      <c r="FD69" s="69"/>
      <c r="FE69" s="69"/>
      <c r="FF69" s="69"/>
      <c r="FG69" s="69"/>
      <c r="FH69" s="69"/>
      <c r="FI69" s="69"/>
      <c r="FJ69" s="69"/>
      <c r="FK69" s="69"/>
      <c r="FL69" s="69"/>
      <c r="FM69" s="69"/>
      <c r="FN69" s="69"/>
      <c r="FO69" s="69"/>
      <c r="FP69" s="69"/>
      <c r="FQ69" s="69"/>
      <c r="FR69" s="69"/>
      <c r="FS69" s="69"/>
      <c r="FT69" s="69"/>
      <c r="FU69" s="69"/>
      <c r="FV69" s="69"/>
      <c r="FW69" s="69"/>
      <c r="FX69" s="69"/>
      <c r="FY69" s="69"/>
      <c r="FZ69" s="69"/>
      <c r="GA69" s="69"/>
      <c r="GB69" s="69"/>
      <c r="GC69" s="69"/>
      <c r="GD69" s="69"/>
      <c r="GE69" s="69"/>
      <c r="GF69" s="69"/>
      <c r="GG69" s="69"/>
      <c r="GH69" s="69"/>
      <c r="GI69" s="69"/>
      <c r="GJ69" s="69"/>
      <c r="GK69" s="69"/>
      <c r="GL69" s="69"/>
      <c r="GM69" s="69"/>
      <c r="GN69" s="69"/>
      <c r="GO69" s="69"/>
      <c r="GP69" s="69"/>
      <c r="GQ69" s="69"/>
      <c r="GR69" s="69"/>
      <c r="GS69" s="69"/>
      <c r="GT69" s="69"/>
      <c r="GU69" s="69"/>
      <c r="GV69" s="69"/>
      <c r="GW69" s="69"/>
      <c r="GX69" s="69"/>
      <c r="GY69" s="69"/>
      <c r="GZ69" s="69"/>
      <c r="HA69" s="69"/>
      <c r="HB69" s="69"/>
      <c r="HC69" s="69"/>
      <c r="HD69" s="69"/>
      <c r="HE69" s="69"/>
      <c r="HF69" s="69"/>
      <c r="HG69" s="69"/>
      <c r="HH69" s="69"/>
      <c r="HI69" s="69"/>
      <c r="HJ69" s="69"/>
      <c r="HK69" s="69"/>
      <c r="HL69" s="69"/>
      <c r="HM69" s="69"/>
      <c r="HN69" s="69"/>
      <c r="HO69" s="69"/>
      <c r="HP69" s="69"/>
      <c r="HQ69" s="69"/>
      <c r="HR69" s="69"/>
      <c r="HS69" s="69"/>
      <c r="HT69" s="69"/>
      <c r="HU69" s="69"/>
      <c r="HV69" s="69"/>
      <c r="HW69" s="69"/>
      <c r="HX69" s="69"/>
      <c r="HY69" s="69"/>
      <c r="HZ69" s="69"/>
      <c r="IA69" s="69"/>
      <c r="IB69" s="69"/>
      <c r="IC69" s="69"/>
      <c r="ID69" s="69"/>
      <c r="IE69" s="69"/>
      <c r="IF69" s="69"/>
      <c r="IG69" s="69"/>
      <c r="IH69" s="69"/>
      <c r="II69" s="69"/>
      <c r="IJ69" s="69"/>
      <c r="IK69" s="69"/>
      <c r="IL69" s="69"/>
      <c r="IM69" s="69"/>
      <c r="IN69" s="69"/>
      <c r="IO69" s="69"/>
      <c r="IP69" s="69"/>
      <c r="IQ69" s="69"/>
      <c r="IR69" s="69"/>
      <c r="IS69" s="69"/>
      <c r="IT69" s="69"/>
      <c r="IU69" s="69"/>
      <c r="IV69" s="69"/>
      <c r="IW69" s="69"/>
    </row>
    <row r="70" customFormat="false" ht="12" hidden="false" customHeight="false" outlineLevel="0" collapsed="false">
      <c r="A70" s="69"/>
      <c r="B70" s="77"/>
      <c r="C70" s="77"/>
      <c r="D70" s="78"/>
      <c r="E70" s="79"/>
      <c r="F70" s="80"/>
      <c r="G70" s="81"/>
      <c r="H70" s="75"/>
      <c r="I70" s="89"/>
      <c r="J70" s="89"/>
      <c r="K70" s="89"/>
      <c r="L70" s="75"/>
      <c r="M70" s="266"/>
      <c r="N70" s="92"/>
      <c r="O70" s="262"/>
      <c r="P70" s="92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  <c r="EO70" s="69"/>
      <c r="EP70" s="69"/>
      <c r="EQ70" s="69"/>
      <c r="ER70" s="69"/>
      <c r="ES70" s="69"/>
      <c r="ET70" s="69"/>
      <c r="EU70" s="69"/>
      <c r="EV70" s="69"/>
      <c r="EW70" s="69"/>
      <c r="EX70" s="69"/>
      <c r="EY70" s="69"/>
      <c r="EZ70" s="69"/>
      <c r="FA70" s="69"/>
      <c r="FB70" s="69"/>
      <c r="FC70" s="69"/>
      <c r="FD70" s="69"/>
      <c r="FE70" s="69"/>
      <c r="FF70" s="69"/>
      <c r="FG70" s="69"/>
      <c r="FH70" s="69"/>
      <c r="FI70" s="69"/>
      <c r="FJ70" s="69"/>
      <c r="FK70" s="69"/>
      <c r="FL70" s="69"/>
      <c r="FM70" s="69"/>
      <c r="FN70" s="69"/>
      <c r="FO70" s="69"/>
      <c r="FP70" s="69"/>
      <c r="FQ70" s="69"/>
      <c r="FR70" s="69"/>
      <c r="FS70" s="69"/>
      <c r="FT70" s="69"/>
      <c r="FU70" s="69"/>
      <c r="FV70" s="69"/>
      <c r="FW70" s="69"/>
      <c r="FX70" s="69"/>
      <c r="FY70" s="69"/>
      <c r="FZ70" s="69"/>
      <c r="GA70" s="69"/>
      <c r="GB70" s="69"/>
      <c r="GC70" s="69"/>
      <c r="GD70" s="69"/>
      <c r="GE70" s="69"/>
      <c r="GF70" s="69"/>
      <c r="GG70" s="69"/>
      <c r="GH70" s="69"/>
      <c r="GI70" s="69"/>
      <c r="GJ70" s="69"/>
      <c r="GK70" s="69"/>
      <c r="GL70" s="69"/>
      <c r="GM70" s="69"/>
      <c r="GN70" s="69"/>
      <c r="GO70" s="69"/>
      <c r="GP70" s="69"/>
      <c r="GQ70" s="69"/>
      <c r="GR70" s="69"/>
      <c r="GS70" s="69"/>
      <c r="GT70" s="69"/>
      <c r="GU70" s="69"/>
      <c r="GV70" s="69"/>
      <c r="GW70" s="69"/>
      <c r="GX70" s="69"/>
      <c r="GY70" s="69"/>
      <c r="GZ70" s="69"/>
      <c r="HA70" s="69"/>
      <c r="HB70" s="69"/>
      <c r="HC70" s="69"/>
      <c r="HD70" s="69"/>
      <c r="HE70" s="69"/>
      <c r="HF70" s="69"/>
      <c r="HG70" s="69"/>
      <c r="HH70" s="69"/>
      <c r="HI70" s="69"/>
      <c r="HJ70" s="69"/>
      <c r="HK70" s="69"/>
      <c r="HL70" s="69"/>
      <c r="HM70" s="69"/>
      <c r="HN70" s="69"/>
      <c r="HO70" s="69"/>
      <c r="HP70" s="69"/>
      <c r="HQ70" s="69"/>
      <c r="HR70" s="69"/>
      <c r="HS70" s="69"/>
      <c r="HT70" s="69"/>
      <c r="HU70" s="69"/>
      <c r="HV70" s="69"/>
      <c r="HW70" s="69"/>
      <c r="HX70" s="69"/>
      <c r="HY70" s="69"/>
      <c r="HZ70" s="69"/>
      <c r="IA70" s="69"/>
      <c r="IB70" s="69"/>
      <c r="IC70" s="69"/>
      <c r="ID70" s="69"/>
      <c r="IE70" s="69"/>
      <c r="IF70" s="69"/>
      <c r="IG70" s="69"/>
      <c r="IH70" s="69"/>
      <c r="II70" s="69"/>
      <c r="IJ70" s="69"/>
      <c r="IK70" s="69"/>
      <c r="IL70" s="69"/>
      <c r="IM70" s="69"/>
      <c r="IN70" s="69"/>
      <c r="IO70" s="69"/>
      <c r="IP70" s="69"/>
      <c r="IQ70" s="69"/>
      <c r="IR70" s="69"/>
      <c r="IS70" s="69"/>
      <c r="IT70" s="69"/>
      <c r="IU70" s="69"/>
      <c r="IV70" s="69"/>
      <c r="IW70" s="69"/>
    </row>
    <row r="71" customFormat="false" ht="12" hidden="false" customHeight="false" outlineLevel="0" collapsed="false">
      <c r="A71" s="76"/>
      <c r="B71" s="77"/>
      <c r="C71" s="77"/>
      <c r="D71" s="78"/>
      <c r="E71" s="79"/>
      <c r="F71" s="80"/>
      <c r="G71" s="81"/>
      <c r="H71" s="75"/>
      <c r="I71" s="82"/>
      <c r="J71" s="82"/>
      <c r="K71" s="82"/>
      <c r="L71" s="82"/>
      <c r="M71" s="266"/>
      <c r="N71" s="92"/>
      <c r="O71" s="262"/>
      <c r="P71" s="92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  <c r="EO71" s="69"/>
      <c r="EP71" s="69"/>
      <c r="EQ71" s="69"/>
      <c r="ER71" s="69"/>
      <c r="ES71" s="69"/>
      <c r="ET71" s="69"/>
      <c r="EU71" s="69"/>
      <c r="EV71" s="69"/>
      <c r="EW71" s="69"/>
      <c r="EX71" s="69"/>
      <c r="EY71" s="69"/>
      <c r="EZ71" s="69"/>
      <c r="FA71" s="69"/>
      <c r="FB71" s="69"/>
      <c r="FC71" s="69"/>
      <c r="FD71" s="69"/>
      <c r="FE71" s="69"/>
      <c r="FF71" s="69"/>
      <c r="FG71" s="69"/>
      <c r="FH71" s="69"/>
      <c r="FI71" s="69"/>
      <c r="FJ71" s="69"/>
      <c r="FK71" s="69"/>
      <c r="FL71" s="69"/>
      <c r="FM71" s="69"/>
      <c r="FN71" s="69"/>
      <c r="FO71" s="69"/>
      <c r="FP71" s="69"/>
      <c r="FQ71" s="69"/>
      <c r="FR71" s="69"/>
      <c r="FS71" s="69"/>
      <c r="FT71" s="69"/>
      <c r="FU71" s="69"/>
      <c r="FV71" s="69"/>
      <c r="FW71" s="69"/>
      <c r="FX71" s="69"/>
      <c r="FY71" s="69"/>
      <c r="FZ71" s="69"/>
      <c r="GA71" s="69"/>
      <c r="GB71" s="69"/>
      <c r="GC71" s="69"/>
      <c r="GD71" s="69"/>
      <c r="GE71" s="69"/>
      <c r="GF71" s="69"/>
      <c r="GG71" s="69"/>
      <c r="GH71" s="69"/>
      <c r="GI71" s="69"/>
      <c r="GJ71" s="69"/>
      <c r="GK71" s="69"/>
      <c r="GL71" s="69"/>
      <c r="GM71" s="69"/>
      <c r="GN71" s="69"/>
      <c r="GO71" s="69"/>
      <c r="GP71" s="69"/>
      <c r="GQ71" s="69"/>
      <c r="GR71" s="69"/>
      <c r="GS71" s="69"/>
      <c r="GT71" s="69"/>
      <c r="GU71" s="69"/>
      <c r="GV71" s="69"/>
      <c r="GW71" s="69"/>
      <c r="GX71" s="69"/>
      <c r="GY71" s="69"/>
      <c r="GZ71" s="69"/>
      <c r="HA71" s="69"/>
      <c r="HB71" s="69"/>
      <c r="HC71" s="69"/>
      <c r="HD71" s="69"/>
      <c r="HE71" s="69"/>
      <c r="HF71" s="69"/>
      <c r="HG71" s="69"/>
      <c r="HH71" s="69"/>
      <c r="HI71" s="69"/>
      <c r="HJ71" s="69"/>
      <c r="HK71" s="69"/>
      <c r="HL71" s="69"/>
      <c r="HM71" s="69"/>
      <c r="HN71" s="69"/>
      <c r="HO71" s="69"/>
      <c r="HP71" s="69"/>
      <c r="HQ71" s="69"/>
      <c r="HR71" s="69"/>
      <c r="HS71" s="69"/>
      <c r="HT71" s="69"/>
      <c r="HU71" s="69"/>
      <c r="HV71" s="69"/>
      <c r="HW71" s="69"/>
      <c r="HX71" s="69"/>
      <c r="HY71" s="69"/>
      <c r="HZ71" s="69"/>
      <c r="IA71" s="69"/>
      <c r="IB71" s="69"/>
      <c r="IC71" s="69"/>
      <c r="ID71" s="69"/>
      <c r="IE71" s="69"/>
      <c r="IF71" s="69"/>
      <c r="IG71" s="69"/>
      <c r="IH71" s="69"/>
      <c r="II71" s="69"/>
      <c r="IJ71" s="69"/>
      <c r="IK71" s="69"/>
      <c r="IL71" s="69"/>
      <c r="IM71" s="69"/>
      <c r="IN71" s="69"/>
      <c r="IO71" s="69"/>
      <c r="IP71" s="69"/>
      <c r="IQ71" s="69"/>
      <c r="IR71" s="69"/>
      <c r="IS71" s="69"/>
      <c r="IT71" s="69"/>
      <c r="IU71" s="69"/>
      <c r="IV71" s="69"/>
      <c r="IW71" s="69"/>
    </row>
    <row r="72" customFormat="false" ht="12" hidden="false" customHeight="false" outlineLevel="0" collapsed="false">
      <c r="A72" s="76"/>
      <c r="B72" s="77"/>
      <c r="C72" s="77"/>
      <c r="D72" s="78"/>
      <c r="E72" s="79"/>
      <c r="F72" s="80"/>
      <c r="G72" s="81"/>
      <c r="H72" s="75"/>
      <c r="I72" s="82"/>
      <c r="J72" s="82"/>
      <c r="K72" s="82"/>
      <c r="L72" s="82"/>
      <c r="M72" s="266"/>
      <c r="N72" s="92"/>
      <c r="O72" s="262"/>
      <c r="P72" s="92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  <c r="EO72" s="69"/>
      <c r="EP72" s="69"/>
      <c r="EQ72" s="69"/>
      <c r="ER72" s="69"/>
      <c r="ES72" s="69"/>
      <c r="ET72" s="69"/>
      <c r="EU72" s="69"/>
      <c r="EV72" s="69"/>
      <c r="EW72" s="69"/>
      <c r="EX72" s="69"/>
      <c r="EY72" s="69"/>
      <c r="EZ72" s="69"/>
      <c r="FA72" s="69"/>
      <c r="FB72" s="69"/>
      <c r="FC72" s="69"/>
      <c r="FD72" s="69"/>
      <c r="FE72" s="69"/>
      <c r="FF72" s="69"/>
      <c r="FG72" s="69"/>
      <c r="FH72" s="69"/>
      <c r="FI72" s="69"/>
      <c r="FJ72" s="69"/>
      <c r="FK72" s="69"/>
      <c r="FL72" s="69"/>
      <c r="FM72" s="69"/>
      <c r="FN72" s="69"/>
      <c r="FO72" s="69"/>
      <c r="FP72" s="69"/>
      <c r="FQ72" s="69"/>
      <c r="FR72" s="69"/>
      <c r="FS72" s="69"/>
      <c r="FT72" s="69"/>
      <c r="FU72" s="69"/>
      <c r="FV72" s="69"/>
      <c r="FW72" s="69"/>
      <c r="FX72" s="69"/>
      <c r="FY72" s="69"/>
      <c r="FZ72" s="69"/>
      <c r="GA72" s="69"/>
      <c r="GB72" s="69"/>
      <c r="GC72" s="69"/>
      <c r="GD72" s="69"/>
      <c r="GE72" s="69"/>
      <c r="GF72" s="69"/>
      <c r="GG72" s="69"/>
      <c r="GH72" s="69"/>
      <c r="GI72" s="69"/>
      <c r="GJ72" s="69"/>
      <c r="GK72" s="69"/>
      <c r="GL72" s="69"/>
      <c r="GM72" s="69"/>
      <c r="GN72" s="69"/>
      <c r="GO72" s="69"/>
      <c r="GP72" s="69"/>
      <c r="GQ72" s="69"/>
      <c r="GR72" s="69"/>
      <c r="GS72" s="69"/>
      <c r="GT72" s="69"/>
      <c r="GU72" s="69"/>
      <c r="GV72" s="69"/>
      <c r="GW72" s="69"/>
      <c r="GX72" s="69"/>
      <c r="GY72" s="69"/>
      <c r="GZ72" s="69"/>
      <c r="HA72" s="69"/>
      <c r="HB72" s="69"/>
      <c r="HC72" s="69"/>
      <c r="HD72" s="69"/>
      <c r="HE72" s="69"/>
      <c r="HF72" s="69"/>
      <c r="HG72" s="69"/>
      <c r="HH72" s="69"/>
      <c r="HI72" s="69"/>
      <c r="HJ72" s="69"/>
      <c r="HK72" s="69"/>
      <c r="HL72" s="69"/>
      <c r="HM72" s="69"/>
      <c r="HN72" s="69"/>
      <c r="HO72" s="69"/>
      <c r="HP72" s="69"/>
      <c r="HQ72" s="69"/>
      <c r="HR72" s="69"/>
      <c r="HS72" s="69"/>
      <c r="HT72" s="69"/>
      <c r="HU72" s="69"/>
      <c r="HV72" s="69"/>
      <c r="HW72" s="69"/>
      <c r="HX72" s="69"/>
      <c r="HY72" s="69"/>
      <c r="HZ72" s="69"/>
      <c r="IA72" s="69"/>
      <c r="IB72" s="69"/>
      <c r="IC72" s="69"/>
      <c r="ID72" s="69"/>
      <c r="IE72" s="69"/>
      <c r="IF72" s="69"/>
      <c r="IG72" s="69"/>
      <c r="IH72" s="69"/>
      <c r="II72" s="69"/>
      <c r="IJ72" s="69"/>
      <c r="IK72" s="69"/>
      <c r="IL72" s="69"/>
      <c r="IM72" s="69"/>
      <c r="IN72" s="69"/>
      <c r="IO72" s="69"/>
      <c r="IP72" s="69"/>
      <c r="IQ72" s="69"/>
      <c r="IR72" s="69"/>
      <c r="IS72" s="69"/>
      <c r="IT72" s="69"/>
      <c r="IU72" s="69"/>
      <c r="IV72" s="69"/>
      <c r="IW72" s="69"/>
    </row>
    <row r="73" customFormat="false" ht="12" hidden="false" customHeight="false" outlineLevel="0" collapsed="false">
      <c r="A73" s="76" t="str">
        <f aca="true">CELL("FILENAME")</f>
        <v>'file:///mnt/12tb/@roms/datasets/enron/EDRM Enron Email Data Set v2 XML/filtered-attachments/xls/Ice_Dri1.xls'#$Interest Exp</v>
      </c>
      <c r="B73" s="77"/>
      <c r="C73" s="77"/>
      <c r="D73" s="78"/>
      <c r="E73" s="79"/>
      <c r="F73" s="80"/>
      <c r="G73" s="81"/>
      <c r="H73" s="75"/>
      <c r="I73" s="89"/>
      <c r="J73" s="89"/>
      <c r="K73" s="89"/>
      <c r="L73" s="89"/>
      <c r="M73" s="266"/>
      <c r="N73" s="92"/>
      <c r="O73" s="262"/>
      <c r="P73" s="92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  <c r="EO73" s="69"/>
      <c r="EP73" s="69"/>
      <c r="EQ73" s="69"/>
      <c r="ER73" s="69"/>
      <c r="ES73" s="69"/>
      <c r="ET73" s="69"/>
      <c r="EU73" s="69"/>
      <c r="EV73" s="69"/>
      <c r="EW73" s="69"/>
      <c r="EX73" s="69"/>
      <c r="EY73" s="69"/>
      <c r="EZ73" s="69"/>
      <c r="FA73" s="69"/>
      <c r="FB73" s="69"/>
      <c r="FC73" s="69"/>
      <c r="FD73" s="69"/>
      <c r="FE73" s="69"/>
      <c r="FF73" s="69"/>
      <c r="FG73" s="69"/>
      <c r="FH73" s="69"/>
      <c r="FI73" s="69"/>
      <c r="FJ73" s="69"/>
      <c r="FK73" s="69"/>
      <c r="FL73" s="69"/>
      <c r="FM73" s="69"/>
      <c r="FN73" s="69"/>
      <c r="FO73" s="69"/>
      <c r="FP73" s="69"/>
      <c r="FQ73" s="69"/>
      <c r="FR73" s="69"/>
      <c r="FS73" s="69"/>
      <c r="FT73" s="69"/>
      <c r="FU73" s="69"/>
      <c r="FV73" s="69"/>
      <c r="FW73" s="69"/>
      <c r="FX73" s="69"/>
      <c r="FY73" s="69"/>
      <c r="FZ73" s="69"/>
      <c r="GA73" s="69"/>
      <c r="GB73" s="69"/>
      <c r="GC73" s="69"/>
      <c r="GD73" s="69"/>
      <c r="GE73" s="69"/>
      <c r="GF73" s="69"/>
      <c r="GG73" s="69"/>
      <c r="GH73" s="69"/>
      <c r="GI73" s="69"/>
      <c r="GJ73" s="69"/>
      <c r="GK73" s="69"/>
      <c r="GL73" s="69"/>
      <c r="GM73" s="69"/>
      <c r="GN73" s="69"/>
      <c r="GO73" s="69"/>
      <c r="GP73" s="69"/>
      <c r="GQ73" s="69"/>
      <c r="GR73" s="69"/>
      <c r="GS73" s="69"/>
      <c r="GT73" s="69"/>
      <c r="GU73" s="69"/>
      <c r="GV73" s="69"/>
      <c r="GW73" s="69"/>
      <c r="GX73" s="69"/>
      <c r="GY73" s="69"/>
      <c r="GZ73" s="69"/>
      <c r="HA73" s="69"/>
      <c r="HB73" s="69"/>
      <c r="HC73" s="69"/>
      <c r="HD73" s="69"/>
      <c r="HE73" s="69"/>
      <c r="HF73" s="69"/>
      <c r="HG73" s="69"/>
      <c r="HH73" s="69"/>
      <c r="HI73" s="69"/>
      <c r="HJ73" s="69"/>
      <c r="HK73" s="69"/>
      <c r="HL73" s="69"/>
      <c r="HM73" s="69"/>
      <c r="HN73" s="69"/>
      <c r="HO73" s="69"/>
      <c r="HP73" s="69"/>
      <c r="HQ73" s="69"/>
      <c r="HR73" s="69"/>
      <c r="HS73" s="69"/>
      <c r="HT73" s="69"/>
      <c r="HU73" s="69"/>
      <c r="HV73" s="69"/>
      <c r="HW73" s="69"/>
      <c r="HX73" s="69"/>
      <c r="HY73" s="69"/>
      <c r="HZ73" s="69"/>
      <c r="IA73" s="69"/>
      <c r="IB73" s="69"/>
      <c r="IC73" s="69"/>
      <c r="ID73" s="69"/>
      <c r="IE73" s="69"/>
      <c r="IF73" s="69"/>
      <c r="IG73" s="69"/>
      <c r="IH73" s="69"/>
      <c r="II73" s="69"/>
      <c r="IJ73" s="69"/>
      <c r="IK73" s="69"/>
      <c r="IL73" s="69"/>
      <c r="IM73" s="69"/>
      <c r="IN73" s="69"/>
      <c r="IO73" s="69"/>
      <c r="IP73" s="69"/>
      <c r="IQ73" s="69"/>
      <c r="IR73" s="69"/>
      <c r="IS73" s="69"/>
      <c r="IT73" s="69"/>
      <c r="IU73" s="69"/>
      <c r="IV73" s="69"/>
      <c r="IW73" s="69"/>
    </row>
    <row r="74" customFormat="false" ht="12" hidden="false" customHeight="false" outlineLevel="0" collapsed="false">
      <c r="A74" s="279"/>
      <c r="B74" s="271"/>
      <c r="C74" s="271"/>
      <c r="D74" s="78"/>
      <c r="E74" s="79"/>
      <c r="F74" s="80"/>
      <c r="G74" s="81"/>
      <c r="H74" s="84"/>
      <c r="I74" s="84"/>
      <c r="J74" s="84"/>
      <c r="K74" s="84"/>
      <c r="L74" s="84"/>
      <c r="M74" s="91"/>
      <c r="N74" s="92"/>
      <c r="O74" s="262"/>
      <c r="P74" s="92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  <c r="AH74" s="168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  <c r="DU74" s="69"/>
      <c r="DV74" s="69"/>
      <c r="DW74" s="69"/>
      <c r="DX74" s="69"/>
      <c r="DY74" s="69"/>
      <c r="DZ74" s="69"/>
      <c r="EA74" s="69"/>
      <c r="EB74" s="69"/>
      <c r="EC74" s="69"/>
      <c r="ED74" s="69"/>
      <c r="EE74" s="69"/>
      <c r="EF74" s="69"/>
      <c r="EG74" s="69"/>
      <c r="EH74" s="69"/>
      <c r="EI74" s="69"/>
      <c r="EJ74" s="69"/>
      <c r="EK74" s="69"/>
      <c r="EL74" s="69"/>
      <c r="EM74" s="69"/>
      <c r="EN74" s="69"/>
      <c r="EO74" s="69"/>
      <c r="EP74" s="69"/>
      <c r="EQ74" s="69"/>
      <c r="ER74" s="69"/>
      <c r="ES74" s="69"/>
      <c r="ET74" s="69"/>
      <c r="EU74" s="69"/>
      <c r="EV74" s="69"/>
      <c r="EW74" s="69"/>
      <c r="EX74" s="69"/>
      <c r="EY74" s="69"/>
      <c r="EZ74" s="69"/>
      <c r="FA74" s="69"/>
      <c r="FB74" s="69"/>
      <c r="FC74" s="69"/>
      <c r="FD74" s="69"/>
      <c r="FE74" s="69"/>
      <c r="FF74" s="69"/>
      <c r="FG74" s="69"/>
      <c r="FH74" s="69"/>
      <c r="FI74" s="69"/>
      <c r="FJ74" s="69"/>
      <c r="FK74" s="69"/>
      <c r="FL74" s="69"/>
      <c r="FM74" s="69"/>
      <c r="FN74" s="69"/>
      <c r="FO74" s="69"/>
      <c r="FP74" s="69"/>
      <c r="FQ74" s="69"/>
      <c r="FR74" s="69"/>
      <c r="FS74" s="69"/>
      <c r="FT74" s="69"/>
      <c r="FU74" s="69"/>
      <c r="FV74" s="69"/>
      <c r="FW74" s="69"/>
      <c r="FX74" s="69"/>
      <c r="FY74" s="69"/>
      <c r="FZ74" s="69"/>
      <c r="GA74" s="69"/>
      <c r="GB74" s="69"/>
      <c r="GC74" s="69"/>
      <c r="GD74" s="69"/>
      <c r="GE74" s="69"/>
      <c r="GF74" s="69"/>
      <c r="GG74" s="69"/>
      <c r="GH74" s="69"/>
      <c r="GI74" s="69"/>
      <c r="GJ74" s="69"/>
      <c r="GK74" s="69"/>
      <c r="GL74" s="69"/>
      <c r="GM74" s="69"/>
      <c r="GN74" s="69"/>
      <c r="GO74" s="69"/>
      <c r="GP74" s="69"/>
      <c r="GQ74" s="69"/>
      <c r="GR74" s="69"/>
      <c r="GS74" s="69"/>
      <c r="GT74" s="69"/>
      <c r="GU74" s="69"/>
      <c r="GV74" s="69"/>
      <c r="GW74" s="69"/>
      <c r="GX74" s="69"/>
      <c r="GY74" s="69"/>
      <c r="GZ74" s="69"/>
      <c r="HA74" s="69"/>
      <c r="HB74" s="69"/>
      <c r="HC74" s="69"/>
      <c r="HD74" s="69"/>
      <c r="HE74" s="69"/>
      <c r="HF74" s="69"/>
      <c r="HG74" s="69"/>
      <c r="HH74" s="69"/>
      <c r="HI74" s="69"/>
      <c r="HJ74" s="69"/>
      <c r="HK74" s="69"/>
      <c r="HL74" s="69"/>
      <c r="HM74" s="69"/>
      <c r="HN74" s="69"/>
      <c r="HO74" s="69"/>
      <c r="HP74" s="69"/>
      <c r="HQ74" s="69"/>
      <c r="HR74" s="69"/>
      <c r="HS74" s="69"/>
      <c r="HT74" s="69"/>
      <c r="HU74" s="69"/>
      <c r="HV74" s="69"/>
      <c r="HW74" s="69"/>
      <c r="HX74" s="69"/>
      <c r="HY74" s="69"/>
      <c r="HZ74" s="69"/>
      <c r="IA74" s="69"/>
      <c r="IB74" s="69"/>
      <c r="IC74" s="69"/>
      <c r="ID74" s="69"/>
      <c r="IE74" s="69"/>
      <c r="IF74" s="69"/>
      <c r="IG74" s="69"/>
      <c r="IH74" s="69"/>
      <c r="II74" s="69"/>
      <c r="IJ74" s="69"/>
      <c r="IK74" s="69"/>
      <c r="IL74" s="69"/>
      <c r="IM74" s="69"/>
      <c r="IN74" s="69"/>
      <c r="IO74" s="69"/>
      <c r="IP74" s="69"/>
      <c r="IQ74" s="69"/>
      <c r="IR74" s="69"/>
      <c r="IS74" s="69"/>
      <c r="IT74" s="69"/>
      <c r="IU74" s="69"/>
      <c r="IV74" s="69"/>
      <c r="IW74" s="69"/>
    </row>
    <row r="75" customFormat="false" ht="12" hidden="false" customHeight="false" outlineLevel="0" collapsed="false">
      <c r="A75" s="76"/>
      <c r="B75" s="77"/>
      <c r="C75" s="77"/>
      <c r="D75" s="78"/>
      <c r="E75" s="79"/>
      <c r="F75" s="80"/>
      <c r="G75" s="81"/>
      <c r="H75" s="75"/>
      <c r="I75" s="89"/>
      <c r="J75" s="89"/>
      <c r="K75" s="89"/>
      <c r="L75" s="89"/>
      <c r="M75" s="266"/>
      <c r="N75" s="92"/>
      <c r="O75" s="262"/>
      <c r="P75" s="92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  <c r="EO75" s="69"/>
      <c r="EP75" s="69"/>
      <c r="EQ75" s="69"/>
      <c r="ER75" s="69"/>
      <c r="ES75" s="69"/>
      <c r="ET75" s="69"/>
      <c r="EU75" s="69"/>
      <c r="EV75" s="69"/>
      <c r="EW75" s="69"/>
      <c r="EX75" s="69"/>
      <c r="EY75" s="69"/>
      <c r="EZ75" s="69"/>
      <c r="FA75" s="69"/>
      <c r="FB75" s="69"/>
      <c r="FC75" s="69"/>
      <c r="FD75" s="69"/>
      <c r="FE75" s="69"/>
      <c r="FF75" s="69"/>
      <c r="FG75" s="69"/>
      <c r="FH75" s="69"/>
      <c r="FI75" s="69"/>
      <c r="FJ75" s="69"/>
      <c r="FK75" s="69"/>
      <c r="FL75" s="69"/>
      <c r="FM75" s="69"/>
      <c r="FN75" s="69"/>
      <c r="FO75" s="69"/>
      <c r="FP75" s="69"/>
      <c r="FQ75" s="69"/>
      <c r="FR75" s="69"/>
      <c r="FS75" s="69"/>
      <c r="FT75" s="69"/>
      <c r="FU75" s="69"/>
      <c r="FV75" s="69"/>
      <c r="FW75" s="69"/>
      <c r="FX75" s="69"/>
      <c r="FY75" s="69"/>
      <c r="FZ75" s="69"/>
      <c r="GA75" s="69"/>
      <c r="GB75" s="69"/>
      <c r="GC75" s="69"/>
      <c r="GD75" s="69"/>
      <c r="GE75" s="69"/>
      <c r="GF75" s="69"/>
      <c r="GG75" s="69"/>
      <c r="GH75" s="69"/>
      <c r="GI75" s="69"/>
      <c r="GJ75" s="69"/>
      <c r="GK75" s="69"/>
      <c r="GL75" s="69"/>
      <c r="GM75" s="69"/>
      <c r="GN75" s="69"/>
      <c r="GO75" s="69"/>
      <c r="GP75" s="69"/>
      <c r="GQ75" s="69"/>
      <c r="GR75" s="69"/>
      <c r="GS75" s="69"/>
      <c r="GT75" s="69"/>
      <c r="GU75" s="69"/>
      <c r="GV75" s="69"/>
      <c r="GW75" s="69"/>
      <c r="GX75" s="69"/>
      <c r="GY75" s="69"/>
      <c r="GZ75" s="69"/>
      <c r="HA75" s="69"/>
      <c r="HB75" s="69"/>
      <c r="HC75" s="69"/>
      <c r="HD75" s="69"/>
      <c r="HE75" s="69"/>
      <c r="HF75" s="69"/>
      <c r="HG75" s="69"/>
      <c r="HH75" s="69"/>
      <c r="HI75" s="69"/>
      <c r="HJ75" s="69"/>
      <c r="HK75" s="69"/>
      <c r="HL75" s="69"/>
      <c r="HM75" s="69"/>
      <c r="HN75" s="69"/>
      <c r="HO75" s="69"/>
      <c r="HP75" s="69"/>
      <c r="HQ75" s="69"/>
      <c r="HR75" s="69"/>
      <c r="HS75" s="69"/>
      <c r="HT75" s="69"/>
      <c r="HU75" s="69"/>
      <c r="HV75" s="69"/>
      <c r="HW75" s="69"/>
      <c r="HX75" s="69"/>
      <c r="HY75" s="69"/>
      <c r="HZ75" s="69"/>
      <c r="IA75" s="69"/>
      <c r="IB75" s="69"/>
      <c r="IC75" s="69"/>
      <c r="ID75" s="69"/>
      <c r="IE75" s="69"/>
      <c r="IF75" s="69"/>
      <c r="IG75" s="69"/>
      <c r="IH75" s="69"/>
      <c r="II75" s="69"/>
      <c r="IJ75" s="69"/>
      <c r="IK75" s="69"/>
      <c r="IL75" s="69"/>
      <c r="IM75" s="69"/>
      <c r="IN75" s="69"/>
      <c r="IO75" s="69"/>
      <c r="IP75" s="69"/>
      <c r="IQ75" s="69"/>
      <c r="IR75" s="69"/>
      <c r="IS75" s="69"/>
      <c r="IT75" s="69"/>
      <c r="IU75" s="69"/>
      <c r="IV75" s="69"/>
      <c r="IW75" s="69"/>
    </row>
    <row r="76" customFormat="false" ht="12" hidden="false" customHeight="false" outlineLevel="0" collapsed="false">
      <c r="A76" s="76"/>
      <c r="B76" s="77"/>
      <c r="C76" s="77"/>
      <c r="D76" s="78"/>
      <c r="E76" s="79"/>
      <c r="F76" s="80"/>
      <c r="G76" s="81"/>
      <c r="H76" s="75"/>
      <c r="I76" s="82"/>
      <c r="J76" s="82"/>
      <c r="K76" s="82"/>
      <c r="L76" s="82"/>
      <c r="M76" s="266"/>
      <c r="N76" s="92"/>
      <c r="O76" s="262"/>
      <c r="P76" s="92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69"/>
      <c r="EO76" s="69"/>
      <c r="EP76" s="69"/>
      <c r="EQ76" s="69"/>
      <c r="ER76" s="69"/>
      <c r="ES76" s="69"/>
      <c r="ET76" s="69"/>
      <c r="EU76" s="69"/>
      <c r="EV76" s="69"/>
      <c r="EW76" s="69"/>
      <c r="EX76" s="69"/>
      <c r="EY76" s="69"/>
      <c r="EZ76" s="69"/>
      <c r="FA76" s="69"/>
      <c r="FB76" s="69"/>
      <c r="FC76" s="69"/>
      <c r="FD76" s="69"/>
      <c r="FE76" s="69"/>
      <c r="FF76" s="69"/>
      <c r="FG76" s="69"/>
      <c r="FH76" s="69"/>
      <c r="FI76" s="69"/>
      <c r="FJ76" s="69"/>
      <c r="FK76" s="69"/>
      <c r="FL76" s="69"/>
      <c r="FM76" s="69"/>
      <c r="FN76" s="69"/>
      <c r="FO76" s="69"/>
      <c r="FP76" s="69"/>
      <c r="FQ76" s="69"/>
      <c r="FR76" s="69"/>
      <c r="FS76" s="69"/>
      <c r="FT76" s="69"/>
      <c r="FU76" s="69"/>
      <c r="FV76" s="69"/>
      <c r="FW76" s="69"/>
      <c r="FX76" s="69"/>
      <c r="FY76" s="69"/>
      <c r="FZ76" s="69"/>
      <c r="GA76" s="69"/>
      <c r="GB76" s="69"/>
      <c r="GC76" s="69"/>
      <c r="GD76" s="69"/>
      <c r="GE76" s="69"/>
      <c r="GF76" s="69"/>
      <c r="GG76" s="69"/>
      <c r="GH76" s="69"/>
      <c r="GI76" s="69"/>
      <c r="GJ76" s="69"/>
      <c r="GK76" s="69"/>
      <c r="GL76" s="69"/>
      <c r="GM76" s="69"/>
      <c r="GN76" s="69"/>
      <c r="GO76" s="69"/>
      <c r="GP76" s="69"/>
      <c r="GQ76" s="69"/>
      <c r="GR76" s="69"/>
      <c r="GS76" s="69"/>
      <c r="GT76" s="69"/>
      <c r="GU76" s="69"/>
      <c r="GV76" s="69"/>
      <c r="GW76" s="69"/>
      <c r="GX76" s="69"/>
      <c r="GY76" s="69"/>
      <c r="GZ76" s="69"/>
      <c r="HA76" s="69"/>
      <c r="HB76" s="69"/>
      <c r="HC76" s="69"/>
      <c r="HD76" s="69"/>
      <c r="HE76" s="69"/>
      <c r="HF76" s="69"/>
      <c r="HG76" s="69"/>
      <c r="HH76" s="69"/>
      <c r="HI76" s="69"/>
      <c r="HJ76" s="69"/>
      <c r="HK76" s="69"/>
      <c r="HL76" s="69"/>
      <c r="HM76" s="69"/>
      <c r="HN76" s="69"/>
      <c r="HO76" s="69"/>
      <c r="HP76" s="69"/>
      <c r="HQ76" s="69"/>
      <c r="HR76" s="69"/>
      <c r="HS76" s="69"/>
      <c r="HT76" s="69"/>
      <c r="HU76" s="69"/>
      <c r="HV76" s="69"/>
      <c r="HW76" s="69"/>
      <c r="HX76" s="69"/>
      <c r="HY76" s="69"/>
      <c r="HZ76" s="69"/>
      <c r="IA76" s="69"/>
      <c r="IB76" s="69"/>
      <c r="IC76" s="69"/>
      <c r="ID76" s="69"/>
      <c r="IE76" s="69"/>
      <c r="IF76" s="69"/>
      <c r="IG76" s="69"/>
      <c r="IH76" s="69"/>
      <c r="II76" s="69"/>
      <c r="IJ76" s="69"/>
      <c r="IK76" s="69"/>
      <c r="IL76" s="69"/>
      <c r="IM76" s="69"/>
      <c r="IN76" s="69"/>
      <c r="IO76" s="69"/>
      <c r="IP76" s="69"/>
      <c r="IQ76" s="69"/>
      <c r="IR76" s="69"/>
      <c r="IS76" s="69"/>
      <c r="IT76" s="69"/>
      <c r="IU76" s="69"/>
      <c r="IV76" s="69"/>
      <c r="IW76" s="69"/>
    </row>
    <row r="77" customFormat="false" ht="12" hidden="false" customHeight="false" outlineLevel="0" collapsed="false">
      <c r="A77" s="76"/>
      <c r="B77" s="77"/>
      <c r="C77" s="77"/>
      <c r="D77" s="78"/>
      <c r="E77" s="79"/>
      <c r="F77" s="80"/>
      <c r="G77" s="81"/>
      <c r="H77" s="75"/>
      <c r="I77" s="82"/>
      <c r="J77" s="82"/>
      <c r="K77" s="82"/>
      <c r="L77" s="82"/>
      <c r="M77" s="266"/>
      <c r="N77" s="92"/>
      <c r="O77" s="262"/>
      <c r="P77" s="92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  <c r="EO77" s="69"/>
      <c r="EP77" s="69"/>
      <c r="EQ77" s="69"/>
      <c r="ER77" s="69"/>
      <c r="ES77" s="69"/>
      <c r="ET77" s="69"/>
      <c r="EU77" s="69"/>
      <c r="EV77" s="69"/>
      <c r="EW77" s="69"/>
      <c r="EX77" s="69"/>
      <c r="EY77" s="69"/>
      <c r="EZ77" s="69"/>
      <c r="FA77" s="69"/>
      <c r="FB77" s="69"/>
      <c r="FC77" s="69"/>
      <c r="FD77" s="69"/>
      <c r="FE77" s="69"/>
      <c r="FF77" s="69"/>
      <c r="FG77" s="69"/>
      <c r="FH77" s="69"/>
      <c r="FI77" s="69"/>
      <c r="FJ77" s="69"/>
      <c r="FK77" s="69"/>
      <c r="FL77" s="69"/>
      <c r="FM77" s="69"/>
      <c r="FN77" s="69"/>
      <c r="FO77" s="69"/>
      <c r="FP77" s="69"/>
      <c r="FQ77" s="69"/>
      <c r="FR77" s="69"/>
      <c r="FS77" s="69"/>
      <c r="FT77" s="69"/>
      <c r="FU77" s="69"/>
      <c r="FV77" s="69"/>
      <c r="FW77" s="69"/>
      <c r="FX77" s="69"/>
      <c r="FY77" s="69"/>
      <c r="FZ77" s="69"/>
      <c r="GA77" s="69"/>
      <c r="GB77" s="69"/>
      <c r="GC77" s="69"/>
      <c r="GD77" s="69"/>
      <c r="GE77" s="69"/>
      <c r="GF77" s="69"/>
      <c r="GG77" s="69"/>
      <c r="GH77" s="69"/>
      <c r="GI77" s="69"/>
      <c r="GJ77" s="69"/>
      <c r="GK77" s="69"/>
      <c r="GL77" s="69"/>
      <c r="GM77" s="69"/>
      <c r="GN77" s="69"/>
      <c r="GO77" s="69"/>
      <c r="GP77" s="69"/>
      <c r="GQ77" s="69"/>
      <c r="GR77" s="69"/>
      <c r="GS77" s="69"/>
      <c r="GT77" s="69"/>
      <c r="GU77" s="69"/>
      <c r="GV77" s="69"/>
      <c r="GW77" s="69"/>
      <c r="GX77" s="69"/>
      <c r="GY77" s="69"/>
      <c r="GZ77" s="69"/>
      <c r="HA77" s="69"/>
      <c r="HB77" s="69"/>
      <c r="HC77" s="69"/>
      <c r="HD77" s="69"/>
      <c r="HE77" s="69"/>
      <c r="HF77" s="69"/>
      <c r="HG77" s="69"/>
      <c r="HH77" s="69"/>
      <c r="HI77" s="69"/>
      <c r="HJ77" s="69"/>
      <c r="HK77" s="69"/>
      <c r="HL77" s="69"/>
      <c r="HM77" s="69"/>
      <c r="HN77" s="69"/>
      <c r="HO77" s="69"/>
      <c r="HP77" s="69"/>
      <c r="HQ77" s="69"/>
      <c r="HR77" s="69"/>
      <c r="HS77" s="69"/>
      <c r="HT77" s="69"/>
      <c r="HU77" s="69"/>
      <c r="HV77" s="69"/>
      <c r="HW77" s="69"/>
      <c r="HX77" s="69"/>
      <c r="HY77" s="69"/>
      <c r="HZ77" s="69"/>
      <c r="IA77" s="69"/>
      <c r="IB77" s="69"/>
      <c r="IC77" s="69"/>
      <c r="ID77" s="69"/>
      <c r="IE77" s="69"/>
      <c r="IF77" s="69"/>
      <c r="IG77" s="69"/>
      <c r="IH77" s="69"/>
      <c r="II77" s="69"/>
      <c r="IJ77" s="69"/>
      <c r="IK77" s="69"/>
      <c r="IL77" s="69"/>
      <c r="IM77" s="69"/>
      <c r="IN77" s="69"/>
      <c r="IO77" s="69"/>
      <c r="IP77" s="69"/>
      <c r="IQ77" s="69"/>
      <c r="IR77" s="69"/>
      <c r="IS77" s="69"/>
      <c r="IT77" s="69"/>
      <c r="IU77" s="69"/>
      <c r="IV77" s="69"/>
      <c r="IW77" s="69"/>
    </row>
    <row r="78" customFormat="false" ht="12" hidden="false" customHeight="false" outlineLevel="0" collapsed="false">
      <c r="A78" s="280"/>
      <c r="B78" s="77"/>
      <c r="C78" s="77"/>
      <c r="D78" s="78"/>
      <c r="E78" s="79"/>
      <c r="F78" s="80"/>
      <c r="G78" s="81"/>
      <c r="H78" s="75"/>
      <c r="I78" s="89"/>
      <c r="J78" s="89"/>
      <c r="K78" s="89"/>
      <c r="L78" s="89"/>
      <c r="M78" s="266"/>
      <c r="N78" s="92"/>
      <c r="O78" s="262"/>
      <c r="P78" s="92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  <c r="DU78" s="69"/>
      <c r="DV78" s="69"/>
      <c r="DW78" s="69"/>
      <c r="DX78" s="69"/>
      <c r="DY78" s="69"/>
      <c r="DZ78" s="69"/>
      <c r="EA78" s="69"/>
      <c r="EB78" s="69"/>
      <c r="EC78" s="69"/>
      <c r="ED78" s="69"/>
      <c r="EE78" s="69"/>
      <c r="EF78" s="69"/>
      <c r="EG78" s="69"/>
      <c r="EH78" s="69"/>
      <c r="EI78" s="69"/>
      <c r="EJ78" s="69"/>
      <c r="EK78" s="69"/>
      <c r="EL78" s="69"/>
      <c r="EM78" s="69"/>
      <c r="EN78" s="69"/>
      <c r="EO78" s="69"/>
      <c r="EP78" s="69"/>
      <c r="EQ78" s="69"/>
      <c r="ER78" s="69"/>
      <c r="ES78" s="69"/>
      <c r="ET78" s="69"/>
      <c r="EU78" s="69"/>
      <c r="EV78" s="69"/>
      <c r="EW78" s="69"/>
      <c r="EX78" s="69"/>
      <c r="EY78" s="69"/>
      <c r="EZ78" s="69"/>
      <c r="FA78" s="69"/>
      <c r="FB78" s="69"/>
      <c r="FC78" s="69"/>
      <c r="FD78" s="69"/>
      <c r="FE78" s="69"/>
      <c r="FF78" s="69"/>
      <c r="FG78" s="69"/>
      <c r="FH78" s="69"/>
      <c r="FI78" s="69"/>
      <c r="FJ78" s="69"/>
      <c r="FK78" s="69"/>
      <c r="FL78" s="69"/>
      <c r="FM78" s="69"/>
      <c r="FN78" s="69"/>
      <c r="FO78" s="69"/>
      <c r="FP78" s="69"/>
      <c r="FQ78" s="69"/>
      <c r="FR78" s="69"/>
      <c r="FS78" s="69"/>
      <c r="FT78" s="69"/>
      <c r="FU78" s="69"/>
      <c r="FV78" s="69"/>
      <c r="FW78" s="69"/>
      <c r="FX78" s="69"/>
      <c r="FY78" s="69"/>
      <c r="FZ78" s="69"/>
      <c r="GA78" s="69"/>
      <c r="GB78" s="69"/>
      <c r="GC78" s="69"/>
      <c r="GD78" s="69"/>
      <c r="GE78" s="69"/>
      <c r="GF78" s="69"/>
      <c r="GG78" s="69"/>
      <c r="GH78" s="69"/>
      <c r="GI78" s="69"/>
      <c r="GJ78" s="69"/>
      <c r="GK78" s="69"/>
      <c r="GL78" s="69"/>
      <c r="GM78" s="69"/>
      <c r="GN78" s="69"/>
      <c r="GO78" s="69"/>
      <c r="GP78" s="69"/>
      <c r="GQ78" s="69"/>
      <c r="GR78" s="69"/>
      <c r="GS78" s="69"/>
      <c r="GT78" s="69"/>
      <c r="GU78" s="69"/>
      <c r="GV78" s="69"/>
      <c r="GW78" s="69"/>
      <c r="GX78" s="69"/>
      <c r="GY78" s="69"/>
      <c r="GZ78" s="69"/>
      <c r="HA78" s="69"/>
      <c r="HB78" s="69"/>
      <c r="HC78" s="69"/>
      <c r="HD78" s="69"/>
      <c r="HE78" s="69"/>
      <c r="HF78" s="69"/>
      <c r="HG78" s="69"/>
      <c r="HH78" s="69"/>
      <c r="HI78" s="69"/>
      <c r="HJ78" s="69"/>
      <c r="HK78" s="69"/>
      <c r="HL78" s="69"/>
      <c r="HM78" s="69"/>
      <c r="HN78" s="69"/>
      <c r="HO78" s="69"/>
      <c r="HP78" s="69"/>
      <c r="HQ78" s="69"/>
      <c r="HR78" s="69"/>
      <c r="HS78" s="69"/>
      <c r="HT78" s="69"/>
      <c r="HU78" s="69"/>
      <c r="HV78" s="69"/>
      <c r="HW78" s="69"/>
      <c r="HX78" s="69"/>
      <c r="HY78" s="69"/>
      <c r="HZ78" s="69"/>
      <c r="IA78" s="69"/>
      <c r="IB78" s="69"/>
      <c r="IC78" s="69"/>
      <c r="ID78" s="69"/>
      <c r="IE78" s="69"/>
      <c r="IF78" s="69"/>
      <c r="IG78" s="69"/>
      <c r="IH78" s="69"/>
      <c r="II78" s="69"/>
      <c r="IJ78" s="69"/>
      <c r="IK78" s="69"/>
      <c r="IL78" s="69"/>
      <c r="IM78" s="69"/>
      <c r="IN78" s="69"/>
      <c r="IO78" s="69"/>
      <c r="IP78" s="69"/>
      <c r="IQ78" s="69"/>
      <c r="IR78" s="69"/>
      <c r="IS78" s="69"/>
      <c r="IT78" s="69"/>
      <c r="IU78" s="69"/>
      <c r="IV78" s="69"/>
      <c r="IW78" s="69"/>
    </row>
    <row r="79" customFormat="false" ht="12" hidden="false" customHeight="false" outlineLevel="0" collapsed="false">
      <c r="A79" s="279"/>
      <c r="B79" s="271"/>
      <c r="C79" s="271"/>
      <c r="D79" s="78"/>
      <c r="E79" s="79"/>
      <c r="F79" s="80"/>
      <c r="G79" s="81"/>
      <c r="H79" s="84"/>
      <c r="I79" s="84"/>
      <c r="J79" s="84"/>
      <c r="K79" s="84"/>
      <c r="L79" s="84"/>
      <c r="M79" s="91"/>
      <c r="N79" s="92"/>
      <c r="O79" s="262"/>
      <c r="P79" s="92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  <c r="DU79" s="69"/>
      <c r="DV79" s="69"/>
      <c r="DW79" s="69"/>
      <c r="DX79" s="69"/>
      <c r="DY79" s="69"/>
      <c r="DZ79" s="69"/>
      <c r="EA79" s="69"/>
      <c r="EB79" s="69"/>
      <c r="EC79" s="69"/>
      <c r="ED79" s="69"/>
      <c r="EE79" s="69"/>
      <c r="EF79" s="69"/>
      <c r="EG79" s="69"/>
      <c r="EH79" s="69"/>
      <c r="EI79" s="69"/>
      <c r="EJ79" s="69"/>
      <c r="EK79" s="69"/>
      <c r="EL79" s="69"/>
      <c r="EM79" s="69"/>
      <c r="EN79" s="69"/>
      <c r="EO79" s="69"/>
      <c r="EP79" s="69"/>
      <c r="EQ79" s="69"/>
      <c r="ER79" s="69"/>
      <c r="ES79" s="69"/>
      <c r="ET79" s="69"/>
      <c r="EU79" s="69"/>
      <c r="EV79" s="69"/>
      <c r="EW79" s="69"/>
      <c r="EX79" s="69"/>
      <c r="EY79" s="69"/>
      <c r="EZ79" s="69"/>
      <c r="FA79" s="69"/>
      <c r="FB79" s="69"/>
      <c r="FC79" s="69"/>
      <c r="FD79" s="69"/>
      <c r="FE79" s="69"/>
      <c r="FF79" s="69"/>
      <c r="FG79" s="69"/>
      <c r="FH79" s="69"/>
      <c r="FI79" s="69"/>
      <c r="FJ79" s="69"/>
      <c r="FK79" s="69"/>
      <c r="FL79" s="69"/>
      <c r="FM79" s="69"/>
      <c r="FN79" s="69"/>
      <c r="FO79" s="69"/>
      <c r="FP79" s="69"/>
      <c r="FQ79" s="69"/>
      <c r="FR79" s="69"/>
      <c r="FS79" s="69"/>
      <c r="FT79" s="69"/>
      <c r="FU79" s="69"/>
      <c r="FV79" s="69"/>
      <c r="FW79" s="69"/>
      <c r="FX79" s="69"/>
      <c r="FY79" s="69"/>
      <c r="FZ79" s="69"/>
      <c r="GA79" s="69"/>
      <c r="GB79" s="69"/>
      <c r="GC79" s="69"/>
      <c r="GD79" s="69"/>
      <c r="GE79" s="69"/>
      <c r="GF79" s="69"/>
      <c r="GG79" s="69"/>
      <c r="GH79" s="69"/>
      <c r="GI79" s="69"/>
      <c r="GJ79" s="69"/>
      <c r="GK79" s="69"/>
      <c r="GL79" s="69"/>
      <c r="GM79" s="69"/>
      <c r="GN79" s="69"/>
      <c r="GO79" s="69"/>
      <c r="GP79" s="69"/>
      <c r="GQ79" s="69"/>
      <c r="GR79" s="69"/>
      <c r="GS79" s="69"/>
      <c r="GT79" s="69"/>
      <c r="GU79" s="69"/>
      <c r="GV79" s="69"/>
      <c r="GW79" s="69"/>
      <c r="GX79" s="69"/>
      <c r="GY79" s="69"/>
      <c r="GZ79" s="69"/>
      <c r="HA79" s="69"/>
      <c r="HB79" s="69"/>
      <c r="HC79" s="69"/>
      <c r="HD79" s="69"/>
      <c r="HE79" s="69"/>
      <c r="HF79" s="69"/>
      <c r="HG79" s="69"/>
      <c r="HH79" s="69"/>
      <c r="HI79" s="69"/>
      <c r="HJ79" s="69"/>
      <c r="HK79" s="69"/>
      <c r="HL79" s="69"/>
      <c r="HM79" s="69"/>
      <c r="HN79" s="69"/>
      <c r="HO79" s="69"/>
      <c r="HP79" s="69"/>
      <c r="HQ79" s="69"/>
      <c r="HR79" s="69"/>
      <c r="HS79" s="69"/>
      <c r="HT79" s="69"/>
      <c r="HU79" s="69"/>
      <c r="HV79" s="69"/>
      <c r="HW79" s="69"/>
      <c r="HX79" s="69"/>
      <c r="HY79" s="69"/>
      <c r="HZ79" s="69"/>
      <c r="IA79" s="69"/>
      <c r="IB79" s="69"/>
      <c r="IC79" s="69"/>
      <c r="ID79" s="69"/>
      <c r="IE79" s="69"/>
      <c r="IF79" s="69"/>
      <c r="IG79" s="69"/>
      <c r="IH79" s="69"/>
      <c r="II79" s="69"/>
      <c r="IJ79" s="69"/>
      <c r="IK79" s="69"/>
      <c r="IL79" s="69"/>
      <c r="IM79" s="69"/>
      <c r="IN79" s="69"/>
      <c r="IO79" s="69"/>
      <c r="IP79" s="69"/>
      <c r="IQ79" s="69"/>
      <c r="IR79" s="69"/>
      <c r="IS79" s="69"/>
      <c r="IT79" s="69"/>
      <c r="IU79" s="69"/>
      <c r="IV79" s="69"/>
      <c r="IW79" s="69"/>
    </row>
    <row r="80" customFormat="false" ht="12" hidden="false" customHeight="false" outlineLevel="0" collapsed="false">
      <c r="A80" s="279"/>
      <c r="B80" s="271"/>
      <c r="C80" s="271"/>
      <c r="D80" s="78"/>
      <c r="E80" s="79"/>
      <c r="F80" s="80"/>
      <c r="G80" s="81"/>
      <c r="H80" s="84"/>
      <c r="I80" s="84"/>
      <c r="J80" s="84"/>
      <c r="K80" s="84"/>
      <c r="L80" s="84"/>
      <c r="M80" s="91"/>
      <c r="N80" s="92"/>
      <c r="O80" s="262"/>
      <c r="P80" s="92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69"/>
      <c r="EO80" s="69"/>
      <c r="EP80" s="69"/>
      <c r="EQ80" s="69"/>
      <c r="ER80" s="69"/>
      <c r="ES80" s="69"/>
      <c r="ET80" s="69"/>
      <c r="EU80" s="69"/>
      <c r="EV80" s="69"/>
      <c r="EW80" s="69"/>
      <c r="EX80" s="69"/>
      <c r="EY80" s="69"/>
      <c r="EZ80" s="69"/>
      <c r="FA80" s="69"/>
      <c r="FB80" s="69"/>
      <c r="FC80" s="69"/>
      <c r="FD80" s="69"/>
      <c r="FE80" s="69"/>
      <c r="FF80" s="69"/>
      <c r="FG80" s="69"/>
      <c r="FH80" s="69"/>
      <c r="FI80" s="69"/>
      <c r="FJ80" s="69"/>
      <c r="FK80" s="69"/>
      <c r="FL80" s="69"/>
      <c r="FM80" s="69"/>
      <c r="FN80" s="69"/>
      <c r="FO80" s="69"/>
      <c r="FP80" s="69"/>
      <c r="FQ80" s="69"/>
      <c r="FR80" s="69"/>
      <c r="FS80" s="69"/>
      <c r="FT80" s="69"/>
      <c r="FU80" s="69"/>
      <c r="FV80" s="69"/>
      <c r="FW80" s="69"/>
      <c r="FX80" s="69"/>
      <c r="FY80" s="69"/>
      <c r="FZ80" s="69"/>
      <c r="GA80" s="69"/>
      <c r="GB80" s="69"/>
      <c r="GC80" s="69"/>
      <c r="GD80" s="69"/>
      <c r="GE80" s="69"/>
      <c r="GF80" s="69"/>
      <c r="GG80" s="69"/>
      <c r="GH80" s="69"/>
      <c r="GI80" s="69"/>
      <c r="GJ80" s="69"/>
      <c r="GK80" s="69"/>
      <c r="GL80" s="69"/>
      <c r="GM80" s="69"/>
      <c r="GN80" s="69"/>
      <c r="GO80" s="69"/>
      <c r="GP80" s="69"/>
      <c r="GQ80" s="69"/>
      <c r="GR80" s="69"/>
      <c r="GS80" s="69"/>
      <c r="GT80" s="69"/>
      <c r="GU80" s="69"/>
      <c r="GV80" s="69"/>
      <c r="GW80" s="69"/>
      <c r="GX80" s="69"/>
      <c r="GY80" s="69"/>
      <c r="GZ80" s="69"/>
      <c r="HA80" s="69"/>
      <c r="HB80" s="69"/>
      <c r="HC80" s="69"/>
      <c r="HD80" s="69"/>
      <c r="HE80" s="69"/>
      <c r="HF80" s="69"/>
      <c r="HG80" s="69"/>
      <c r="HH80" s="69"/>
      <c r="HI80" s="69"/>
      <c r="HJ80" s="69"/>
      <c r="HK80" s="69"/>
      <c r="HL80" s="69"/>
      <c r="HM80" s="69"/>
      <c r="HN80" s="69"/>
      <c r="HO80" s="69"/>
      <c r="HP80" s="69"/>
      <c r="HQ80" s="69"/>
      <c r="HR80" s="69"/>
      <c r="HS80" s="69"/>
      <c r="HT80" s="69"/>
      <c r="HU80" s="69"/>
      <c r="HV80" s="69"/>
      <c r="HW80" s="69"/>
      <c r="HX80" s="69"/>
      <c r="HY80" s="69"/>
      <c r="HZ80" s="69"/>
      <c r="IA80" s="69"/>
      <c r="IB80" s="69"/>
      <c r="IC80" s="69"/>
      <c r="ID80" s="69"/>
      <c r="IE80" s="69"/>
      <c r="IF80" s="69"/>
      <c r="IG80" s="69"/>
      <c r="IH80" s="69"/>
      <c r="II80" s="69"/>
      <c r="IJ80" s="69"/>
      <c r="IK80" s="69"/>
      <c r="IL80" s="69"/>
      <c r="IM80" s="69"/>
      <c r="IN80" s="69"/>
      <c r="IO80" s="69"/>
      <c r="IP80" s="69"/>
      <c r="IQ80" s="69"/>
      <c r="IR80" s="69"/>
      <c r="IS80" s="69"/>
      <c r="IT80" s="69"/>
      <c r="IU80" s="69"/>
      <c r="IV80" s="69"/>
      <c r="IW80" s="69"/>
    </row>
    <row r="81" customFormat="false" ht="12" hidden="false" customHeight="false" outlineLevel="0" collapsed="false">
      <c r="A81" s="281"/>
      <c r="B81" s="77"/>
      <c r="C81" s="77"/>
      <c r="D81" s="155"/>
      <c r="E81" s="79"/>
      <c r="F81" s="93"/>
      <c r="G81" s="81"/>
      <c r="H81" s="75"/>
      <c r="I81" s="78"/>
      <c r="J81" s="78"/>
      <c r="K81" s="78"/>
      <c r="L81" s="78"/>
      <c r="M81" s="79"/>
      <c r="N81" s="80"/>
      <c r="O81" s="81"/>
      <c r="P81" s="75"/>
      <c r="Q81" s="282"/>
      <c r="R81" s="282"/>
      <c r="S81" s="282"/>
      <c r="T81" s="282"/>
      <c r="U81" s="282"/>
      <c r="V81" s="282"/>
      <c r="W81" s="282"/>
      <c r="X81" s="282"/>
      <c r="Y81" s="282"/>
      <c r="Z81" s="282"/>
      <c r="AA81" s="282"/>
      <c r="AB81" s="282"/>
      <c r="AC81" s="282"/>
      <c r="AD81" s="282"/>
      <c r="AE81" s="282"/>
      <c r="AF81" s="282"/>
      <c r="AG81" s="282"/>
      <c r="AH81" s="282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/>
      <c r="BX81" s="89"/>
      <c r="BY81" s="89"/>
      <c r="BZ81" s="89"/>
      <c r="CA81" s="89"/>
      <c r="CB81" s="89"/>
      <c r="CC81" s="89"/>
      <c r="CD81" s="89"/>
      <c r="CE81" s="89"/>
      <c r="CF81" s="89"/>
      <c r="CG81" s="89"/>
      <c r="CH81" s="89"/>
      <c r="CI81" s="89"/>
      <c r="CJ81" s="89"/>
      <c r="CK81" s="89"/>
      <c r="CL81" s="89"/>
      <c r="CM81" s="89"/>
      <c r="CN81" s="89"/>
      <c r="CO81" s="89"/>
      <c r="CP81" s="89"/>
      <c r="CQ81" s="89"/>
      <c r="CR81" s="89"/>
      <c r="CS81" s="89"/>
      <c r="CT81" s="89"/>
      <c r="CU81" s="89"/>
      <c r="CV81" s="89"/>
      <c r="CW81" s="89"/>
      <c r="CX81" s="89"/>
      <c r="CY81" s="89"/>
      <c r="CZ81" s="89"/>
      <c r="DA81" s="89"/>
      <c r="DB81" s="89"/>
      <c r="DC81" s="89"/>
      <c r="DD81" s="89"/>
      <c r="DE81" s="89"/>
      <c r="DF81" s="89"/>
      <c r="DG81" s="89"/>
      <c r="DH81" s="89"/>
      <c r="DI81" s="89"/>
      <c r="DJ81" s="89"/>
      <c r="DK81" s="89"/>
      <c r="DL81" s="89"/>
      <c r="DM81" s="89"/>
      <c r="DN81" s="89"/>
      <c r="DO81" s="89"/>
      <c r="DP81" s="89"/>
      <c r="DQ81" s="89"/>
      <c r="DR81" s="89"/>
      <c r="DS81" s="89"/>
      <c r="DT81" s="89"/>
      <c r="DU81" s="89"/>
      <c r="DV81" s="89"/>
      <c r="DW81" s="89"/>
      <c r="DX81" s="89"/>
      <c r="DY81" s="89"/>
      <c r="DZ81" s="89"/>
      <c r="EA81" s="89"/>
      <c r="EB81" s="89"/>
      <c r="EC81" s="89"/>
      <c r="ED81" s="89"/>
      <c r="EE81" s="89"/>
      <c r="EF81" s="89"/>
      <c r="EG81" s="89"/>
      <c r="EH81" s="89"/>
      <c r="EI81" s="89"/>
      <c r="EJ81" s="89"/>
      <c r="EK81" s="89"/>
      <c r="EL81" s="89"/>
      <c r="EM81" s="89"/>
      <c r="EN81" s="89"/>
      <c r="EO81" s="89"/>
      <c r="EP81" s="89"/>
      <c r="EQ81" s="89"/>
      <c r="ER81" s="89"/>
      <c r="ES81" s="89"/>
      <c r="ET81" s="89"/>
      <c r="EU81" s="89"/>
      <c r="EV81" s="89"/>
      <c r="EW81" s="89"/>
      <c r="EX81" s="89"/>
      <c r="EY81" s="89"/>
      <c r="EZ81" s="89"/>
      <c r="FA81" s="89"/>
      <c r="FB81" s="89"/>
      <c r="FC81" s="89"/>
      <c r="FD81" s="89"/>
      <c r="FE81" s="89"/>
      <c r="FF81" s="89"/>
      <c r="FG81" s="89"/>
      <c r="FH81" s="89"/>
      <c r="FI81" s="89"/>
      <c r="FJ81" s="89"/>
      <c r="FK81" s="89"/>
      <c r="FL81" s="89"/>
      <c r="FM81" s="89"/>
      <c r="FN81" s="89"/>
      <c r="FO81" s="89"/>
      <c r="FP81" s="89"/>
      <c r="FQ81" s="89"/>
      <c r="FR81" s="89"/>
      <c r="FS81" s="89"/>
      <c r="FT81" s="89"/>
      <c r="FU81" s="89"/>
      <c r="FV81" s="89"/>
      <c r="FW81" s="89"/>
      <c r="FX81" s="89"/>
      <c r="FY81" s="89"/>
      <c r="FZ81" s="89"/>
      <c r="GA81" s="89"/>
      <c r="GB81" s="89"/>
      <c r="GC81" s="89"/>
      <c r="GD81" s="89"/>
      <c r="GE81" s="89"/>
      <c r="GF81" s="89"/>
      <c r="GG81" s="89"/>
      <c r="GH81" s="89"/>
      <c r="GI81" s="89"/>
      <c r="GJ81" s="89"/>
      <c r="GK81" s="89"/>
      <c r="GL81" s="89"/>
      <c r="GM81" s="89"/>
      <c r="GN81" s="89"/>
      <c r="GO81" s="89"/>
      <c r="GP81" s="89"/>
      <c r="GQ81" s="89"/>
      <c r="GR81" s="89"/>
      <c r="GS81" s="89"/>
      <c r="GT81" s="89"/>
      <c r="GU81" s="89"/>
      <c r="GV81" s="89"/>
      <c r="GW81" s="89"/>
      <c r="GX81" s="89"/>
      <c r="GY81" s="89"/>
      <c r="GZ81" s="89"/>
      <c r="HA81" s="89"/>
      <c r="HB81" s="89"/>
      <c r="HC81" s="89"/>
      <c r="HD81" s="89"/>
      <c r="HE81" s="89"/>
      <c r="HF81" s="89"/>
      <c r="HG81" s="89"/>
      <c r="HH81" s="89"/>
      <c r="HI81" s="89"/>
      <c r="HJ81" s="89"/>
      <c r="HK81" s="89"/>
      <c r="HL81" s="89"/>
      <c r="HM81" s="89"/>
      <c r="HN81" s="89"/>
      <c r="HO81" s="89"/>
      <c r="HP81" s="89"/>
      <c r="HQ81" s="89"/>
      <c r="HR81" s="89"/>
      <c r="HS81" s="89"/>
      <c r="HT81" s="89"/>
      <c r="HU81" s="89"/>
      <c r="HV81" s="89"/>
      <c r="HW81" s="89"/>
      <c r="HX81" s="89"/>
      <c r="HY81" s="89"/>
      <c r="HZ81" s="89"/>
      <c r="IA81" s="89"/>
      <c r="IB81" s="89"/>
      <c r="IC81" s="89"/>
      <c r="ID81" s="89"/>
      <c r="IE81" s="89"/>
      <c r="IF81" s="89"/>
      <c r="IG81" s="89"/>
      <c r="IH81" s="89"/>
      <c r="II81" s="89"/>
      <c r="IJ81" s="89"/>
      <c r="IK81" s="89"/>
      <c r="IL81" s="89"/>
      <c r="IM81" s="89"/>
      <c r="IN81" s="89"/>
      <c r="IO81" s="89"/>
      <c r="IP81" s="89"/>
      <c r="IQ81" s="89"/>
      <c r="IR81" s="89"/>
      <c r="IS81" s="89"/>
      <c r="IT81" s="89"/>
      <c r="IU81" s="89"/>
      <c r="IV81" s="89"/>
      <c r="IW81" s="89"/>
    </row>
    <row r="82" customFormat="false" ht="12" hidden="false" customHeight="false" outlineLevel="0" collapsed="false">
      <c r="A82" s="281"/>
      <c r="B82" s="77"/>
      <c r="C82" s="77"/>
      <c r="D82" s="155"/>
      <c r="E82" s="79"/>
      <c r="F82" s="93"/>
      <c r="G82" s="81"/>
      <c r="H82" s="75"/>
      <c r="I82" s="84"/>
      <c r="J82" s="84"/>
      <c r="K82" s="84"/>
      <c r="L82" s="84"/>
      <c r="M82" s="75"/>
      <c r="N82" s="75"/>
      <c r="O82" s="75"/>
      <c r="P82" s="168"/>
      <c r="Q82" s="282"/>
      <c r="R82" s="282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  <c r="AF82" s="282"/>
      <c r="AG82" s="282"/>
      <c r="AH82" s="282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  <c r="CO82" s="89"/>
      <c r="CP82" s="89"/>
      <c r="CQ82" s="89"/>
      <c r="CR82" s="89"/>
      <c r="CS82" s="89"/>
      <c r="CT82" s="89"/>
      <c r="CU82" s="89"/>
      <c r="CV82" s="89"/>
      <c r="CW82" s="89"/>
      <c r="CX82" s="89"/>
      <c r="CY82" s="89"/>
      <c r="CZ82" s="89"/>
      <c r="DA82" s="89"/>
      <c r="DB82" s="89"/>
      <c r="DC82" s="89"/>
      <c r="DD82" s="89"/>
      <c r="DE82" s="89"/>
      <c r="DF82" s="89"/>
      <c r="DG82" s="89"/>
      <c r="DH82" s="89"/>
      <c r="DI82" s="89"/>
      <c r="DJ82" s="89"/>
      <c r="DK82" s="89"/>
      <c r="DL82" s="89"/>
      <c r="DM82" s="89"/>
      <c r="DN82" s="89"/>
      <c r="DO82" s="89"/>
      <c r="DP82" s="89"/>
      <c r="DQ82" s="89"/>
      <c r="DR82" s="89"/>
      <c r="DS82" s="89"/>
      <c r="DT82" s="89"/>
      <c r="DU82" s="89"/>
      <c r="DV82" s="89"/>
      <c r="DW82" s="89"/>
      <c r="DX82" s="89"/>
      <c r="DY82" s="89"/>
      <c r="DZ82" s="89"/>
      <c r="EA82" s="89"/>
      <c r="EB82" s="89"/>
      <c r="EC82" s="89"/>
      <c r="ED82" s="89"/>
      <c r="EE82" s="89"/>
      <c r="EF82" s="89"/>
      <c r="EG82" s="89"/>
      <c r="EH82" s="89"/>
      <c r="EI82" s="89"/>
      <c r="EJ82" s="89"/>
      <c r="EK82" s="89"/>
      <c r="EL82" s="89"/>
      <c r="EM82" s="89"/>
      <c r="EN82" s="89"/>
      <c r="EO82" s="89"/>
      <c r="EP82" s="89"/>
      <c r="EQ82" s="89"/>
      <c r="ER82" s="89"/>
      <c r="ES82" s="89"/>
      <c r="ET82" s="89"/>
      <c r="EU82" s="89"/>
      <c r="EV82" s="89"/>
      <c r="EW82" s="89"/>
      <c r="EX82" s="89"/>
      <c r="EY82" s="89"/>
      <c r="EZ82" s="89"/>
      <c r="FA82" s="89"/>
      <c r="FB82" s="89"/>
      <c r="FC82" s="89"/>
      <c r="FD82" s="89"/>
      <c r="FE82" s="89"/>
      <c r="FF82" s="89"/>
      <c r="FG82" s="89"/>
      <c r="FH82" s="89"/>
      <c r="FI82" s="89"/>
      <c r="FJ82" s="89"/>
      <c r="FK82" s="89"/>
      <c r="FL82" s="89"/>
      <c r="FM82" s="89"/>
      <c r="FN82" s="89"/>
      <c r="FO82" s="89"/>
      <c r="FP82" s="89"/>
      <c r="FQ82" s="89"/>
      <c r="FR82" s="89"/>
      <c r="FS82" s="89"/>
      <c r="FT82" s="89"/>
      <c r="FU82" s="89"/>
      <c r="FV82" s="89"/>
      <c r="FW82" s="89"/>
      <c r="FX82" s="89"/>
      <c r="FY82" s="89"/>
      <c r="FZ82" s="89"/>
      <c r="GA82" s="89"/>
      <c r="GB82" s="89"/>
      <c r="GC82" s="89"/>
      <c r="GD82" s="89"/>
      <c r="GE82" s="89"/>
      <c r="GF82" s="89"/>
      <c r="GG82" s="89"/>
      <c r="GH82" s="89"/>
      <c r="GI82" s="89"/>
      <c r="GJ82" s="89"/>
      <c r="GK82" s="89"/>
      <c r="GL82" s="89"/>
      <c r="GM82" s="89"/>
      <c r="GN82" s="89"/>
      <c r="GO82" s="89"/>
      <c r="GP82" s="89"/>
      <c r="GQ82" s="89"/>
      <c r="GR82" s="89"/>
      <c r="GS82" s="89"/>
      <c r="GT82" s="89"/>
      <c r="GU82" s="89"/>
      <c r="GV82" s="89"/>
      <c r="GW82" s="89"/>
      <c r="GX82" s="89"/>
      <c r="GY82" s="89"/>
      <c r="GZ82" s="89"/>
      <c r="HA82" s="89"/>
      <c r="HB82" s="89"/>
      <c r="HC82" s="89"/>
      <c r="HD82" s="89"/>
      <c r="HE82" s="89"/>
      <c r="HF82" s="89"/>
      <c r="HG82" s="89"/>
      <c r="HH82" s="89"/>
      <c r="HI82" s="89"/>
      <c r="HJ82" s="89"/>
      <c r="HK82" s="89"/>
      <c r="HL82" s="89"/>
      <c r="HM82" s="89"/>
      <c r="HN82" s="89"/>
      <c r="HO82" s="89"/>
      <c r="HP82" s="89"/>
      <c r="HQ82" s="89"/>
      <c r="HR82" s="89"/>
      <c r="HS82" s="89"/>
      <c r="HT82" s="89"/>
      <c r="HU82" s="89"/>
      <c r="HV82" s="89"/>
      <c r="HW82" s="89"/>
      <c r="HX82" s="89"/>
      <c r="HY82" s="89"/>
      <c r="HZ82" s="89"/>
      <c r="IA82" s="89"/>
      <c r="IB82" s="89"/>
      <c r="IC82" s="89"/>
      <c r="ID82" s="89"/>
      <c r="IE82" s="89"/>
      <c r="IF82" s="89"/>
      <c r="IG82" s="89"/>
      <c r="IH82" s="89"/>
      <c r="II82" s="89"/>
      <c r="IJ82" s="89"/>
      <c r="IK82" s="89"/>
      <c r="IL82" s="89"/>
      <c r="IM82" s="89"/>
      <c r="IN82" s="89"/>
      <c r="IO82" s="89"/>
      <c r="IP82" s="89"/>
      <c r="IQ82" s="89"/>
      <c r="IR82" s="89"/>
      <c r="IS82" s="89"/>
      <c r="IT82" s="89"/>
      <c r="IU82" s="89"/>
      <c r="IV82" s="89"/>
      <c r="IW82" s="89"/>
    </row>
    <row r="83" customFormat="false" ht="12" hidden="false" customHeight="false" outlineLevel="0" collapsed="false">
      <c r="A83" s="89"/>
      <c r="B83" s="77"/>
      <c r="C83" s="77"/>
      <c r="D83" s="136"/>
      <c r="E83" s="79"/>
      <c r="F83" s="77"/>
      <c r="H83" s="89"/>
      <c r="I83" s="89"/>
      <c r="J83" s="89"/>
      <c r="K83" s="89"/>
      <c r="L83" s="89"/>
      <c r="M83" s="89"/>
      <c r="N83" s="89"/>
      <c r="O83" s="89"/>
      <c r="P83" s="168"/>
      <c r="Q83" s="75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89"/>
      <c r="BW83" s="89"/>
      <c r="BX83" s="89"/>
      <c r="BY83" s="89"/>
      <c r="BZ83" s="89"/>
      <c r="CA83" s="89"/>
      <c r="CB83" s="89"/>
      <c r="CC83" s="89"/>
      <c r="CD83" s="89"/>
      <c r="CE83" s="89"/>
      <c r="CF83" s="89"/>
      <c r="CG83" s="89"/>
      <c r="CH83" s="89"/>
      <c r="CI83" s="89"/>
      <c r="CJ83" s="89"/>
      <c r="CK83" s="89"/>
      <c r="CL83" s="89"/>
      <c r="CM83" s="89"/>
      <c r="CN83" s="89"/>
      <c r="CO83" s="89"/>
      <c r="CP83" s="89"/>
      <c r="CQ83" s="89"/>
      <c r="CR83" s="89"/>
      <c r="CS83" s="89"/>
      <c r="CT83" s="89"/>
      <c r="CU83" s="89"/>
      <c r="CV83" s="89"/>
      <c r="CW83" s="89"/>
      <c r="CX83" s="89"/>
      <c r="CY83" s="89"/>
      <c r="CZ83" s="89"/>
      <c r="DA83" s="89"/>
      <c r="DB83" s="89"/>
      <c r="DC83" s="89"/>
      <c r="DD83" s="89"/>
      <c r="DE83" s="89"/>
      <c r="DF83" s="89"/>
      <c r="DG83" s="89"/>
      <c r="DH83" s="89"/>
      <c r="DI83" s="89"/>
      <c r="DJ83" s="89"/>
      <c r="DK83" s="89"/>
      <c r="DL83" s="89"/>
      <c r="DM83" s="89"/>
      <c r="DN83" s="89"/>
      <c r="DO83" s="89"/>
      <c r="DP83" s="89"/>
      <c r="DQ83" s="89"/>
      <c r="DR83" s="89"/>
      <c r="DS83" s="89"/>
      <c r="DT83" s="89"/>
      <c r="DU83" s="89"/>
      <c r="DV83" s="89"/>
      <c r="DW83" s="89"/>
      <c r="DX83" s="89"/>
      <c r="DY83" s="89"/>
      <c r="DZ83" s="89"/>
      <c r="EA83" s="89"/>
      <c r="EB83" s="89"/>
      <c r="EC83" s="89"/>
      <c r="ED83" s="89"/>
      <c r="EE83" s="89"/>
      <c r="EF83" s="89"/>
      <c r="EG83" s="89"/>
      <c r="EH83" s="89"/>
      <c r="EI83" s="89"/>
      <c r="EJ83" s="89"/>
      <c r="EK83" s="89"/>
      <c r="EL83" s="89"/>
      <c r="EM83" s="89"/>
      <c r="EN83" s="89"/>
      <c r="EO83" s="89"/>
      <c r="EP83" s="89"/>
      <c r="EQ83" s="89"/>
      <c r="ER83" s="89"/>
      <c r="ES83" s="89"/>
      <c r="ET83" s="89"/>
      <c r="EU83" s="89"/>
      <c r="EV83" s="89"/>
      <c r="EW83" s="89"/>
      <c r="EX83" s="89"/>
      <c r="EY83" s="89"/>
      <c r="EZ83" s="89"/>
      <c r="FA83" s="89"/>
      <c r="FB83" s="89"/>
      <c r="FC83" s="89"/>
      <c r="FD83" s="89"/>
      <c r="FE83" s="89"/>
      <c r="FF83" s="89"/>
      <c r="FG83" s="89"/>
      <c r="FH83" s="89"/>
      <c r="FI83" s="89"/>
      <c r="FJ83" s="89"/>
      <c r="FK83" s="89"/>
      <c r="FL83" s="89"/>
      <c r="FM83" s="89"/>
      <c r="FN83" s="89"/>
      <c r="FO83" s="89"/>
      <c r="FP83" s="89"/>
      <c r="FQ83" s="89"/>
      <c r="FR83" s="89"/>
      <c r="FS83" s="89"/>
      <c r="FT83" s="89"/>
      <c r="FU83" s="89"/>
      <c r="FV83" s="89"/>
      <c r="FW83" s="89"/>
      <c r="FX83" s="89"/>
      <c r="FY83" s="89"/>
      <c r="FZ83" s="89"/>
      <c r="GA83" s="89"/>
      <c r="GB83" s="89"/>
      <c r="GC83" s="89"/>
      <c r="GD83" s="89"/>
      <c r="GE83" s="89"/>
      <c r="GF83" s="89"/>
      <c r="GG83" s="89"/>
      <c r="GH83" s="89"/>
      <c r="GI83" s="89"/>
      <c r="GJ83" s="89"/>
      <c r="GK83" s="89"/>
      <c r="GL83" s="89"/>
      <c r="GM83" s="89"/>
      <c r="GN83" s="89"/>
      <c r="GO83" s="89"/>
      <c r="GP83" s="89"/>
      <c r="GQ83" s="89"/>
      <c r="GR83" s="89"/>
      <c r="GS83" s="89"/>
      <c r="GT83" s="89"/>
      <c r="GU83" s="89"/>
      <c r="GV83" s="89"/>
      <c r="GW83" s="89"/>
      <c r="GX83" s="89"/>
      <c r="GY83" s="89"/>
      <c r="GZ83" s="89"/>
      <c r="HA83" s="89"/>
      <c r="HB83" s="89"/>
      <c r="HC83" s="89"/>
      <c r="HD83" s="89"/>
      <c r="HE83" s="89"/>
      <c r="HF83" s="89"/>
      <c r="HG83" s="89"/>
      <c r="HH83" s="89"/>
      <c r="HI83" s="89"/>
      <c r="HJ83" s="89"/>
      <c r="HK83" s="89"/>
      <c r="HL83" s="89"/>
      <c r="HM83" s="89"/>
      <c r="HN83" s="89"/>
      <c r="HO83" s="89"/>
      <c r="HP83" s="89"/>
      <c r="HQ83" s="89"/>
      <c r="HR83" s="89"/>
      <c r="HS83" s="89"/>
      <c r="HT83" s="89"/>
      <c r="HU83" s="89"/>
      <c r="HV83" s="89"/>
      <c r="HW83" s="89"/>
      <c r="HX83" s="89"/>
      <c r="HY83" s="89"/>
      <c r="HZ83" s="89"/>
      <c r="IA83" s="89"/>
      <c r="IB83" s="89"/>
      <c r="IC83" s="89"/>
      <c r="ID83" s="89"/>
      <c r="IE83" s="89"/>
      <c r="IF83" s="89"/>
      <c r="IG83" s="89"/>
      <c r="IH83" s="89"/>
      <c r="II83" s="89"/>
      <c r="IJ83" s="89"/>
      <c r="IK83" s="89"/>
      <c r="IL83" s="89"/>
      <c r="IM83" s="89"/>
      <c r="IN83" s="89"/>
      <c r="IO83" s="89"/>
      <c r="IP83" s="89"/>
      <c r="IQ83" s="89"/>
      <c r="IR83" s="89"/>
      <c r="IS83" s="89"/>
      <c r="IT83" s="89"/>
      <c r="IU83" s="89"/>
      <c r="IV83" s="89"/>
      <c r="IW83" s="89"/>
    </row>
    <row r="84" customFormat="false" ht="12" hidden="false" customHeight="false" outlineLevel="0" collapsed="false">
      <c r="A84" s="89"/>
      <c r="B84" s="77"/>
      <c r="C84" s="77"/>
      <c r="D84" s="136"/>
      <c r="E84" s="79"/>
      <c r="F84" s="77"/>
      <c r="H84" s="89"/>
      <c r="I84" s="89"/>
      <c r="J84" s="89"/>
      <c r="K84" s="89"/>
      <c r="L84" s="89"/>
      <c r="M84" s="89"/>
      <c r="N84" s="89"/>
      <c r="O84" s="89"/>
      <c r="P84" s="168"/>
      <c r="Q84" s="75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9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9"/>
      <c r="CO84" s="89"/>
      <c r="CP84" s="89"/>
      <c r="CQ84" s="89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9"/>
      <c r="DC84" s="89"/>
      <c r="DD84" s="89"/>
      <c r="DE84" s="89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9"/>
      <c r="DQ84" s="89"/>
      <c r="DR84" s="89"/>
      <c r="DS84" s="89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9"/>
      <c r="EE84" s="89"/>
      <c r="EF84" s="89"/>
      <c r="EG84" s="89"/>
      <c r="EH84" s="89"/>
      <c r="EI84" s="89"/>
      <c r="EJ84" s="89"/>
      <c r="EK84" s="89"/>
      <c r="EL84" s="89"/>
      <c r="EM84" s="89"/>
      <c r="EN84" s="89"/>
      <c r="EO84" s="89"/>
      <c r="EP84" s="89"/>
      <c r="EQ84" s="89"/>
      <c r="ER84" s="89"/>
      <c r="ES84" s="89"/>
      <c r="ET84" s="89"/>
      <c r="EU84" s="89"/>
      <c r="EV84" s="89"/>
      <c r="EW84" s="89"/>
      <c r="EX84" s="89"/>
      <c r="EY84" s="89"/>
      <c r="EZ84" s="89"/>
      <c r="FA84" s="89"/>
      <c r="FB84" s="89"/>
      <c r="FC84" s="89"/>
      <c r="FD84" s="89"/>
      <c r="FE84" s="89"/>
      <c r="FF84" s="89"/>
      <c r="FG84" s="89"/>
      <c r="FH84" s="89"/>
      <c r="FI84" s="89"/>
      <c r="FJ84" s="89"/>
      <c r="FK84" s="89"/>
      <c r="FL84" s="89"/>
      <c r="FM84" s="89"/>
      <c r="FN84" s="89"/>
      <c r="FO84" s="89"/>
      <c r="FP84" s="89"/>
      <c r="FQ84" s="89"/>
      <c r="FR84" s="89"/>
      <c r="FS84" s="89"/>
      <c r="FT84" s="89"/>
      <c r="FU84" s="89"/>
      <c r="FV84" s="89"/>
      <c r="FW84" s="89"/>
      <c r="FX84" s="89"/>
      <c r="FY84" s="89"/>
      <c r="FZ84" s="89"/>
      <c r="GA84" s="89"/>
      <c r="GB84" s="89"/>
      <c r="GC84" s="89"/>
      <c r="GD84" s="89"/>
      <c r="GE84" s="89"/>
      <c r="GF84" s="89"/>
      <c r="GG84" s="89"/>
      <c r="GH84" s="89"/>
      <c r="GI84" s="89"/>
      <c r="GJ84" s="89"/>
      <c r="GK84" s="89"/>
      <c r="GL84" s="89"/>
      <c r="GM84" s="89"/>
      <c r="GN84" s="89"/>
      <c r="GO84" s="89"/>
      <c r="GP84" s="89"/>
      <c r="GQ84" s="89"/>
      <c r="GR84" s="89"/>
      <c r="GS84" s="89"/>
      <c r="GT84" s="89"/>
      <c r="GU84" s="89"/>
      <c r="GV84" s="89"/>
      <c r="GW84" s="89"/>
      <c r="GX84" s="89"/>
      <c r="GY84" s="89"/>
      <c r="GZ84" s="89"/>
      <c r="HA84" s="89"/>
      <c r="HB84" s="89"/>
      <c r="HC84" s="89"/>
      <c r="HD84" s="89"/>
      <c r="HE84" s="89"/>
      <c r="HF84" s="89"/>
      <c r="HG84" s="89"/>
      <c r="HH84" s="89"/>
      <c r="HI84" s="89"/>
      <c r="HJ84" s="89"/>
      <c r="HK84" s="89"/>
      <c r="HL84" s="89"/>
      <c r="HM84" s="89"/>
      <c r="HN84" s="89"/>
      <c r="HO84" s="89"/>
      <c r="HP84" s="89"/>
      <c r="HQ84" s="89"/>
      <c r="HR84" s="89"/>
      <c r="HS84" s="89"/>
      <c r="HT84" s="89"/>
      <c r="HU84" s="89"/>
      <c r="HV84" s="89"/>
      <c r="HW84" s="89"/>
      <c r="HX84" s="89"/>
      <c r="HY84" s="89"/>
      <c r="HZ84" s="89"/>
      <c r="IA84" s="89"/>
      <c r="IB84" s="89"/>
      <c r="IC84" s="89"/>
      <c r="ID84" s="89"/>
      <c r="IE84" s="89"/>
      <c r="IF84" s="89"/>
      <c r="IG84" s="89"/>
      <c r="IH84" s="89"/>
      <c r="II84" s="89"/>
      <c r="IJ84" s="89"/>
      <c r="IK84" s="89"/>
      <c r="IL84" s="89"/>
      <c r="IM84" s="89"/>
      <c r="IN84" s="89"/>
      <c r="IO84" s="89"/>
      <c r="IP84" s="89"/>
      <c r="IQ84" s="89"/>
      <c r="IR84" s="89"/>
      <c r="IS84" s="89"/>
      <c r="IT84" s="89"/>
      <c r="IU84" s="89"/>
      <c r="IV84" s="89"/>
      <c r="IW84" s="89"/>
    </row>
    <row r="85" customFormat="false" ht="12" hidden="false" customHeight="false" outlineLevel="0" collapsed="false">
      <c r="A85" s="89"/>
      <c r="B85" s="77"/>
      <c r="C85" s="77"/>
      <c r="D85" s="136"/>
      <c r="E85" s="79"/>
      <c r="F85" s="77"/>
      <c r="H85" s="89"/>
      <c r="I85" s="89"/>
      <c r="J85" s="89"/>
      <c r="K85" s="89"/>
      <c r="L85" s="89"/>
      <c r="M85" s="89"/>
      <c r="N85" s="89"/>
      <c r="O85" s="89"/>
      <c r="P85" s="282"/>
      <c r="Q85" s="75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89"/>
      <c r="BT85" s="89"/>
      <c r="BU85" s="89"/>
      <c r="BV85" s="89"/>
      <c r="BW85" s="89"/>
      <c r="BX85" s="89"/>
      <c r="BY85" s="89"/>
      <c r="BZ85" s="89"/>
      <c r="CA85" s="89"/>
      <c r="CB85" s="89"/>
      <c r="CC85" s="89"/>
      <c r="CD85" s="89"/>
      <c r="CE85" s="89"/>
      <c r="CF85" s="89"/>
      <c r="CG85" s="89"/>
      <c r="CH85" s="89"/>
      <c r="CI85" s="89"/>
      <c r="CJ85" s="89"/>
      <c r="CK85" s="89"/>
      <c r="CL85" s="89"/>
      <c r="CM85" s="89"/>
      <c r="CN85" s="89"/>
      <c r="CO85" s="89"/>
      <c r="CP85" s="89"/>
      <c r="CQ85" s="89"/>
      <c r="CR85" s="89"/>
      <c r="CS85" s="89"/>
      <c r="CT85" s="89"/>
      <c r="CU85" s="89"/>
      <c r="CV85" s="89"/>
      <c r="CW85" s="89"/>
      <c r="CX85" s="89"/>
      <c r="CY85" s="89"/>
      <c r="CZ85" s="89"/>
      <c r="DA85" s="89"/>
      <c r="DB85" s="89"/>
      <c r="DC85" s="89"/>
      <c r="DD85" s="89"/>
      <c r="DE85" s="89"/>
      <c r="DF85" s="89"/>
      <c r="DG85" s="89"/>
      <c r="DH85" s="89"/>
      <c r="DI85" s="89"/>
      <c r="DJ85" s="89"/>
      <c r="DK85" s="89"/>
      <c r="DL85" s="89"/>
      <c r="DM85" s="89"/>
      <c r="DN85" s="89"/>
      <c r="DO85" s="89"/>
      <c r="DP85" s="89"/>
      <c r="DQ85" s="89"/>
      <c r="DR85" s="89"/>
      <c r="DS85" s="89"/>
      <c r="DT85" s="89"/>
      <c r="DU85" s="89"/>
      <c r="DV85" s="89"/>
      <c r="DW85" s="89"/>
      <c r="DX85" s="89"/>
      <c r="DY85" s="89"/>
      <c r="DZ85" s="89"/>
      <c r="EA85" s="89"/>
      <c r="EB85" s="89"/>
      <c r="EC85" s="89"/>
      <c r="ED85" s="89"/>
      <c r="EE85" s="89"/>
      <c r="EF85" s="89"/>
      <c r="EG85" s="89"/>
      <c r="EH85" s="89"/>
      <c r="EI85" s="89"/>
      <c r="EJ85" s="89"/>
      <c r="EK85" s="89"/>
      <c r="EL85" s="89"/>
      <c r="EM85" s="89"/>
      <c r="EN85" s="89"/>
      <c r="EO85" s="89"/>
      <c r="EP85" s="89"/>
      <c r="EQ85" s="89"/>
      <c r="ER85" s="89"/>
      <c r="ES85" s="89"/>
      <c r="ET85" s="89"/>
      <c r="EU85" s="89"/>
      <c r="EV85" s="89"/>
      <c r="EW85" s="89"/>
      <c r="EX85" s="89"/>
      <c r="EY85" s="89"/>
      <c r="EZ85" s="89"/>
      <c r="FA85" s="89"/>
      <c r="FB85" s="89"/>
      <c r="FC85" s="89"/>
      <c r="FD85" s="89"/>
      <c r="FE85" s="89"/>
      <c r="FF85" s="89"/>
      <c r="FG85" s="89"/>
      <c r="FH85" s="89"/>
      <c r="FI85" s="89"/>
      <c r="FJ85" s="89"/>
      <c r="FK85" s="89"/>
      <c r="FL85" s="89"/>
      <c r="FM85" s="89"/>
      <c r="FN85" s="89"/>
      <c r="FO85" s="89"/>
      <c r="FP85" s="89"/>
      <c r="FQ85" s="89"/>
      <c r="FR85" s="89"/>
      <c r="FS85" s="89"/>
      <c r="FT85" s="89"/>
      <c r="FU85" s="89"/>
      <c r="FV85" s="89"/>
      <c r="FW85" s="89"/>
      <c r="FX85" s="89"/>
      <c r="FY85" s="89"/>
      <c r="FZ85" s="89"/>
      <c r="GA85" s="89"/>
      <c r="GB85" s="89"/>
      <c r="GC85" s="89"/>
      <c r="GD85" s="89"/>
      <c r="GE85" s="89"/>
      <c r="GF85" s="89"/>
      <c r="GG85" s="89"/>
      <c r="GH85" s="89"/>
      <c r="GI85" s="89"/>
      <c r="GJ85" s="89"/>
      <c r="GK85" s="89"/>
      <c r="GL85" s="89"/>
      <c r="GM85" s="89"/>
      <c r="GN85" s="89"/>
      <c r="GO85" s="89"/>
      <c r="GP85" s="89"/>
      <c r="GQ85" s="89"/>
      <c r="GR85" s="89"/>
      <c r="GS85" s="89"/>
      <c r="GT85" s="89"/>
      <c r="GU85" s="89"/>
      <c r="GV85" s="89"/>
      <c r="GW85" s="89"/>
      <c r="GX85" s="89"/>
      <c r="GY85" s="89"/>
      <c r="GZ85" s="89"/>
      <c r="HA85" s="89"/>
      <c r="HB85" s="89"/>
      <c r="HC85" s="89"/>
      <c r="HD85" s="89"/>
      <c r="HE85" s="89"/>
      <c r="HF85" s="89"/>
      <c r="HG85" s="89"/>
      <c r="HH85" s="89"/>
      <c r="HI85" s="89"/>
      <c r="HJ85" s="89"/>
      <c r="HK85" s="89"/>
      <c r="HL85" s="89"/>
      <c r="HM85" s="89"/>
      <c r="HN85" s="89"/>
      <c r="HO85" s="89"/>
      <c r="HP85" s="89"/>
      <c r="HQ85" s="89"/>
      <c r="HR85" s="89"/>
      <c r="HS85" s="89"/>
      <c r="HT85" s="89"/>
      <c r="HU85" s="89"/>
      <c r="HV85" s="89"/>
      <c r="HW85" s="89"/>
      <c r="HX85" s="89"/>
      <c r="HY85" s="89"/>
      <c r="HZ85" s="89"/>
      <c r="IA85" s="89"/>
      <c r="IB85" s="89"/>
      <c r="IC85" s="89"/>
      <c r="ID85" s="89"/>
      <c r="IE85" s="89"/>
      <c r="IF85" s="89"/>
      <c r="IG85" s="89"/>
      <c r="IH85" s="89"/>
      <c r="II85" s="89"/>
      <c r="IJ85" s="89"/>
      <c r="IK85" s="89"/>
      <c r="IL85" s="89"/>
      <c r="IM85" s="89"/>
      <c r="IN85" s="89"/>
      <c r="IO85" s="89"/>
      <c r="IP85" s="89"/>
      <c r="IQ85" s="89"/>
      <c r="IR85" s="89"/>
      <c r="IS85" s="89"/>
      <c r="IT85" s="89"/>
      <c r="IU85" s="89"/>
      <c r="IV85" s="89"/>
      <c r="IW85" s="89"/>
    </row>
    <row r="86" customFormat="false" ht="12" hidden="false" customHeight="false" outlineLevel="0" collapsed="false">
      <c r="A86" s="89"/>
      <c r="B86" s="77"/>
      <c r="C86" s="77"/>
      <c r="D86" s="136"/>
      <c r="E86" s="79"/>
      <c r="F86" s="77"/>
      <c r="H86" s="89"/>
      <c r="I86" s="89"/>
      <c r="J86" s="89"/>
      <c r="K86" s="89"/>
      <c r="L86" s="89"/>
      <c r="M86" s="89"/>
      <c r="N86" s="89"/>
      <c r="O86" s="89"/>
      <c r="P86" s="282"/>
      <c r="Q86" s="75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  <c r="CK86" s="89"/>
      <c r="CL86" s="89"/>
      <c r="CM86" s="89"/>
      <c r="CN86" s="89"/>
      <c r="CO86" s="89"/>
      <c r="CP86" s="89"/>
      <c r="CQ86" s="89"/>
      <c r="CR86" s="89"/>
      <c r="CS86" s="89"/>
      <c r="CT86" s="89"/>
      <c r="CU86" s="89"/>
      <c r="CV86" s="89"/>
      <c r="CW86" s="89"/>
      <c r="CX86" s="89"/>
      <c r="CY86" s="89"/>
      <c r="CZ86" s="89"/>
      <c r="DA86" s="89"/>
      <c r="DB86" s="89"/>
      <c r="DC86" s="89"/>
      <c r="DD86" s="89"/>
      <c r="DE86" s="89"/>
      <c r="DF86" s="89"/>
      <c r="DG86" s="89"/>
      <c r="DH86" s="89"/>
      <c r="DI86" s="89"/>
      <c r="DJ86" s="89"/>
      <c r="DK86" s="89"/>
      <c r="DL86" s="89"/>
      <c r="DM86" s="89"/>
      <c r="DN86" s="89"/>
      <c r="DO86" s="89"/>
      <c r="DP86" s="89"/>
      <c r="DQ86" s="89"/>
      <c r="DR86" s="89"/>
      <c r="DS86" s="89"/>
      <c r="DT86" s="89"/>
      <c r="DU86" s="89"/>
      <c r="DV86" s="89"/>
      <c r="DW86" s="89"/>
      <c r="DX86" s="89"/>
      <c r="DY86" s="89"/>
      <c r="DZ86" s="89"/>
      <c r="EA86" s="89"/>
      <c r="EB86" s="89"/>
      <c r="EC86" s="89"/>
      <c r="ED86" s="89"/>
      <c r="EE86" s="89"/>
      <c r="EF86" s="89"/>
      <c r="EG86" s="89"/>
      <c r="EH86" s="89"/>
      <c r="EI86" s="89"/>
      <c r="EJ86" s="89"/>
      <c r="EK86" s="89"/>
      <c r="EL86" s="89"/>
      <c r="EM86" s="89"/>
      <c r="EN86" s="89"/>
      <c r="EO86" s="89"/>
      <c r="EP86" s="89"/>
      <c r="EQ86" s="89"/>
      <c r="ER86" s="89"/>
      <c r="ES86" s="89"/>
      <c r="ET86" s="89"/>
      <c r="EU86" s="89"/>
      <c r="EV86" s="89"/>
      <c r="EW86" s="89"/>
      <c r="EX86" s="89"/>
      <c r="EY86" s="89"/>
      <c r="EZ86" s="89"/>
      <c r="FA86" s="89"/>
      <c r="FB86" s="89"/>
      <c r="FC86" s="89"/>
      <c r="FD86" s="89"/>
      <c r="FE86" s="89"/>
      <c r="FF86" s="89"/>
      <c r="FG86" s="89"/>
      <c r="FH86" s="89"/>
      <c r="FI86" s="89"/>
      <c r="FJ86" s="89"/>
      <c r="FK86" s="89"/>
      <c r="FL86" s="89"/>
      <c r="FM86" s="89"/>
      <c r="FN86" s="89"/>
      <c r="FO86" s="89"/>
      <c r="FP86" s="89"/>
      <c r="FQ86" s="89"/>
      <c r="FR86" s="89"/>
      <c r="FS86" s="89"/>
      <c r="FT86" s="89"/>
      <c r="FU86" s="89"/>
      <c r="FV86" s="89"/>
      <c r="FW86" s="89"/>
      <c r="FX86" s="89"/>
      <c r="FY86" s="89"/>
      <c r="FZ86" s="89"/>
      <c r="GA86" s="89"/>
      <c r="GB86" s="89"/>
      <c r="GC86" s="89"/>
      <c r="GD86" s="89"/>
      <c r="GE86" s="89"/>
      <c r="GF86" s="89"/>
      <c r="GG86" s="89"/>
      <c r="GH86" s="89"/>
      <c r="GI86" s="89"/>
      <c r="GJ86" s="89"/>
      <c r="GK86" s="89"/>
      <c r="GL86" s="89"/>
      <c r="GM86" s="89"/>
      <c r="GN86" s="89"/>
      <c r="GO86" s="89"/>
      <c r="GP86" s="89"/>
      <c r="GQ86" s="89"/>
      <c r="GR86" s="89"/>
      <c r="GS86" s="89"/>
      <c r="GT86" s="89"/>
      <c r="GU86" s="89"/>
      <c r="GV86" s="89"/>
      <c r="GW86" s="89"/>
      <c r="GX86" s="89"/>
      <c r="GY86" s="89"/>
      <c r="GZ86" s="89"/>
      <c r="HA86" s="89"/>
      <c r="HB86" s="89"/>
      <c r="HC86" s="89"/>
      <c r="HD86" s="89"/>
      <c r="HE86" s="89"/>
      <c r="HF86" s="89"/>
      <c r="HG86" s="89"/>
      <c r="HH86" s="89"/>
      <c r="HI86" s="89"/>
      <c r="HJ86" s="89"/>
      <c r="HK86" s="89"/>
      <c r="HL86" s="89"/>
      <c r="HM86" s="89"/>
      <c r="HN86" s="89"/>
      <c r="HO86" s="89"/>
      <c r="HP86" s="89"/>
      <c r="HQ86" s="89"/>
      <c r="HR86" s="89"/>
      <c r="HS86" s="89"/>
      <c r="HT86" s="89"/>
      <c r="HU86" s="89"/>
      <c r="HV86" s="89"/>
      <c r="HW86" s="89"/>
      <c r="HX86" s="89"/>
      <c r="HY86" s="89"/>
      <c r="HZ86" s="89"/>
      <c r="IA86" s="89"/>
      <c r="IB86" s="89"/>
      <c r="IC86" s="89"/>
      <c r="ID86" s="89"/>
      <c r="IE86" s="89"/>
      <c r="IF86" s="89"/>
      <c r="IG86" s="89"/>
      <c r="IH86" s="89"/>
      <c r="II86" s="89"/>
      <c r="IJ86" s="89"/>
      <c r="IK86" s="89"/>
      <c r="IL86" s="89"/>
      <c r="IM86" s="89"/>
      <c r="IN86" s="89"/>
      <c r="IO86" s="89"/>
      <c r="IP86" s="89"/>
      <c r="IQ86" s="89"/>
      <c r="IR86" s="89"/>
      <c r="IS86" s="89"/>
      <c r="IT86" s="89"/>
      <c r="IU86" s="89"/>
      <c r="IV86" s="89"/>
      <c r="IW86" s="89"/>
    </row>
    <row r="87" customFormat="false" ht="12" hidden="false" customHeight="false" outlineLevel="0" collapsed="false">
      <c r="A87" s="89"/>
      <c r="B87" s="77"/>
      <c r="C87" s="77"/>
      <c r="D87" s="136"/>
      <c r="E87" s="79"/>
      <c r="F87" s="77"/>
      <c r="H87" s="89"/>
      <c r="I87" s="89"/>
      <c r="J87" s="89"/>
      <c r="K87" s="89"/>
      <c r="L87" s="89"/>
      <c r="M87" s="89"/>
      <c r="N87" s="89"/>
      <c r="O87" s="89"/>
      <c r="P87" s="282"/>
      <c r="Q87" s="75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89"/>
      <c r="BT87" s="89"/>
      <c r="BU87" s="89"/>
      <c r="BV87" s="89"/>
      <c r="BW87" s="89"/>
      <c r="BX87" s="89"/>
      <c r="BY87" s="89"/>
      <c r="BZ87" s="89"/>
      <c r="CA87" s="89"/>
      <c r="CB87" s="89"/>
      <c r="CC87" s="89"/>
      <c r="CD87" s="89"/>
      <c r="CE87" s="89"/>
      <c r="CF87" s="89"/>
      <c r="CG87" s="89"/>
      <c r="CH87" s="89"/>
      <c r="CI87" s="89"/>
      <c r="CJ87" s="89"/>
      <c r="CK87" s="89"/>
      <c r="CL87" s="89"/>
      <c r="CM87" s="89"/>
      <c r="CN87" s="89"/>
      <c r="CO87" s="89"/>
      <c r="CP87" s="89"/>
      <c r="CQ87" s="89"/>
      <c r="CR87" s="89"/>
      <c r="CS87" s="89"/>
      <c r="CT87" s="89"/>
      <c r="CU87" s="89"/>
      <c r="CV87" s="89"/>
      <c r="CW87" s="89"/>
      <c r="CX87" s="89"/>
      <c r="CY87" s="89"/>
      <c r="CZ87" s="89"/>
      <c r="DA87" s="89"/>
      <c r="DB87" s="89"/>
      <c r="DC87" s="89"/>
      <c r="DD87" s="89"/>
      <c r="DE87" s="89"/>
      <c r="DF87" s="89"/>
      <c r="DG87" s="89"/>
      <c r="DH87" s="89"/>
      <c r="DI87" s="89"/>
      <c r="DJ87" s="89"/>
      <c r="DK87" s="89"/>
      <c r="DL87" s="89"/>
      <c r="DM87" s="89"/>
      <c r="DN87" s="89"/>
      <c r="DO87" s="89"/>
      <c r="DP87" s="89"/>
      <c r="DQ87" s="89"/>
      <c r="DR87" s="89"/>
      <c r="DS87" s="89"/>
      <c r="DT87" s="89"/>
      <c r="DU87" s="89"/>
      <c r="DV87" s="89"/>
      <c r="DW87" s="89"/>
      <c r="DX87" s="89"/>
      <c r="DY87" s="89"/>
      <c r="DZ87" s="89"/>
      <c r="EA87" s="89"/>
      <c r="EB87" s="89"/>
      <c r="EC87" s="89"/>
      <c r="ED87" s="89"/>
      <c r="EE87" s="89"/>
      <c r="EF87" s="89"/>
      <c r="EG87" s="89"/>
      <c r="EH87" s="89"/>
      <c r="EI87" s="89"/>
      <c r="EJ87" s="89"/>
      <c r="EK87" s="89"/>
      <c r="EL87" s="89"/>
      <c r="EM87" s="89"/>
      <c r="EN87" s="89"/>
      <c r="EO87" s="89"/>
      <c r="EP87" s="89"/>
      <c r="EQ87" s="89"/>
      <c r="ER87" s="89"/>
      <c r="ES87" s="89"/>
      <c r="ET87" s="89"/>
      <c r="EU87" s="89"/>
      <c r="EV87" s="89"/>
      <c r="EW87" s="89"/>
      <c r="EX87" s="89"/>
      <c r="EY87" s="89"/>
      <c r="EZ87" s="89"/>
      <c r="FA87" s="89"/>
      <c r="FB87" s="89"/>
      <c r="FC87" s="89"/>
      <c r="FD87" s="89"/>
      <c r="FE87" s="89"/>
      <c r="FF87" s="89"/>
      <c r="FG87" s="89"/>
      <c r="FH87" s="89"/>
      <c r="FI87" s="89"/>
      <c r="FJ87" s="89"/>
      <c r="FK87" s="89"/>
      <c r="FL87" s="89"/>
      <c r="FM87" s="89"/>
      <c r="FN87" s="89"/>
      <c r="FO87" s="89"/>
      <c r="FP87" s="89"/>
      <c r="FQ87" s="89"/>
      <c r="FR87" s="89"/>
      <c r="FS87" s="89"/>
      <c r="FT87" s="89"/>
      <c r="FU87" s="89"/>
      <c r="FV87" s="89"/>
      <c r="FW87" s="89"/>
      <c r="FX87" s="89"/>
      <c r="FY87" s="89"/>
      <c r="FZ87" s="89"/>
      <c r="GA87" s="89"/>
      <c r="GB87" s="89"/>
      <c r="GC87" s="89"/>
      <c r="GD87" s="89"/>
      <c r="GE87" s="89"/>
      <c r="GF87" s="89"/>
      <c r="GG87" s="89"/>
      <c r="GH87" s="89"/>
      <c r="GI87" s="89"/>
      <c r="GJ87" s="89"/>
      <c r="GK87" s="89"/>
      <c r="GL87" s="89"/>
      <c r="GM87" s="89"/>
      <c r="GN87" s="89"/>
      <c r="GO87" s="89"/>
      <c r="GP87" s="89"/>
      <c r="GQ87" s="89"/>
      <c r="GR87" s="89"/>
      <c r="GS87" s="89"/>
      <c r="GT87" s="89"/>
      <c r="GU87" s="89"/>
      <c r="GV87" s="89"/>
      <c r="GW87" s="89"/>
      <c r="GX87" s="89"/>
      <c r="GY87" s="89"/>
      <c r="GZ87" s="89"/>
      <c r="HA87" s="89"/>
      <c r="HB87" s="89"/>
      <c r="HC87" s="89"/>
      <c r="HD87" s="89"/>
      <c r="HE87" s="89"/>
      <c r="HF87" s="89"/>
      <c r="HG87" s="89"/>
      <c r="HH87" s="89"/>
      <c r="HI87" s="89"/>
      <c r="HJ87" s="89"/>
      <c r="HK87" s="89"/>
      <c r="HL87" s="89"/>
      <c r="HM87" s="89"/>
      <c r="HN87" s="89"/>
      <c r="HO87" s="89"/>
      <c r="HP87" s="89"/>
      <c r="HQ87" s="89"/>
      <c r="HR87" s="89"/>
      <c r="HS87" s="89"/>
      <c r="HT87" s="89"/>
      <c r="HU87" s="89"/>
      <c r="HV87" s="89"/>
      <c r="HW87" s="89"/>
      <c r="HX87" s="89"/>
      <c r="HY87" s="89"/>
      <c r="HZ87" s="89"/>
      <c r="IA87" s="89"/>
      <c r="IB87" s="89"/>
      <c r="IC87" s="89"/>
      <c r="ID87" s="89"/>
      <c r="IE87" s="89"/>
      <c r="IF87" s="89"/>
      <c r="IG87" s="89"/>
      <c r="IH87" s="89"/>
      <c r="II87" s="89"/>
      <c r="IJ87" s="89"/>
      <c r="IK87" s="89"/>
      <c r="IL87" s="89"/>
      <c r="IM87" s="89"/>
      <c r="IN87" s="89"/>
      <c r="IO87" s="89"/>
      <c r="IP87" s="89"/>
      <c r="IQ87" s="89"/>
      <c r="IR87" s="89"/>
      <c r="IS87" s="89"/>
      <c r="IT87" s="89"/>
      <c r="IU87" s="89"/>
      <c r="IV87" s="89"/>
      <c r="IW87" s="89"/>
    </row>
    <row r="88" customFormat="false" ht="12" hidden="false" customHeight="false" outlineLevel="0" collapsed="false">
      <c r="A88" s="89"/>
      <c r="B88" s="77"/>
      <c r="C88" s="77"/>
      <c r="D88" s="136"/>
      <c r="E88" s="79"/>
      <c r="F88" s="77"/>
      <c r="H88" s="89"/>
      <c r="I88" s="89"/>
      <c r="J88" s="89"/>
      <c r="K88" s="89"/>
      <c r="L88" s="89"/>
      <c r="M88" s="89"/>
      <c r="N88" s="89"/>
      <c r="O88" s="89"/>
      <c r="P88" s="282"/>
      <c r="Q88" s="75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89"/>
      <c r="BS88" s="89"/>
      <c r="BT88" s="89"/>
      <c r="BU88" s="89"/>
      <c r="BV88" s="89"/>
      <c r="BW88" s="89"/>
      <c r="BX88" s="89"/>
      <c r="BY88" s="89"/>
      <c r="BZ88" s="89"/>
      <c r="CA88" s="89"/>
      <c r="CB88" s="89"/>
      <c r="CC88" s="89"/>
      <c r="CD88" s="89"/>
      <c r="CE88" s="89"/>
      <c r="CF88" s="89"/>
      <c r="CG88" s="89"/>
      <c r="CH88" s="89"/>
      <c r="CI88" s="89"/>
      <c r="CJ88" s="89"/>
      <c r="CK88" s="89"/>
      <c r="CL88" s="89"/>
      <c r="CM88" s="89"/>
      <c r="CN88" s="89"/>
      <c r="CO88" s="89"/>
      <c r="CP88" s="89"/>
      <c r="CQ88" s="89"/>
      <c r="CR88" s="89"/>
      <c r="CS88" s="89"/>
      <c r="CT88" s="89"/>
      <c r="CU88" s="89"/>
      <c r="CV88" s="89"/>
      <c r="CW88" s="89"/>
      <c r="CX88" s="89"/>
      <c r="CY88" s="89"/>
      <c r="CZ88" s="89"/>
      <c r="DA88" s="89"/>
      <c r="DB88" s="89"/>
      <c r="DC88" s="89"/>
      <c r="DD88" s="89"/>
      <c r="DE88" s="89"/>
      <c r="DF88" s="89"/>
      <c r="DG88" s="89"/>
      <c r="DH88" s="89"/>
      <c r="DI88" s="89"/>
      <c r="DJ88" s="89"/>
      <c r="DK88" s="89"/>
      <c r="DL88" s="89"/>
      <c r="DM88" s="89"/>
      <c r="DN88" s="89"/>
      <c r="DO88" s="89"/>
      <c r="DP88" s="89"/>
      <c r="DQ88" s="89"/>
      <c r="DR88" s="89"/>
      <c r="DS88" s="89"/>
      <c r="DT88" s="89"/>
      <c r="DU88" s="89"/>
      <c r="DV88" s="89"/>
      <c r="DW88" s="89"/>
      <c r="DX88" s="89"/>
      <c r="DY88" s="89"/>
      <c r="DZ88" s="89"/>
      <c r="EA88" s="89"/>
      <c r="EB88" s="89"/>
      <c r="EC88" s="89"/>
      <c r="ED88" s="89"/>
      <c r="EE88" s="89"/>
      <c r="EF88" s="89"/>
      <c r="EG88" s="89"/>
      <c r="EH88" s="89"/>
      <c r="EI88" s="89"/>
      <c r="EJ88" s="89"/>
      <c r="EK88" s="89"/>
      <c r="EL88" s="89"/>
      <c r="EM88" s="89"/>
      <c r="EN88" s="89"/>
      <c r="EO88" s="89"/>
      <c r="EP88" s="89"/>
      <c r="EQ88" s="89"/>
      <c r="ER88" s="89"/>
      <c r="ES88" s="89"/>
      <c r="ET88" s="89"/>
      <c r="EU88" s="89"/>
      <c r="EV88" s="89"/>
      <c r="EW88" s="89"/>
      <c r="EX88" s="89"/>
      <c r="EY88" s="89"/>
      <c r="EZ88" s="89"/>
      <c r="FA88" s="89"/>
      <c r="FB88" s="89"/>
      <c r="FC88" s="89"/>
      <c r="FD88" s="89"/>
      <c r="FE88" s="89"/>
      <c r="FF88" s="89"/>
      <c r="FG88" s="89"/>
      <c r="FH88" s="89"/>
      <c r="FI88" s="89"/>
      <c r="FJ88" s="89"/>
      <c r="FK88" s="89"/>
      <c r="FL88" s="89"/>
      <c r="FM88" s="89"/>
      <c r="FN88" s="89"/>
      <c r="FO88" s="89"/>
      <c r="FP88" s="89"/>
      <c r="FQ88" s="89"/>
      <c r="FR88" s="89"/>
      <c r="FS88" s="89"/>
      <c r="FT88" s="89"/>
      <c r="FU88" s="89"/>
      <c r="FV88" s="89"/>
      <c r="FW88" s="89"/>
      <c r="FX88" s="89"/>
      <c r="FY88" s="89"/>
      <c r="FZ88" s="89"/>
      <c r="GA88" s="89"/>
      <c r="GB88" s="89"/>
      <c r="GC88" s="89"/>
      <c r="GD88" s="89"/>
      <c r="GE88" s="89"/>
      <c r="GF88" s="89"/>
      <c r="GG88" s="89"/>
      <c r="GH88" s="89"/>
      <c r="GI88" s="89"/>
      <c r="GJ88" s="89"/>
      <c r="GK88" s="89"/>
      <c r="GL88" s="89"/>
      <c r="GM88" s="89"/>
      <c r="GN88" s="89"/>
      <c r="GO88" s="89"/>
      <c r="GP88" s="89"/>
      <c r="GQ88" s="89"/>
      <c r="GR88" s="89"/>
      <c r="GS88" s="89"/>
      <c r="GT88" s="89"/>
      <c r="GU88" s="89"/>
      <c r="GV88" s="89"/>
      <c r="GW88" s="89"/>
      <c r="GX88" s="89"/>
      <c r="GY88" s="89"/>
      <c r="GZ88" s="89"/>
      <c r="HA88" s="89"/>
      <c r="HB88" s="89"/>
      <c r="HC88" s="89"/>
      <c r="HD88" s="89"/>
      <c r="HE88" s="89"/>
      <c r="HF88" s="89"/>
      <c r="HG88" s="89"/>
      <c r="HH88" s="89"/>
      <c r="HI88" s="89"/>
      <c r="HJ88" s="89"/>
      <c r="HK88" s="89"/>
      <c r="HL88" s="89"/>
      <c r="HM88" s="89"/>
      <c r="HN88" s="89"/>
      <c r="HO88" s="89"/>
      <c r="HP88" s="89"/>
      <c r="HQ88" s="89"/>
      <c r="HR88" s="89"/>
      <c r="HS88" s="89"/>
      <c r="HT88" s="89"/>
      <c r="HU88" s="89"/>
      <c r="HV88" s="89"/>
      <c r="HW88" s="89"/>
      <c r="HX88" s="89"/>
      <c r="HY88" s="89"/>
      <c r="HZ88" s="89"/>
      <c r="IA88" s="89"/>
      <c r="IB88" s="89"/>
      <c r="IC88" s="89"/>
      <c r="ID88" s="89"/>
      <c r="IE88" s="89"/>
      <c r="IF88" s="89"/>
      <c r="IG88" s="89"/>
      <c r="IH88" s="89"/>
      <c r="II88" s="89"/>
      <c r="IJ88" s="89"/>
      <c r="IK88" s="89"/>
      <c r="IL88" s="89"/>
      <c r="IM88" s="89"/>
      <c r="IN88" s="89"/>
      <c r="IO88" s="89"/>
      <c r="IP88" s="89"/>
      <c r="IQ88" s="89"/>
      <c r="IR88" s="89"/>
      <c r="IS88" s="89"/>
      <c r="IT88" s="89"/>
      <c r="IU88" s="89"/>
      <c r="IV88" s="89"/>
      <c r="IW88" s="89"/>
    </row>
    <row r="89" customFormat="false" ht="12" hidden="false" customHeight="false" outlineLevel="0" collapsed="false">
      <c r="A89" s="89"/>
      <c r="B89" s="77"/>
      <c r="C89" s="77"/>
      <c r="D89" s="136"/>
      <c r="E89" s="79"/>
      <c r="F89" s="77"/>
      <c r="H89" s="89"/>
      <c r="I89" s="89"/>
      <c r="J89" s="89"/>
      <c r="K89" s="89"/>
      <c r="L89" s="89"/>
      <c r="M89" s="89"/>
      <c r="N89" s="89"/>
      <c r="O89" s="89"/>
      <c r="P89" s="89"/>
      <c r="Q89" s="75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89"/>
      <c r="BR89" s="89"/>
      <c r="BS89" s="89"/>
      <c r="BT89" s="89"/>
      <c r="BU89" s="89"/>
      <c r="BV89" s="89"/>
      <c r="BW89" s="89"/>
      <c r="BX89" s="89"/>
      <c r="BY89" s="89"/>
      <c r="BZ89" s="89"/>
      <c r="CA89" s="89"/>
      <c r="CB89" s="89"/>
      <c r="CC89" s="89"/>
      <c r="CD89" s="89"/>
      <c r="CE89" s="89"/>
      <c r="CF89" s="89"/>
      <c r="CG89" s="89"/>
      <c r="CH89" s="89"/>
      <c r="CI89" s="89"/>
      <c r="CJ89" s="89"/>
      <c r="CK89" s="89"/>
      <c r="CL89" s="89"/>
      <c r="CM89" s="89"/>
      <c r="CN89" s="89"/>
      <c r="CO89" s="89"/>
      <c r="CP89" s="89"/>
      <c r="CQ89" s="89"/>
      <c r="CR89" s="89"/>
      <c r="CS89" s="89"/>
      <c r="CT89" s="89"/>
      <c r="CU89" s="89"/>
      <c r="CV89" s="89"/>
      <c r="CW89" s="89"/>
      <c r="CX89" s="89"/>
      <c r="CY89" s="89"/>
      <c r="CZ89" s="89"/>
      <c r="DA89" s="89"/>
      <c r="DB89" s="89"/>
      <c r="DC89" s="89"/>
      <c r="DD89" s="89"/>
      <c r="DE89" s="89"/>
      <c r="DF89" s="89"/>
      <c r="DG89" s="89"/>
      <c r="DH89" s="89"/>
      <c r="DI89" s="89"/>
      <c r="DJ89" s="89"/>
      <c r="DK89" s="89"/>
      <c r="DL89" s="89"/>
      <c r="DM89" s="89"/>
      <c r="DN89" s="89"/>
      <c r="DO89" s="89"/>
      <c r="DP89" s="89"/>
      <c r="DQ89" s="89"/>
      <c r="DR89" s="89"/>
      <c r="DS89" s="89"/>
      <c r="DT89" s="89"/>
      <c r="DU89" s="89"/>
      <c r="DV89" s="89"/>
      <c r="DW89" s="89"/>
      <c r="DX89" s="89"/>
      <c r="DY89" s="89"/>
      <c r="DZ89" s="89"/>
      <c r="EA89" s="89"/>
      <c r="EB89" s="89"/>
      <c r="EC89" s="89"/>
      <c r="ED89" s="89"/>
      <c r="EE89" s="89"/>
      <c r="EF89" s="89"/>
      <c r="EG89" s="89"/>
      <c r="EH89" s="89"/>
      <c r="EI89" s="89"/>
      <c r="EJ89" s="89"/>
      <c r="EK89" s="89"/>
      <c r="EL89" s="89"/>
      <c r="EM89" s="89"/>
      <c r="EN89" s="89"/>
      <c r="EO89" s="89"/>
      <c r="EP89" s="89"/>
      <c r="EQ89" s="89"/>
      <c r="ER89" s="89"/>
      <c r="ES89" s="89"/>
      <c r="ET89" s="89"/>
      <c r="EU89" s="89"/>
      <c r="EV89" s="89"/>
      <c r="EW89" s="89"/>
      <c r="EX89" s="89"/>
      <c r="EY89" s="89"/>
      <c r="EZ89" s="89"/>
      <c r="FA89" s="89"/>
      <c r="FB89" s="89"/>
      <c r="FC89" s="89"/>
      <c r="FD89" s="89"/>
      <c r="FE89" s="89"/>
      <c r="FF89" s="89"/>
      <c r="FG89" s="89"/>
      <c r="FH89" s="89"/>
      <c r="FI89" s="89"/>
      <c r="FJ89" s="89"/>
      <c r="FK89" s="89"/>
      <c r="FL89" s="89"/>
      <c r="FM89" s="89"/>
      <c r="FN89" s="89"/>
      <c r="FO89" s="89"/>
      <c r="FP89" s="89"/>
      <c r="FQ89" s="89"/>
      <c r="FR89" s="89"/>
      <c r="FS89" s="89"/>
      <c r="FT89" s="89"/>
      <c r="FU89" s="89"/>
      <c r="FV89" s="89"/>
      <c r="FW89" s="89"/>
      <c r="FX89" s="89"/>
      <c r="FY89" s="89"/>
      <c r="FZ89" s="89"/>
      <c r="GA89" s="89"/>
      <c r="GB89" s="89"/>
      <c r="GC89" s="89"/>
      <c r="GD89" s="89"/>
      <c r="GE89" s="89"/>
      <c r="GF89" s="89"/>
      <c r="GG89" s="89"/>
      <c r="GH89" s="89"/>
      <c r="GI89" s="89"/>
      <c r="GJ89" s="89"/>
      <c r="GK89" s="89"/>
      <c r="GL89" s="89"/>
      <c r="GM89" s="89"/>
      <c r="GN89" s="89"/>
      <c r="GO89" s="89"/>
      <c r="GP89" s="89"/>
      <c r="GQ89" s="89"/>
      <c r="GR89" s="89"/>
      <c r="GS89" s="89"/>
      <c r="GT89" s="89"/>
      <c r="GU89" s="89"/>
      <c r="GV89" s="89"/>
      <c r="GW89" s="89"/>
      <c r="GX89" s="89"/>
      <c r="GY89" s="89"/>
      <c r="GZ89" s="89"/>
      <c r="HA89" s="89"/>
      <c r="HB89" s="89"/>
      <c r="HC89" s="89"/>
      <c r="HD89" s="89"/>
      <c r="HE89" s="89"/>
      <c r="HF89" s="89"/>
      <c r="HG89" s="89"/>
      <c r="HH89" s="89"/>
      <c r="HI89" s="89"/>
      <c r="HJ89" s="89"/>
      <c r="HK89" s="89"/>
      <c r="HL89" s="89"/>
      <c r="HM89" s="89"/>
      <c r="HN89" s="89"/>
      <c r="HO89" s="89"/>
      <c r="HP89" s="89"/>
      <c r="HQ89" s="89"/>
      <c r="HR89" s="89"/>
      <c r="HS89" s="89"/>
      <c r="HT89" s="89"/>
      <c r="HU89" s="89"/>
      <c r="HV89" s="89"/>
      <c r="HW89" s="89"/>
      <c r="HX89" s="89"/>
      <c r="HY89" s="89"/>
      <c r="HZ89" s="89"/>
      <c r="IA89" s="89"/>
      <c r="IB89" s="89"/>
      <c r="IC89" s="89"/>
      <c r="ID89" s="89"/>
      <c r="IE89" s="89"/>
      <c r="IF89" s="89"/>
      <c r="IG89" s="89"/>
      <c r="IH89" s="89"/>
      <c r="II89" s="89"/>
      <c r="IJ89" s="89"/>
      <c r="IK89" s="89"/>
      <c r="IL89" s="89"/>
      <c r="IM89" s="89"/>
      <c r="IN89" s="89"/>
      <c r="IO89" s="89"/>
      <c r="IP89" s="89"/>
      <c r="IQ89" s="89"/>
      <c r="IR89" s="89"/>
      <c r="IS89" s="89"/>
      <c r="IT89" s="89"/>
      <c r="IU89" s="89"/>
      <c r="IV89" s="89"/>
      <c r="IW89" s="89"/>
    </row>
    <row r="90" customFormat="false" ht="12.75" hidden="false" customHeight="false" outlineLevel="0" collapsed="false">
      <c r="A90" s="243"/>
      <c r="B90" s="77"/>
      <c r="C90" s="77"/>
      <c r="D90" s="136"/>
      <c r="E90" s="79"/>
      <c r="F90" s="77"/>
      <c r="H90" s="89"/>
      <c r="I90" s="89"/>
      <c r="J90" s="89"/>
      <c r="K90" s="89"/>
      <c r="L90" s="89"/>
      <c r="M90" s="89"/>
      <c r="N90" s="89"/>
      <c r="O90" s="89"/>
      <c r="P90" s="89"/>
      <c r="Q90" s="75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89"/>
      <c r="BW90" s="89"/>
      <c r="BX90" s="89"/>
      <c r="BY90" s="89"/>
      <c r="BZ90" s="89"/>
      <c r="CA90" s="89"/>
      <c r="CB90" s="89"/>
      <c r="CC90" s="89"/>
      <c r="CD90" s="89"/>
      <c r="CE90" s="89"/>
      <c r="CF90" s="89"/>
      <c r="CG90" s="89"/>
      <c r="CH90" s="89"/>
      <c r="CI90" s="89"/>
      <c r="CJ90" s="89"/>
      <c r="CK90" s="89"/>
      <c r="CL90" s="89"/>
      <c r="CM90" s="89"/>
      <c r="CN90" s="89"/>
      <c r="CO90" s="89"/>
      <c r="CP90" s="89"/>
      <c r="CQ90" s="89"/>
      <c r="CR90" s="89"/>
      <c r="CS90" s="89"/>
      <c r="CT90" s="89"/>
      <c r="CU90" s="89"/>
      <c r="CV90" s="89"/>
      <c r="CW90" s="89"/>
      <c r="CX90" s="89"/>
      <c r="CY90" s="89"/>
      <c r="CZ90" s="89"/>
      <c r="DA90" s="89"/>
      <c r="DB90" s="89"/>
      <c r="DC90" s="89"/>
      <c r="DD90" s="89"/>
      <c r="DE90" s="89"/>
      <c r="DF90" s="89"/>
      <c r="DG90" s="89"/>
      <c r="DH90" s="89"/>
      <c r="DI90" s="89"/>
      <c r="DJ90" s="89"/>
      <c r="DK90" s="89"/>
      <c r="DL90" s="89"/>
      <c r="DM90" s="89"/>
      <c r="DN90" s="89"/>
      <c r="DO90" s="89"/>
      <c r="DP90" s="89"/>
      <c r="DQ90" s="89"/>
      <c r="DR90" s="89"/>
      <c r="DS90" s="89"/>
      <c r="DT90" s="89"/>
      <c r="DU90" s="89"/>
      <c r="DV90" s="89"/>
      <c r="DW90" s="89"/>
      <c r="DX90" s="89"/>
      <c r="DY90" s="89"/>
      <c r="DZ90" s="89"/>
      <c r="EA90" s="89"/>
      <c r="EB90" s="89"/>
      <c r="EC90" s="89"/>
      <c r="ED90" s="89"/>
      <c r="EE90" s="89"/>
      <c r="EF90" s="89"/>
      <c r="EG90" s="89"/>
      <c r="EH90" s="89"/>
      <c r="EI90" s="89"/>
      <c r="EJ90" s="89"/>
      <c r="EK90" s="89"/>
      <c r="EL90" s="89"/>
      <c r="EM90" s="89"/>
      <c r="EN90" s="89"/>
      <c r="EO90" s="89"/>
      <c r="EP90" s="89"/>
      <c r="EQ90" s="89"/>
      <c r="ER90" s="89"/>
      <c r="ES90" s="89"/>
      <c r="ET90" s="89"/>
      <c r="EU90" s="89"/>
      <c r="EV90" s="89"/>
      <c r="EW90" s="89"/>
      <c r="EX90" s="89"/>
      <c r="EY90" s="89"/>
      <c r="EZ90" s="89"/>
      <c r="FA90" s="89"/>
      <c r="FB90" s="89"/>
      <c r="FC90" s="89"/>
      <c r="FD90" s="89"/>
      <c r="FE90" s="89"/>
      <c r="FF90" s="89"/>
      <c r="FG90" s="89"/>
      <c r="FH90" s="89"/>
      <c r="FI90" s="89"/>
      <c r="FJ90" s="89"/>
      <c r="FK90" s="89"/>
      <c r="FL90" s="89"/>
      <c r="FM90" s="89"/>
      <c r="FN90" s="89"/>
      <c r="FO90" s="89"/>
      <c r="FP90" s="89"/>
      <c r="FQ90" s="89"/>
      <c r="FR90" s="89"/>
      <c r="FS90" s="89"/>
      <c r="FT90" s="89"/>
      <c r="FU90" s="89"/>
      <c r="FV90" s="89"/>
      <c r="FW90" s="89"/>
      <c r="FX90" s="89"/>
      <c r="FY90" s="89"/>
      <c r="FZ90" s="89"/>
      <c r="GA90" s="89"/>
      <c r="GB90" s="89"/>
      <c r="GC90" s="89"/>
      <c r="GD90" s="89"/>
      <c r="GE90" s="89"/>
      <c r="GF90" s="89"/>
      <c r="GG90" s="89"/>
      <c r="GH90" s="89"/>
      <c r="GI90" s="89"/>
      <c r="GJ90" s="89"/>
      <c r="GK90" s="89"/>
      <c r="GL90" s="89"/>
      <c r="GM90" s="89"/>
      <c r="GN90" s="89"/>
      <c r="GO90" s="89"/>
      <c r="GP90" s="89"/>
      <c r="GQ90" s="89"/>
      <c r="GR90" s="89"/>
      <c r="GS90" s="89"/>
      <c r="GT90" s="89"/>
      <c r="GU90" s="89"/>
      <c r="GV90" s="89"/>
      <c r="GW90" s="89"/>
      <c r="GX90" s="89"/>
      <c r="GY90" s="89"/>
      <c r="GZ90" s="89"/>
      <c r="HA90" s="89"/>
      <c r="HB90" s="89"/>
      <c r="HC90" s="89"/>
      <c r="HD90" s="89"/>
      <c r="HE90" s="89"/>
      <c r="HF90" s="89"/>
      <c r="HG90" s="89"/>
      <c r="HH90" s="89"/>
      <c r="HI90" s="89"/>
      <c r="HJ90" s="89"/>
      <c r="HK90" s="89"/>
      <c r="HL90" s="89"/>
      <c r="HM90" s="89"/>
      <c r="HN90" s="89"/>
      <c r="HO90" s="89"/>
      <c r="HP90" s="89"/>
      <c r="HQ90" s="89"/>
      <c r="HR90" s="89"/>
      <c r="HS90" s="89"/>
      <c r="HT90" s="89"/>
      <c r="HU90" s="89"/>
      <c r="HV90" s="89"/>
      <c r="HW90" s="89"/>
      <c r="HX90" s="89"/>
      <c r="HY90" s="89"/>
      <c r="HZ90" s="89"/>
      <c r="IA90" s="89"/>
      <c r="IB90" s="89"/>
      <c r="IC90" s="89"/>
      <c r="ID90" s="89"/>
      <c r="IE90" s="89"/>
      <c r="IF90" s="89"/>
      <c r="IG90" s="89"/>
      <c r="IH90" s="89"/>
      <c r="II90" s="89"/>
      <c r="IJ90" s="89"/>
      <c r="IK90" s="89"/>
      <c r="IL90" s="89"/>
      <c r="IM90" s="89"/>
      <c r="IN90" s="89"/>
      <c r="IO90" s="89"/>
      <c r="IP90" s="89"/>
      <c r="IQ90" s="89"/>
      <c r="IR90" s="89"/>
      <c r="IS90" s="89"/>
      <c r="IT90" s="89"/>
      <c r="IU90" s="89"/>
      <c r="IV90" s="89"/>
      <c r="IW90" s="89"/>
    </row>
    <row r="91" customFormat="false" ht="12.75" hidden="false" customHeight="false" outlineLevel="0" collapsed="false">
      <c r="A91" s="243"/>
      <c r="B91" s="77"/>
      <c r="C91" s="77"/>
      <c r="D91" s="136"/>
      <c r="E91" s="79"/>
      <c r="F91" s="77"/>
      <c r="H91" s="89"/>
      <c r="I91" s="89"/>
      <c r="J91" s="89"/>
      <c r="K91" s="89"/>
      <c r="L91" s="89"/>
      <c r="M91" s="89"/>
      <c r="N91" s="89"/>
      <c r="O91" s="89"/>
      <c r="P91" s="89"/>
      <c r="Q91" s="75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BX91" s="89"/>
      <c r="BY91" s="89"/>
      <c r="BZ91" s="89"/>
      <c r="CA91" s="89"/>
      <c r="CB91" s="89"/>
      <c r="CC91" s="89"/>
      <c r="CD91" s="89"/>
      <c r="CE91" s="89"/>
      <c r="CF91" s="89"/>
      <c r="CG91" s="89"/>
      <c r="CH91" s="89"/>
      <c r="CI91" s="89"/>
      <c r="CJ91" s="89"/>
      <c r="CK91" s="89"/>
      <c r="CL91" s="89"/>
      <c r="CM91" s="89"/>
      <c r="CN91" s="89"/>
      <c r="CO91" s="89"/>
      <c r="CP91" s="89"/>
      <c r="CQ91" s="89"/>
      <c r="CR91" s="89"/>
      <c r="CS91" s="89"/>
      <c r="CT91" s="89"/>
      <c r="CU91" s="89"/>
      <c r="CV91" s="89"/>
      <c r="CW91" s="89"/>
      <c r="CX91" s="89"/>
      <c r="CY91" s="89"/>
      <c r="CZ91" s="89"/>
      <c r="DA91" s="89"/>
      <c r="DB91" s="89"/>
      <c r="DC91" s="89"/>
      <c r="DD91" s="89"/>
      <c r="DE91" s="89"/>
      <c r="DF91" s="89"/>
      <c r="DG91" s="89"/>
      <c r="DH91" s="89"/>
      <c r="DI91" s="89"/>
      <c r="DJ91" s="89"/>
      <c r="DK91" s="89"/>
      <c r="DL91" s="89"/>
      <c r="DM91" s="89"/>
      <c r="DN91" s="89"/>
      <c r="DO91" s="89"/>
      <c r="DP91" s="89"/>
      <c r="DQ91" s="89"/>
      <c r="DR91" s="89"/>
      <c r="DS91" s="89"/>
      <c r="DT91" s="89"/>
      <c r="DU91" s="89"/>
      <c r="DV91" s="89"/>
      <c r="DW91" s="89"/>
      <c r="DX91" s="89"/>
      <c r="DY91" s="89"/>
      <c r="DZ91" s="89"/>
      <c r="EA91" s="89"/>
      <c r="EB91" s="89"/>
      <c r="EC91" s="89"/>
      <c r="ED91" s="89"/>
      <c r="EE91" s="89"/>
      <c r="EF91" s="89"/>
      <c r="EG91" s="89"/>
      <c r="EH91" s="89"/>
      <c r="EI91" s="89"/>
      <c r="EJ91" s="89"/>
      <c r="EK91" s="89"/>
      <c r="EL91" s="89"/>
      <c r="EM91" s="89"/>
      <c r="EN91" s="89"/>
      <c r="EO91" s="89"/>
      <c r="EP91" s="89"/>
      <c r="EQ91" s="89"/>
      <c r="ER91" s="89"/>
      <c r="ES91" s="89"/>
      <c r="ET91" s="89"/>
      <c r="EU91" s="89"/>
      <c r="EV91" s="89"/>
      <c r="EW91" s="89"/>
      <c r="EX91" s="89"/>
      <c r="EY91" s="89"/>
      <c r="EZ91" s="89"/>
      <c r="FA91" s="89"/>
      <c r="FB91" s="89"/>
      <c r="FC91" s="89"/>
      <c r="FD91" s="89"/>
      <c r="FE91" s="89"/>
      <c r="FF91" s="89"/>
      <c r="FG91" s="89"/>
      <c r="FH91" s="89"/>
      <c r="FI91" s="89"/>
      <c r="FJ91" s="89"/>
      <c r="FK91" s="89"/>
      <c r="FL91" s="89"/>
      <c r="FM91" s="89"/>
      <c r="FN91" s="89"/>
      <c r="FO91" s="89"/>
      <c r="FP91" s="89"/>
      <c r="FQ91" s="89"/>
      <c r="FR91" s="89"/>
      <c r="FS91" s="89"/>
      <c r="FT91" s="89"/>
      <c r="FU91" s="89"/>
      <c r="FV91" s="89"/>
      <c r="FW91" s="89"/>
      <c r="FX91" s="89"/>
      <c r="FY91" s="89"/>
      <c r="FZ91" s="89"/>
      <c r="GA91" s="89"/>
      <c r="GB91" s="89"/>
      <c r="GC91" s="89"/>
      <c r="GD91" s="89"/>
      <c r="GE91" s="89"/>
      <c r="GF91" s="89"/>
      <c r="GG91" s="89"/>
      <c r="GH91" s="89"/>
      <c r="GI91" s="89"/>
      <c r="GJ91" s="89"/>
      <c r="GK91" s="89"/>
      <c r="GL91" s="89"/>
      <c r="GM91" s="89"/>
      <c r="GN91" s="89"/>
      <c r="GO91" s="89"/>
      <c r="GP91" s="89"/>
      <c r="GQ91" s="89"/>
      <c r="GR91" s="89"/>
      <c r="GS91" s="89"/>
      <c r="GT91" s="89"/>
      <c r="GU91" s="89"/>
      <c r="GV91" s="89"/>
      <c r="GW91" s="89"/>
      <c r="GX91" s="89"/>
      <c r="GY91" s="89"/>
      <c r="GZ91" s="89"/>
      <c r="HA91" s="89"/>
      <c r="HB91" s="89"/>
      <c r="HC91" s="89"/>
      <c r="HD91" s="89"/>
      <c r="HE91" s="89"/>
      <c r="HF91" s="89"/>
      <c r="HG91" s="89"/>
      <c r="HH91" s="89"/>
      <c r="HI91" s="89"/>
      <c r="HJ91" s="89"/>
      <c r="HK91" s="89"/>
      <c r="HL91" s="89"/>
      <c r="HM91" s="89"/>
      <c r="HN91" s="89"/>
      <c r="HO91" s="89"/>
      <c r="HP91" s="89"/>
      <c r="HQ91" s="89"/>
      <c r="HR91" s="89"/>
      <c r="HS91" s="89"/>
      <c r="HT91" s="89"/>
      <c r="HU91" s="89"/>
      <c r="HV91" s="89"/>
      <c r="HW91" s="89"/>
      <c r="HX91" s="89"/>
      <c r="HY91" s="89"/>
      <c r="HZ91" s="89"/>
      <c r="IA91" s="89"/>
      <c r="IB91" s="89"/>
      <c r="IC91" s="89"/>
      <c r="ID91" s="89"/>
      <c r="IE91" s="89"/>
      <c r="IF91" s="89"/>
      <c r="IG91" s="89"/>
      <c r="IH91" s="89"/>
      <c r="II91" s="89"/>
      <c r="IJ91" s="89"/>
      <c r="IK91" s="89"/>
      <c r="IL91" s="89"/>
      <c r="IM91" s="89"/>
      <c r="IN91" s="89"/>
      <c r="IO91" s="89"/>
      <c r="IP91" s="89"/>
      <c r="IQ91" s="89"/>
      <c r="IR91" s="89"/>
      <c r="IS91" s="89"/>
      <c r="IT91" s="89"/>
      <c r="IU91" s="89"/>
      <c r="IV91" s="89"/>
      <c r="IW91" s="89"/>
    </row>
    <row r="92" customFormat="false" ht="12.75" hidden="false" customHeight="false" outlineLevel="0" collapsed="false">
      <c r="A92" s="243"/>
      <c r="B92" s="77"/>
      <c r="C92" s="77"/>
      <c r="D92" s="136"/>
      <c r="E92" s="79"/>
      <c r="F92" s="77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  <c r="BX92" s="89"/>
      <c r="BY92" s="89"/>
      <c r="BZ92" s="89"/>
      <c r="CA92" s="89"/>
      <c r="CB92" s="89"/>
      <c r="CC92" s="89"/>
      <c r="CD92" s="89"/>
      <c r="CE92" s="89"/>
      <c r="CF92" s="89"/>
      <c r="CG92" s="89"/>
      <c r="CH92" s="89"/>
      <c r="CI92" s="89"/>
      <c r="CJ92" s="89"/>
      <c r="CK92" s="89"/>
      <c r="CL92" s="89"/>
      <c r="CM92" s="89"/>
      <c r="CN92" s="89"/>
      <c r="CO92" s="89"/>
      <c r="CP92" s="89"/>
      <c r="CQ92" s="89"/>
      <c r="CR92" s="89"/>
      <c r="CS92" s="89"/>
      <c r="CT92" s="89"/>
      <c r="CU92" s="89"/>
      <c r="CV92" s="89"/>
      <c r="CW92" s="89"/>
      <c r="CX92" s="89"/>
      <c r="CY92" s="89"/>
      <c r="CZ92" s="89"/>
      <c r="DA92" s="89"/>
      <c r="DB92" s="89"/>
      <c r="DC92" s="89"/>
      <c r="DD92" s="89"/>
      <c r="DE92" s="89"/>
      <c r="DF92" s="89"/>
      <c r="DG92" s="89"/>
      <c r="DH92" s="89"/>
      <c r="DI92" s="89"/>
      <c r="DJ92" s="89"/>
      <c r="DK92" s="89"/>
      <c r="DL92" s="89"/>
      <c r="DM92" s="89"/>
      <c r="DN92" s="89"/>
      <c r="DO92" s="89"/>
      <c r="DP92" s="89"/>
      <c r="DQ92" s="89"/>
      <c r="DR92" s="89"/>
      <c r="DS92" s="89"/>
      <c r="DT92" s="89"/>
      <c r="DU92" s="89"/>
      <c r="DV92" s="89"/>
      <c r="DW92" s="89"/>
      <c r="DX92" s="89"/>
      <c r="DY92" s="89"/>
      <c r="DZ92" s="89"/>
      <c r="EA92" s="89"/>
      <c r="EB92" s="89"/>
      <c r="EC92" s="89"/>
      <c r="ED92" s="89"/>
      <c r="EE92" s="89"/>
      <c r="EF92" s="89"/>
      <c r="EG92" s="89"/>
      <c r="EH92" s="89"/>
      <c r="EI92" s="89"/>
      <c r="EJ92" s="89"/>
      <c r="EK92" s="89"/>
      <c r="EL92" s="89"/>
      <c r="EM92" s="89"/>
      <c r="EN92" s="89"/>
      <c r="EO92" s="89"/>
      <c r="EP92" s="89"/>
      <c r="EQ92" s="89"/>
      <c r="ER92" s="89"/>
      <c r="ES92" s="89"/>
      <c r="ET92" s="89"/>
      <c r="EU92" s="89"/>
      <c r="EV92" s="89"/>
      <c r="EW92" s="89"/>
      <c r="EX92" s="89"/>
      <c r="EY92" s="89"/>
      <c r="EZ92" s="89"/>
      <c r="FA92" s="89"/>
      <c r="FB92" s="89"/>
      <c r="FC92" s="89"/>
      <c r="FD92" s="89"/>
      <c r="FE92" s="89"/>
      <c r="FF92" s="89"/>
      <c r="FG92" s="89"/>
      <c r="FH92" s="89"/>
      <c r="FI92" s="89"/>
      <c r="FJ92" s="89"/>
      <c r="FK92" s="89"/>
      <c r="FL92" s="89"/>
      <c r="FM92" s="89"/>
      <c r="FN92" s="89"/>
      <c r="FO92" s="89"/>
      <c r="FP92" s="89"/>
      <c r="FQ92" s="89"/>
      <c r="FR92" s="89"/>
      <c r="FS92" s="89"/>
      <c r="FT92" s="89"/>
      <c r="FU92" s="89"/>
      <c r="FV92" s="89"/>
      <c r="FW92" s="89"/>
      <c r="FX92" s="89"/>
      <c r="FY92" s="89"/>
      <c r="FZ92" s="89"/>
      <c r="GA92" s="89"/>
      <c r="GB92" s="89"/>
      <c r="GC92" s="89"/>
      <c r="GD92" s="89"/>
      <c r="GE92" s="89"/>
      <c r="GF92" s="89"/>
      <c r="GG92" s="89"/>
      <c r="GH92" s="89"/>
      <c r="GI92" s="89"/>
      <c r="GJ92" s="89"/>
      <c r="GK92" s="89"/>
      <c r="GL92" s="89"/>
      <c r="GM92" s="89"/>
      <c r="GN92" s="89"/>
      <c r="GO92" s="89"/>
      <c r="GP92" s="89"/>
      <c r="GQ92" s="89"/>
      <c r="GR92" s="89"/>
      <c r="GS92" s="89"/>
      <c r="GT92" s="89"/>
      <c r="GU92" s="89"/>
      <c r="GV92" s="89"/>
      <c r="GW92" s="89"/>
      <c r="GX92" s="89"/>
      <c r="GY92" s="89"/>
      <c r="GZ92" s="89"/>
      <c r="HA92" s="89"/>
      <c r="HB92" s="89"/>
      <c r="HC92" s="89"/>
      <c r="HD92" s="89"/>
      <c r="HE92" s="89"/>
      <c r="HF92" s="89"/>
      <c r="HG92" s="89"/>
      <c r="HH92" s="89"/>
      <c r="HI92" s="89"/>
      <c r="HJ92" s="89"/>
      <c r="HK92" s="89"/>
      <c r="HL92" s="89"/>
      <c r="HM92" s="89"/>
      <c r="HN92" s="89"/>
      <c r="HO92" s="89"/>
      <c r="HP92" s="89"/>
      <c r="HQ92" s="89"/>
      <c r="HR92" s="89"/>
      <c r="HS92" s="89"/>
      <c r="HT92" s="89"/>
      <c r="HU92" s="89"/>
      <c r="HV92" s="89"/>
      <c r="HW92" s="89"/>
      <c r="HX92" s="89"/>
      <c r="HY92" s="89"/>
      <c r="HZ92" s="89"/>
      <c r="IA92" s="89"/>
      <c r="IB92" s="89"/>
      <c r="IC92" s="89"/>
      <c r="ID92" s="89"/>
      <c r="IE92" s="89"/>
      <c r="IF92" s="89"/>
      <c r="IG92" s="89"/>
      <c r="IH92" s="89"/>
      <c r="II92" s="89"/>
      <c r="IJ92" s="89"/>
      <c r="IK92" s="89"/>
      <c r="IL92" s="89"/>
      <c r="IM92" s="89"/>
      <c r="IN92" s="89"/>
      <c r="IO92" s="89"/>
      <c r="IP92" s="89"/>
      <c r="IQ92" s="89"/>
      <c r="IR92" s="89"/>
      <c r="IS92" s="89"/>
      <c r="IT92" s="89"/>
      <c r="IU92" s="89"/>
      <c r="IV92" s="89"/>
      <c r="IW92" s="89"/>
    </row>
    <row r="93" customFormat="false" ht="12.75" hidden="false" customHeight="false" outlineLevel="0" collapsed="false">
      <c r="A93" s="243"/>
      <c r="B93" s="77"/>
      <c r="C93" s="77"/>
      <c r="D93" s="136"/>
      <c r="E93" s="79"/>
      <c r="F93" s="77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89"/>
      <c r="BR93" s="89"/>
      <c r="BS93" s="89"/>
      <c r="BT93" s="89"/>
      <c r="BU93" s="89"/>
      <c r="BV93" s="89"/>
      <c r="BW93" s="89"/>
      <c r="BX93" s="89"/>
      <c r="BY93" s="89"/>
      <c r="BZ93" s="89"/>
      <c r="CA93" s="89"/>
      <c r="CB93" s="89"/>
      <c r="CC93" s="89"/>
      <c r="CD93" s="89"/>
      <c r="CE93" s="89"/>
      <c r="CF93" s="89"/>
      <c r="CG93" s="89"/>
      <c r="CH93" s="89"/>
      <c r="CI93" s="89"/>
      <c r="CJ93" s="89"/>
      <c r="CK93" s="89"/>
      <c r="CL93" s="89"/>
      <c r="CM93" s="89"/>
      <c r="CN93" s="89"/>
      <c r="CO93" s="89"/>
      <c r="CP93" s="89"/>
      <c r="CQ93" s="89"/>
      <c r="CR93" s="89"/>
      <c r="CS93" s="89"/>
      <c r="CT93" s="89"/>
      <c r="CU93" s="89"/>
      <c r="CV93" s="89"/>
      <c r="CW93" s="89"/>
      <c r="CX93" s="89"/>
      <c r="CY93" s="89"/>
      <c r="CZ93" s="89"/>
      <c r="DA93" s="89"/>
      <c r="DB93" s="89"/>
      <c r="DC93" s="89"/>
      <c r="DD93" s="89"/>
      <c r="DE93" s="89"/>
      <c r="DF93" s="89"/>
      <c r="DG93" s="89"/>
      <c r="DH93" s="89"/>
      <c r="DI93" s="89"/>
      <c r="DJ93" s="89"/>
      <c r="DK93" s="89"/>
      <c r="DL93" s="89"/>
      <c r="DM93" s="89"/>
      <c r="DN93" s="89"/>
      <c r="DO93" s="89"/>
      <c r="DP93" s="89"/>
      <c r="DQ93" s="89"/>
      <c r="DR93" s="89"/>
      <c r="DS93" s="89"/>
      <c r="DT93" s="89"/>
      <c r="DU93" s="89"/>
      <c r="DV93" s="89"/>
      <c r="DW93" s="89"/>
      <c r="DX93" s="89"/>
      <c r="DY93" s="89"/>
      <c r="DZ93" s="89"/>
      <c r="EA93" s="89"/>
      <c r="EB93" s="89"/>
      <c r="EC93" s="89"/>
      <c r="ED93" s="89"/>
      <c r="EE93" s="89"/>
      <c r="EF93" s="89"/>
      <c r="EG93" s="89"/>
      <c r="EH93" s="89"/>
      <c r="EI93" s="89"/>
      <c r="EJ93" s="89"/>
      <c r="EK93" s="89"/>
      <c r="EL93" s="89"/>
      <c r="EM93" s="89"/>
      <c r="EN93" s="89"/>
      <c r="EO93" s="89"/>
      <c r="EP93" s="89"/>
      <c r="EQ93" s="89"/>
      <c r="ER93" s="89"/>
      <c r="ES93" s="89"/>
      <c r="ET93" s="89"/>
      <c r="EU93" s="89"/>
      <c r="EV93" s="89"/>
      <c r="EW93" s="89"/>
      <c r="EX93" s="89"/>
      <c r="EY93" s="89"/>
      <c r="EZ93" s="89"/>
      <c r="FA93" s="89"/>
      <c r="FB93" s="89"/>
      <c r="FC93" s="89"/>
      <c r="FD93" s="89"/>
      <c r="FE93" s="89"/>
      <c r="FF93" s="89"/>
      <c r="FG93" s="89"/>
      <c r="FH93" s="89"/>
      <c r="FI93" s="89"/>
      <c r="FJ93" s="89"/>
      <c r="FK93" s="89"/>
      <c r="FL93" s="89"/>
      <c r="FM93" s="89"/>
      <c r="FN93" s="89"/>
      <c r="FO93" s="89"/>
      <c r="FP93" s="89"/>
      <c r="FQ93" s="89"/>
      <c r="FR93" s="89"/>
      <c r="FS93" s="89"/>
      <c r="FT93" s="89"/>
      <c r="FU93" s="89"/>
      <c r="FV93" s="89"/>
      <c r="FW93" s="89"/>
      <c r="FX93" s="89"/>
      <c r="FY93" s="89"/>
      <c r="FZ93" s="89"/>
      <c r="GA93" s="89"/>
      <c r="GB93" s="89"/>
      <c r="GC93" s="89"/>
      <c r="GD93" s="89"/>
      <c r="GE93" s="89"/>
      <c r="GF93" s="89"/>
      <c r="GG93" s="89"/>
      <c r="GH93" s="89"/>
      <c r="GI93" s="89"/>
      <c r="GJ93" s="89"/>
      <c r="GK93" s="89"/>
      <c r="GL93" s="89"/>
      <c r="GM93" s="89"/>
      <c r="GN93" s="89"/>
      <c r="GO93" s="89"/>
      <c r="GP93" s="89"/>
      <c r="GQ93" s="89"/>
      <c r="GR93" s="89"/>
      <c r="GS93" s="89"/>
      <c r="GT93" s="89"/>
      <c r="GU93" s="89"/>
      <c r="GV93" s="89"/>
      <c r="GW93" s="89"/>
      <c r="GX93" s="89"/>
      <c r="GY93" s="89"/>
      <c r="GZ93" s="89"/>
      <c r="HA93" s="89"/>
      <c r="HB93" s="89"/>
      <c r="HC93" s="89"/>
      <c r="HD93" s="89"/>
      <c r="HE93" s="89"/>
      <c r="HF93" s="89"/>
      <c r="HG93" s="89"/>
      <c r="HH93" s="89"/>
      <c r="HI93" s="89"/>
      <c r="HJ93" s="89"/>
      <c r="HK93" s="89"/>
      <c r="HL93" s="89"/>
      <c r="HM93" s="89"/>
      <c r="HN93" s="89"/>
      <c r="HO93" s="89"/>
      <c r="HP93" s="89"/>
      <c r="HQ93" s="89"/>
      <c r="HR93" s="89"/>
      <c r="HS93" s="89"/>
      <c r="HT93" s="89"/>
      <c r="HU93" s="89"/>
      <c r="HV93" s="89"/>
      <c r="HW93" s="89"/>
      <c r="HX93" s="89"/>
      <c r="HY93" s="89"/>
      <c r="HZ93" s="89"/>
      <c r="IA93" s="89"/>
      <c r="IB93" s="89"/>
      <c r="IC93" s="89"/>
      <c r="ID93" s="89"/>
      <c r="IE93" s="89"/>
      <c r="IF93" s="89"/>
      <c r="IG93" s="89"/>
      <c r="IH93" s="89"/>
      <c r="II93" s="89"/>
      <c r="IJ93" s="89"/>
      <c r="IK93" s="89"/>
      <c r="IL93" s="89"/>
      <c r="IM93" s="89"/>
      <c r="IN93" s="89"/>
      <c r="IO93" s="89"/>
      <c r="IP93" s="89"/>
      <c r="IQ93" s="89"/>
      <c r="IR93" s="89"/>
      <c r="IS93" s="89"/>
      <c r="IT93" s="89"/>
      <c r="IU93" s="89"/>
      <c r="IV93" s="89"/>
      <c r="IW93" s="89"/>
    </row>
    <row r="94" customFormat="false" ht="12.75" hidden="false" customHeight="false" outlineLevel="0" collapsed="false">
      <c r="A94" s="243"/>
      <c r="B94" s="77"/>
      <c r="C94" s="77"/>
      <c r="D94" s="136"/>
      <c r="E94" s="79"/>
      <c r="F94" s="77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89"/>
      <c r="BR94" s="89"/>
      <c r="BS94" s="89"/>
      <c r="BT94" s="89"/>
      <c r="BU94" s="89"/>
      <c r="BV94" s="89"/>
      <c r="BW94" s="89"/>
      <c r="BX94" s="89"/>
      <c r="BY94" s="89"/>
      <c r="BZ94" s="89"/>
      <c r="CA94" s="89"/>
      <c r="CB94" s="89"/>
      <c r="CC94" s="89"/>
      <c r="CD94" s="89"/>
      <c r="CE94" s="89"/>
      <c r="CF94" s="89"/>
      <c r="CG94" s="89"/>
      <c r="CH94" s="89"/>
      <c r="CI94" s="89"/>
      <c r="CJ94" s="89"/>
      <c r="CK94" s="89"/>
      <c r="CL94" s="89"/>
      <c r="CM94" s="89"/>
      <c r="CN94" s="89"/>
      <c r="CO94" s="89"/>
      <c r="CP94" s="89"/>
      <c r="CQ94" s="89"/>
      <c r="CR94" s="89"/>
      <c r="CS94" s="89"/>
      <c r="CT94" s="89"/>
      <c r="CU94" s="89"/>
      <c r="CV94" s="89"/>
      <c r="CW94" s="89"/>
      <c r="CX94" s="89"/>
      <c r="CY94" s="89"/>
      <c r="CZ94" s="89"/>
      <c r="DA94" s="89"/>
      <c r="DB94" s="89"/>
      <c r="DC94" s="89"/>
      <c r="DD94" s="89"/>
      <c r="DE94" s="89"/>
      <c r="DF94" s="89"/>
      <c r="DG94" s="89"/>
      <c r="DH94" s="89"/>
      <c r="DI94" s="89"/>
      <c r="DJ94" s="89"/>
      <c r="DK94" s="89"/>
      <c r="DL94" s="89"/>
      <c r="DM94" s="89"/>
      <c r="DN94" s="89"/>
      <c r="DO94" s="89"/>
      <c r="DP94" s="89"/>
      <c r="DQ94" s="89"/>
      <c r="DR94" s="89"/>
      <c r="DS94" s="89"/>
      <c r="DT94" s="89"/>
      <c r="DU94" s="89"/>
      <c r="DV94" s="89"/>
      <c r="DW94" s="89"/>
      <c r="DX94" s="89"/>
      <c r="DY94" s="89"/>
      <c r="DZ94" s="89"/>
      <c r="EA94" s="89"/>
      <c r="EB94" s="89"/>
      <c r="EC94" s="89"/>
      <c r="ED94" s="89"/>
      <c r="EE94" s="89"/>
      <c r="EF94" s="89"/>
      <c r="EG94" s="89"/>
      <c r="EH94" s="89"/>
      <c r="EI94" s="89"/>
      <c r="EJ94" s="89"/>
      <c r="EK94" s="89"/>
      <c r="EL94" s="89"/>
      <c r="EM94" s="89"/>
      <c r="EN94" s="89"/>
      <c r="EO94" s="89"/>
      <c r="EP94" s="89"/>
      <c r="EQ94" s="89"/>
      <c r="ER94" s="89"/>
      <c r="ES94" s="89"/>
      <c r="ET94" s="89"/>
      <c r="EU94" s="89"/>
      <c r="EV94" s="89"/>
      <c r="EW94" s="89"/>
      <c r="EX94" s="89"/>
      <c r="EY94" s="89"/>
      <c r="EZ94" s="89"/>
      <c r="FA94" s="89"/>
      <c r="FB94" s="89"/>
      <c r="FC94" s="89"/>
      <c r="FD94" s="89"/>
      <c r="FE94" s="89"/>
      <c r="FF94" s="89"/>
      <c r="FG94" s="89"/>
      <c r="FH94" s="89"/>
      <c r="FI94" s="89"/>
      <c r="FJ94" s="89"/>
      <c r="FK94" s="89"/>
      <c r="FL94" s="89"/>
      <c r="FM94" s="89"/>
      <c r="FN94" s="89"/>
      <c r="FO94" s="89"/>
      <c r="FP94" s="89"/>
      <c r="FQ94" s="89"/>
      <c r="FR94" s="89"/>
      <c r="FS94" s="89"/>
      <c r="FT94" s="89"/>
      <c r="FU94" s="89"/>
      <c r="FV94" s="89"/>
      <c r="FW94" s="89"/>
      <c r="FX94" s="89"/>
      <c r="FY94" s="89"/>
      <c r="FZ94" s="89"/>
      <c r="GA94" s="89"/>
      <c r="GB94" s="89"/>
      <c r="GC94" s="89"/>
      <c r="GD94" s="89"/>
      <c r="GE94" s="89"/>
      <c r="GF94" s="89"/>
      <c r="GG94" s="89"/>
      <c r="GH94" s="89"/>
      <c r="GI94" s="89"/>
      <c r="GJ94" s="89"/>
      <c r="GK94" s="89"/>
      <c r="GL94" s="89"/>
      <c r="GM94" s="89"/>
      <c r="GN94" s="89"/>
      <c r="GO94" s="89"/>
      <c r="GP94" s="89"/>
      <c r="GQ94" s="89"/>
      <c r="GR94" s="89"/>
      <c r="GS94" s="89"/>
      <c r="GT94" s="89"/>
      <c r="GU94" s="89"/>
      <c r="GV94" s="89"/>
      <c r="GW94" s="89"/>
      <c r="GX94" s="89"/>
      <c r="GY94" s="89"/>
      <c r="GZ94" s="89"/>
      <c r="HA94" s="89"/>
      <c r="HB94" s="89"/>
      <c r="HC94" s="89"/>
      <c r="HD94" s="89"/>
      <c r="HE94" s="89"/>
      <c r="HF94" s="89"/>
      <c r="HG94" s="89"/>
      <c r="HH94" s="89"/>
      <c r="HI94" s="89"/>
      <c r="HJ94" s="89"/>
      <c r="HK94" s="89"/>
      <c r="HL94" s="89"/>
      <c r="HM94" s="89"/>
      <c r="HN94" s="89"/>
      <c r="HO94" s="89"/>
      <c r="HP94" s="89"/>
      <c r="HQ94" s="89"/>
      <c r="HR94" s="89"/>
      <c r="HS94" s="89"/>
      <c r="HT94" s="89"/>
      <c r="HU94" s="89"/>
      <c r="HV94" s="89"/>
      <c r="HW94" s="89"/>
      <c r="HX94" s="89"/>
      <c r="HY94" s="89"/>
      <c r="HZ94" s="89"/>
      <c r="IA94" s="89"/>
      <c r="IB94" s="89"/>
      <c r="IC94" s="89"/>
      <c r="ID94" s="89"/>
      <c r="IE94" s="89"/>
      <c r="IF94" s="89"/>
      <c r="IG94" s="89"/>
      <c r="IH94" s="89"/>
      <c r="II94" s="89"/>
      <c r="IJ94" s="89"/>
      <c r="IK94" s="89"/>
      <c r="IL94" s="89"/>
      <c r="IM94" s="89"/>
      <c r="IN94" s="89"/>
      <c r="IO94" s="89"/>
      <c r="IP94" s="89"/>
      <c r="IQ94" s="89"/>
      <c r="IR94" s="89"/>
      <c r="IS94" s="89"/>
      <c r="IT94" s="89"/>
      <c r="IU94" s="89"/>
      <c r="IV94" s="89"/>
      <c r="IW94" s="89"/>
    </row>
    <row r="95" customFormat="false" ht="12" hidden="false" customHeight="false" outlineLevel="0" collapsed="false">
      <c r="A95" s="89"/>
      <c r="B95" s="77"/>
      <c r="C95" s="77"/>
      <c r="D95" s="136"/>
      <c r="E95" s="79"/>
      <c r="F95" s="77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89"/>
      <c r="BR95" s="89"/>
      <c r="BS95" s="89"/>
      <c r="BT95" s="89"/>
      <c r="BU95" s="89"/>
      <c r="BV95" s="89"/>
      <c r="BW95" s="89"/>
      <c r="BX95" s="89"/>
      <c r="BY95" s="89"/>
      <c r="BZ95" s="89"/>
      <c r="CA95" s="89"/>
      <c r="CB95" s="89"/>
      <c r="CC95" s="89"/>
      <c r="CD95" s="89"/>
      <c r="CE95" s="89"/>
      <c r="CF95" s="89"/>
      <c r="CG95" s="89"/>
      <c r="CH95" s="89"/>
      <c r="CI95" s="89"/>
      <c r="CJ95" s="89"/>
      <c r="CK95" s="89"/>
      <c r="CL95" s="89"/>
      <c r="CM95" s="89"/>
      <c r="CN95" s="89"/>
      <c r="CO95" s="89"/>
      <c r="CP95" s="89"/>
      <c r="CQ95" s="89"/>
      <c r="CR95" s="89"/>
      <c r="CS95" s="89"/>
      <c r="CT95" s="89"/>
      <c r="CU95" s="89"/>
      <c r="CV95" s="89"/>
      <c r="CW95" s="89"/>
      <c r="CX95" s="89"/>
      <c r="CY95" s="89"/>
      <c r="CZ95" s="89"/>
      <c r="DA95" s="89"/>
      <c r="DB95" s="89"/>
      <c r="DC95" s="89"/>
      <c r="DD95" s="89"/>
      <c r="DE95" s="89"/>
      <c r="DF95" s="89"/>
      <c r="DG95" s="89"/>
      <c r="DH95" s="89"/>
      <c r="DI95" s="89"/>
      <c r="DJ95" s="89"/>
      <c r="DK95" s="89"/>
      <c r="DL95" s="89"/>
      <c r="DM95" s="89"/>
      <c r="DN95" s="89"/>
      <c r="DO95" s="89"/>
      <c r="DP95" s="89"/>
      <c r="DQ95" s="89"/>
      <c r="DR95" s="89"/>
      <c r="DS95" s="89"/>
      <c r="DT95" s="89"/>
      <c r="DU95" s="89"/>
      <c r="DV95" s="89"/>
      <c r="DW95" s="89"/>
      <c r="DX95" s="89"/>
      <c r="DY95" s="89"/>
      <c r="DZ95" s="89"/>
      <c r="EA95" s="89"/>
      <c r="EB95" s="89"/>
      <c r="EC95" s="89"/>
      <c r="ED95" s="89"/>
      <c r="EE95" s="89"/>
      <c r="EF95" s="89"/>
      <c r="EG95" s="89"/>
      <c r="EH95" s="89"/>
      <c r="EI95" s="89"/>
      <c r="EJ95" s="89"/>
      <c r="EK95" s="89"/>
      <c r="EL95" s="89"/>
      <c r="EM95" s="89"/>
      <c r="EN95" s="89"/>
      <c r="EO95" s="89"/>
      <c r="EP95" s="89"/>
      <c r="EQ95" s="89"/>
      <c r="ER95" s="89"/>
      <c r="ES95" s="89"/>
      <c r="ET95" s="89"/>
      <c r="EU95" s="89"/>
      <c r="EV95" s="89"/>
      <c r="EW95" s="89"/>
      <c r="EX95" s="89"/>
      <c r="EY95" s="89"/>
      <c r="EZ95" s="89"/>
      <c r="FA95" s="89"/>
      <c r="FB95" s="89"/>
      <c r="FC95" s="89"/>
      <c r="FD95" s="89"/>
      <c r="FE95" s="89"/>
      <c r="FF95" s="89"/>
      <c r="FG95" s="89"/>
      <c r="FH95" s="89"/>
      <c r="FI95" s="89"/>
      <c r="FJ95" s="89"/>
      <c r="FK95" s="89"/>
      <c r="FL95" s="89"/>
      <c r="FM95" s="89"/>
      <c r="FN95" s="89"/>
      <c r="FO95" s="89"/>
      <c r="FP95" s="89"/>
      <c r="FQ95" s="89"/>
      <c r="FR95" s="89"/>
      <c r="FS95" s="89"/>
      <c r="FT95" s="89"/>
      <c r="FU95" s="89"/>
      <c r="FV95" s="89"/>
      <c r="FW95" s="89"/>
      <c r="FX95" s="89"/>
      <c r="FY95" s="89"/>
      <c r="FZ95" s="89"/>
      <c r="GA95" s="89"/>
      <c r="GB95" s="89"/>
      <c r="GC95" s="89"/>
      <c r="GD95" s="89"/>
      <c r="GE95" s="89"/>
      <c r="GF95" s="89"/>
      <c r="GG95" s="89"/>
      <c r="GH95" s="89"/>
      <c r="GI95" s="89"/>
      <c r="GJ95" s="89"/>
      <c r="GK95" s="89"/>
      <c r="GL95" s="89"/>
      <c r="GM95" s="89"/>
      <c r="GN95" s="89"/>
      <c r="GO95" s="89"/>
      <c r="GP95" s="89"/>
      <c r="GQ95" s="89"/>
      <c r="GR95" s="89"/>
      <c r="GS95" s="89"/>
      <c r="GT95" s="89"/>
      <c r="GU95" s="89"/>
      <c r="GV95" s="89"/>
      <c r="GW95" s="89"/>
      <c r="GX95" s="89"/>
      <c r="GY95" s="89"/>
      <c r="GZ95" s="89"/>
      <c r="HA95" s="89"/>
      <c r="HB95" s="89"/>
      <c r="HC95" s="89"/>
      <c r="HD95" s="89"/>
      <c r="HE95" s="89"/>
      <c r="HF95" s="89"/>
      <c r="HG95" s="89"/>
      <c r="HH95" s="89"/>
      <c r="HI95" s="89"/>
      <c r="HJ95" s="89"/>
      <c r="HK95" s="89"/>
      <c r="HL95" s="89"/>
      <c r="HM95" s="89"/>
      <c r="HN95" s="89"/>
      <c r="HO95" s="89"/>
      <c r="HP95" s="89"/>
      <c r="HQ95" s="89"/>
      <c r="HR95" s="89"/>
      <c r="HS95" s="89"/>
      <c r="HT95" s="89"/>
      <c r="HU95" s="89"/>
      <c r="HV95" s="89"/>
      <c r="HW95" s="89"/>
      <c r="HX95" s="89"/>
      <c r="HY95" s="89"/>
      <c r="HZ95" s="89"/>
      <c r="IA95" s="89"/>
      <c r="IB95" s="89"/>
      <c r="IC95" s="89"/>
      <c r="ID95" s="89"/>
      <c r="IE95" s="89"/>
      <c r="IF95" s="89"/>
      <c r="IG95" s="89"/>
      <c r="IH95" s="89"/>
      <c r="II95" s="89"/>
      <c r="IJ95" s="89"/>
      <c r="IK95" s="89"/>
      <c r="IL95" s="89"/>
      <c r="IM95" s="89"/>
      <c r="IN95" s="89"/>
      <c r="IO95" s="89"/>
      <c r="IP95" s="89"/>
      <c r="IQ95" s="89"/>
      <c r="IR95" s="89"/>
      <c r="IS95" s="89"/>
      <c r="IT95" s="89"/>
      <c r="IU95" s="89"/>
      <c r="IV95" s="89"/>
      <c r="IW95" s="89"/>
    </row>
    <row r="96" customFormat="false" ht="12" hidden="false" customHeight="false" outlineLevel="0" collapsed="false">
      <c r="A96" s="89"/>
      <c r="B96" s="77"/>
      <c r="C96" s="77"/>
      <c r="D96" s="136"/>
      <c r="E96" s="79"/>
      <c r="F96" s="77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89"/>
      <c r="BR96" s="89"/>
      <c r="BS96" s="89"/>
      <c r="BT96" s="89"/>
      <c r="BU96" s="89"/>
      <c r="BV96" s="89"/>
      <c r="BW96" s="89"/>
      <c r="BX96" s="89"/>
      <c r="BY96" s="89"/>
      <c r="BZ96" s="89"/>
      <c r="CA96" s="89"/>
      <c r="CB96" s="89"/>
      <c r="CC96" s="89"/>
      <c r="CD96" s="89"/>
      <c r="CE96" s="89"/>
      <c r="CF96" s="89"/>
      <c r="CG96" s="89"/>
      <c r="CH96" s="89"/>
      <c r="CI96" s="89"/>
      <c r="CJ96" s="89"/>
      <c r="CK96" s="89"/>
      <c r="CL96" s="89"/>
      <c r="CM96" s="89"/>
      <c r="CN96" s="89"/>
      <c r="CO96" s="89"/>
      <c r="CP96" s="89"/>
      <c r="CQ96" s="89"/>
      <c r="CR96" s="89"/>
      <c r="CS96" s="89"/>
      <c r="CT96" s="89"/>
      <c r="CU96" s="89"/>
      <c r="CV96" s="89"/>
      <c r="CW96" s="89"/>
      <c r="CX96" s="89"/>
      <c r="CY96" s="89"/>
      <c r="CZ96" s="89"/>
      <c r="DA96" s="89"/>
      <c r="DB96" s="89"/>
      <c r="DC96" s="89"/>
      <c r="DD96" s="89"/>
      <c r="DE96" s="89"/>
      <c r="DF96" s="89"/>
      <c r="DG96" s="89"/>
      <c r="DH96" s="89"/>
      <c r="DI96" s="89"/>
      <c r="DJ96" s="89"/>
      <c r="DK96" s="89"/>
      <c r="DL96" s="89"/>
      <c r="DM96" s="89"/>
      <c r="DN96" s="89"/>
      <c r="DO96" s="89"/>
      <c r="DP96" s="89"/>
      <c r="DQ96" s="89"/>
      <c r="DR96" s="89"/>
      <c r="DS96" s="89"/>
      <c r="DT96" s="89"/>
      <c r="DU96" s="89"/>
      <c r="DV96" s="89"/>
      <c r="DW96" s="89"/>
      <c r="DX96" s="89"/>
      <c r="DY96" s="89"/>
      <c r="DZ96" s="89"/>
      <c r="EA96" s="89"/>
      <c r="EB96" s="89"/>
      <c r="EC96" s="89"/>
      <c r="ED96" s="89"/>
      <c r="EE96" s="89"/>
      <c r="EF96" s="89"/>
      <c r="EG96" s="89"/>
      <c r="EH96" s="89"/>
      <c r="EI96" s="89"/>
      <c r="EJ96" s="89"/>
      <c r="EK96" s="89"/>
      <c r="EL96" s="89"/>
      <c r="EM96" s="89"/>
      <c r="EN96" s="89"/>
      <c r="EO96" s="89"/>
      <c r="EP96" s="89"/>
      <c r="EQ96" s="89"/>
      <c r="ER96" s="89"/>
      <c r="ES96" s="89"/>
      <c r="ET96" s="89"/>
      <c r="EU96" s="89"/>
      <c r="EV96" s="89"/>
      <c r="EW96" s="89"/>
      <c r="EX96" s="89"/>
      <c r="EY96" s="89"/>
      <c r="EZ96" s="89"/>
      <c r="FA96" s="89"/>
      <c r="FB96" s="89"/>
      <c r="FC96" s="89"/>
      <c r="FD96" s="89"/>
      <c r="FE96" s="89"/>
      <c r="FF96" s="89"/>
      <c r="FG96" s="89"/>
      <c r="FH96" s="89"/>
      <c r="FI96" s="89"/>
      <c r="FJ96" s="89"/>
      <c r="FK96" s="89"/>
      <c r="FL96" s="89"/>
      <c r="FM96" s="89"/>
      <c r="FN96" s="89"/>
      <c r="FO96" s="89"/>
      <c r="FP96" s="89"/>
      <c r="FQ96" s="89"/>
      <c r="FR96" s="89"/>
      <c r="FS96" s="89"/>
      <c r="FT96" s="89"/>
      <c r="FU96" s="89"/>
      <c r="FV96" s="89"/>
      <c r="FW96" s="89"/>
      <c r="FX96" s="89"/>
      <c r="FY96" s="89"/>
      <c r="FZ96" s="89"/>
      <c r="GA96" s="89"/>
      <c r="GB96" s="89"/>
      <c r="GC96" s="89"/>
      <c r="GD96" s="89"/>
      <c r="GE96" s="89"/>
      <c r="GF96" s="89"/>
      <c r="GG96" s="89"/>
      <c r="GH96" s="89"/>
      <c r="GI96" s="89"/>
      <c r="GJ96" s="89"/>
      <c r="GK96" s="89"/>
      <c r="GL96" s="89"/>
      <c r="GM96" s="89"/>
      <c r="GN96" s="89"/>
      <c r="GO96" s="89"/>
      <c r="GP96" s="89"/>
      <c r="GQ96" s="89"/>
      <c r="GR96" s="89"/>
      <c r="GS96" s="89"/>
      <c r="GT96" s="89"/>
      <c r="GU96" s="89"/>
      <c r="GV96" s="89"/>
      <c r="GW96" s="89"/>
      <c r="GX96" s="89"/>
      <c r="GY96" s="89"/>
      <c r="GZ96" s="89"/>
      <c r="HA96" s="89"/>
      <c r="HB96" s="89"/>
      <c r="HC96" s="89"/>
      <c r="HD96" s="89"/>
      <c r="HE96" s="89"/>
      <c r="HF96" s="89"/>
      <c r="HG96" s="89"/>
      <c r="HH96" s="89"/>
      <c r="HI96" s="89"/>
      <c r="HJ96" s="89"/>
      <c r="HK96" s="89"/>
      <c r="HL96" s="89"/>
      <c r="HM96" s="89"/>
      <c r="HN96" s="89"/>
      <c r="HO96" s="89"/>
      <c r="HP96" s="89"/>
      <c r="HQ96" s="89"/>
      <c r="HR96" s="89"/>
      <c r="HS96" s="89"/>
      <c r="HT96" s="89"/>
      <c r="HU96" s="89"/>
      <c r="HV96" s="89"/>
      <c r="HW96" s="89"/>
      <c r="HX96" s="89"/>
      <c r="HY96" s="89"/>
      <c r="HZ96" s="89"/>
      <c r="IA96" s="89"/>
      <c r="IB96" s="89"/>
      <c r="IC96" s="89"/>
      <c r="ID96" s="89"/>
      <c r="IE96" s="89"/>
      <c r="IF96" s="89"/>
      <c r="IG96" s="89"/>
      <c r="IH96" s="89"/>
      <c r="II96" s="89"/>
      <c r="IJ96" s="89"/>
      <c r="IK96" s="89"/>
      <c r="IL96" s="89"/>
      <c r="IM96" s="89"/>
      <c r="IN96" s="89"/>
      <c r="IO96" s="89"/>
      <c r="IP96" s="89"/>
      <c r="IQ96" s="89"/>
      <c r="IR96" s="89"/>
      <c r="IS96" s="89"/>
      <c r="IT96" s="89"/>
      <c r="IU96" s="89"/>
      <c r="IV96" s="89"/>
      <c r="IW96" s="89"/>
    </row>
    <row r="97" customFormat="false" ht="12" hidden="false" customHeight="false" outlineLevel="0" collapsed="false">
      <c r="A97" s="89"/>
      <c r="B97" s="77"/>
      <c r="C97" s="77"/>
      <c r="D97" s="136"/>
      <c r="E97" s="79"/>
      <c r="F97" s="77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89"/>
      <c r="BR97" s="89"/>
      <c r="BS97" s="89"/>
      <c r="BT97" s="89"/>
      <c r="BU97" s="89"/>
      <c r="BV97" s="89"/>
      <c r="BW97" s="89"/>
      <c r="BX97" s="89"/>
      <c r="BY97" s="89"/>
      <c r="BZ97" s="89"/>
      <c r="CA97" s="89"/>
      <c r="CB97" s="89"/>
      <c r="CC97" s="89"/>
      <c r="CD97" s="89"/>
      <c r="CE97" s="89"/>
      <c r="CF97" s="89"/>
      <c r="CG97" s="89"/>
      <c r="CH97" s="89"/>
      <c r="CI97" s="89"/>
      <c r="CJ97" s="89"/>
      <c r="CK97" s="89"/>
      <c r="CL97" s="89"/>
      <c r="CM97" s="89"/>
      <c r="CN97" s="89"/>
      <c r="CO97" s="89"/>
      <c r="CP97" s="89"/>
      <c r="CQ97" s="89"/>
      <c r="CR97" s="89"/>
      <c r="CS97" s="89"/>
      <c r="CT97" s="89"/>
      <c r="CU97" s="89"/>
      <c r="CV97" s="89"/>
      <c r="CW97" s="89"/>
      <c r="CX97" s="89"/>
      <c r="CY97" s="89"/>
      <c r="CZ97" s="89"/>
      <c r="DA97" s="89"/>
      <c r="DB97" s="89"/>
      <c r="DC97" s="89"/>
      <c r="DD97" s="89"/>
      <c r="DE97" s="89"/>
      <c r="DF97" s="89"/>
      <c r="DG97" s="89"/>
      <c r="DH97" s="89"/>
      <c r="DI97" s="89"/>
      <c r="DJ97" s="89"/>
      <c r="DK97" s="89"/>
      <c r="DL97" s="89"/>
      <c r="DM97" s="89"/>
      <c r="DN97" s="89"/>
      <c r="DO97" s="89"/>
      <c r="DP97" s="89"/>
      <c r="DQ97" s="89"/>
      <c r="DR97" s="89"/>
      <c r="DS97" s="89"/>
      <c r="DT97" s="89"/>
      <c r="DU97" s="89"/>
      <c r="DV97" s="89"/>
      <c r="DW97" s="89"/>
      <c r="DX97" s="89"/>
      <c r="DY97" s="89"/>
      <c r="DZ97" s="89"/>
      <c r="EA97" s="89"/>
      <c r="EB97" s="89"/>
      <c r="EC97" s="89"/>
      <c r="ED97" s="89"/>
      <c r="EE97" s="89"/>
      <c r="EF97" s="89"/>
      <c r="EG97" s="89"/>
      <c r="EH97" s="89"/>
      <c r="EI97" s="89"/>
      <c r="EJ97" s="89"/>
      <c r="EK97" s="89"/>
      <c r="EL97" s="89"/>
      <c r="EM97" s="89"/>
      <c r="EN97" s="89"/>
      <c r="EO97" s="89"/>
      <c r="EP97" s="89"/>
      <c r="EQ97" s="89"/>
      <c r="ER97" s="89"/>
      <c r="ES97" s="89"/>
      <c r="ET97" s="89"/>
      <c r="EU97" s="89"/>
      <c r="EV97" s="89"/>
      <c r="EW97" s="89"/>
      <c r="EX97" s="89"/>
      <c r="EY97" s="89"/>
      <c r="EZ97" s="89"/>
      <c r="FA97" s="89"/>
      <c r="FB97" s="89"/>
      <c r="FC97" s="89"/>
      <c r="FD97" s="89"/>
      <c r="FE97" s="89"/>
      <c r="FF97" s="89"/>
      <c r="FG97" s="89"/>
      <c r="FH97" s="89"/>
      <c r="FI97" s="89"/>
      <c r="FJ97" s="89"/>
      <c r="FK97" s="89"/>
      <c r="FL97" s="89"/>
      <c r="FM97" s="89"/>
      <c r="FN97" s="89"/>
      <c r="FO97" s="89"/>
      <c r="FP97" s="89"/>
      <c r="FQ97" s="89"/>
      <c r="FR97" s="89"/>
      <c r="FS97" s="89"/>
      <c r="FT97" s="89"/>
      <c r="FU97" s="89"/>
      <c r="FV97" s="89"/>
      <c r="FW97" s="89"/>
      <c r="FX97" s="89"/>
      <c r="FY97" s="89"/>
      <c r="FZ97" s="89"/>
      <c r="GA97" s="89"/>
      <c r="GB97" s="89"/>
      <c r="GC97" s="89"/>
      <c r="GD97" s="89"/>
      <c r="GE97" s="89"/>
      <c r="GF97" s="89"/>
      <c r="GG97" s="89"/>
      <c r="GH97" s="89"/>
      <c r="GI97" s="89"/>
      <c r="GJ97" s="89"/>
      <c r="GK97" s="89"/>
      <c r="GL97" s="89"/>
      <c r="GM97" s="89"/>
      <c r="GN97" s="89"/>
      <c r="GO97" s="89"/>
      <c r="GP97" s="89"/>
      <c r="GQ97" s="89"/>
      <c r="GR97" s="89"/>
      <c r="GS97" s="89"/>
      <c r="GT97" s="89"/>
      <c r="GU97" s="89"/>
      <c r="GV97" s="89"/>
      <c r="GW97" s="89"/>
      <c r="GX97" s="89"/>
      <c r="GY97" s="89"/>
      <c r="GZ97" s="89"/>
      <c r="HA97" s="89"/>
      <c r="HB97" s="89"/>
      <c r="HC97" s="89"/>
      <c r="HD97" s="89"/>
      <c r="HE97" s="89"/>
      <c r="HF97" s="89"/>
      <c r="HG97" s="89"/>
      <c r="HH97" s="89"/>
      <c r="HI97" s="89"/>
      <c r="HJ97" s="89"/>
      <c r="HK97" s="89"/>
      <c r="HL97" s="89"/>
      <c r="HM97" s="89"/>
      <c r="HN97" s="89"/>
      <c r="HO97" s="89"/>
      <c r="HP97" s="89"/>
      <c r="HQ97" s="89"/>
      <c r="HR97" s="89"/>
      <c r="HS97" s="89"/>
      <c r="HT97" s="89"/>
      <c r="HU97" s="89"/>
      <c r="HV97" s="89"/>
      <c r="HW97" s="89"/>
      <c r="HX97" s="89"/>
      <c r="HY97" s="89"/>
      <c r="HZ97" s="89"/>
      <c r="IA97" s="89"/>
      <c r="IB97" s="89"/>
      <c r="IC97" s="89"/>
      <c r="ID97" s="89"/>
      <c r="IE97" s="89"/>
      <c r="IF97" s="89"/>
      <c r="IG97" s="89"/>
      <c r="IH97" s="89"/>
      <c r="II97" s="89"/>
      <c r="IJ97" s="89"/>
      <c r="IK97" s="89"/>
      <c r="IL97" s="89"/>
      <c r="IM97" s="89"/>
      <c r="IN97" s="89"/>
      <c r="IO97" s="89"/>
      <c r="IP97" s="89"/>
      <c r="IQ97" s="89"/>
      <c r="IR97" s="89"/>
      <c r="IS97" s="89"/>
      <c r="IT97" s="89"/>
      <c r="IU97" s="89"/>
      <c r="IV97" s="89"/>
      <c r="IW97" s="89"/>
    </row>
    <row r="98" customFormat="false" ht="12" hidden="false" customHeight="false" outlineLevel="0" collapsed="false">
      <c r="A98" s="89"/>
      <c r="B98" s="77"/>
      <c r="C98" s="77"/>
      <c r="D98" s="136"/>
      <c r="E98" s="79"/>
      <c r="F98" s="77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89"/>
      <c r="BQ98" s="89"/>
      <c r="BR98" s="89"/>
      <c r="BS98" s="89"/>
      <c r="BT98" s="89"/>
      <c r="BU98" s="89"/>
      <c r="BV98" s="89"/>
      <c r="BW98" s="89"/>
      <c r="BX98" s="89"/>
      <c r="BY98" s="89"/>
      <c r="BZ98" s="89"/>
      <c r="CA98" s="89"/>
      <c r="CB98" s="89"/>
      <c r="CC98" s="89"/>
      <c r="CD98" s="89"/>
      <c r="CE98" s="89"/>
      <c r="CF98" s="89"/>
      <c r="CG98" s="89"/>
      <c r="CH98" s="89"/>
      <c r="CI98" s="89"/>
      <c r="CJ98" s="89"/>
      <c r="CK98" s="89"/>
      <c r="CL98" s="89"/>
      <c r="CM98" s="89"/>
      <c r="CN98" s="89"/>
      <c r="CO98" s="89"/>
      <c r="CP98" s="89"/>
      <c r="CQ98" s="89"/>
      <c r="CR98" s="89"/>
      <c r="CS98" s="89"/>
      <c r="CT98" s="89"/>
      <c r="CU98" s="89"/>
      <c r="CV98" s="89"/>
      <c r="CW98" s="89"/>
      <c r="CX98" s="89"/>
      <c r="CY98" s="89"/>
      <c r="CZ98" s="89"/>
      <c r="DA98" s="89"/>
      <c r="DB98" s="89"/>
      <c r="DC98" s="89"/>
      <c r="DD98" s="89"/>
      <c r="DE98" s="89"/>
      <c r="DF98" s="89"/>
      <c r="DG98" s="89"/>
      <c r="DH98" s="89"/>
      <c r="DI98" s="89"/>
      <c r="DJ98" s="89"/>
      <c r="DK98" s="89"/>
      <c r="DL98" s="89"/>
      <c r="DM98" s="89"/>
      <c r="DN98" s="89"/>
      <c r="DO98" s="89"/>
      <c r="DP98" s="89"/>
      <c r="DQ98" s="89"/>
      <c r="DR98" s="89"/>
      <c r="DS98" s="89"/>
      <c r="DT98" s="89"/>
      <c r="DU98" s="89"/>
      <c r="DV98" s="89"/>
      <c r="DW98" s="89"/>
      <c r="DX98" s="89"/>
      <c r="DY98" s="89"/>
      <c r="DZ98" s="89"/>
      <c r="EA98" s="89"/>
      <c r="EB98" s="89"/>
      <c r="EC98" s="89"/>
      <c r="ED98" s="89"/>
      <c r="EE98" s="89"/>
      <c r="EF98" s="89"/>
      <c r="EG98" s="89"/>
      <c r="EH98" s="89"/>
      <c r="EI98" s="89"/>
      <c r="EJ98" s="89"/>
      <c r="EK98" s="89"/>
      <c r="EL98" s="89"/>
      <c r="EM98" s="89"/>
      <c r="EN98" s="89"/>
      <c r="EO98" s="89"/>
      <c r="EP98" s="89"/>
      <c r="EQ98" s="89"/>
      <c r="ER98" s="89"/>
      <c r="ES98" s="89"/>
      <c r="ET98" s="89"/>
      <c r="EU98" s="89"/>
      <c r="EV98" s="89"/>
      <c r="EW98" s="89"/>
      <c r="EX98" s="89"/>
      <c r="EY98" s="89"/>
      <c r="EZ98" s="89"/>
      <c r="FA98" s="89"/>
      <c r="FB98" s="89"/>
      <c r="FC98" s="89"/>
      <c r="FD98" s="89"/>
      <c r="FE98" s="89"/>
      <c r="FF98" s="89"/>
      <c r="FG98" s="89"/>
      <c r="FH98" s="89"/>
      <c r="FI98" s="89"/>
      <c r="FJ98" s="89"/>
      <c r="FK98" s="89"/>
      <c r="FL98" s="89"/>
      <c r="FM98" s="89"/>
      <c r="FN98" s="89"/>
      <c r="FO98" s="89"/>
      <c r="FP98" s="89"/>
      <c r="FQ98" s="89"/>
      <c r="FR98" s="89"/>
      <c r="FS98" s="89"/>
      <c r="FT98" s="89"/>
      <c r="FU98" s="89"/>
      <c r="FV98" s="89"/>
      <c r="FW98" s="89"/>
      <c r="FX98" s="89"/>
      <c r="FY98" s="89"/>
      <c r="FZ98" s="89"/>
      <c r="GA98" s="89"/>
      <c r="GB98" s="89"/>
      <c r="GC98" s="89"/>
      <c r="GD98" s="89"/>
      <c r="GE98" s="89"/>
      <c r="GF98" s="89"/>
      <c r="GG98" s="89"/>
      <c r="GH98" s="89"/>
      <c r="GI98" s="89"/>
      <c r="GJ98" s="89"/>
      <c r="GK98" s="89"/>
      <c r="GL98" s="89"/>
      <c r="GM98" s="89"/>
      <c r="GN98" s="89"/>
      <c r="GO98" s="89"/>
      <c r="GP98" s="89"/>
      <c r="GQ98" s="89"/>
      <c r="GR98" s="89"/>
      <c r="GS98" s="89"/>
      <c r="GT98" s="89"/>
      <c r="GU98" s="89"/>
      <c r="GV98" s="89"/>
      <c r="GW98" s="89"/>
      <c r="GX98" s="89"/>
      <c r="GY98" s="89"/>
      <c r="GZ98" s="89"/>
      <c r="HA98" s="89"/>
      <c r="HB98" s="89"/>
      <c r="HC98" s="89"/>
      <c r="HD98" s="89"/>
      <c r="HE98" s="89"/>
      <c r="HF98" s="89"/>
      <c r="HG98" s="89"/>
      <c r="HH98" s="89"/>
      <c r="HI98" s="89"/>
      <c r="HJ98" s="89"/>
      <c r="HK98" s="89"/>
      <c r="HL98" s="89"/>
      <c r="HM98" s="89"/>
      <c r="HN98" s="89"/>
      <c r="HO98" s="89"/>
      <c r="HP98" s="89"/>
      <c r="HQ98" s="89"/>
      <c r="HR98" s="89"/>
      <c r="HS98" s="89"/>
      <c r="HT98" s="89"/>
      <c r="HU98" s="89"/>
      <c r="HV98" s="89"/>
      <c r="HW98" s="89"/>
      <c r="HX98" s="89"/>
      <c r="HY98" s="89"/>
      <c r="HZ98" s="89"/>
      <c r="IA98" s="89"/>
      <c r="IB98" s="89"/>
      <c r="IC98" s="89"/>
      <c r="ID98" s="89"/>
      <c r="IE98" s="89"/>
      <c r="IF98" s="89"/>
      <c r="IG98" s="89"/>
      <c r="IH98" s="89"/>
      <c r="II98" s="89"/>
      <c r="IJ98" s="89"/>
      <c r="IK98" s="89"/>
      <c r="IL98" s="89"/>
      <c r="IM98" s="89"/>
      <c r="IN98" s="89"/>
      <c r="IO98" s="89"/>
      <c r="IP98" s="89"/>
      <c r="IQ98" s="89"/>
      <c r="IR98" s="89"/>
      <c r="IS98" s="89"/>
      <c r="IT98" s="89"/>
      <c r="IU98" s="89"/>
      <c r="IV98" s="89"/>
      <c r="IW98" s="89"/>
    </row>
    <row r="99" customFormat="false" ht="12" hidden="false" customHeight="false" outlineLevel="0" collapsed="false">
      <c r="A99" s="89"/>
      <c r="B99" s="77"/>
      <c r="C99" s="77"/>
      <c r="D99" s="136"/>
      <c r="E99" s="79"/>
      <c r="F99" s="77"/>
      <c r="H99" s="89"/>
      <c r="I99" s="75"/>
      <c r="J99" s="75"/>
      <c r="K99" s="75"/>
      <c r="L99" s="75"/>
      <c r="M99" s="75"/>
      <c r="N99" s="251"/>
      <c r="O99" s="89"/>
      <c r="P99" s="89"/>
      <c r="Q99" s="89"/>
      <c r="R99" s="283"/>
      <c r="S99" s="283"/>
      <c r="T99" s="283"/>
      <c r="U99" s="283"/>
      <c r="V99" s="283"/>
      <c r="W99" s="283"/>
      <c r="X99" s="283"/>
      <c r="Y99" s="283"/>
      <c r="Z99" s="283"/>
      <c r="AA99" s="283"/>
      <c r="AB99" s="283"/>
      <c r="AC99" s="283"/>
      <c r="AD99" s="283"/>
      <c r="AE99" s="283"/>
      <c r="AF99" s="283"/>
      <c r="AG99" s="283"/>
      <c r="AH99" s="283"/>
      <c r="AI99" s="283"/>
      <c r="AJ99" s="283"/>
      <c r="AK99" s="283"/>
      <c r="AL99" s="283"/>
      <c r="AM99" s="283"/>
      <c r="AN99" s="283"/>
      <c r="AO99" s="283"/>
      <c r="AP99" s="283"/>
      <c r="AQ99" s="283"/>
      <c r="AR99" s="283"/>
      <c r="AS99" s="283"/>
      <c r="AT99" s="283"/>
      <c r="AU99" s="283"/>
      <c r="AV99" s="283"/>
      <c r="AW99" s="283"/>
      <c r="AX99" s="283"/>
      <c r="AY99" s="283"/>
      <c r="AZ99" s="283"/>
      <c r="BA99" s="283"/>
      <c r="BB99" s="283"/>
      <c r="BC99" s="283"/>
      <c r="BD99" s="283"/>
      <c r="BE99" s="283"/>
      <c r="BF99" s="283"/>
      <c r="BG99" s="283"/>
      <c r="BH99" s="283"/>
      <c r="BI99" s="283"/>
      <c r="BJ99" s="283"/>
      <c r="BK99" s="283"/>
      <c r="BL99" s="283"/>
      <c r="BM99" s="283"/>
      <c r="BN99" s="283"/>
      <c r="BO99" s="283"/>
      <c r="BP99" s="283"/>
      <c r="BQ99" s="283"/>
      <c r="BR99" s="283"/>
      <c r="BS99" s="283"/>
      <c r="BT99" s="283"/>
      <c r="BU99" s="283"/>
      <c r="BV99" s="283"/>
      <c r="BW99" s="283"/>
      <c r="BX99" s="283"/>
      <c r="BY99" s="283"/>
      <c r="BZ99" s="283"/>
      <c r="CA99" s="283"/>
      <c r="CB99" s="283"/>
      <c r="CC99" s="283"/>
      <c r="CD99" s="283"/>
      <c r="CE99" s="283"/>
      <c r="CF99" s="283"/>
      <c r="CG99" s="283"/>
      <c r="CH99" s="283"/>
      <c r="CI99" s="283"/>
      <c r="CJ99" s="283"/>
      <c r="CK99" s="283"/>
      <c r="CL99" s="283"/>
      <c r="CM99" s="283"/>
      <c r="CN99" s="283"/>
      <c r="CO99" s="283"/>
      <c r="CP99" s="283"/>
      <c r="CQ99" s="283"/>
      <c r="CR99" s="283"/>
      <c r="CS99" s="283"/>
      <c r="CT99" s="283"/>
      <c r="CU99" s="283"/>
      <c r="CV99" s="283"/>
      <c r="CW99" s="283"/>
      <c r="CX99" s="283"/>
      <c r="CY99" s="283"/>
      <c r="CZ99" s="283"/>
      <c r="DA99" s="283"/>
      <c r="DB99" s="283"/>
      <c r="DC99" s="283"/>
      <c r="DD99" s="283"/>
      <c r="DE99" s="283"/>
      <c r="DF99" s="283"/>
      <c r="DG99" s="283"/>
      <c r="DH99" s="283"/>
      <c r="DI99" s="283"/>
      <c r="DJ99" s="283"/>
      <c r="DK99" s="283"/>
      <c r="DL99" s="283"/>
      <c r="DM99" s="283"/>
      <c r="DN99" s="283"/>
      <c r="DO99" s="283"/>
      <c r="DP99" s="283"/>
      <c r="DQ99" s="283"/>
      <c r="DR99" s="283"/>
      <c r="DS99" s="283"/>
      <c r="DT99" s="283"/>
      <c r="DU99" s="283"/>
      <c r="DV99" s="283"/>
      <c r="DW99" s="283"/>
      <c r="DX99" s="283"/>
      <c r="DY99" s="283"/>
      <c r="DZ99" s="283"/>
      <c r="EA99" s="283"/>
      <c r="EB99" s="283"/>
      <c r="EC99" s="283"/>
      <c r="ED99" s="283"/>
      <c r="EE99" s="283"/>
      <c r="EF99" s="283"/>
      <c r="EG99" s="283"/>
      <c r="EH99" s="283"/>
      <c r="EI99" s="283"/>
      <c r="EJ99" s="283"/>
      <c r="EK99" s="283"/>
      <c r="EL99" s="283"/>
      <c r="EM99" s="283"/>
      <c r="EN99" s="283"/>
      <c r="EO99" s="283"/>
      <c r="EP99" s="283"/>
      <c r="EQ99" s="283"/>
      <c r="ER99" s="283"/>
      <c r="ES99" s="283"/>
      <c r="ET99" s="283"/>
      <c r="EU99" s="283"/>
      <c r="EV99" s="283"/>
      <c r="EW99" s="283"/>
      <c r="EX99" s="283"/>
      <c r="EY99" s="283"/>
      <c r="EZ99" s="283"/>
      <c r="FA99" s="283"/>
      <c r="FB99" s="283"/>
      <c r="FC99" s="283"/>
      <c r="FD99" s="283"/>
      <c r="FE99" s="283"/>
      <c r="FF99" s="283"/>
      <c r="FG99" s="283"/>
      <c r="FH99" s="283"/>
      <c r="FI99" s="283"/>
      <c r="FJ99" s="283"/>
      <c r="FK99" s="283"/>
      <c r="FL99" s="283"/>
      <c r="FM99" s="283"/>
      <c r="FN99" s="283"/>
      <c r="FO99" s="283"/>
      <c r="FP99" s="283"/>
      <c r="FQ99" s="283"/>
      <c r="FR99" s="283"/>
      <c r="FS99" s="283"/>
      <c r="FT99" s="283"/>
      <c r="FU99" s="283"/>
      <c r="FV99" s="283"/>
      <c r="FW99" s="283"/>
      <c r="FX99" s="283"/>
      <c r="FY99" s="283"/>
      <c r="FZ99" s="283"/>
      <c r="GA99" s="283"/>
      <c r="GB99" s="283"/>
      <c r="GC99" s="283"/>
      <c r="GD99" s="283"/>
      <c r="GE99" s="283"/>
      <c r="GF99" s="283"/>
      <c r="GG99" s="283"/>
      <c r="GH99" s="283"/>
      <c r="GI99" s="283"/>
      <c r="GJ99" s="283"/>
      <c r="GK99" s="283"/>
      <c r="GL99" s="283"/>
      <c r="GM99" s="283"/>
      <c r="GN99" s="283"/>
      <c r="GO99" s="283"/>
      <c r="GP99" s="283"/>
      <c r="GQ99" s="283"/>
      <c r="GR99" s="283"/>
      <c r="GS99" s="283"/>
      <c r="GT99" s="283"/>
      <c r="GU99" s="283"/>
      <c r="GV99" s="283"/>
      <c r="GW99" s="283"/>
      <c r="GX99" s="283"/>
      <c r="GY99" s="283"/>
      <c r="GZ99" s="283"/>
      <c r="HA99" s="283"/>
      <c r="HB99" s="283"/>
      <c r="HC99" s="283"/>
      <c r="HD99" s="283"/>
      <c r="HE99" s="283"/>
      <c r="HF99" s="283"/>
      <c r="HG99" s="283"/>
      <c r="HH99" s="283"/>
      <c r="HI99" s="283"/>
      <c r="HJ99" s="283"/>
      <c r="HK99" s="283"/>
      <c r="HL99" s="283"/>
      <c r="HM99" s="283"/>
      <c r="HN99" s="283"/>
      <c r="HO99" s="283"/>
      <c r="HP99" s="283"/>
      <c r="HQ99" s="283"/>
      <c r="HR99" s="283"/>
      <c r="HS99" s="283"/>
      <c r="HT99" s="283"/>
      <c r="HU99" s="283"/>
      <c r="HV99" s="283"/>
      <c r="HW99" s="283"/>
      <c r="HX99" s="283"/>
      <c r="HY99" s="283"/>
      <c r="HZ99" s="283"/>
      <c r="IA99" s="283"/>
      <c r="IB99" s="283"/>
      <c r="IC99" s="283"/>
      <c r="ID99" s="283"/>
      <c r="IE99" s="283"/>
      <c r="IF99" s="283"/>
      <c r="IG99" s="283"/>
      <c r="IH99" s="283"/>
      <c r="II99" s="283"/>
      <c r="IJ99" s="283"/>
      <c r="IK99" s="283"/>
      <c r="IL99" s="283"/>
      <c r="IM99" s="283"/>
      <c r="IN99" s="283"/>
      <c r="IO99" s="283"/>
      <c r="IP99" s="283"/>
      <c r="IQ99" s="283"/>
      <c r="IR99" s="283"/>
      <c r="IS99" s="283"/>
      <c r="IT99" s="283"/>
      <c r="IU99" s="283"/>
      <c r="IV99" s="283"/>
      <c r="IW99" s="283"/>
    </row>
    <row r="100" customFormat="false" ht="12" hidden="false" customHeight="false" outlineLevel="0" collapsed="false">
      <c r="A100" s="89"/>
      <c r="B100" s="77"/>
      <c r="C100" s="77"/>
      <c r="D100" s="136"/>
      <c r="E100" s="79"/>
      <c r="F100" s="77"/>
      <c r="H100" s="89"/>
      <c r="I100" s="75"/>
      <c r="J100" s="75"/>
      <c r="K100" s="75"/>
      <c r="L100" s="75"/>
      <c r="M100" s="75"/>
      <c r="N100" s="251"/>
      <c r="O100" s="89"/>
      <c r="P100" s="89"/>
      <c r="Q100" s="89"/>
      <c r="R100" s="283"/>
      <c r="S100" s="283"/>
      <c r="T100" s="283"/>
      <c r="U100" s="283"/>
      <c r="V100" s="283"/>
      <c r="W100" s="283"/>
      <c r="X100" s="283"/>
      <c r="Y100" s="283"/>
      <c r="Z100" s="283"/>
      <c r="AA100" s="283"/>
      <c r="AB100" s="283"/>
      <c r="AC100" s="283"/>
      <c r="AD100" s="283"/>
      <c r="AE100" s="283"/>
      <c r="AF100" s="283"/>
      <c r="AG100" s="283"/>
      <c r="AH100" s="283"/>
      <c r="AI100" s="283"/>
      <c r="AJ100" s="283"/>
      <c r="AK100" s="283"/>
      <c r="AL100" s="283"/>
      <c r="AM100" s="283"/>
      <c r="AN100" s="283"/>
      <c r="AO100" s="283"/>
      <c r="AP100" s="283"/>
      <c r="AQ100" s="283"/>
      <c r="AR100" s="283"/>
      <c r="AS100" s="283"/>
      <c r="AT100" s="283"/>
      <c r="AU100" s="283"/>
      <c r="AV100" s="283"/>
      <c r="AW100" s="283"/>
      <c r="AX100" s="283"/>
      <c r="AY100" s="283"/>
      <c r="AZ100" s="283"/>
      <c r="BA100" s="283"/>
      <c r="BB100" s="283"/>
      <c r="BC100" s="283"/>
      <c r="BD100" s="283"/>
      <c r="BE100" s="283"/>
      <c r="BF100" s="283"/>
      <c r="BG100" s="283"/>
      <c r="BH100" s="283"/>
      <c r="BI100" s="283"/>
      <c r="BJ100" s="283"/>
      <c r="BK100" s="283"/>
      <c r="BL100" s="283"/>
      <c r="BM100" s="283"/>
      <c r="BN100" s="283"/>
      <c r="BO100" s="283"/>
      <c r="BP100" s="283"/>
      <c r="BQ100" s="283"/>
      <c r="BR100" s="283"/>
      <c r="BS100" s="283"/>
      <c r="BT100" s="283"/>
      <c r="BU100" s="283"/>
      <c r="BV100" s="283"/>
      <c r="BW100" s="283"/>
      <c r="BX100" s="283"/>
      <c r="BY100" s="283"/>
      <c r="BZ100" s="283"/>
      <c r="CA100" s="283"/>
      <c r="CB100" s="283"/>
      <c r="CC100" s="283"/>
      <c r="CD100" s="283"/>
      <c r="CE100" s="283"/>
      <c r="CF100" s="283"/>
      <c r="CG100" s="283"/>
      <c r="CH100" s="283"/>
      <c r="CI100" s="283"/>
      <c r="CJ100" s="283"/>
      <c r="CK100" s="283"/>
      <c r="CL100" s="283"/>
      <c r="CM100" s="283"/>
      <c r="CN100" s="283"/>
      <c r="CO100" s="283"/>
      <c r="CP100" s="283"/>
      <c r="CQ100" s="283"/>
      <c r="CR100" s="283"/>
      <c r="CS100" s="283"/>
      <c r="CT100" s="283"/>
      <c r="CU100" s="283"/>
      <c r="CV100" s="283"/>
      <c r="CW100" s="283"/>
      <c r="CX100" s="283"/>
      <c r="CY100" s="283"/>
      <c r="CZ100" s="283"/>
      <c r="DA100" s="283"/>
      <c r="DB100" s="283"/>
      <c r="DC100" s="283"/>
      <c r="DD100" s="283"/>
      <c r="DE100" s="283"/>
      <c r="DF100" s="283"/>
      <c r="DG100" s="283"/>
      <c r="DH100" s="283"/>
      <c r="DI100" s="283"/>
      <c r="DJ100" s="283"/>
      <c r="DK100" s="283"/>
      <c r="DL100" s="283"/>
      <c r="DM100" s="283"/>
      <c r="DN100" s="283"/>
      <c r="DO100" s="283"/>
      <c r="DP100" s="283"/>
      <c r="DQ100" s="283"/>
      <c r="DR100" s="283"/>
      <c r="DS100" s="283"/>
      <c r="DT100" s="283"/>
      <c r="DU100" s="283"/>
      <c r="DV100" s="283"/>
      <c r="DW100" s="283"/>
      <c r="DX100" s="283"/>
      <c r="DY100" s="283"/>
      <c r="DZ100" s="283"/>
      <c r="EA100" s="283"/>
      <c r="EB100" s="283"/>
      <c r="EC100" s="283"/>
      <c r="ED100" s="283"/>
      <c r="EE100" s="283"/>
      <c r="EF100" s="283"/>
      <c r="EG100" s="283"/>
      <c r="EH100" s="283"/>
      <c r="EI100" s="283"/>
      <c r="EJ100" s="283"/>
      <c r="EK100" s="283"/>
      <c r="EL100" s="283"/>
      <c r="EM100" s="283"/>
      <c r="EN100" s="283"/>
      <c r="EO100" s="283"/>
      <c r="EP100" s="283"/>
      <c r="EQ100" s="283"/>
      <c r="ER100" s="283"/>
      <c r="ES100" s="283"/>
      <c r="ET100" s="283"/>
      <c r="EU100" s="283"/>
      <c r="EV100" s="283"/>
      <c r="EW100" s="283"/>
      <c r="EX100" s="283"/>
      <c r="EY100" s="283"/>
      <c r="EZ100" s="283"/>
      <c r="FA100" s="283"/>
      <c r="FB100" s="283"/>
      <c r="FC100" s="283"/>
      <c r="FD100" s="283"/>
      <c r="FE100" s="283"/>
      <c r="FF100" s="283"/>
      <c r="FG100" s="283"/>
      <c r="FH100" s="283"/>
      <c r="FI100" s="283"/>
      <c r="FJ100" s="283"/>
      <c r="FK100" s="283"/>
      <c r="FL100" s="283"/>
      <c r="FM100" s="283"/>
      <c r="FN100" s="283"/>
      <c r="FO100" s="283"/>
      <c r="FP100" s="283"/>
      <c r="FQ100" s="283"/>
      <c r="FR100" s="283"/>
      <c r="FS100" s="283"/>
      <c r="FT100" s="283"/>
      <c r="FU100" s="283"/>
      <c r="FV100" s="283"/>
      <c r="FW100" s="283"/>
      <c r="FX100" s="283"/>
      <c r="FY100" s="283"/>
      <c r="FZ100" s="283"/>
      <c r="GA100" s="283"/>
      <c r="GB100" s="283"/>
      <c r="GC100" s="283"/>
      <c r="GD100" s="283"/>
      <c r="GE100" s="283"/>
      <c r="GF100" s="283"/>
      <c r="GG100" s="283"/>
      <c r="GH100" s="283"/>
      <c r="GI100" s="283"/>
      <c r="GJ100" s="283"/>
      <c r="GK100" s="283"/>
      <c r="GL100" s="283"/>
      <c r="GM100" s="283"/>
      <c r="GN100" s="283"/>
      <c r="GO100" s="283"/>
      <c r="GP100" s="283"/>
      <c r="GQ100" s="283"/>
      <c r="GR100" s="283"/>
      <c r="GS100" s="283"/>
      <c r="GT100" s="283"/>
      <c r="GU100" s="283"/>
      <c r="GV100" s="283"/>
      <c r="GW100" s="283"/>
      <c r="GX100" s="283"/>
      <c r="GY100" s="283"/>
      <c r="GZ100" s="283"/>
      <c r="HA100" s="283"/>
      <c r="HB100" s="283"/>
      <c r="HC100" s="283"/>
      <c r="HD100" s="283"/>
      <c r="HE100" s="283"/>
      <c r="HF100" s="283"/>
      <c r="HG100" s="283"/>
      <c r="HH100" s="283"/>
      <c r="HI100" s="283"/>
      <c r="HJ100" s="283"/>
      <c r="HK100" s="283"/>
      <c r="HL100" s="283"/>
      <c r="HM100" s="283"/>
      <c r="HN100" s="283"/>
      <c r="HO100" s="283"/>
      <c r="HP100" s="283"/>
      <c r="HQ100" s="283"/>
      <c r="HR100" s="283"/>
      <c r="HS100" s="283"/>
      <c r="HT100" s="283"/>
      <c r="HU100" s="283"/>
      <c r="HV100" s="283"/>
      <c r="HW100" s="283"/>
      <c r="HX100" s="283"/>
      <c r="HY100" s="283"/>
      <c r="HZ100" s="283"/>
      <c r="IA100" s="283"/>
      <c r="IB100" s="283"/>
      <c r="IC100" s="283"/>
      <c r="ID100" s="283"/>
      <c r="IE100" s="283"/>
      <c r="IF100" s="283"/>
      <c r="IG100" s="283"/>
      <c r="IH100" s="283"/>
      <c r="II100" s="283"/>
      <c r="IJ100" s="283"/>
      <c r="IK100" s="283"/>
      <c r="IL100" s="283"/>
      <c r="IM100" s="283"/>
      <c r="IN100" s="283"/>
      <c r="IO100" s="283"/>
      <c r="IP100" s="283"/>
      <c r="IQ100" s="283"/>
      <c r="IR100" s="283"/>
      <c r="IS100" s="283"/>
      <c r="IT100" s="283"/>
      <c r="IU100" s="283"/>
      <c r="IV100" s="283"/>
      <c r="IW100" s="283"/>
    </row>
    <row r="101" customFormat="false" ht="12" hidden="false" customHeight="false" outlineLevel="0" collapsed="false">
      <c r="A101" s="89"/>
      <c r="B101" s="77"/>
      <c r="C101" s="77"/>
      <c r="D101" s="136"/>
      <c r="E101" s="79"/>
      <c r="F101" s="77"/>
      <c r="H101" s="89"/>
      <c r="I101" s="75"/>
      <c r="J101" s="75"/>
      <c r="K101" s="75"/>
      <c r="L101" s="75"/>
      <c r="M101" s="75"/>
      <c r="N101" s="251"/>
      <c r="O101" s="89"/>
      <c r="P101" s="89"/>
      <c r="Q101" s="89"/>
      <c r="R101" s="283"/>
      <c r="S101" s="283"/>
      <c r="T101" s="283"/>
      <c r="U101" s="283"/>
      <c r="V101" s="283"/>
      <c r="W101" s="283"/>
      <c r="X101" s="283"/>
      <c r="Y101" s="283"/>
      <c r="Z101" s="283"/>
      <c r="AA101" s="283"/>
      <c r="AB101" s="283"/>
      <c r="AC101" s="283"/>
      <c r="AD101" s="283"/>
      <c r="AE101" s="283"/>
      <c r="AF101" s="283"/>
      <c r="AG101" s="283"/>
      <c r="AH101" s="283"/>
      <c r="AI101" s="283"/>
      <c r="AJ101" s="283"/>
      <c r="AK101" s="283"/>
      <c r="AL101" s="283"/>
      <c r="AM101" s="283"/>
      <c r="AN101" s="283"/>
      <c r="AO101" s="283"/>
      <c r="AP101" s="283"/>
      <c r="AQ101" s="283"/>
      <c r="AR101" s="283"/>
      <c r="AS101" s="283"/>
      <c r="AT101" s="283"/>
      <c r="AU101" s="283"/>
      <c r="AV101" s="283"/>
      <c r="AW101" s="283"/>
      <c r="AX101" s="283"/>
      <c r="AY101" s="283"/>
      <c r="AZ101" s="283"/>
      <c r="BA101" s="283"/>
      <c r="BB101" s="283"/>
      <c r="BC101" s="283"/>
      <c r="BD101" s="283"/>
      <c r="BE101" s="283"/>
      <c r="BF101" s="283"/>
      <c r="BG101" s="283"/>
      <c r="BH101" s="283"/>
      <c r="BI101" s="283"/>
      <c r="BJ101" s="283"/>
      <c r="BK101" s="283"/>
      <c r="BL101" s="283"/>
      <c r="BM101" s="283"/>
      <c r="BN101" s="283"/>
      <c r="BO101" s="283"/>
      <c r="BP101" s="283"/>
      <c r="BQ101" s="283"/>
      <c r="BR101" s="283"/>
      <c r="BS101" s="283"/>
      <c r="BT101" s="283"/>
      <c r="BU101" s="283"/>
      <c r="BV101" s="283"/>
      <c r="BW101" s="283"/>
      <c r="BX101" s="283"/>
      <c r="BY101" s="283"/>
      <c r="BZ101" s="283"/>
      <c r="CA101" s="283"/>
      <c r="CB101" s="283"/>
      <c r="CC101" s="283"/>
      <c r="CD101" s="283"/>
      <c r="CE101" s="283"/>
      <c r="CF101" s="283"/>
      <c r="CG101" s="283"/>
      <c r="CH101" s="283"/>
      <c r="CI101" s="283"/>
      <c r="CJ101" s="283"/>
      <c r="CK101" s="283"/>
      <c r="CL101" s="283"/>
      <c r="CM101" s="283"/>
      <c r="CN101" s="283"/>
      <c r="CO101" s="283"/>
      <c r="CP101" s="283"/>
      <c r="CQ101" s="283"/>
      <c r="CR101" s="283"/>
      <c r="CS101" s="283"/>
      <c r="CT101" s="283"/>
      <c r="CU101" s="283"/>
      <c r="CV101" s="283"/>
      <c r="CW101" s="283"/>
      <c r="CX101" s="283"/>
      <c r="CY101" s="283"/>
      <c r="CZ101" s="283"/>
      <c r="DA101" s="283"/>
      <c r="DB101" s="283"/>
      <c r="DC101" s="283"/>
      <c r="DD101" s="283"/>
      <c r="DE101" s="283"/>
      <c r="DF101" s="283"/>
      <c r="DG101" s="283"/>
      <c r="DH101" s="283"/>
      <c r="DI101" s="283"/>
      <c r="DJ101" s="283"/>
      <c r="DK101" s="283"/>
      <c r="DL101" s="283"/>
      <c r="DM101" s="283"/>
      <c r="DN101" s="283"/>
      <c r="DO101" s="283"/>
      <c r="DP101" s="283"/>
      <c r="DQ101" s="283"/>
      <c r="DR101" s="283"/>
      <c r="DS101" s="283"/>
      <c r="DT101" s="283"/>
      <c r="DU101" s="283"/>
      <c r="DV101" s="283"/>
      <c r="DW101" s="283"/>
      <c r="DX101" s="283"/>
      <c r="DY101" s="283"/>
      <c r="DZ101" s="283"/>
      <c r="EA101" s="283"/>
      <c r="EB101" s="283"/>
      <c r="EC101" s="283"/>
      <c r="ED101" s="283"/>
      <c r="EE101" s="283"/>
      <c r="EF101" s="283"/>
      <c r="EG101" s="283"/>
      <c r="EH101" s="283"/>
      <c r="EI101" s="283"/>
      <c r="EJ101" s="283"/>
      <c r="EK101" s="283"/>
      <c r="EL101" s="283"/>
      <c r="EM101" s="283"/>
      <c r="EN101" s="283"/>
      <c r="EO101" s="283"/>
      <c r="EP101" s="283"/>
      <c r="EQ101" s="283"/>
      <c r="ER101" s="283"/>
      <c r="ES101" s="283"/>
      <c r="ET101" s="283"/>
      <c r="EU101" s="283"/>
      <c r="EV101" s="283"/>
      <c r="EW101" s="283"/>
      <c r="EX101" s="283"/>
      <c r="EY101" s="283"/>
      <c r="EZ101" s="283"/>
      <c r="FA101" s="283"/>
      <c r="FB101" s="283"/>
      <c r="FC101" s="283"/>
      <c r="FD101" s="283"/>
      <c r="FE101" s="283"/>
      <c r="FF101" s="283"/>
      <c r="FG101" s="283"/>
      <c r="FH101" s="283"/>
      <c r="FI101" s="283"/>
      <c r="FJ101" s="283"/>
      <c r="FK101" s="283"/>
      <c r="FL101" s="283"/>
      <c r="FM101" s="283"/>
      <c r="FN101" s="283"/>
      <c r="FO101" s="283"/>
      <c r="FP101" s="283"/>
      <c r="FQ101" s="283"/>
      <c r="FR101" s="283"/>
      <c r="FS101" s="283"/>
      <c r="FT101" s="283"/>
      <c r="FU101" s="283"/>
      <c r="FV101" s="283"/>
      <c r="FW101" s="283"/>
      <c r="FX101" s="283"/>
      <c r="FY101" s="283"/>
      <c r="FZ101" s="283"/>
      <c r="GA101" s="283"/>
      <c r="GB101" s="283"/>
      <c r="GC101" s="283"/>
      <c r="GD101" s="283"/>
      <c r="GE101" s="283"/>
      <c r="GF101" s="283"/>
      <c r="GG101" s="283"/>
      <c r="GH101" s="283"/>
      <c r="GI101" s="283"/>
      <c r="GJ101" s="283"/>
      <c r="GK101" s="283"/>
      <c r="GL101" s="283"/>
      <c r="GM101" s="283"/>
      <c r="GN101" s="283"/>
      <c r="GO101" s="283"/>
      <c r="GP101" s="283"/>
      <c r="GQ101" s="283"/>
      <c r="GR101" s="283"/>
      <c r="GS101" s="283"/>
      <c r="GT101" s="283"/>
      <c r="GU101" s="283"/>
      <c r="GV101" s="283"/>
      <c r="GW101" s="283"/>
      <c r="GX101" s="283"/>
      <c r="GY101" s="283"/>
      <c r="GZ101" s="283"/>
      <c r="HA101" s="283"/>
      <c r="HB101" s="283"/>
      <c r="HC101" s="283"/>
      <c r="HD101" s="283"/>
      <c r="HE101" s="283"/>
      <c r="HF101" s="283"/>
      <c r="HG101" s="283"/>
      <c r="HH101" s="283"/>
      <c r="HI101" s="283"/>
      <c r="HJ101" s="283"/>
      <c r="HK101" s="283"/>
      <c r="HL101" s="283"/>
      <c r="HM101" s="283"/>
      <c r="HN101" s="283"/>
      <c r="HO101" s="283"/>
      <c r="HP101" s="283"/>
      <c r="HQ101" s="283"/>
      <c r="HR101" s="283"/>
      <c r="HS101" s="283"/>
      <c r="HT101" s="283"/>
      <c r="HU101" s="283"/>
      <c r="HV101" s="283"/>
      <c r="HW101" s="283"/>
      <c r="HX101" s="283"/>
      <c r="HY101" s="283"/>
      <c r="HZ101" s="283"/>
      <c r="IA101" s="283"/>
      <c r="IB101" s="283"/>
      <c r="IC101" s="283"/>
      <c r="ID101" s="283"/>
      <c r="IE101" s="283"/>
      <c r="IF101" s="283"/>
      <c r="IG101" s="283"/>
      <c r="IH101" s="283"/>
      <c r="II101" s="283"/>
      <c r="IJ101" s="283"/>
      <c r="IK101" s="283"/>
      <c r="IL101" s="283"/>
      <c r="IM101" s="283"/>
      <c r="IN101" s="283"/>
      <c r="IO101" s="283"/>
      <c r="IP101" s="283"/>
      <c r="IQ101" s="283"/>
      <c r="IR101" s="283"/>
      <c r="IS101" s="283"/>
      <c r="IT101" s="283"/>
      <c r="IU101" s="283"/>
      <c r="IV101" s="283"/>
      <c r="IW101" s="283"/>
    </row>
    <row r="102" customFormat="false" ht="12" hidden="false" customHeight="false" outlineLevel="0" collapsed="false">
      <c r="A102" s="89"/>
      <c r="B102" s="77"/>
      <c r="C102" s="77"/>
      <c r="D102" s="136"/>
      <c r="E102" s="79"/>
      <c r="F102" s="77"/>
      <c r="H102" s="89"/>
      <c r="I102" s="75"/>
      <c r="J102" s="75"/>
      <c r="K102" s="75"/>
      <c r="L102" s="75"/>
      <c r="M102" s="75"/>
      <c r="N102" s="251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  <c r="BI102" s="89"/>
      <c r="BJ102" s="89"/>
      <c r="BK102" s="89"/>
      <c r="BL102" s="89"/>
      <c r="BM102" s="89"/>
      <c r="BN102" s="89"/>
      <c r="BO102" s="89"/>
      <c r="BP102" s="89"/>
      <c r="BQ102" s="89"/>
      <c r="BR102" s="89"/>
      <c r="BS102" s="89"/>
      <c r="BT102" s="89"/>
      <c r="BU102" s="89"/>
      <c r="BV102" s="89"/>
      <c r="BW102" s="89"/>
      <c r="BX102" s="89"/>
      <c r="BY102" s="89"/>
      <c r="BZ102" s="89"/>
      <c r="CA102" s="89"/>
      <c r="CB102" s="89"/>
      <c r="CC102" s="89"/>
      <c r="CD102" s="89"/>
      <c r="CE102" s="89"/>
      <c r="CF102" s="89"/>
      <c r="CG102" s="89"/>
      <c r="CH102" s="89"/>
      <c r="CI102" s="89"/>
      <c r="CJ102" s="89"/>
      <c r="CK102" s="89"/>
      <c r="CL102" s="89"/>
      <c r="CM102" s="89"/>
      <c r="CN102" s="89"/>
      <c r="CO102" s="89"/>
      <c r="CP102" s="89"/>
      <c r="CQ102" s="89"/>
      <c r="CR102" s="89"/>
      <c r="CS102" s="89"/>
      <c r="CT102" s="89"/>
      <c r="CU102" s="89"/>
      <c r="CV102" s="89"/>
      <c r="CW102" s="89"/>
      <c r="CX102" s="89"/>
      <c r="CY102" s="89"/>
      <c r="CZ102" s="89"/>
      <c r="DA102" s="89"/>
      <c r="DB102" s="89"/>
      <c r="DC102" s="89"/>
      <c r="DD102" s="89"/>
      <c r="DE102" s="89"/>
      <c r="DF102" s="89"/>
      <c r="DG102" s="89"/>
      <c r="DH102" s="89"/>
      <c r="DI102" s="89"/>
      <c r="DJ102" s="89"/>
      <c r="DK102" s="89"/>
      <c r="DL102" s="89"/>
      <c r="DM102" s="89"/>
      <c r="DN102" s="89"/>
      <c r="DO102" s="89"/>
      <c r="DP102" s="89"/>
      <c r="DQ102" s="89"/>
      <c r="DR102" s="89"/>
      <c r="DS102" s="89"/>
      <c r="DT102" s="89"/>
      <c r="DU102" s="89"/>
      <c r="DV102" s="89"/>
      <c r="DW102" s="89"/>
      <c r="DX102" s="89"/>
      <c r="DY102" s="89"/>
      <c r="DZ102" s="89"/>
      <c r="EA102" s="89"/>
      <c r="EB102" s="89"/>
      <c r="EC102" s="89"/>
      <c r="ED102" s="89"/>
      <c r="EE102" s="89"/>
      <c r="EF102" s="89"/>
      <c r="EG102" s="89"/>
      <c r="EH102" s="89"/>
      <c r="EI102" s="89"/>
      <c r="EJ102" s="89"/>
      <c r="EK102" s="89"/>
      <c r="EL102" s="89"/>
      <c r="EM102" s="89"/>
      <c r="EN102" s="89"/>
      <c r="EO102" s="89"/>
      <c r="EP102" s="89"/>
      <c r="EQ102" s="89"/>
      <c r="ER102" s="89"/>
      <c r="ES102" s="89"/>
      <c r="ET102" s="89"/>
      <c r="EU102" s="89"/>
      <c r="EV102" s="89"/>
      <c r="EW102" s="89"/>
      <c r="EX102" s="89"/>
      <c r="EY102" s="89"/>
      <c r="EZ102" s="89"/>
      <c r="FA102" s="89"/>
      <c r="FB102" s="89"/>
      <c r="FC102" s="89"/>
      <c r="FD102" s="89"/>
      <c r="FE102" s="89"/>
      <c r="FF102" s="89"/>
      <c r="FG102" s="89"/>
      <c r="FH102" s="89"/>
      <c r="FI102" s="89"/>
      <c r="FJ102" s="89"/>
      <c r="FK102" s="89"/>
      <c r="FL102" s="89"/>
      <c r="FM102" s="89"/>
      <c r="FN102" s="89"/>
      <c r="FO102" s="89"/>
      <c r="FP102" s="89"/>
      <c r="FQ102" s="89"/>
      <c r="FR102" s="89"/>
      <c r="FS102" s="89"/>
      <c r="FT102" s="89"/>
      <c r="FU102" s="89"/>
      <c r="FV102" s="89"/>
      <c r="FW102" s="89"/>
      <c r="FX102" s="89"/>
      <c r="FY102" s="89"/>
      <c r="FZ102" s="89"/>
      <c r="GA102" s="89"/>
      <c r="GB102" s="89"/>
      <c r="GC102" s="89"/>
      <c r="GD102" s="89"/>
      <c r="GE102" s="89"/>
      <c r="GF102" s="89"/>
      <c r="GG102" s="89"/>
      <c r="GH102" s="89"/>
      <c r="GI102" s="89"/>
      <c r="GJ102" s="89"/>
      <c r="GK102" s="89"/>
      <c r="GL102" s="89"/>
      <c r="GM102" s="89"/>
      <c r="GN102" s="89"/>
      <c r="GO102" s="89"/>
      <c r="GP102" s="89"/>
      <c r="GQ102" s="89"/>
      <c r="GR102" s="89"/>
      <c r="GS102" s="89"/>
      <c r="GT102" s="89"/>
      <c r="GU102" s="89"/>
      <c r="GV102" s="89"/>
      <c r="GW102" s="89"/>
      <c r="GX102" s="89"/>
      <c r="GY102" s="89"/>
      <c r="GZ102" s="89"/>
      <c r="HA102" s="89"/>
      <c r="HB102" s="89"/>
      <c r="HC102" s="89"/>
      <c r="HD102" s="89"/>
      <c r="HE102" s="89"/>
      <c r="HF102" s="89"/>
      <c r="HG102" s="89"/>
      <c r="HH102" s="89"/>
      <c r="HI102" s="89"/>
      <c r="HJ102" s="89"/>
      <c r="HK102" s="89"/>
      <c r="HL102" s="89"/>
      <c r="HM102" s="89"/>
      <c r="HN102" s="89"/>
      <c r="HO102" s="89"/>
      <c r="HP102" s="89"/>
      <c r="HQ102" s="89"/>
      <c r="HR102" s="89"/>
      <c r="HS102" s="89"/>
      <c r="HT102" s="89"/>
      <c r="HU102" s="89"/>
      <c r="HV102" s="89"/>
      <c r="HW102" s="89"/>
      <c r="HX102" s="89"/>
      <c r="HY102" s="89"/>
      <c r="HZ102" s="89"/>
      <c r="IA102" s="89"/>
      <c r="IB102" s="89"/>
      <c r="IC102" s="89"/>
      <c r="ID102" s="89"/>
      <c r="IE102" s="89"/>
      <c r="IF102" s="89"/>
      <c r="IG102" s="89"/>
      <c r="IH102" s="89"/>
      <c r="II102" s="89"/>
      <c r="IJ102" s="89"/>
      <c r="IK102" s="89"/>
      <c r="IL102" s="89"/>
      <c r="IM102" s="89"/>
      <c r="IN102" s="89"/>
      <c r="IO102" s="89"/>
      <c r="IP102" s="89"/>
      <c r="IQ102" s="89"/>
      <c r="IR102" s="89"/>
      <c r="IS102" s="89"/>
      <c r="IT102" s="89"/>
      <c r="IU102" s="89"/>
      <c r="IV102" s="89"/>
      <c r="IW102" s="89"/>
    </row>
    <row r="103" customFormat="false" ht="12" hidden="false" customHeight="false" outlineLevel="0" collapsed="false">
      <c r="A103" s="89"/>
      <c r="B103" s="77"/>
      <c r="C103" s="77"/>
      <c r="D103" s="136"/>
      <c r="E103" s="79"/>
      <c r="F103" s="77"/>
      <c r="H103" s="89"/>
      <c r="I103" s="75"/>
      <c r="J103" s="75"/>
      <c r="K103" s="75"/>
      <c r="L103" s="75"/>
      <c r="M103" s="75"/>
      <c r="N103" s="251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9"/>
      <c r="BD103" s="89"/>
      <c r="BE103" s="89"/>
      <c r="BF103" s="89"/>
      <c r="BG103" s="89"/>
      <c r="BH103" s="89"/>
      <c r="BI103" s="89"/>
      <c r="BJ103" s="89"/>
      <c r="BK103" s="89"/>
      <c r="BL103" s="89"/>
      <c r="BM103" s="89"/>
      <c r="BN103" s="89"/>
      <c r="BO103" s="89"/>
      <c r="BP103" s="89"/>
      <c r="BQ103" s="89"/>
      <c r="BR103" s="89"/>
      <c r="BS103" s="89"/>
      <c r="BT103" s="89"/>
      <c r="BU103" s="89"/>
      <c r="BV103" s="89"/>
      <c r="BW103" s="89"/>
      <c r="BX103" s="89"/>
      <c r="BY103" s="89"/>
      <c r="BZ103" s="89"/>
      <c r="CA103" s="89"/>
      <c r="CB103" s="89"/>
      <c r="CC103" s="89"/>
      <c r="CD103" s="89"/>
      <c r="CE103" s="89"/>
      <c r="CF103" s="89"/>
      <c r="CG103" s="89"/>
      <c r="CH103" s="89"/>
      <c r="CI103" s="89"/>
      <c r="CJ103" s="89"/>
      <c r="CK103" s="89"/>
      <c r="CL103" s="89"/>
      <c r="CM103" s="89"/>
      <c r="CN103" s="89"/>
      <c r="CO103" s="89"/>
      <c r="CP103" s="89"/>
      <c r="CQ103" s="89"/>
      <c r="CR103" s="89"/>
      <c r="CS103" s="89"/>
      <c r="CT103" s="89"/>
      <c r="CU103" s="89"/>
      <c r="CV103" s="89"/>
      <c r="CW103" s="89"/>
      <c r="CX103" s="89"/>
      <c r="CY103" s="89"/>
      <c r="CZ103" s="89"/>
      <c r="DA103" s="89"/>
      <c r="DB103" s="89"/>
      <c r="DC103" s="89"/>
      <c r="DD103" s="89"/>
      <c r="DE103" s="89"/>
      <c r="DF103" s="89"/>
      <c r="DG103" s="89"/>
      <c r="DH103" s="89"/>
      <c r="DI103" s="89"/>
      <c r="DJ103" s="89"/>
      <c r="DK103" s="89"/>
      <c r="DL103" s="89"/>
      <c r="DM103" s="89"/>
      <c r="DN103" s="89"/>
      <c r="DO103" s="89"/>
      <c r="DP103" s="89"/>
      <c r="DQ103" s="89"/>
      <c r="DR103" s="89"/>
      <c r="DS103" s="89"/>
      <c r="DT103" s="89"/>
      <c r="DU103" s="89"/>
      <c r="DV103" s="89"/>
      <c r="DW103" s="89"/>
      <c r="DX103" s="89"/>
      <c r="DY103" s="89"/>
      <c r="DZ103" s="89"/>
      <c r="EA103" s="89"/>
      <c r="EB103" s="89"/>
      <c r="EC103" s="89"/>
      <c r="ED103" s="89"/>
      <c r="EE103" s="89"/>
      <c r="EF103" s="89"/>
      <c r="EG103" s="89"/>
      <c r="EH103" s="89"/>
      <c r="EI103" s="89"/>
      <c r="EJ103" s="89"/>
      <c r="EK103" s="89"/>
      <c r="EL103" s="89"/>
      <c r="EM103" s="89"/>
      <c r="EN103" s="89"/>
      <c r="EO103" s="89"/>
      <c r="EP103" s="89"/>
      <c r="EQ103" s="89"/>
      <c r="ER103" s="89"/>
      <c r="ES103" s="89"/>
      <c r="ET103" s="89"/>
      <c r="EU103" s="89"/>
      <c r="EV103" s="89"/>
      <c r="EW103" s="89"/>
      <c r="EX103" s="89"/>
      <c r="EY103" s="89"/>
      <c r="EZ103" s="89"/>
      <c r="FA103" s="89"/>
      <c r="FB103" s="89"/>
      <c r="FC103" s="89"/>
      <c r="FD103" s="89"/>
      <c r="FE103" s="89"/>
      <c r="FF103" s="89"/>
      <c r="FG103" s="89"/>
      <c r="FH103" s="89"/>
      <c r="FI103" s="89"/>
      <c r="FJ103" s="89"/>
      <c r="FK103" s="89"/>
      <c r="FL103" s="89"/>
      <c r="FM103" s="89"/>
      <c r="FN103" s="89"/>
      <c r="FO103" s="89"/>
      <c r="FP103" s="89"/>
      <c r="FQ103" s="89"/>
      <c r="FR103" s="89"/>
      <c r="FS103" s="89"/>
      <c r="FT103" s="89"/>
      <c r="FU103" s="89"/>
      <c r="FV103" s="89"/>
      <c r="FW103" s="89"/>
      <c r="FX103" s="89"/>
      <c r="FY103" s="89"/>
      <c r="FZ103" s="89"/>
      <c r="GA103" s="89"/>
      <c r="GB103" s="89"/>
      <c r="GC103" s="89"/>
      <c r="GD103" s="89"/>
      <c r="GE103" s="89"/>
      <c r="GF103" s="89"/>
      <c r="GG103" s="89"/>
      <c r="GH103" s="89"/>
      <c r="GI103" s="89"/>
      <c r="GJ103" s="89"/>
      <c r="GK103" s="89"/>
      <c r="GL103" s="89"/>
      <c r="GM103" s="89"/>
      <c r="GN103" s="89"/>
      <c r="GO103" s="89"/>
      <c r="GP103" s="89"/>
      <c r="GQ103" s="89"/>
      <c r="GR103" s="89"/>
      <c r="GS103" s="89"/>
      <c r="GT103" s="89"/>
      <c r="GU103" s="89"/>
      <c r="GV103" s="89"/>
      <c r="GW103" s="89"/>
      <c r="GX103" s="89"/>
      <c r="GY103" s="89"/>
      <c r="GZ103" s="89"/>
      <c r="HA103" s="89"/>
      <c r="HB103" s="89"/>
      <c r="HC103" s="89"/>
      <c r="HD103" s="89"/>
      <c r="HE103" s="89"/>
      <c r="HF103" s="89"/>
      <c r="HG103" s="89"/>
      <c r="HH103" s="89"/>
      <c r="HI103" s="89"/>
      <c r="HJ103" s="89"/>
      <c r="HK103" s="89"/>
      <c r="HL103" s="89"/>
      <c r="HM103" s="89"/>
      <c r="HN103" s="89"/>
      <c r="HO103" s="89"/>
      <c r="HP103" s="89"/>
      <c r="HQ103" s="89"/>
      <c r="HR103" s="89"/>
      <c r="HS103" s="89"/>
      <c r="HT103" s="89"/>
      <c r="HU103" s="89"/>
      <c r="HV103" s="89"/>
      <c r="HW103" s="89"/>
      <c r="HX103" s="89"/>
      <c r="HY103" s="89"/>
      <c r="HZ103" s="89"/>
      <c r="IA103" s="89"/>
      <c r="IB103" s="89"/>
      <c r="IC103" s="89"/>
      <c r="ID103" s="89"/>
      <c r="IE103" s="89"/>
      <c r="IF103" s="89"/>
      <c r="IG103" s="89"/>
      <c r="IH103" s="89"/>
      <c r="II103" s="89"/>
      <c r="IJ103" s="89"/>
      <c r="IK103" s="89"/>
      <c r="IL103" s="89"/>
      <c r="IM103" s="89"/>
      <c r="IN103" s="89"/>
      <c r="IO103" s="89"/>
      <c r="IP103" s="89"/>
      <c r="IQ103" s="89"/>
      <c r="IR103" s="89"/>
      <c r="IS103" s="89"/>
      <c r="IT103" s="89"/>
      <c r="IU103" s="89"/>
      <c r="IV103" s="89"/>
      <c r="IW103" s="89"/>
    </row>
    <row r="104" customFormat="false" ht="12" hidden="false" customHeight="false" outlineLevel="0" collapsed="false">
      <c r="A104" s="89"/>
      <c r="B104" s="77"/>
      <c r="C104" s="77"/>
      <c r="D104" s="136"/>
      <c r="E104" s="79"/>
      <c r="F104" s="77"/>
      <c r="H104" s="89"/>
      <c r="I104" s="75"/>
      <c r="J104" s="75"/>
      <c r="K104" s="75"/>
      <c r="L104" s="75"/>
      <c r="M104" s="75"/>
      <c r="N104" s="251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  <c r="IN104" s="89"/>
      <c r="IO104" s="89"/>
      <c r="IP104" s="89"/>
      <c r="IQ104" s="89"/>
      <c r="IR104" s="89"/>
      <c r="IS104" s="89"/>
      <c r="IT104" s="89"/>
      <c r="IU104" s="89"/>
      <c r="IV104" s="89"/>
      <c r="IW104" s="89"/>
    </row>
    <row r="105" customFormat="false" ht="12" hidden="false" customHeight="false" outlineLevel="0" collapsed="false">
      <c r="A105" s="89"/>
      <c r="B105" s="77"/>
      <c r="C105" s="77"/>
      <c r="D105" s="136"/>
      <c r="E105" s="79"/>
      <c r="F105" s="77"/>
      <c r="H105" s="89"/>
      <c r="I105" s="75"/>
      <c r="J105" s="75"/>
      <c r="K105" s="75"/>
      <c r="L105" s="75"/>
      <c r="M105" s="75"/>
      <c r="N105" s="251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  <c r="BI105" s="89"/>
      <c r="BJ105" s="89"/>
      <c r="BK105" s="89"/>
      <c r="BL105" s="89"/>
      <c r="BM105" s="89"/>
      <c r="BN105" s="89"/>
      <c r="BO105" s="89"/>
      <c r="BP105" s="89"/>
      <c r="BQ105" s="89"/>
      <c r="BR105" s="89"/>
      <c r="BS105" s="89"/>
      <c r="BT105" s="89"/>
      <c r="BU105" s="89"/>
      <c r="BV105" s="89"/>
      <c r="BW105" s="89"/>
      <c r="BX105" s="89"/>
      <c r="BY105" s="89"/>
      <c r="BZ105" s="89"/>
      <c r="CA105" s="89"/>
      <c r="CB105" s="89"/>
      <c r="CC105" s="89"/>
      <c r="CD105" s="89"/>
      <c r="CE105" s="89"/>
      <c r="CF105" s="89"/>
      <c r="CG105" s="89"/>
      <c r="CH105" s="89"/>
      <c r="CI105" s="89"/>
      <c r="CJ105" s="89"/>
      <c r="CK105" s="89"/>
      <c r="CL105" s="89"/>
      <c r="CM105" s="89"/>
      <c r="CN105" s="89"/>
      <c r="CO105" s="89"/>
      <c r="CP105" s="89"/>
      <c r="CQ105" s="89"/>
      <c r="CR105" s="89"/>
      <c r="CS105" s="89"/>
      <c r="CT105" s="89"/>
      <c r="CU105" s="89"/>
      <c r="CV105" s="89"/>
      <c r="CW105" s="89"/>
      <c r="CX105" s="89"/>
      <c r="CY105" s="89"/>
      <c r="CZ105" s="89"/>
      <c r="DA105" s="89"/>
      <c r="DB105" s="89"/>
      <c r="DC105" s="89"/>
      <c r="DD105" s="89"/>
      <c r="DE105" s="89"/>
      <c r="DF105" s="89"/>
      <c r="DG105" s="89"/>
      <c r="DH105" s="89"/>
      <c r="DI105" s="89"/>
      <c r="DJ105" s="89"/>
      <c r="DK105" s="89"/>
      <c r="DL105" s="89"/>
      <c r="DM105" s="89"/>
      <c r="DN105" s="89"/>
      <c r="DO105" s="89"/>
      <c r="DP105" s="89"/>
      <c r="DQ105" s="89"/>
      <c r="DR105" s="89"/>
      <c r="DS105" s="89"/>
      <c r="DT105" s="89"/>
      <c r="DU105" s="89"/>
      <c r="DV105" s="89"/>
      <c r="DW105" s="89"/>
      <c r="DX105" s="89"/>
      <c r="DY105" s="89"/>
      <c r="DZ105" s="89"/>
      <c r="EA105" s="89"/>
      <c r="EB105" s="89"/>
      <c r="EC105" s="89"/>
      <c r="ED105" s="89"/>
      <c r="EE105" s="89"/>
      <c r="EF105" s="89"/>
      <c r="EG105" s="89"/>
      <c r="EH105" s="89"/>
      <c r="EI105" s="89"/>
      <c r="EJ105" s="89"/>
      <c r="EK105" s="89"/>
      <c r="EL105" s="89"/>
      <c r="EM105" s="89"/>
      <c r="EN105" s="89"/>
      <c r="EO105" s="89"/>
      <c r="EP105" s="89"/>
      <c r="EQ105" s="89"/>
      <c r="ER105" s="89"/>
      <c r="ES105" s="89"/>
      <c r="ET105" s="89"/>
      <c r="EU105" s="89"/>
      <c r="EV105" s="89"/>
      <c r="EW105" s="89"/>
      <c r="EX105" s="89"/>
      <c r="EY105" s="89"/>
      <c r="EZ105" s="89"/>
      <c r="FA105" s="89"/>
      <c r="FB105" s="89"/>
      <c r="FC105" s="89"/>
      <c r="FD105" s="89"/>
      <c r="FE105" s="89"/>
      <c r="FF105" s="89"/>
      <c r="FG105" s="89"/>
      <c r="FH105" s="89"/>
      <c r="FI105" s="89"/>
      <c r="FJ105" s="89"/>
      <c r="FK105" s="89"/>
      <c r="FL105" s="89"/>
      <c r="FM105" s="89"/>
      <c r="FN105" s="89"/>
      <c r="FO105" s="89"/>
      <c r="FP105" s="89"/>
      <c r="FQ105" s="89"/>
      <c r="FR105" s="89"/>
      <c r="FS105" s="89"/>
      <c r="FT105" s="89"/>
      <c r="FU105" s="89"/>
      <c r="FV105" s="89"/>
      <c r="FW105" s="89"/>
      <c r="FX105" s="89"/>
      <c r="FY105" s="89"/>
      <c r="FZ105" s="89"/>
      <c r="GA105" s="89"/>
      <c r="GB105" s="89"/>
      <c r="GC105" s="89"/>
      <c r="GD105" s="89"/>
      <c r="GE105" s="89"/>
      <c r="GF105" s="89"/>
      <c r="GG105" s="89"/>
      <c r="GH105" s="89"/>
      <c r="GI105" s="89"/>
      <c r="GJ105" s="89"/>
      <c r="GK105" s="89"/>
      <c r="GL105" s="89"/>
      <c r="GM105" s="89"/>
      <c r="GN105" s="89"/>
      <c r="GO105" s="89"/>
      <c r="GP105" s="89"/>
      <c r="GQ105" s="89"/>
      <c r="GR105" s="89"/>
      <c r="GS105" s="89"/>
      <c r="GT105" s="89"/>
      <c r="GU105" s="89"/>
      <c r="GV105" s="89"/>
      <c r="GW105" s="89"/>
      <c r="GX105" s="89"/>
      <c r="GY105" s="89"/>
      <c r="GZ105" s="89"/>
      <c r="HA105" s="89"/>
      <c r="HB105" s="89"/>
      <c r="HC105" s="89"/>
      <c r="HD105" s="89"/>
      <c r="HE105" s="89"/>
      <c r="HF105" s="89"/>
      <c r="HG105" s="89"/>
      <c r="HH105" s="89"/>
      <c r="HI105" s="89"/>
      <c r="HJ105" s="89"/>
      <c r="HK105" s="89"/>
      <c r="HL105" s="89"/>
      <c r="HM105" s="89"/>
      <c r="HN105" s="89"/>
      <c r="HO105" s="89"/>
      <c r="HP105" s="89"/>
      <c r="HQ105" s="89"/>
      <c r="HR105" s="89"/>
      <c r="HS105" s="89"/>
      <c r="HT105" s="89"/>
      <c r="HU105" s="89"/>
      <c r="HV105" s="89"/>
      <c r="HW105" s="89"/>
      <c r="HX105" s="89"/>
      <c r="HY105" s="89"/>
      <c r="HZ105" s="89"/>
      <c r="IA105" s="89"/>
      <c r="IB105" s="89"/>
      <c r="IC105" s="89"/>
      <c r="ID105" s="89"/>
      <c r="IE105" s="89"/>
      <c r="IF105" s="89"/>
      <c r="IG105" s="89"/>
      <c r="IH105" s="89"/>
      <c r="II105" s="89"/>
      <c r="IJ105" s="89"/>
      <c r="IK105" s="89"/>
      <c r="IL105" s="89"/>
      <c r="IM105" s="89"/>
      <c r="IN105" s="89"/>
      <c r="IO105" s="89"/>
      <c r="IP105" s="89"/>
      <c r="IQ105" s="89"/>
      <c r="IR105" s="89"/>
      <c r="IS105" s="89"/>
      <c r="IT105" s="89"/>
      <c r="IU105" s="89"/>
      <c r="IV105" s="89"/>
      <c r="IW105" s="89"/>
    </row>
    <row r="106" customFormat="false" ht="12" hidden="false" customHeight="false" outlineLevel="0" collapsed="false">
      <c r="A106" s="89"/>
      <c r="B106" s="77"/>
      <c r="C106" s="77"/>
      <c r="D106" s="136"/>
      <c r="E106" s="79"/>
      <c r="F106" s="77"/>
      <c r="H106" s="89"/>
      <c r="I106" s="75"/>
      <c r="J106" s="75"/>
      <c r="K106" s="75"/>
      <c r="L106" s="75"/>
      <c r="M106" s="75"/>
      <c r="N106" s="251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  <c r="BI106" s="89"/>
      <c r="BJ106" s="89"/>
      <c r="BK106" s="89"/>
      <c r="BL106" s="89"/>
      <c r="BM106" s="89"/>
      <c r="BN106" s="89"/>
      <c r="BO106" s="89"/>
      <c r="BP106" s="89"/>
      <c r="BQ106" s="89"/>
      <c r="BR106" s="89"/>
      <c r="BS106" s="89"/>
      <c r="BT106" s="89"/>
      <c r="BU106" s="89"/>
      <c r="BV106" s="89"/>
      <c r="BW106" s="89"/>
      <c r="BX106" s="89"/>
      <c r="BY106" s="89"/>
      <c r="BZ106" s="89"/>
      <c r="CA106" s="89"/>
      <c r="CB106" s="89"/>
      <c r="CC106" s="89"/>
      <c r="CD106" s="89"/>
      <c r="CE106" s="89"/>
      <c r="CF106" s="89"/>
      <c r="CG106" s="89"/>
      <c r="CH106" s="89"/>
      <c r="CI106" s="89"/>
      <c r="CJ106" s="89"/>
      <c r="CK106" s="89"/>
      <c r="CL106" s="89"/>
      <c r="CM106" s="89"/>
      <c r="CN106" s="89"/>
      <c r="CO106" s="89"/>
      <c r="CP106" s="89"/>
      <c r="CQ106" s="89"/>
      <c r="CR106" s="89"/>
      <c r="CS106" s="89"/>
      <c r="CT106" s="89"/>
      <c r="CU106" s="89"/>
      <c r="CV106" s="89"/>
      <c r="CW106" s="89"/>
      <c r="CX106" s="89"/>
      <c r="CY106" s="89"/>
      <c r="CZ106" s="89"/>
      <c r="DA106" s="89"/>
      <c r="DB106" s="89"/>
      <c r="DC106" s="89"/>
      <c r="DD106" s="89"/>
      <c r="DE106" s="89"/>
      <c r="DF106" s="89"/>
      <c r="DG106" s="89"/>
      <c r="DH106" s="89"/>
      <c r="DI106" s="89"/>
      <c r="DJ106" s="89"/>
      <c r="DK106" s="89"/>
      <c r="DL106" s="89"/>
      <c r="DM106" s="89"/>
      <c r="DN106" s="89"/>
      <c r="DO106" s="89"/>
      <c r="DP106" s="89"/>
      <c r="DQ106" s="89"/>
      <c r="DR106" s="89"/>
      <c r="DS106" s="89"/>
      <c r="DT106" s="89"/>
      <c r="DU106" s="89"/>
      <c r="DV106" s="89"/>
      <c r="DW106" s="89"/>
      <c r="DX106" s="89"/>
      <c r="DY106" s="89"/>
      <c r="DZ106" s="89"/>
      <c r="EA106" s="89"/>
      <c r="EB106" s="89"/>
      <c r="EC106" s="89"/>
      <c r="ED106" s="89"/>
      <c r="EE106" s="89"/>
      <c r="EF106" s="89"/>
      <c r="EG106" s="89"/>
      <c r="EH106" s="89"/>
      <c r="EI106" s="89"/>
      <c r="EJ106" s="89"/>
      <c r="EK106" s="89"/>
      <c r="EL106" s="89"/>
      <c r="EM106" s="89"/>
      <c r="EN106" s="89"/>
      <c r="EO106" s="89"/>
      <c r="EP106" s="89"/>
      <c r="EQ106" s="89"/>
      <c r="ER106" s="89"/>
      <c r="ES106" s="89"/>
      <c r="ET106" s="89"/>
      <c r="EU106" s="89"/>
      <c r="EV106" s="89"/>
      <c r="EW106" s="89"/>
      <c r="EX106" s="89"/>
      <c r="EY106" s="89"/>
      <c r="EZ106" s="89"/>
      <c r="FA106" s="89"/>
      <c r="FB106" s="89"/>
      <c r="FC106" s="89"/>
      <c r="FD106" s="89"/>
      <c r="FE106" s="89"/>
      <c r="FF106" s="89"/>
      <c r="FG106" s="89"/>
      <c r="FH106" s="89"/>
      <c r="FI106" s="89"/>
      <c r="FJ106" s="89"/>
      <c r="FK106" s="89"/>
      <c r="FL106" s="89"/>
      <c r="FM106" s="89"/>
      <c r="FN106" s="89"/>
      <c r="FO106" s="89"/>
      <c r="FP106" s="89"/>
      <c r="FQ106" s="89"/>
      <c r="FR106" s="89"/>
      <c r="FS106" s="89"/>
      <c r="FT106" s="89"/>
      <c r="FU106" s="89"/>
      <c r="FV106" s="89"/>
      <c r="FW106" s="89"/>
      <c r="FX106" s="89"/>
      <c r="FY106" s="89"/>
      <c r="FZ106" s="89"/>
      <c r="GA106" s="89"/>
      <c r="GB106" s="89"/>
      <c r="GC106" s="89"/>
      <c r="GD106" s="89"/>
      <c r="GE106" s="89"/>
      <c r="GF106" s="89"/>
      <c r="GG106" s="89"/>
      <c r="GH106" s="89"/>
      <c r="GI106" s="89"/>
      <c r="GJ106" s="89"/>
      <c r="GK106" s="89"/>
      <c r="GL106" s="89"/>
      <c r="GM106" s="89"/>
      <c r="GN106" s="89"/>
      <c r="GO106" s="89"/>
      <c r="GP106" s="89"/>
      <c r="GQ106" s="89"/>
      <c r="GR106" s="89"/>
      <c r="GS106" s="89"/>
      <c r="GT106" s="89"/>
      <c r="GU106" s="89"/>
      <c r="GV106" s="89"/>
      <c r="GW106" s="89"/>
      <c r="GX106" s="89"/>
      <c r="GY106" s="89"/>
      <c r="GZ106" s="89"/>
      <c r="HA106" s="89"/>
      <c r="HB106" s="89"/>
      <c r="HC106" s="89"/>
      <c r="HD106" s="89"/>
      <c r="HE106" s="89"/>
      <c r="HF106" s="89"/>
      <c r="HG106" s="89"/>
      <c r="HH106" s="89"/>
      <c r="HI106" s="89"/>
      <c r="HJ106" s="89"/>
      <c r="HK106" s="89"/>
      <c r="HL106" s="89"/>
      <c r="HM106" s="89"/>
      <c r="HN106" s="89"/>
      <c r="HO106" s="89"/>
      <c r="HP106" s="89"/>
      <c r="HQ106" s="89"/>
      <c r="HR106" s="89"/>
      <c r="HS106" s="89"/>
      <c r="HT106" s="89"/>
      <c r="HU106" s="89"/>
      <c r="HV106" s="89"/>
      <c r="HW106" s="89"/>
      <c r="HX106" s="89"/>
      <c r="HY106" s="89"/>
      <c r="HZ106" s="89"/>
      <c r="IA106" s="89"/>
      <c r="IB106" s="89"/>
      <c r="IC106" s="89"/>
      <c r="ID106" s="89"/>
      <c r="IE106" s="89"/>
      <c r="IF106" s="89"/>
      <c r="IG106" s="89"/>
      <c r="IH106" s="89"/>
      <c r="II106" s="89"/>
      <c r="IJ106" s="89"/>
      <c r="IK106" s="89"/>
      <c r="IL106" s="89"/>
      <c r="IM106" s="89"/>
      <c r="IN106" s="89"/>
      <c r="IO106" s="89"/>
      <c r="IP106" s="89"/>
      <c r="IQ106" s="89"/>
      <c r="IR106" s="89"/>
      <c r="IS106" s="89"/>
      <c r="IT106" s="89"/>
      <c r="IU106" s="89"/>
      <c r="IV106" s="89"/>
      <c r="IW106" s="89"/>
    </row>
    <row r="107" customFormat="false" ht="12" hidden="false" customHeight="false" outlineLevel="0" collapsed="false">
      <c r="A107" s="89"/>
      <c r="B107" s="77"/>
      <c r="C107" s="77"/>
      <c r="D107" s="136"/>
      <c r="E107" s="79"/>
      <c r="F107" s="77"/>
      <c r="H107" s="89"/>
      <c r="I107" s="75"/>
      <c r="J107" s="75"/>
      <c r="K107" s="75"/>
      <c r="L107" s="75"/>
      <c r="M107" s="75"/>
      <c r="N107" s="251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  <c r="BI107" s="89"/>
      <c r="BJ107" s="89"/>
      <c r="BK107" s="89"/>
      <c r="BL107" s="89"/>
      <c r="BM107" s="89"/>
      <c r="BN107" s="89"/>
      <c r="BO107" s="89"/>
      <c r="BP107" s="89"/>
      <c r="BQ107" s="89"/>
      <c r="BR107" s="89"/>
      <c r="BS107" s="89"/>
      <c r="BT107" s="89"/>
      <c r="BU107" s="89"/>
      <c r="BV107" s="89"/>
      <c r="BW107" s="89"/>
      <c r="BX107" s="89"/>
      <c r="BY107" s="89"/>
      <c r="BZ107" s="89"/>
      <c r="CA107" s="89"/>
      <c r="CB107" s="89"/>
      <c r="CC107" s="89"/>
      <c r="CD107" s="89"/>
      <c r="CE107" s="89"/>
      <c r="CF107" s="89"/>
      <c r="CG107" s="89"/>
      <c r="CH107" s="89"/>
      <c r="CI107" s="89"/>
      <c r="CJ107" s="89"/>
      <c r="CK107" s="89"/>
      <c r="CL107" s="89"/>
      <c r="CM107" s="89"/>
      <c r="CN107" s="89"/>
      <c r="CO107" s="89"/>
      <c r="CP107" s="89"/>
      <c r="CQ107" s="89"/>
      <c r="CR107" s="89"/>
      <c r="CS107" s="89"/>
      <c r="CT107" s="89"/>
      <c r="CU107" s="89"/>
      <c r="CV107" s="89"/>
      <c r="CW107" s="89"/>
      <c r="CX107" s="89"/>
      <c r="CY107" s="89"/>
      <c r="CZ107" s="89"/>
      <c r="DA107" s="89"/>
      <c r="DB107" s="89"/>
      <c r="DC107" s="89"/>
      <c r="DD107" s="89"/>
      <c r="DE107" s="89"/>
      <c r="DF107" s="89"/>
      <c r="DG107" s="89"/>
      <c r="DH107" s="89"/>
      <c r="DI107" s="89"/>
      <c r="DJ107" s="89"/>
      <c r="DK107" s="89"/>
      <c r="DL107" s="89"/>
      <c r="DM107" s="89"/>
      <c r="DN107" s="89"/>
      <c r="DO107" s="89"/>
      <c r="DP107" s="89"/>
      <c r="DQ107" s="89"/>
      <c r="DR107" s="89"/>
      <c r="DS107" s="89"/>
      <c r="DT107" s="89"/>
      <c r="DU107" s="89"/>
      <c r="DV107" s="89"/>
      <c r="DW107" s="89"/>
      <c r="DX107" s="89"/>
      <c r="DY107" s="89"/>
      <c r="DZ107" s="89"/>
      <c r="EA107" s="89"/>
      <c r="EB107" s="89"/>
      <c r="EC107" s="89"/>
      <c r="ED107" s="89"/>
      <c r="EE107" s="89"/>
      <c r="EF107" s="89"/>
      <c r="EG107" s="89"/>
      <c r="EH107" s="89"/>
      <c r="EI107" s="89"/>
      <c r="EJ107" s="89"/>
      <c r="EK107" s="89"/>
      <c r="EL107" s="89"/>
      <c r="EM107" s="89"/>
      <c r="EN107" s="89"/>
      <c r="EO107" s="89"/>
      <c r="EP107" s="89"/>
      <c r="EQ107" s="89"/>
      <c r="ER107" s="89"/>
      <c r="ES107" s="89"/>
      <c r="ET107" s="89"/>
      <c r="EU107" s="89"/>
      <c r="EV107" s="89"/>
      <c r="EW107" s="89"/>
      <c r="EX107" s="89"/>
      <c r="EY107" s="89"/>
      <c r="EZ107" s="89"/>
      <c r="FA107" s="89"/>
      <c r="FB107" s="89"/>
      <c r="FC107" s="89"/>
      <c r="FD107" s="89"/>
      <c r="FE107" s="89"/>
      <c r="FF107" s="89"/>
      <c r="FG107" s="89"/>
      <c r="FH107" s="89"/>
      <c r="FI107" s="89"/>
      <c r="FJ107" s="89"/>
      <c r="FK107" s="89"/>
      <c r="FL107" s="89"/>
      <c r="FM107" s="89"/>
      <c r="FN107" s="89"/>
      <c r="FO107" s="89"/>
      <c r="FP107" s="89"/>
      <c r="FQ107" s="89"/>
      <c r="FR107" s="89"/>
      <c r="FS107" s="89"/>
      <c r="FT107" s="89"/>
      <c r="FU107" s="89"/>
      <c r="FV107" s="89"/>
      <c r="FW107" s="89"/>
      <c r="FX107" s="89"/>
      <c r="FY107" s="89"/>
      <c r="FZ107" s="89"/>
      <c r="GA107" s="89"/>
      <c r="GB107" s="89"/>
      <c r="GC107" s="89"/>
      <c r="GD107" s="89"/>
      <c r="GE107" s="89"/>
      <c r="GF107" s="89"/>
      <c r="GG107" s="89"/>
      <c r="GH107" s="89"/>
      <c r="GI107" s="89"/>
      <c r="GJ107" s="89"/>
      <c r="GK107" s="89"/>
      <c r="GL107" s="89"/>
      <c r="GM107" s="89"/>
      <c r="GN107" s="89"/>
      <c r="GO107" s="89"/>
      <c r="GP107" s="89"/>
      <c r="GQ107" s="89"/>
      <c r="GR107" s="89"/>
      <c r="GS107" s="89"/>
      <c r="GT107" s="89"/>
      <c r="GU107" s="89"/>
      <c r="GV107" s="89"/>
      <c r="GW107" s="89"/>
      <c r="GX107" s="89"/>
      <c r="GY107" s="89"/>
      <c r="GZ107" s="89"/>
      <c r="HA107" s="89"/>
      <c r="HB107" s="89"/>
      <c r="HC107" s="89"/>
      <c r="HD107" s="89"/>
      <c r="HE107" s="89"/>
      <c r="HF107" s="89"/>
      <c r="HG107" s="89"/>
      <c r="HH107" s="89"/>
      <c r="HI107" s="89"/>
      <c r="HJ107" s="89"/>
      <c r="HK107" s="89"/>
      <c r="HL107" s="89"/>
      <c r="HM107" s="89"/>
      <c r="HN107" s="89"/>
      <c r="HO107" s="89"/>
      <c r="HP107" s="89"/>
      <c r="HQ107" s="89"/>
      <c r="HR107" s="89"/>
      <c r="HS107" s="89"/>
      <c r="HT107" s="89"/>
      <c r="HU107" s="89"/>
      <c r="HV107" s="89"/>
      <c r="HW107" s="89"/>
      <c r="HX107" s="89"/>
      <c r="HY107" s="89"/>
      <c r="HZ107" s="89"/>
      <c r="IA107" s="89"/>
      <c r="IB107" s="89"/>
      <c r="IC107" s="89"/>
      <c r="ID107" s="89"/>
      <c r="IE107" s="89"/>
      <c r="IF107" s="89"/>
      <c r="IG107" s="89"/>
      <c r="IH107" s="89"/>
      <c r="II107" s="89"/>
      <c r="IJ107" s="89"/>
      <c r="IK107" s="89"/>
      <c r="IL107" s="89"/>
      <c r="IM107" s="89"/>
      <c r="IN107" s="89"/>
      <c r="IO107" s="89"/>
      <c r="IP107" s="89"/>
      <c r="IQ107" s="89"/>
      <c r="IR107" s="89"/>
      <c r="IS107" s="89"/>
      <c r="IT107" s="89"/>
      <c r="IU107" s="89"/>
      <c r="IV107" s="89"/>
      <c r="IW107" s="89"/>
    </row>
    <row r="108" customFormat="false" ht="12" hidden="false" customHeight="false" outlineLevel="0" collapsed="false">
      <c r="A108" s="89"/>
      <c r="B108" s="77"/>
      <c r="C108" s="77"/>
      <c r="D108" s="136"/>
      <c r="E108" s="79"/>
      <c r="F108" s="77"/>
      <c r="H108" s="89"/>
      <c r="I108" s="75"/>
      <c r="J108" s="75"/>
      <c r="K108" s="75"/>
      <c r="L108" s="75"/>
      <c r="M108" s="75"/>
      <c r="N108" s="251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89"/>
      <c r="BR108" s="89"/>
      <c r="BS108" s="89"/>
      <c r="BT108" s="89"/>
      <c r="BU108" s="89"/>
      <c r="BV108" s="89"/>
      <c r="BW108" s="89"/>
      <c r="BX108" s="89"/>
      <c r="BY108" s="89"/>
      <c r="BZ108" s="89"/>
      <c r="CA108" s="89"/>
      <c r="CB108" s="89"/>
      <c r="CC108" s="89"/>
      <c r="CD108" s="89"/>
      <c r="CE108" s="89"/>
      <c r="CF108" s="89"/>
      <c r="CG108" s="89"/>
      <c r="CH108" s="89"/>
      <c r="CI108" s="89"/>
      <c r="CJ108" s="89"/>
      <c r="CK108" s="89"/>
      <c r="CL108" s="89"/>
      <c r="CM108" s="89"/>
      <c r="CN108" s="89"/>
      <c r="CO108" s="89"/>
      <c r="CP108" s="89"/>
      <c r="CQ108" s="89"/>
      <c r="CR108" s="89"/>
      <c r="CS108" s="89"/>
      <c r="CT108" s="89"/>
      <c r="CU108" s="89"/>
      <c r="CV108" s="89"/>
      <c r="CW108" s="89"/>
      <c r="CX108" s="89"/>
      <c r="CY108" s="89"/>
      <c r="CZ108" s="89"/>
      <c r="DA108" s="89"/>
      <c r="DB108" s="89"/>
      <c r="DC108" s="89"/>
      <c r="DD108" s="89"/>
      <c r="DE108" s="89"/>
      <c r="DF108" s="89"/>
      <c r="DG108" s="89"/>
      <c r="DH108" s="89"/>
      <c r="DI108" s="89"/>
      <c r="DJ108" s="89"/>
      <c r="DK108" s="89"/>
      <c r="DL108" s="89"/>
      <c r="DM108" s="89"/>
      <c r="DN108" s="89"/>
      <c r="DO108" s="89"/>
      <c r="DP108" s="89"/>
      <c r="DQ108" s="89"/>
      <c r="DR108" s="89"/>
      <c r="DS108" s="89"/>
      <c r="DT108" s="89"/>
      <c r="DU108" s="89"/>
      <c r="DV108" s="89"/>
      <c r="DW108" s="89"/>
      <c r="DX108" s="89"/>
      <c r="DY108" s="89"/>
      <c r="DZ108" s="89"/>
      <c r="EA108" s="89"/>
      <c r="EB108" s="89"/>
      <c r="EC108" s="89"/>
      <c r="ED108" s="89"/>
      <c r="EE108" s="89"/>
      <c r="EF108" s="89"/>
      <c r="EG108" s="89"/>
      <c r="EH108" s="89"/>
      <c r="EI108" s="89"/>
      <c r="EJ108" s="89"/>
      <c r="EK108" s="89"/>
      <c r="EL108" s="89"/>
      <c r="EM108" s="89"/>
      <c r="EN108" s="89"/>
      <c r="EO108" s="89"/>
      <c r="EP108" s="89"/>
      <c r="EQ108" s="89"/>
      <c r="ER108" s="89"/>
      <c r="ES108" s="89"/>
      <c r="ET108" s="89"/>
      <c r="EU108" s="89"/>
      <c r="EV108" s="89"/>
      <c r="EW108" s="89"/>
      <c r="EX108" s="89"/>
      <c r="EY108" s="89"/>
      <c r="EZ108" s="89"/>
      <c r="FA108" s="89"/>
      <c r="FB108" s="89"/>
      <c r="FC108" s="89"/>
      <c r="FD108" s="89"/>
      <c r="FE108" s="89"/>
      <c r="FF108" s="89"/>
      <c r="FG108" s="89"/>
      <c r="FH108" s="89"/>
      <c r="FI108" s="89"/>
      <c r="FJ108" s="89"/>
      <c r="FK108" s="89"/>
      <c r="FL108" s="89"/>
      <c r="FM108" s="89"/>
      <c r="FN108" s="89"/>
      <c r="FO108" s="89"/>
      <c r="FP108" s="89"/>
      <c r="FQ108" s="89"/>
      <c r="FR108" s="89"/>
      <c r="FS108" s="89"/>
      <c r="FT108" s="89"/>
      <c r="FU108" s="89"/>
      <c r="FV108" s="89"/>
      <c r="FW108" s="89"/>
      <c r="FX108" s="89"/>
      <c r="FY108" s="89"/>
      <c r="FZ108" s="89"/>
      <c r="GA108" s="89"/>
      <c r="GB108" s="89"/>
      <c r="GC108" s="89"/>
      <c r="GD108" s="89"/>
      <c r="GE108" s="89"/>
      <c r="GF108" s="89"/>
      <c r="GG108" s="89"/>
      <c r="GH108" s="89"/>
      <c r="GI108" s="89"/>
      <c r="GJ108" s="89"/>
      <c r="GK108" s="89"/>
      <c r="GL108" s="89"/>
      <c r="GM108" s="89"/>
      <c r="GN108" s="89"/>
      <c r="GO108" s="89"/>
      <c r="GP108" s="89"/>
      <c r="GQ108" s="89"/>
      <c r="GR108" s="89"/>
      <c r="GS108" s="89"/>
      <c r="GT108" s="89"/>
      <c r="GU108" s="89"/>
      <c r="GV108" s="89"/>
      <c r="GW108" s="89"/>
      <c r="GX108" s="89"/>
      <c r="GY108" s="89"/>
      <c r="GZ108" s="89"/>
      <c r="HA108" s="89"/>
      <c r="HB108" s="89"/>
      <c r="HC108" s="89"/>
      <c r="HD108" s="89"/>
      <c r="HE108" s="89"/>
      <c r="HF108" s="89"/>
      <c r="HG108" s="89"/>
      <c r="HH108" s="89"/>
      <c r="HI108" s="89"/>
      <c r="HJ108" s="89"/>
      <c r="HK108" s="89"/>
      <c r="HL108" s="89"/>
      <c r="HM108" s="89"/>
      <c r="HN108" s="89"/>
      <c r="HO108" s="89"/>
      <c r="HP108" s="89"/>
      <c r="HQ108" s="89"/>
      <c r="HR108" s="89"/>
      <c r="HS108" s="89"/>
      <c r="HT108" s="89"/>
      <c r="HU108" s="89"/>
      <c r="HV108" s="89"/>
      <c r="HW108" s="89"/>
      <c r="HX108" s="89"/>
      <c r="HY108" s="89"/>
      <c r="HZ108" s="89"/>
      <c r="IA108" s="89"/>
      <c r="IB108" s="89"/>
      <c r="IC108" s="89"/>
      <c r="ID108" s="89"/>
      <c r="IE108" s="89"/>
      <c r="IF108" s="89"/>
      <c r="IG108" s="89"/>
      <c r="IH108" s="89"/>
      <c r="II108" s="89"/>
      <c r="IJ108" s="89"/>
      <c r="IK108" s="89"/>
      <c r="IL108" s="89"/>
      <c r="IM108" s="89"/>
      <c r="IN108" s="89"/>
      <c r="IO108" s="89"/>
      <c r="IP108" s="89"/>
      <c r="IQ108" s="89"/>
      <c r="IR108" s="89"/>
      <c r="IS108" s="89"/>
      <c r="IT108" s="89"/>
      <c r="IU108" s="89"/>
      <c r="IV108" s="89"/>
      <c r="IW108" s="89"/>
    </row>
    <row r="109" customFormat="false" ht="12" hidden="false" customHeight="false" outlineLevel="0" collapsed="false">
      <c r="A109" s="89"/>
      <c r="B109" s="77"/>
      <c r="C109" s="77"/>
      <c r="D109" s="136"/>
      <c r="E109" s="79"/>
      <c r="F109" s="77"/>
      <c r="H109" s="89"/>
      <c r="I109" s="75"/>
      <c r="J109" s="75"/>
      <c r="K109" s="75"/>
      <c r="L109" s="75"/>
      <c r="M109" s="75"/>
      <c r="N109" s="251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89"/>
      <c r="BR109" s="89"/>
      <c r="BS109" s="89"/>
      <c r="BT109" s="89"/>
      <c r="BU109" s="89"/>
      <c r="BV109" s="89"/>
      <c r="BW109" s="89"/>
      <c r="BX109" s="89"/>
      <c r="BY109" s="89"/>
      <c r="BZ109" s="89"/>
      <c r="CA109" s="89"/>
      <c r="CB109" s="89"/>
      <c r="CC109" s="89"/>
      <c r="CD109" s="89"/>
      <c r="CE109" s="89"/>
      <c r="CF109" s="89"/>
      <c r="CG109" s="89"/>
      <c r="CH109" s="89"/>
      <c r="CI109" s="89"/>
      <c r="CJ109" s="89"/>
      <c r="CK109" s="89"/>
      <c r="CL109" s="89"/>
      <c r="CM109" s="89"/>
      <c r="CN109" s="89"/>
      <c r="CO109" s="89"/>
      <c r="CP109" s="89"/>
      <c r="CQ109" s="89"/>
      <c r="CR109" s="89"/>
      <c r="CS109" s="89"/>
      <c r="CT109" s="89"/>
      <c r="CU109" s="89"/>
      <c r="CV109" s="89"/>
      <c r="CW109" s="89"/>
      <c r="CX109" s="89"/>
      <c r="CY109" s="89"/>
      <c r="CZ109" s="89"/>
      <c r="DA109" s="89"/>
      <c r="DB109" s="89"/>
      <c r="DC109" s="89"/>
      <c r="DD109" s="89"/>
      <c r="DE109" s="89"/>
      <c r="DF109" s="89"/>
      <c r="DG109" s="89"/>
      <c r="DH109" s="89"/>
      <c r="DI109" s="89"/>
      <c r="DJ109" s="89"/>
      <c r="DK109" s="89"/>
      <c r="DL109" s="89"/>
      <c r="DM109" s="89"/>
      <c r="DN109" s="89"/>
      <c r="DO109" s="89"/>
      <c r="DP109" s="89"/>
      <c r="DQ109" s="89"/>
      <c r="DR109" s="89"/>
      <c r="DS109" s="89"/>
      <c r="DT109" s="89"/>
      <c r="DU109" s="89"/>
      <c r="DV109" s="89"/>
      <c r="DW109" s="89"/>
      <c r="DX109" s="89"/>
      <c r="DY109" s="89"/>
      <c r="DZ109" s="89"/>
      <c r="EA109" s="89"/>
      <c r="EB109" s="89"/>
      <c r="EC109" s="89"/>
      <c r="ED109" s="89"/>
      <c r="EE109" s="89"/>
      <c r="EF109" s="89"/>
      <c r="EG109" s="89"/>
      <c r="EH109" s="89"/>
      <c r="EI109" s="89"/>
      <c r="EJ109" s="89"/>
      <c r="EK109" s="89"/>
      <c r="EL109" s="89"/>
      <c r="EM109" s="89"/>
      <c r="EN109" s="89"/>
      <c r="EO109" s="89"/>
      <c r="EP109" s="89"/>
      <c r="EQ109" s="89"/>
      <c r="ER109" s="89"/>
      <c r="ES109" s="89"/>
      <c r="ET109" s="89"/>
      <c r="EU109" s="89"/>
      <c r="EV109" s="89"/>
      <c r="EW109" s="89"/>
      <c r="EX109" s="89"/>
      <c r="EY109" s="89"/>
      <c r="EZ109" s="89"/>
      <c r="FA109" s="89"/>
      <c r="FB109" s="89"/>
      <c r="FC109" s="89"/>
      <c r="FD109" s="89"/>
      <c r="FE109" s="89"/>
      <c r="FF109" s="89"/>
      <c r="FG109" s="89"/>
      <c r="FH109" s="89"/>
      <c r="FI109" s="89"/>
      <c r="FJ109" s="89"/>
      <c r="FK109" s="89"/>
      <c r="FL109" s="89"/>
      <c r="FM109" s="89"/>
      <c r="FN109" s="89"/>
      <c r="FO109" s="89"/>
      <c r="FP109" s="89"/>
      <c r="FQ109" s="89"/>
      <c r="FR109" s="89"/>
      <c r="FS109" s="89"/>
      <c r="FT109" s="89"/>
      <c r="FU109" s="89"/>
      <c r="FV109" s="89"/>
      <c r="FW109" s="89"/>
      <c r="FX109" s="89"/>
      <c r="FY109" s="89"/>
      <c r="FZ109" s="89"/>
      <c r="GA109" s="89"/>
      <c r="GB109" s="89"/>
      <c r="GC109" s="89"/>
      <c r="GD109" s="89"/>
      <c r="GE109" s="89"/>
      <c r="GF109" s="89"/>
      <c r="GG109" s="89"/>
      <c r="GH109" s="89"/>
      <c r="GI109" s="89"/>
      <c r="GJ109" s="89"/>
      <c r="GK109" s="89"/>
      <c r="GL109" s="89"/>
      <c r="GM109" s="89"/>
      <c r="GN109" s="89"/>
      <c r="GO109" s="89"/>
      <c r="GP109" s="89"/>
      <c r="GQ109" s="89"/>
      <c r="GR109" s="89"/>
      <c r="GS109" s="89"/>
      <c r="GT109" s="89"/>
      <c r="GU109" s="89"/>
      <c r="GV109" s="89"/>
      <c r="GW109" s="89"/>
      <c r="GX109" s="89"/>
      <c r="GY109" s="89"/>
      <c r="GZ109" s="89"/>
      <c r="HA109" s="89"/>
      <c r="HB109" s="89"/>
      <c r="HC109" s="89"/>
      <c r="HD109" s="89"/>
      <c r="HE109" s="89"/>
      <c r="HF109" s="89"/>
      <c r="HG109" s="89"/>
      <c r="HH109" s="89"/>
      <c r="HI109" s="89"/>
      <c r="HJ109" s="89"/>
      <c r="HK109" s="89"/>
      <c r="HL109" s="89"/>
      <c r="HM109" s="89"/>
      <c r="HN109" s="89"/>
      <c r="HO109" s="89"/>
      <c r="HP109" s="89"/>
      <c r="HQ109" s="89"/>
      <c r="HR109" s="89"/>
      <c r="HS109" s="89"/>
      <c r="HT109" s="89"/>
      <c r="HU109" s="89"/>
      <c r="HV109" s="89"/>
      <c r="HW109" s="89"/>
      <c r="HX109" s="89"/>
      <c r="HY109" s="89"/>
      <c r="HZ109" s="89"/>
      <c r="IA109" s="89"/>
      <c r="IB109" s="89"/>
      <c r="IC109" s="89"/>
      <c r="ID109" s="89"/>
      <c r="IE109" s="89"/>
      <c r="IF109" s="89"/>
      <c r="IG109" s="89"/>
      <c r="IH109" s="89"/>
      <c r="II109" s="89"/>
      <c r="IJ109" s="89"/>
      <c r="IK109" s="89"/>
      <c r="IL109" s="89"/>
      <c r="IM109" s="89"/>
      <c r="IN109" s="89"/>
      <c r="IO109" s="89"/>
      <c r="IP109" s="89"/>
      <c r="IQ109" s="89"/>
      <c r="IR109" s="89"/>
      <c r="IS109" s="89"/>
      <c r="IT109" s="89"/>
      <c r="IU109" s="89"/>
      <c r="IV109" s="89"/>
      <c r="IW109" s="89"/>
    </row>
    <row r="110" customFormat="false" ht="12" hidden="false" customHeight="false" outlineLevel="0" collapsed="false">
      <c r="A110" s="89"/>
      <c r="B110" s="77"/>
      <c r="C110" s="77"/>
      <c r="D110" s="136"/>
      <c r="E110" s="79"/>
      <c r="F110" s="77"/>
      <c r="H110" s="89"/>
      <c r="I110" s="75"/>
      <c r="J110" s="75"/>
      <c r="K110" s="75"/>
      <c r="L110" s="75"/>
      <c r="M110" s="75"/>
      <c r="N110" s="251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89"/>
      <c r="BR110" s="89"/>
      <c r="BS110" s="89"/>
      <c r="BT110" s="89"/>
      <c r="BU110" s="89"/>
      <c r="BV110" s="89"/>
      <c r="BW110" s="89"/>
      <c r="BX110" s="89"/>
      <c r="BY110" s="89"/>
      <c r="BZ110" s="89"/>
      <c r="CA110" s="89"/>
      <c r="CB110" s="89"/>
      <c r="CC110" s="89"/>
      <c r="CD110" s="89"/>
      <c r="CE110" s="89"/>
      <c r="CF110" s="89"/>
      <c r="CG110" s="89"/>
      <c r="CH110" s="89"/>
      <c r="CI110" s="89"/>
      <c r="CJ110" s="89"/>
      <c r="CK110" s="89"/>
      <c r="CL110" s="89"/>
      <c r="CM110" s="89"/>
      <c r="CN110" s="89"/>
      <c r="CO110" s="89"/>
      <c r="CP110" s="89"/>
      <c r="CQ110" s="89"/>
      <c r="CR110" s="89"/>
      <c r="CS110" s="89"/>
      <c r="CT110" s="89"/>
      <c r="CU110" s="89"/>
      <c r="CV110" s="89"/>
      <c r="CW110" s="89"/>
      <c r="CX110" s="89"/>
      <c r="CY110" s="89"/>
      <c r="CZ110" s="89"/>
      <c r="DA110" s="89"/>
      <c r="DB110" s="89"/>
      <c r="DC110" s="89"/>
      <c r="DD110" s="89"/>
      <c r="DE110" s="89"/>
      <c r="DF110" s="89"/>
      <c r="DG110" s="89"/>
      <c r="DH110" s="89"/>
      <c r="DI110" s="89"/>
      <c r="DJ110" s="89"/>
      <c r="DK110" s="89"/>
      <c r="DL110" s="89"/>
      <c r="DM110" s="89"/>
      <c r="DN110" s="89"/>
      <c r="DO110" s="89"/>
      <c r="DP110" s="89"/>
      <c r="DQ110" s="89"/>
      <c r="DR110" s="89"/>
      <c r="DS110" s="89"/>
      <c r="DT110" s="89"/>
      <c r="DU110" s="89"/>
      <c r="DV110" s="89"/>
      <c r="DW110" s="89"/>
      <c r="DX110" s="89"/>
      <c r="DY110" s="89"/>
      <c r="DZ110" s="89"/>
      <c r="EA110" s="89"/>
      <c r="EB110" s="89"/>
      <c r="EC110" s="89"/>
      <c r="ED110" s="89"/>
      <c r="EE110" s="89"/>
      <c r="EF110" s="89"/>
      <c r="EG110" s="89"/>
      <c r="EH110" s="89"/>
      <c r="EI110" s="89"/>
      <c r="EJ110" s="89"/>
      <c r="EK110" s="89"/>
      <c r="EL110" s="89"/>
      <c r="EM110" s="89"/>
      <c r="EN110" s="89"/>
      <c r="EO110" s="89"/>
      <c r="EP110" s="89"/>
      <c r="EQ110" s="89"/>
      <c r="ER110" s="89"/>
      <c r="ES110" s="89"/>
      <c r="ET110" s="89"/>
      <c r="EU110" s="89"/>
      <c r="EV110" s="89"/>
      <c r="EW110" s="89"/>
      <c r="EX110" s="89"/>
      <c r="EY110" s="89"/>
      <c r="EZ110" s="89"/>
      <c r="FA110" s="89"/>
      <c r="FB110" s="89"/>
      <c r="FC110" s="89"/>
      <c r="FD110" s="89"/>
      <c r="FE110" s="89"/>
      <c r="FF110" s="89"/>
      <c r="FG110" s="89"/>
      <c r="FH110" s="89"/>
      <c r="FI110" s="89"/>
      <c r="FJ110" s="89"/>
      <c r="FK110" s="89"/>
      <c r="FL110" s="89"/>
      <c r="FM110" s="89"/>
      <c r="FN110" s="89"/>
      <c r="FO110" s="89"/>
      <c r="FP110" s="89"/>
      <c r="FQ110" s="89"/>
      <c r="FR110" s="89"/>
      <c r="FS110" s="89"/>
      <c r="FT110" s="89"/>
      <c r="FU110" s="89"/>
      <c r="FV110" s="89"/>
      <c r="FW110" s="89"/>
      <c r="FX110" s="89"/>
      <c r="FY110" s="89"/>
      <c r="FZ110" s="89"/>
      <c r="GA110" s="89"/>
      <c r="GB110" s="89"/>
      <c r="GC110" s="89"/>
      <c r="GD110" s="89"/>
      <c r="GE110" s="89"/>
      <c r="GF110" s="89"/>
      <c r="GG110" s="89"/>
      <c r="GH110" s="89"/>
      <c r="GI110" s="89"/>
      <c r="GJ110" s="89"/>
      <c r="GK110" s="89"/>
      <c r="GL110" s="89"/>
      <c r="GM110" s="89"/>
      <c r="GN110" s="89"/>
      <c r="GO110" s="89"/>
      <c r="GP110" s="89"/>
      <c r="GQ110" s="89"/>
      <c r="GR110" s="89"/>
      <c r="GS110" s="89"/>
      <c r="GT110" s="89"/>
      <c r="GU110" s="89"/>
      <c r="GV110" s="89"/>
      <c r="GW110" s="89"/>
      <c r="GX110" s="89"/>
      <c r="GY110" s="89"/>
      <c r="GZ110" s="89"/>
      <c r="HA110" s="89"/>
      <c r="HB110" s="89"/>
      <c r="HC110" s="89"/>
      <c r="HD110" s="89"/>
      <c r="HE110" s="89"/>
      <c r="HF110" s="89"/>
      <c r="HG110" s="89"/>
      <c r="HH110" s="89"/>
      <c r="HI110" s="89"/>
      <c r="HJ110" s="89"/>
      <c r="HK110" s="89"/>
      <c r="HL110" s="89"/>
      <c r="HM110" s="89"/>
      <c r="HN110" s="89"/>
      <c r="HO110" s="89"/>
      <c r="HP110" s="89"/>
      <c r="HQ110" s="89"/>
      <c r="HR110" s="89"/>
      <c r="HS110" s="89"/>
      <c r="HT110" s="89"/>
      <c r="HU110" s="89"/>
      <c r="HV110" s="89"/>
      <c r="HW110" s="89"/>
      <c r="HX110" s="89"/>
      <c r="HY110" s="89"/>
      <c r="HZ110" s="89"/>
      <c r="IA110" s="89"/>
      <c r="IB110" s="89"/>
      <c r="IC110" s="89"/>
      <c r="ID110" s="89"/>
      <c r="IE110" s="89"/>
      <c r="IF110" s="89"/>
      <c r="IG110" s="89"/>
      <c r="IH110" s="89"/>
      <c r="II110" s="89"/>
      <c r="IJ110" s="89"/>
      <c r="IK110" s="89"/>
      <c r="IL110" s="89"/>
      <c r="IM110" s="89"/>
      <c r="IN110" s="89"/>
      <c r="IO110" s="89"/>
      <c r="IP110" s="89"/>
      <c r="IQ110" s="89"/>
      <c r="IR110" s="89"/>
      <c r="IS110" s="89"/>
      <c r="IT110" s="89"/>
      <c r="IU110" s="89"/>
      <c r="IV110" s="89"/>
      <c r="IW110" s="89"/>
    </row>
    <row r="111" customFormat="false" ht="12" hidden="false" customHeight="false" outlineLevel="0" collapsed="false">
      <c r="A111" s="89"/>
      <c r="B111" s="77"/>
      <c r="C111" s="77"/>
      <c r="D111" s="136"/>
      <c r="E111" s="79"/>
      <c r="F111" s="77"/>
      <c r="H111" s="89"/>
      <c r="I111" s="75"/>
      <c r="J111" s="75"/>
      <c r="K111" s="75"/>
      <c r="L111" s="75"/>
      <c r="M111" s="75"/>
      <c r="N111" s="251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  <c r="BI111" s="89"/>
      <c r="BJ111" s="89"/>
      <c r="BK111" s="89"/>
      <c r="BL111" s="89"/>
      <c r="BM111" s="89"/>
      <c r="BN111" s="89"/>
      <c r="BO111" s="89"/>
      <c r="BP111" s="89"/>
      <c r="BQ111" s="89"/>
      <c r="BR111" s="89"/>
      <c r="BS111" s="89"/>
      <c r="BT111" s="89"/>
      <c r="BU111" s="89"/>
      <c r="BV111" s="89"/>
      <c r="BW111" s="89"/>
      <c r="BX111" s="89"/>
      <c r="BY111" s="89"/>
      <c r="BZ111" s="89"/>
      <c r="CA111" s="89"/>
      <c r="CB111" s="89"/>
      <c r="CC111" s="89"/>
      <c r="CD111" s="89"/>
      <c r="CE111" s="89"/>
      <c r="CF111" s="89"/>
      <c r="CG111" s="89"/>
      <c r="CH111" s="89"/>
      <c r="CI111" s="89"/>
      <c r="CJ111" s="89"/>
      <c r="CK111" s="89"/>
      <c r="CL111" s="89"/>
      <c r="CM111" s="89"/>
      <c r="CN111" s="89"/>
      <c r="CO111" s="89"/>
      <c r="CP111" s="89"/>
      <c r="CQ111" s="89"/>
      <c r="CR111" s="89"/>
      <c r="CS111" s="89"/>
      <c r="CT111" s="89"/>
      <c r="CU111" s="89"/>
      <c r="CV111" s="89"/>
      <c r="CW111" s="89"/>
      <c r="CX111" s="89"/>
      <c r="CY111" s="89"/>
      <c r="CZ111" s="89"/>
      <c r="DA111" s="89"/>
      <c r="DB111" s="89"/>
      <c r="DC111" s="89"/>
      <c r="DD111" s="89"/>
      <c r="DE111" s="89"/>
      <c r="DF111" s="89"/>
      <c r="DG111" s="89"/>
      <c r="DH111" s="89"/>
      <c r="DI111" s="89"/>
      <c r="DJ111" s="89"/>
      <c r="DK111" s="89"/>
      <c r="DL111" s="89"/>
      <c r="DM111" s="89"/>
      <c r="DN111" s="89"/>
      <c r="DO111" s="89"/>
      <c r="DP111" s="89"/>
      <c r="DQ111" s="89"/>
      <c r="DR111" s="89"/>
      <c r="DS111" s="89"/>
      <c r="DT111" s="89"/>
      <c r="DU111" s="89"/>
      <c r="DV111" s="89"/>
      <c r="DW111" s="89"/>
      <c r="DX111" s="89"/>
      <c r="DY111" s="89"/>
      <c r="DZ111" s="89"/>
      <c r="EA111" s="89"/>
      <c r="EB111" s="89"/>
      <c r="EC111" s="89"/>
      <c r="ED111" s="89"/>
      <c r="EE111" s="89"/>
      <c r="EF111" s="89"/>
      <c r="EG111" s="89"/>
      <c r="EH111" s="89"/>
      <c r="EI111" s="89"/>
      <c r="EJ111" s="89"/>
      <c r="EK111" s="89"/>
      <c r="EL111" s="89"/>
      <c r="EM111" s="89"/>
      <c r="EN111" s="89"/>
      <c r="EO111" s="89"/>
      <c r="EP111" s="89"/>
      <c r="EQ111" s="89"/>
      <c r="ER111" s="89"/>
      <c r="ES111" s="89"/>
      <c r="ET111" s="89"/>
      <c r="EU111" s="89"/>
      <c r="EV111" s="89"/>
      <c r="EW111" s="89"/>
      <c r="EX111" s="89"/>
      <c r="EY111" s="89"/>
      <c r="EZ111" s="89"/>
      <c r="FA111" s="89"/>
      <c r="FB111" s="89"/>
      <c r="FC111" s="89"/>
      <c r="FD111" s="89"/>
      <c r="FE111" s="89"/>
      <c r="FF111" s="89"/>
      <c r="FG111" s="89"/>
      <c r="FH111" s="89"/>
      <c r="FI111" s="89"/>
      <c r="FJ111" s="89"/>
      <c r="FK111" s="89"/>
      <c r="FL111" s="89"/>
      <c r="FM111" s="89"/>
      <c r="FN111" s="89"/>
      <c r="FO111" s="89"/>
      <c r="FP111" s="89"/>
      <c r="FQ111" s="89"/>
      <c r="FR111" s="89"/>
      <c r="FS111" s="89"/>
      <c r="FT111" s="89"/>
      <c r="FU111" s="89"/>
      <c r="FV111" s="89"/>
      <c r="FW111" s="89"/>
      <c r="FX111" s="89"/>
      <c r="FY111" s="89"/>
      <c r="FZ111" s="89"/>
      <c r="GA111" s="89"/>
      <c r="GB111" s="89"/>
      <c r="GC111" s="89"/>
      <c r="GD111" s="89"/>
      <c r="GE111" s="89"/>
      <c r="GF111" s="89"/>
      <c r="GG111" s="89"/>
      <c r="GH111" s="89"/>
      <c r="GI111" s="89"/>
      <c r="GJ111" s="89"/>
      <c r="GK111" s="89"/>
      <c r="GL111" s="89"/>
      <c r="GM111" s="89"/>
      <c r="GN111" s="89"/>
      <c r="GO111" s="89"/>
      <c r="GP111" s="89"/>
      <c r="GQ111" s="89"/>
      <c r="GR111" s="89"/>
      <c r="GS111" s="89"/>
      <c r="GT111" s="89"/>
      <c r="GU111" s="89"/>
      <c r="GV111" s="89"/>
      <c r="GW111" s="89"/>
      <c r="GX111" s="89"/>
      <c r="GY111" s="89"/>
      <c r="GZ111" s="89"/>
      <c r="HA111" s="89"/>
      <c r="HB111" s="89"/>
      <c r="HC111" s="89"/>
      <c r="HD111" s="89"/>
      <c r="HE111" s="89"/>
      <c r="HF111" s="89"/>
      <c r="HG111" s="89"/>
      <c r="HH111" s="89"/>
      <c r="HI111" s="89"/>
      <c r="HJ111" s="89"/>
      <c r="HK111" s="89"/>
      <c r="HL111" s="89"/>
      <c r="HM111" s="89"/>
      <c r="HN111" s="89"/>
      <c r="HO111" s="89"/>
      <c r="HP111" s="89"/>
      <c r="HQ111" s="89"/>
      <c r="HR111" s="89"/>
      <c r="HS111" s="89"/>
      <c r="HT111" s="89"/>
      <c r="HU111" s="89"/>
      <c r="HV111" s="89"/>
      <c r="HW111" s="89"/>
      <c r="HX111" s="89"/>
      <c r="HY111" s="89"/>
      <c r="HZ111" s="89"/>
      <c r="IA111" s="89"/>
      <c r="IB111" s="89"/>
      <c r="IC111" s="89"/>
      <c r="ID111" s="89"/>
      <c r="IE111" s="89"/>
      <c r="IF111" s="89"/>
      <c r="IG111" s="89"/>
      <c r="IH111" s="89"/>
      <c r="II111" s="89"/>
      <c r="IJ111" s="89"/>
      <c r="IK111" s="89"/>
      <c r="IL111" s="89"/>
      <c r="IM111" s="89"/>
      <c r="IN111" s="89"/>
      <c r="IO111" s="89"/>
      <c r="IP111" s="89"/>
      <c r="IQ111" s="89"/>
      <c r="IR111" s="89"/>
      <c r="IS111" s="89"/>
      <c r="IT111" s="89"/>
      <c r="IU111" s="89"/>
      <c r="IV111" s="89"/>
      <c r="IW111" s="89"/>
    </row>
    <row r="112" customFormat="false" ht="12" hidden="false" customHeight="false" outlineLevel="0" collapsed="false">
      <c r="A112" s="89"/>
      <c r="B112" s="77"/>
      <c r="C112" s="77"/>
      <c r="D112" s="136"/>
      <c r="E112" s="79"/>
      <c r="F112" s="77"/>
      <c r="H112" s="89"/>
      <c r="I112" s="75"/>
      <c r="J112" s="75"/>
      <c r="K112" s="75"/>
      <c r="L112" s="75"/>
      <c r="M112" s="75"/>
      <c r="N112" s="251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  <c r="BI112" s="89"/>
      <c r="BJ112" s="89"/>
      <c r="BK112" s="89"/>
      <c r="BL112" s="89"/>
      <c r="BM112" s="89"/>
      <c r="BN112" s="89"/>
      <c r="BO112" s="89"/>
      <c r="BP112" s="89"/>
      <c r="BQ112" s="89"/>
      <c r="BR112" s="89"/>
      <c r="BS112" s="89"/>
      <c r="BT112" s="89"/>
      <c r="BU112" s="89"/>
      <c r="BV112" s="89"/>
      <c r="BW112" s="89"/>
      <c r="BX112" s="89"/>
      <c r="BY112" s="89"/>
      <c r="BZ112" s="89"/>
      <c r="CA112" s="89"/>
      <c r="CB112" s="89"/>
      <c r="CC112" s="89"/>
      <c r="CD112" s="89"/>
      <c r="CE112" s="89"/>
      <c r="CF112" s="89"/>
      <c r="CG112" s="89"/>
      <c r="CH112" s="89"/>
      <c r="CI112" s="89"/>
      <c r="CJ112" s="89"/>
      <c r="CK112" s="89"/>
      <c r="CL112" s="89"/>
      <c r="CM112" s="89"/>
      <c r="CN112" s="89"/>
      <c r="CO112" s="89"/>
      <c r="CP112" s="89"/>
      <c r="CQ112" s="89"/>
      <c r="CR112" s="89"/>
      <c r="CS112" s="89"/>
      <c r="CT112" s="89"/>
      <c r="CU112" s="89"/>
      <c r="CV112" s="89"/>
      <c r="CW112" s="89"/>
      <c r="CX112" s="89"/>
      <c r="CY112" s="89"/>
      <c r="CZ112" s="89"/>
      <c r="DA112" s="89"/>
      <c r="DB112" s="89"/>
      <c r="DC112" s="89"/>
      <c r="DD112" s="89"/>
      <c r="DE112" s="89"/>
      <c r="DF112" s="89"/>
      <c r="DG112" s="89"/>
      <c r="DH112" s="89"/>
      <c r="DI112" s="89"/>
      <c r="DJ112" s="89"/>
      <c r="DK112" s="89"/>
      <c r="DL112" s="89"/>
      <c r="DM112" s="89"/>
      <c r="DN112" s="89"/>
      <c r="DO112" s="89"/>
      <c r="DP112" s="89"/>
      <c r="DQ112" s="89"/>
      <c r="DR112" s="89"/>
      <c r="DS112" s="89"/>
      <c r="DT112" s="89"/>
      <c r="DU112" s="89"/>
      <c r="DV112" s="89"/>
      <c r="DW112" s="89"/>
      <c r="DX112" s="89"/>
      <c r="DY112" s="89"/>
      <c r="DZ112" s="89"/>
      <c r="EA112" s="89"/>
      <c r="EB112" s="89"/>
      <c r="EC112" s="89"/>
      <c r="ED112" s="89"/>
      <c r="EE112" s="89"/>
      <c r="EF112" s="89"/>
      <c r="EG112" s="89"/>
      <c r="EH112" s="89"/>
      <c r="EI112" s="89"/>
      <c r="EJ112" s="89"/>
      <c r="EK112" s="89"/>
      <c r="EL112" s="89"/>
      <c r="EM112" s="89"/>
      <c r="EN112" s="89"/>
      <c r="EO112" s="89"/>
      <c r="EP112" s="89"/>
      <c r="EQ112" s="89"/>
      <c r="ER112" s="89"/>
      <c r="ES112" s="89"/>
      <c r="ET112" s="89"/>
      <c r="EU112" s="89"/>
      <c r="EV112" s="89"/>
      <c r="EW112" s="89"/>
      <c r="EX112" s="89"/>
      <c r="EY112" s="89"/>
      <c r="EZ112" s="89"/>
      <c r="FA112" s="89"/>
      <c r="FB112" s="89"/>
      <c r="FC112" s="89"/>
      <c r="FD112" s="89"/>
      <c r="FE112" s="89"/>
      <c r="FF112" s="89"/>
      <c r="FG112" s="89"/>
      <c r="FH112" s="89"/>
      <c r="FI112" s="89"/>
      <c r="FJ112" s="89"/>
      <c r="FK112" s="89"/>
      <c r="FL112" s="89"/>
      <c r="FM112" s="89"/>
      <c r="FN112" s="89"/>
      <c r="FO112" s="89"/>
      <c r="FP112" s="89"/>
      <c r="FQ112" s="89"/>
      <c r="FR112" s="89"/>
      <c r="FS112" s="89"/>
      <c r="FT112" s="89"/>
      <c r="FU112" s="89"/>
      <c r="FV112" s="89"/>
      <c r="FW112" s="89"/>
      <c r="FX112" s="89"/>
      <c r="FY112" s="89"/>
      <c r="FZ112" s="89"/>
      <c r="GA112" s="89"/>
      <c r="GB112" s="89"/>
      <c r="GC112" s="89"/>
      <c r="GD112" s="89"/>
      <c r="GE112" s="89"/>
      <c r="GF112" s="89"/>
      <c r="GG112" s="89"/>
      <c r="GH112" s="89"/>
      <c r="GI112" s="89"/>
      <c r="GJ112" s="89"/>
      <c r="GK112" s="89"/>
      <c r="GL112" s="89"/>
      <c r="GM112" s="89"/>
      <c r="GN112" s="89"/>
      <c r="GO112" s="89"/>
      <c r="GP112" s="89"/>
      <c r="GQ112" s="89"/>
      <c r="GR112" s="89"/>
      <c r="GS112" s="89"/>
      <c r="GT112" s="89"/>
      <c r="GU112" s="89"/>
      <c r="GV112" s="89"/>
      <c r="GW112" s="89"/>
      <c r="GX112" s="89"/>
      <c r="GY112" s="89"/>
      <c r="GZ112" s="89"/>
      <c r="HA112" s="89"/>
      <c r="HB112" s="89"/>
      <c r="HC112" s="89"/>
      <c r="HD112" s="89"/>
      <c r="HE112" s="89"/>
      <c r="HF112" s="89"/>
      <c r="HG112" s="89"/>
      <c r="HH112" s="89"/>
      <c r="HI112" s="89"/>
      <c r="HJ112" s="89"/>
      <c r="HK112" s="89"/>
      <c r="HL112" s="89"/>
      <c r="HM112" s="89"/>
      <c r="HN112" s="89"/>
      <c r="HO112" s="89"/>
      <c r="HP112" s="89"/>
      <c r="HQ112" s="89"/>
      <c r="HR112" s="89"/>
      <c r="HS112" s="89"/>
      <c r="HT112" s="89"/>
      <c r="HU112" s="89"/>
      <c r="HV112" s="89"/>
      <c r="HW112" s="89"/>
      <c r="HX112" s="89"/>
      <c r="HY112" s="89"/>
      <c r="HZ112" s="89"/>
      <c r="IA112" s="89"/>
      <c r="IB112" s="89"/>
      <c r="IC112" s="89"/>
      <c r="ID112" s="89"/>
      <c r="IE112" s="89"/>
      <c r="IF112" s="89"/>
      <c r="IG112" s="89"/>
      <c r="IH112" s="89"/>
      <c r="II112" s="89"/>
      <c r="IJ112" s="89"/>
      <c r="IK112" s="89"/>
      <c r="IL112" s="89"/>
      <c r="IM112" s="89"/>
      <c r="IN112" s="89"/>
      <c r="IO112" s="89"/>
      <c r="IP112" s="89"/>
      <c r="IQ112" s="89"/>
      <c r="IR112" s="89"/>
      <c r="IS112" s="89"/>
      <c r="IT112" s="89"/>
      <c r="IU112" s="89"/>
      <c r="IV112" s="89"/>
      <c r="IW112" s="89"/>
    </row>
    <row r="113" customFormat="false" ht="12" hidden="false" customHeight="false" outlineLevel="0" collapsed="false">
      <c r="A113" s="89"/>
      <c r="B113" s="77"/>
      <c r="C113" s="77"/>
      <c r="D113" s="136"/>
      <c r="E113" s="79"/>
      <c r="F113" s="77"/>
      <c r="H113" s="89"/>
      <c r="I113" s="75"/>
      <c r="J113" s="75"/>
      <c r="K113" s="75"/>
      <c r="L113" s="75"/>
      <c r="M113" s="75"/>
      <c r="N113" s="251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  <c r="BI113" s="89"/>
      <c r="BJ113" s="89"/>
      <c r="BK113" s="89"/>
      <c r="BL113" s="89"/>
      <c r="BM113" s="89"/>
      <c r="BN113" s="89"/>
      <c r="BO113" s="89"/>
      <c r="BP113" s="89"/>
      <c r="BQ113" s="89"/>
      <c r="BR113" s="89"/>
      <c r="BS113" s="89"/>
      <c r="BT113" s="89"/>
      <c r="BU113" s="89"/>
      <c r="BV113" s="89"/>
      <c r="BW113" s="89"/>
      <c r="BX113" s="89"/>
      <c r="BY113" s="89"/>
      <c r="BZ113" s="89"/>
      <c r="CA113" s="89"/>
      <c r="CB113" s="89"/>
      <c r="CC113" s="89"/>
      <c r="CD113" s="89"/>
      <c r="CE113" s="89"/>
      <c r="CF113" s="89"/>
      <c r="CG113" s="89"/>
      <c r="CH113" s="89"/>
      <c r="CI113" s="89"/>
      <c r="CJ113" s="89"/>
      <c r="CK113" s="89"/>
      <c r="CL113" s="89"/>
      <c r="CM113" s="89"/>
      <c r="CN113" s="89"/>
      <c r="CO113" s="89"/>
      <c r="CP113" s="89"/>
      <c r="CQ113" s="89"/>
      <c r="CR113" s="89"/>
      <c r="CS113" s="89"/>
      <c r="CT113" s="89"/>
      <c r="CU113" s="89"/>
      <c r="CV113" s="89"/>
      <c r="CW113" s="89"/>
      <c r="CX113" s="89"/>
      <c r="CY113" s="89"/>
      <c r="CZ113" s="89"/>
      <c r="DA113" s="89"/>
      <c r="DB113" s="89"/>
      <c r="DC113" s="89"/>
      <c r="DD113" s="89"/>
      <c r="DE113" s="89"/>
      <c r="DF113" s="89"/>
      <c r="DG113" s="89"/>
      <c r="DH113" s="89"/>
      <c r="DI113" s="89"/>
      <c r="DJ113" s="89"/>
      <c r="DK113" s="89"/>
      <c r="DL113" s="89"/>
      <c r="DM113" s="89"/>
      <c r="DN113" s="89"/>
      <c r="DO113" s="89"/>
      <c r="DP113" s="89"/>
      <c r="DQ113" s="89"/>
      <c r="DR113" s="89"/>
      <c r="DS113" s="89"/>
      <c r="DT113" s="89"/>
      <c r="DU113" s="89"/>
      <c r="DV113" s="89"/>
      <c r="DW113" s="89"/>
      <c r="DX113" s="89"/>
      <c r="DY113" s="89"/>
      <c r="DZ113" s="89"/>
      <c r="EA113" s="89"/>
      <c r="EB113" s="89"/>
      <c r="EC113" s="89"/>
      <c r="ED113" s="89"/>
      <c r="EE113" s="89"/>
      <c r="EF113" s="89"/>
      <c r="EG113" s="89"/>
      <c r="EH113" s="89"/>
      <c r="EI113" s="89"/>
      <c r="EJ113" s="89"/>
      <c r="EK113" s="89"/>
      <c r="EL113" s="89"/>
      <c r="EM113" s="89"/>
      <c r="EN113" s="89"/>
      <c r="EO113" s="89"/>
      <c r="EP113" s="89"/>
      <c r="EQ113" s="89"/>
      <c r="ER113" s="89"/>
      <c r="ES113" s="89"/>
      <c r="ET113" s="89"/>
      <c r="EU113" s="89"/>
      <c r="EV113" s="89"/>
      <c r="EW113" s="89"/>
      <c r="EX113" s="89"/>
      <c r="EY113" s="89"/>
      <c r="EZ113" s="89"/>
      <c r="FA113" s="89"/>
      <c r="FB113" s="89"/>
      <c r="FC113" s="89"/>
      <c r="FD113" s="89"/>
      <c r="FE113" s="89"/>
      <c r="FF113" s="89"/>
      <c r="FG113" s="89"/>
      <c r="FH113" s="89"/>
      <c r="FI113" s="89"/>
      <c r="FJ113" s="89"/>
      <c r="FK113" s="89"/>
      <c r="FL113" s="89"/>
      <c r="FM113" s="89"/>
      <c r="FN113" s="89"/>
      <c r="FO113" s="89"/>
      <c r="FP113" s="89"/>
      <c r="FQ113" s="89"/>
      <c r="FR113" s="89"/>
      <c r="FS113" s="89"/>
      <c r="FT113" s="89"/>
      <c r="FU113" s="89"/>
      <c r="FV113" s="89"/>
      <c r="FW113" s="89"/>
      <c r="FX113" s="89"/>
      <c r="FY113" s="89"/>
      <c r="FZ113" s="89"/>
      <c r="GA113" s="89"/>
      <c r="GB113" s="89"/>
      <c r="GC113" s="89"/>
      <c r="GD113" s="89"/>
      <c r="GE113" s="89"/>
      <c r="GF113" s="89"/>
      <c r="GG113" s="89"/>
      <c r="GH113" s="89"/>
      <c r="GI113" s="89"/>
      <c r="GJ113" s="89"/>
      <c r="GK113" s="89"/>
      <c r="GL113" s="89"/>
      <c r="GM113" s="89"/>
      <c r="GN113" s="89"/>
      <c r="GO113" s="89"/>
      <c r="GP113" s="89"/>
      <c r="GQ113" s="89"/>
      <c r="GR113" s="89"/>
      <c r="GS113" s="89"/>
      <c r="GT113" s="89"/>
      <c r="GU113" s="89"/>
      <c r="GV113" s="89"/>
      <c r="GW113" s="89"/>
      <c r="GX113" s="89"/>
      <c r="GY113" s="89"/>
      <c r="GZ113" s="89"/>
      <c r="HA113" s="89"/>
      <c r="HB113" s="89"/>
      <c r="HC113" s="89"/>
      <c r="HD113" s="89"/>
      <c r="HE113" s="89"/>
      <c r="HF113" s="89"/>
      <c r="HG113" s="89"/>
      <c r="HH113" s="89"/>
      <c r="HI113" s="89"/>
      <c r="HJ113" s="89"/>
      <c r="HK113" s="89"/>
      <c r="HL113" s="89"/>
      <c r="HM113" s="89"/>
      <c r="HN113" s="89"/>
      <c r="HO113" s="89"/>
      <c r="HP113" s="89"/>
      <c r="HQ113" s="89"/>
      <c r="HR113" s="89"/>
      <c r="HS113" s="89"/>
      <c r="HT113" s="89"/>
      <c r="HU113" s="89"/>
      <c r="HV113" s="89"/>
      <c r="HW113" s="89"/>
      <c r="HX113" s="89"/>
      <c r="HY113" s="89"/>
      <c r="HZ113" s="89"/>
      <c r="IA113" s="89"/>
      <c r="IB113" s="89"/>
      <c r="IC113" s="89"/>
      <c r="ID113" s="89"/>
      <c r="IE113" s="89"/>
      <c r="IF113" s="89"/>
      <c r="IG113" s="89"/>
      <c r="IH113" s="89"/>
      <c r="II113" s="89"/>
      <c r="IJ113" s="89"/>
      <c r="IK113" s="89"/>
      <c r="IL113" s="89"/>
      <c r="IM113" s="89"/>
      <c r="IN113" s="89"/>
      <c r="IO113" s="89"/>
      <c r="IP113" s="89"/>
      <c r="IQ113" s="89"/>
      <c r="IR113" s="89"/>
      <c r="IS113" s="89"/>
      <c r="IT113" s="89"/>
      <c r="IU113" s="89"/>
      <c r="IV113" s="89"/>
      <c r="IW113" s="89"/>
    </row>
    <row r="114" customFormat="false" ht="12" hidden="false" customHeight="false" outlineLevel="0" collapsed="false">
      <c r="A114" s="89"/>
      <c r="B114" s="77"/>
      <c r="C114" s="77"/>
      <c r="D114" s="136"/>
      <c r="E114" s="79"/>
      <c r="F114" s="77"/>
      <c r="H114" s="89"/>
      <c r="I114" s="75"/>
      <c r="J114" s="75"/>
      <c r="K114" s="75"/>
      <c r="L114" s="75"/>
      <c r="M114" s="75"/>
      <c r="N114" s="251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  <c r="BH114" s="89"/>
      <c r="BI114" s="89"/>
      <c r="BJ114" s="89"/>
      <c r="BK114" s="89"/>
      <c r="BL114" s="89"/>
      <c r="BM114" s="89"/>
      <c r="BN114" s="89"/>
      <c r="BO114" s="89"/>
      <c r="BP114" s="89"/>
      <c r="BQ114" s="89"/>
      <c r="BR114" s="89"/>
      <c r="BS114" s="89"/>
      <c r="BT114" s="89"/>
      <c r="BU114" s="89"/>
      <c r="BV114" s="89"/>
      <c r="BW114" s="89"/>
      <c r="BX114" s="89"/>
      <c r="BY114" s="89"/>
      <c r="BZ114" s="89"/>
      <c r="CA114" s="89"/>
      <c r="CB114" s="89"/>
      <c r="CC114" s="89"/>
      <c r="CD114" s="89"/>
      <c r="CE114" s="89"/>
      <c r="CF114" s="89"/>
      <c r="CG114" s="89"/>
      <c r="CH114" s="89"/>
      <c r="CI114" s="89"/>
      <c r="CJ114" s="89"/>
      <c r="CK114" s="89"/>
      <c r="CL114" s="89"/>
      <c r="CM114" s="89"/>
      <c r="CN114" s="89"/>
      <c r="CO114" s="89"/>
      <c r="CP114" s="89"/>
      <c r="CQ114" s="89"/>
      <c r="CR114" s="89"/>
      <c r="CS114" s="89"/>
      <c r="CT114" s="89"/>
      <c r="CU114" s="89"/>
      <c r="CV114" s="89"/>
      <c r="CW114" s="89"/>
      <c r="CX114" s="89"/>
      <c r="CY114" s="89"/>
      <c r="CZ114" s="89"/>
      <c r="DA114" s="89"/>
      <c r="DB114" s="89"/>
      <c r="DC114" s="89"/>
      <c r="DD114" s="89"/>
      <c r="DE114" s="89"/>
      <c r="DF114" s="89"/>
      <c r="DG114" s="89"/>
      <c r="DH114" s="89"/>
      <c r="DI114" s="89"/>
      <c r="DJ114" s="89"/>
      <c r="DK114" s="89"/>
      <c r="DL114" s="89"/>
      <c r="DM114" s="89"/>
      <c r="DN114" s="89"/>
      <c r="DO114" s="89"/>
      <c r="DP114" s="89"/>
      <c r="DQ114" s="89"/>
      <c r="DR114" s="89"/>
      <c r="DS114" s="89"/>
      <c r="DT114" s="89"/>
      <c r="DU114" s="89"/>
      <c r="DV114" s="89"/>
      <c r="DW114" s="89"/>
      <c r="DX114" s="89"/>
      <c r="DY114" s="89"/>
      <c r="DZ114" s="89"/>
      <c r="EA114" s="89"/>
      <c r="EB114" s="89"/>
      <c r="EC114" s="89"/>
      <c r="ED114" s="89"/>
      <c r="EE114" s="89"/>
      <c r="EF114" s="89"/>
      <c r="EG114" s="89"/>
      <c r="EH114" s="89"/>
      <c r="EI114" s="89"/>
      <c r="EJ114" s="89"/>
      <c r="EK114" s="89"/>
      <c r="EL114" s="89"/>
      <c r="EM114" s="89"/>
      <c r="EN114" s="89"/>
      <c r="EO114" s="89"/>
      <c r="EP114" s="89"/>
      <c r="EQ114" s="89"/>
      <c r="ER114" s="89"/>
      <c r="ES114" s="89"/>
      <c r="ET114" s="89"/>
      <c r="EU114" s="89"/>
      <c r="EV114" s="89"/>
      <c r="EW114" s="89"/>
      <c r="EX114" s="89"/>
      <c r="EY114" s="89"/>
      <c r="EZ114" s="89"/>
      <c r="FA114" s="89"/>
      <c r="FB114" s="89"/>
      <c r="FC114" s="89"/>
      <c r="FD114" s="89"/>
      <c r="FE114" s="89"/>
      <c r="FF114" s="89"/>
      <c r="FG114" s="89"/>
      <c r="FH114" s="89"/>
      <c r="FI114" s="89"/>
      <c r="FJ114" s="89"/>
      <c r="FK114" s="89"/>
      <c r="FL114" s="89"/>
      <c r="FM114" s="89"/>
      <c r="FN114" s="89"/>
      <c r="FO114" s="89"/>
      <c r="FP114" s="89"/>
      <c r="FQ114" s="89"/>
      <c r="FR114" s="89"/>
      <c r="FS114" s="89"/>
      <c r="FT114" s="89"/>
      <c r="FU114" s="89"/>
      <c r="FV114" s="89"/>
      <c r="FW114" s="89"/>
      <c r="FX114" s="89"/>
      <c r="FY114" s="89"/>
      <c r="FZ114" s="89"/>
      <c r="GA114" s="89"/>
      <c r="GB114" s="89"/>
      <c r="GC114" s="89"/>
      <c r="GD114" s="89"/>
      <c r="GE114" s="89"/>
      <c r="GF114" s="89"/>
      <c r="GG114" s="89"/>
      <c r="GH114" s="89"/>
      <c r="GI114" s="89"/>
      <c r="GJ114" s="89"/>
      <c r="GK114" s="89"/>
      <c r="GL114" s="89"/>
      <c r="GM114" s="89"/>
      <c r="GN114" s="89"/>
      <c r="GO114" s="89"/>
      <c r="GP114" s="89"/>
      <c r="GQ114" s="89"/>
      <c r="GR114" s="89"/>
      <c r="GS114" s="89"/>
      <c r="GT114" s="89"/>
      <c r="GU114" s="89"/>
      <c r="GV114" s="89"/>
      <c r="GW114" s="89"/>
      <c r="GX114" s="89"/>
      <c r="GY114" s="89"/>
      <c r="GZ114" s="89"/>
      <c r="HA114" s="89"/>
      <c r="HB114" s="89"/>
      <c r="HC114" s="89"/>
      <c r="HD114" s="89"/>
      <c r="HE114" s="89"/>
      <c r="HF114" s="89"/>
      <c r="HG114" s="89"/>
      <c r="HH114" s="89"/>
      <c r="HI114" s="89"/>
      <c r="HJ114" s="89"/>
      <c r="HK114" s="89"/>
      <c r="HL114" s="89"/>
      <c r="HM114" s="89"/>
      <c r="HN114" s="89"/>
      <c r="HO114" s="89"/>
      <c r="HP114" s="89"/>
      <c r="HQ114" s="89"/>
      <c r="HR114" s="89"/>
      <c r="HS114" s="89"/>
      <c r="HT114" s="89"/>
      <c r="HU114" s="89"/>
      <c r="HV114" s="89"/>
      <c r="HW114" s="89"/>
      <c r="HX114" s="89"/>
      <c r="HY114" s="89"/>
      <c r="HZ114" s="89"/>
      <c r="IA114" s="89"/>
      <c r="IB114" s="89"/>
      <c r="IC114" s="89"/>
      <c r="ID114" s="89"/>
      <c r="IE114" s="89"/>
      <c r="IF114" s="89"/>
      <c r="IG114" s="89"/>
      <c r="IH114" s="89"/>
      <c r="II114" s="89"/>
      <c r="IJ114" s="89"/>
      <c r="IK114" s="89"/>
      <c r="IL114" s="89"/>
      <c r="IM114" s="89"/>
      <c r="IN114" s="89"/>
      <c r="IO114" s="89"/>
      <c r="IP114" s="89"/>
      <c r="IQ114" s="89"/>
      <c r="IR114" s="89"/>
      <c r="IS114" s="89"/>
      <c r="IT114" s="89"/>
      <c r="IU114" s="89"/>
      <c r="IV114" s="89"/>
      <c r="IW114" s="89"/>
    </row>
    <row r="115" customFormat="false" ht="12" hidden="false" customHeight="false" outlineLevel="0" collapsed="false">
      <c r="A115" s="89"/>
      <c r="B115" s="77"/>
      <c r="C115" s="77"/>
      <c r="D115" s="136"/>
      <c r="E115" s="79"/>
      <c r="F115" s="77"/>
      <c r="H115" s="89"/>
      <c r="I115" s="75"/>
      <c r="J115" s="75"/>
      <c r="K115" s="75"/>
      <c r="L115" s="75"/>
      <c r="M115" s="75"/>
      <c r="N115" s="251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  <c r="BI115" s="89"/>
      <c r="BJ115" s="89"/>
      <c r="BK115" s="89"/>
      <c r="BL115" s="89"/>
      <c r="BM115" s="89"/>
      <c r="BN115" s="89"/>
      <c r="BO115" s="89"/>
      <c r="BP115" s="89"/>
      <c r="BQ115" s="89"/>
      <c r="BR115" s="89"/>
      <c r="BS115" s="89"/>
      <c r="BT115" s="89"/>
      <c r="BU115" s="89"/>
      <c r="BV115" s="89"/>
      <c r="BW115" s="89"/>
      <c r="BX115" s="89"/>
      <c r="BY115" s="89"/>
      <c r="BZ115" s="89"/>
      <c r="CA115" s="89"/>
      <c r="CB115" s="89"/>
      <c r="CC115" s="89"/>
      <c r="CD115" s="89"/>
      <c r="CE115" s="89"/>
      <c r="CF115" s="89"/>
      <c r="CG115" s="89"/>
      <c r="CH115" s="89"/>
      <c r="CI115" s="89"/>
      <c r="CJ115" s="89"/>
      <c r="CK115" s="89"/>
      <c r="CL115" s="89"/>
      <c r="CM115" s="89"/>
      <c r="CN115" s="89"/>
      <c r="CO115" s="89"/>
      <c r="CP115" s="89"/>
      <c r="CQ115" s="89"/>
      <c r="CR115" s="89"/>
      <c r="CS115" s="89"/>
      <c r="CT115" s="89"/>
      <c r="CU115" s="89"/>
      <c r="CV115" s="89"/>
      <c r="CW115" s="89"/>
      <c r="CX115" s="89"/>
      <c r="CY115" s="89"/>
      <c r="CZ115" s="89"/>
      <c r="DA115" s="89"/>
      <c r="DB115" s="89"/>
      <c r="DC115" s="89"/>
      <c r="DD115" s="89"/>
      <c r="DE115" s="89"/>
      <c r="DF115" s="89"/>
      <c r="DG115" s="89"/>
      <c r="DH115" s="89"/>
      <c r="DI115" s="89"/>
      <c r="DJ115" s="89"/>
      <c r="DK115" s="89"/>
      <c r="DL115" s="89"/>
      <c r="DM115" s="89"/>
      <c r="DN115" s="89"/>
      <c r="DO115" s="89"/>
      <c r="DP115" s="89"/>
      <c r="DQ115" s="89"/>
      <c r="DR115" s="89"/>
      <c r="DS115" s="89"/>
      <c r="DT115" s="89"/>
      <c r="DU115" s="89"/>
      <c r="DV115" s="89"/>
      <c r="DW115" s="89"/>
      <c r="DX115" s="89"/>
      <c r="DY115" s="89"/>
      <c r="DZ115" s="89"/>
      <c r="EA115" s="89"/>
      <c r="EB115" s="89"/>
      <c r="EC115" s="89"/>
      <c r="ED115" s="89"/>
      <c r="EE115" s="89"/>
      <c r="EF115" s="89"/>
      <c r="EG115" s="89"/>
      <c r="EH115" s="89"/>
      <c r="EI115" s="89"/>
      <c r="EJ115" s="89"/>
      <c r="EK115" s="89"/>
      <c r="EL115" s="89"/>
      <c r="EM115" s="89"/>
      <c r="EN115" s="89"/>
      <c r="EO115" s="89"/>
      <c r="EP115" s="89"/>
      <c r="EQ115" s="89"/>
      <c r="ER115" s="89"/>
      <c r="ES115" s="89"/>
      <c r="ET115" s="89"/>
      <c r="EU115" s="89"/>
      <c r="EV115" s="89"/>
      <c r="EW115" s="89"/>
      <c r="EX115" s="89"/>
      <c r="EY115" s="89"/>
      <c r="EZ115" s="89"/>
      <c r="FA115" s="89"/>
      <c r="FB115" s="89"/>
      <c r="FC115" s="89"/>
      <c r="FD115" s="89"/>
      <c r="FE115" s="89"/>
      <c r="FF115" s="89"/>
      <c r="FG115" s="89"/>
      <c r="FH115" s="89"/>
      <c r="FI115" s="89"/>
      <c r="FJ115" s="89"/>
      <c r="FK115" s="89"/>
      <c r="FL115" s="89"/>
      <c r="FM115" s="89"/>
      <c r="FN115" s="89"/>
      <c r="FO115" s="89"/>
      <c r="FP115" s="89"/>
      <c r="FQ115" s="89"/>
      <c r="FR115" s="89"/>
      <c r="FS115" s="89"/>
      <c r="FT115" s="89"/>
      <c r="FU115" s="89"/>
      <c r="FV115" s="89"/>
      <c r="FW115" s="89"/>
      <c r="FX115" s="89"/>
      <c r="FY115" s="89"/>
      <c r="FZ115" s="89"/>
      <c r="GA115" s="89"/>
      <c r="GB115" s="89"/>
      <c r="GC115" s="89"/>
      <c r="GD115" s="89"/>
      <c r="GE115" s="89"/>
      <c r="GF115" s="89"/>
      <c r="GG115" s="89"/>
      <c r="GH115" s="89"/>
      <c r="GI115" s="89"/>
      <c r="GJ115" s="89"/>
      <c r="GK115" s="89"/>
      <c r="GL115" s="89"/>
      <c r="GM115" s="89"/>
      <c r="GN115" s="89"/>
      <c r="GO115" s="89"/>
      <c r="GP115" s="89"/>
      <c r="GQ115" s="89"/>
      <c r="GR115" s="89"/>
      <c r="GS115" s="89"/>
      <c r="GT115" s="89"/>
      <c r="GU115" s="89"/>
      <c r="GV115" s="89"/>
      <c r="GW115" s="89"/>
      <c r="GX115" s="89"/>
      <c r="GY115" s="89"/>
      <c r="GZ115" s="89"/>
      <c r="HA115" s="89"/>
      <c r="HB115" s="89"/>
      <c r="HC115" s="89"/>
      <c r="HD115" s="89"/>
      <c r="HE115" s="89"/>
      <c r="HF115" s="89"/>
      <c r="HG115" s="89"/>
      <c r="HH115" s="89"/>
      <c r="HI115" s="89"/>
      <c r="HJ115" s="89"/>
      <c r="HK115" s="89"/>
      <c r="HL115" s="89"/>
      <c r="HM115" s="89"/>
      <c r="HN115" s="89"/>
      <c r="HO115" s="89"/>
      <c r="HP115" s="89"/>
      <c r="HQ115" s="89"/>
      <c r="HR115" s="89"/>
      <c r="HS115" s="89"/>
      <c r="HT115" s="89"/>
      <c r="HU115" s="89"/>
      <c r="HV115" s="89"/>
      <c r="HW115" s="89"/>
      <c r="HX115" s="89"/>
      <c r="HY115" s="89"/>
      <c r="HZ115" s="89"/>
      <c r="IA115" s="89"/>
      <c r="IB115" s="89"/>
      <c r="IC115" s="89"/>
      <c r="ID115" s="89"/>
      <c r="IE115" s="89"/>
      <c r="IF115" s="89"/>
      <c r="IG115" s="89"/>
      <c r="IH115" s="89"/>
      <c r="II115" s="89"/>
      <c r="IJ115" s="89"/>
      <c r="IK115" s="89"/>
      <c r="IL115" s="89"/>
      <c r="IM115" s="89"/>
      <c r="IN115" s="89"/>
      <c r="IO115" s="89"/>
      <c r="IP115" s="89"/>
      <c r="IQ115" s="89"/>
      <c r="IR115" s="89"/>
      <c r="IS115" s="89"/>
      <c r="IT115" s="89"/>
      <c r="IU115" s="89"/>
      <c r="IV115" s="89"/>
      <c r="IW115" s="89"/>
    </row>
    <row r="116" customFormat="false" ht="12" hidden="false" customHeight="false" outlineLevel="0" collapsed="false">
      <c r="A116" s="89"/>
      <c r="B116" s="77"/>
      <c r="C116" s="77"/>
      <c r="D116" s="136"/>
      <c r="E116" s="79"/>
      <c r="F116" s="77"/>
      <c r="H116" s="89"/>
      <c r="I116" s="89"/>
      <c r="J116" s="89"/>
      <c r="K116" s="89"/>
      <c r="L116" s="89"/>
      <c r="M116" s="89"/>
      <c r="N116" s="251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  <c r="BI116" s="89"/>
      <c r="BJ116" s="89"/>
      <c r="BK116" s="89"/>
      <c r="BL116" s="89"/>
      <c r="BM116" s="89"/>
      <c r="BN116" s="89"/>
      <c r="BO116" s="89"/>
      <c r="BP116" s="89"/>
      <c r="BQ116" s="89"/>
      <c r="BR116" s="89"/>
      <c r="BS116" s="89"/>
      <c r="BT116" s="89"/>
      <c r="BU116" s="89"/>
      <c r="BV116" s="89"/>
      <c r="BW116" s="89"/>
      <c r="BX116" s="89"/>
      <c r="BY116" s="89"/>
      <c r="BZ116" s="89"/>
      <c r="CA116" s="89"/>
      <c r="CB116" s="89"/>
      <c r="CC116" s="89"/>
      <c r="CD116" s="89"/>
      <c r="CE116" s="89"/>
      <c r="CF116" s="89"/>
      <c r="CG116" s="89"/>
      <c r="CH116" s="89"/>
      <c r="CI116" s="89"/>
      <c r="CJ116" s="89"/>
      <c r="CK116" s="89"/>
      <c r="CL116" s="89"/>
      <c r="CM116" s="89"/>
      <c r="CN116" s="89"/>
      <c r="CO116" s="89"/>
      <c r="CP116" s="89"/>
      <c r="CQ116" s="89"/>
      <c r="CR116" s="89"/>
      <c r="CS116" s="89"/>
      <c r="CT116" s="89"/>
      <c r="CU116" s="89"/>
      <c r="CV116" s="89"/>
      <c r="CW116" s="89"/>
      <c r="CX116" s="89"/>
      <c r="CY116" s="89"/>
      <c r="CZ116" s="89"/>
      <c r="DA116" s="89"/>
      <c r="DB116" s="89"/>
      <c r="DC116" s="89"/>
      <c r="DD116" s="89"/>
      <c r="DE116" s="89"/>
      <c r="DF116" s="89"/>
      <c r="DG116" s="89"/>
      <c r="DH116" s="89"/>
      <c r="DI116" s="89"/>
      <c r="DJ116" s="89"/>
      <c r="DK116" s="89"/>
      <c r="DL116" s="89"/>
      <c r="DM116" s="89"/>
      <c r="DN116" s="89"/>
      <c r="DO116" s="89"/>
      <c r="DP116" s="89"/>
      <c r="DQ116" s="89"/>
      <c r="DR116" s="89"/>
      <c r="DS116" s="89"/>
      <c r="DT116" s="89"/>
      <c r="DU116" s="89"/>
      <c r="DV116" s="89"/>
      <c r="DW116" s="89"/>
      <c r="DX116" s="89"/>
      <c r="DY116" s="89"/>
      <c r="DZ116" s="89"/>
      <c r="EA116" s="89"/>
      <c r="EB116" s="89"/>
      <c r="EC116" s="89"/>
      <c r="ED116" s="89"/>
      <c r="EE116" s="89"/>
      <c r="EF116" s="89"/>
      <c r="EG116" s="89"/>
      <c r="EH116" s="89"/>
      <c r="EI116" s="89"/>
      <c r="EJ116" s="89"/>
      <c r="EK116" s="89"/>
      <c r="EL116" s="89"/>
      <c r="EM116" s="89"/>
      <c r="EN116" s="89"/>
      <c r="EO116" s="89"/>
      <c r="EP116" s="89"/>
      <c r="EQ116" s="89"/>
      <c r="ER116" s="89"/>
      <c r="ES116" s="89"/>
      <c r="ET116" s="89"/>
      <c r="EU116" s="89"/>
      <c r="EV116" s="89"/>
      <c r="EW116" s="89"/>
      <c r="EX116" s="89"/>
      <c r="EY116" s="89"/>
      <c r="EZ116" s="89"/>
      <c r="FA116" s="89"/>
      <c r="FB116" s="89"/>
      <c r="FC116" s="89"/>
      <c r="FD116" s="89"/>
      <c r="FE116" s="89"/>
      <c r="FF116" s="89"/>
      <c r="FG116" s="89"/>
      <c r="FH116" s="89"/>
      <c r="FI116" s="89"/>
      <c r="FJ116" s="89"/>
      <c r="FK116" s="89"/>
      <c r="FL116" s="89"/>
      <c r="FM116" s="89"/>
      <c r="FN116" s="89"/>
      <c r="FO116" s="89"/>
      <c r="FP116" s="89"/>
      <c r="FQ116" s="89"/>
      <c r="FR116" s="89"/>
      <c r="FS116" s="89"/>
      <c r="FT116" s="89"/>
      <c r="FU116" s="89"/>
      <c r="FV116" s="89"/>
      <c r="FW116" s="89"/>
      <c r="FX116" s="89"/>
      <c r="FY116" s="89"/>
      <c r="FZ116" s="89"/>
      <c r="GA116" s="89"/>
      <c r="GB116" s="89"/>
      <c r="GC116" s="89"/>
      <c r="GD116" s="89"/>
      <c r="GE116" s="89"/>
      <c r="GF116" s="89"/>
      <c r="GG116" s="89"/>
      <c r="GH116" s="89"/>
      <c r="GI116" s="89"/>
      <c r="GJ116" s="89"/>
      <c r="GK116" s="89"/>
      <c r="GL116" s="89"/>
      <c r="GM116" s="89"/>
      <c r="GN116" s="89"/>
      <c r="GO116" s="89"/>
      <c r="GP116" s="89"/>
      <c r="GQ116" s="89"/>
      <c r="GR116" s="89"/>
      <c r="GS116" s="89"/>
      <c r="GT116" s="89"/>
      <c r="GU116" s="89"/>
      <c r="GV116" s="89"/>
      <c r="GW116" s="89"/>
      <c r="GX116" s="89"/>
      <c r="GY116" s="89"/>
      <c r="GZ116" s="89"/>
      <c r="HA116" s="89"/>
      <c r="HB116" s="89"/>
      <c r="HC116" s="89"/>
      <c r="HD116" s="89"/>
      <c r="HE116" s="89"/>
      <c r="HF116" s="89"/>
      <c r="HG116" s="89"/>
      <c r="HH116" s="89"/>
      <c r="HI116" s="89"/>
      <c r="HJ116" s="89"/>
      <c r="HK116" s="89"/>
      <c r="HL116" s="89"/>
      <c r="HM116" s="89"/>
      <c r="HN116" s="89"/>
      <c r="HO116" s="89"/>
      <c r="HP116" s="89"/>
      <c r="HQ116" s="89"/>
      <c r="HR116" s="89"/>
      <c r="HS116" s="89"/>
      <c r="HT116" s="89"/>
      <c r="HU116" s="89"/>
      <c r="HV116" s="89"/>
      <c r="HW116" s="89"/>
      <c r="HX116" s="89"/>
      <c r="HY116" s="89"/>
      <c r="HZ116" s="89"/>
      <c r="IA116" s="89"/>
      <c r="IB116" s="89"/>
      <c r="IC116" s="89"/>
      <c r="ID116" s="89"/>
      <c r="IE116" s="89"/>
      <c r="IF116" s="89"/>
      <c r="IG116" s="89"/>
      <c r="IH116" s="89"/>
      <c r="II116" s="89"/>
      <c r="IJ116" s="89"/>
      <c r="IK116" s="89"/>
      <c r="IL116" s="89"/>
      <c r="IM116" s="89"/>
      <c r="IN116" s="89"/>
      <c r="IO116" s="89"/>
      <c r="IP116" s="89"/>
      <c r="IQ116" s="89"/>
      <c r="IR116" s="89"/>
      <c r="IS116" s="89"/>
      <c r="IT116" s="89"/>
      <c r="IU116" s="89"/>
      <c r="IV116" s="89"/>
      <c r="IW116" s="89"/>
    </row>
    <row r="117" customFormat="false" ht="12" hidden="false" customHeight="false" outlineLevel="0" collapsed="false">
      <c r="A117" s="89"/>
      <c r="B117" s="77"/>
      <c r="C117" s="77"/>
      <c r="D117" s="136"/>
      <c r="E117" s="79"/>
      <c r="F117" s="77"/>
      <c r="H117" s="89"/>
      <c r="I117" s="89"/>
      <c r="J117" s="89"/>
      <c r="K117" s="89"/>
      <c r="L117" s="89"/>
      <c r="M117" s="89"/>
      <c r="N117" s="251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  <c r="BI117" s="89"/>
      <c r="BJ117" s="89"/>
      <c r="BK117" s="89"/>
      <c r="BL117" s="89"/>
      <c r="BM117" s="89"/>
      <c r="BN117" s="89"/>
      <c r="BO117" s="89"/>
      <c r="BP117" s="89"/>
      <c r="BQ117" s="89"/>
      <c r="BR117" s="89"/>
      <c r="BS117" s="89"/>
      <c r="BT117" s="89"/>
      <c r="BU117" s="89"/>
      <c r="BV117" s="89"/>
      <c r="BW117" s="89"/>
      <c r="BX117" s="89"/>
      <c r="BY117" s="89"/>
      <c r="BZ117" s="89"/>
      <c r="CA117" s="89"/>
      <c r="CB117" s="89"/>
      <c r="CC117" s="89"/>
      <c r="CD117" s="89"/>
      <c r="CE117" s="89"/>
      <c r="CF117" s="89"/>
      <c r="CG117" s="89"/>
      <c r="CH117" s="89"/>
      <c r="CI117" s="89"/>
      <c r="CJ117" s="89"/>
      <c r="CK117" s="89"/>
      <c r="CL117" s="89"/>
      <c r="CM117" s="89"/>
      <c r="CN117" s="89"/>
      <c r="CO117" s="89"/>
      <c r="CP117" s="89"/>
      <c r="CQ117" s="89"/>
      <c r="CR117" s="89"/>
      <c r="CS117" s="89"/>
      <c r="CT117" s="89"/>
      <c r="CU117" s="89"/>
      <c r="CV117" s="89"/>
      <c r="CW117" s="89"/>
      <c r="CX117" s="89"/>
      <c r="CY117" s="89"/>
      <c r="CZ117" s="89"/>
      <c r="DA117" s="89"/>
      <c r="DB117" s="89"/>
      <c r="DC117" s="89"/>
      <c r="DD117" s="89"/>
      <c r="DE117" s="89"/>
      <c r="DF117" s="89"/>
      <c r="DG117" s="89"/>
      <c r="DH117" s="89"/>
      <c r="DI117" s="89"/>
      <c r="DJ117" s="89"/>
      <c r="DK117" s="89"/>
      <c r="DL117" s="89"/>
      <c r="DM117" s="89"/>
      <c r="DN117" s="89"/>
      <c r="DO117" s="89"/>
      <c r="DP117" s="89"/>
      <c r="DQ117" s="89"/>
      <c r="DR117" s="89"/>
      <c r="DS117" s="89"/>
      <c r="DT117" s="89"/>
      <c r="DU117" s="89"/>
      <c r="DV117" s="89"/>
      <c r="DW117" s="89"/>
      <c r="DX117" s="89"/>
      <c r="DY117" s="89"/>
      <c r="DZ117" s="89"/>
      <c r="EA117" s="89"/>
      <c r="EB117" s="89"/>
      <c r="EC117" s="89"/>
      <c r="ED117" s="89"/>
      <c r="EE117" s="89"/>
      <c r="EF117" s="89"/>
      <c r="EG117" s="89"/>
      <c r="EH117" s="89"/>
      <c r="EI117" s="89"/>
      <c r="EJ117" s="89"/>
      <c r="EK117" s="89"/>
      <c r="EL117" s="89"/>
      <c r="EM117" s="89"/>
      <c r="EN117" s="89"/>
      <c r="EO117" s="89"/>
      <c r="EP117" s="89"/>
      <c r="EQ117" s="89"/>
      <c r="ER117" s="89"/>
      <c r="ES117" s="89"/>
      <c r="ET117" s="89"/>
      <c r="EU117" s="89"/>
      <c r="EV117" s="89"/>
      <c r="EW117" s="89"/>
      <c r="EX117" s="89"/>
      <c r="EY117" s="89"/>
      <c r="EZ117" s="89"/>
      <c r="FA117" s="89"/>
      <c r="FB117" s="89"/>
      <c r="FC117" s="89"/>
      <c r="FD117" s="89"/>
      <c r="FE117" s="89"/>
      <c r="FF117" s="89"/>
      <c r="FG117" s="89"/>
      <c r="FH117" s="89"/>
      <c r="FI117" s="89"/>
      <c r="FJ117" s="89"/>
      <c r="FK117" s="89"/>
      <c r="FL117" s="89"/>
      <c r="FM117" s="89"/>
      <c r="FN117" s="89"/>
      <c r="FO117" s="89"/>
      <c r="FP117" s="89"/>
      <c r="FQ117" s="89"/>
      <c r="FR117" s="89"/>
      <c r="FS117" s="89"/>
      <c r="FT117" s="89"/>
      <c r="FU117" s="89"/>
      <c r="FV117" s="89"/>
      <c r="FW117" s="89"/>
      <c r="FX117" s="89"/>
      <c r="FY117" s="89"/>
      <c r="FZ117" s="89"/>
      <c r="GA117" s="89"/>
      <c r="GB117" s="89"/>
      <c r="GC117" s="89"/>
      <c r="GD117" s="89"/>
      <c r="GE117" s="89"/>
      <c r="GF117" s="89"/>
      <c r="GG117" s="89"/>
      <c r="GH117" s="89"/>
      <c r="GI117" s="89"/>
      <c r="GJ117" s="89"/>
      <c r="GK117" s="89"/>
      <c r="GL117" s="89"/>
      <c r="GM117" s="89"/>
      <c r="GN117" s="89"/>
      <c r="GO117" s="89"/>
      <c r="GP117" s="89"/>
      <c r="GQ117" s="89"/>
      <c r="GR117" s="89"/>
      <c r="GS117" s="89"/>
      <c r="GT117" s="89"/>
      <c r="GU117" s="89"/>
      <c r="GV117" s="89"/>
      <c r="GW117" s="89"/>
      <c r="GX117" s="89"/>
      <c r="GY117" s="89"/>
      <c r="GZ117" s="89"/>
      <c r="HA117" s="89"/>
      <c r="HB117" s="89"/>
      <c r="HC117" s="89"/>
      <c r="HD117" s="89"/>
      <c r="HE117" s="89"/>
      <c r="HF117" s="89"/>
      <c r="HG117" s="89"/>
      <c r="HH117" s="89"/>
      <c r="HI117" s="89"/>
      <c r="HJ117" s="89"/>
      <c r="HK117" s="89"/>
      <c r="HL117" s="89"/>
      <c r="HM117" s="89"/>
      <c r="HN117" s="89"/>
      <c r="HO117" s="89"/>
      <c r="HP117" s="89"/>
      <c r="HQ117" s="89"/>
      <c r="HR117" s="89"/>
      <c r="HS117" s="89"/>
      <c r="HT117" s="89"/>
      <c r="HU117" s="89"/>
      <c r="HV117" s="89"/>
      <c r="HW117" s="89"/>
      <c r="HX117" s="89"/>
      <c r="HY117" s="89"/>
      <c r="HZ117" s="89"/>
      <c r="IA117" s="89"/>
      <c r="IB117" s="89"/>
      <c r="IC117" s="89"/>
      <c r="ID117" s="89"/>
      <c r="IE117" s="89"/>
      <c r="IF117" s="89"/>
      <c r="IG117" s="89"/>
      <c r="IH117" s="89"/>
      <c r="II117" s="89"/>
      <c r="IJ117" s="89"/>
      <c r="IK117" s="89"/>
      <c r="IL117" s="89"/>
      <c r="IM117" s="89"/>
      <c r="IN117" s="89"/>
      <c r="IO117" s="89"/>
      <c r="IP117" s="89"/>
      <c r="IQ117" s="89"/>
      <c r="IR117" s="89"/>
      <c r="IS117" s="89"/>
      <c r="IT117" s="89"/>
      <c r="IU117" s="89"/>
      <c r="IV117" s="89"/>
      <c r="IW117" s="89"/>
    </row>
    <row r="118" customFormat="false" ht="12" hidden="false" customHeight="false" outlineLevel="0" collapsed="false">
      <c r="A118" s="89"/>
      <c r="B118" s="77"/>
      <c r="C118" s="77"/>
      <c r="D118" s="136"/>
      <c r="E118" s="79"/>
      <c r="F118" s="77"/>
      <c r="H118" s="89"/>
      <c r="I118" s="89"/>
      <c r="J118" s="89"/>
      <c r="K118" s="89"/>
      <c r="L118" s="89"/>
      <c r="M118" s="89"/>
      <c r="N118" s="251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9"/>
      <c r="BD118" s="89"/>
      <c r="BE118" s="89"/>
      <c r="BF118" s="89"/>
      <c r="BG118" s="89"/>
      <c r="BH118" s="89"/>
      <c r="BI118" s="89"/>
      <c r="BJ118" s="89"/>
      <c r="BK118" s="89"/>
      <c r="BL118" s="89"/>
      <c r="BM118" s="89"/>
      <c r="BN118" s="89"/>
      <c r="BO118" s="89"/>
      <c r="BP118" s="89"/>
      <c r="BQ118" s="89"/>
      <c r="BR118" s="89"/>
      <c r="BS118" s="89"/>
      <c r="BT118" s="89"/>
      <c r="BU118" s="89"/>
      <c r="BV118" s="89"/>
      <c r="BW118" s="89"/>
      <c r="BX118" s="89"/>
      <c r="BY118" s="89"/>
      <c r="BZ118" s="89"/>
      <c r="CA118" s="89"/>
      <c r="CB118" s="89"/>
      <c r="CC118" s="89"/>
      <c r="CD118" s="89"/>
      <c r="CE118" s="89"/>
      <c r="CF118" s="89"/>
      <c r="CG118" s="89"/>
      <c r="CH118" s="89"/>
      <c r="CI118" s="89"/>
      <c r="CJ118" s="89"/>
      <c r="CK118" s="89"/>
      <c r="CL118" s="89"/>
      <c r="CM118" s="89"/>
      <c r="CN118" s="89"/>
      <c r="CO118" s="89"/>
      <c r="CP118" s="89"/>
      <c r="CQ118" s="89"/>
      <c r="CR118" s="89"/>
      <c r="CS118" s="89"/>
      <c r="CT118" s="89"/>
      <c r="CU118" s="89"/>
      <c r="CV118" s="89"/>
      <c r="CW118" s="89"/>
      <c r="CX118" s="89"/>
      <c r="CY118" s="89"/>
      <c r="CZ118" s="89"/>
      <c r="DA118" s="89"/>
      <c r="DB118" s="89"/>
      <c r="DC118" s="89"/>
      <c r="DD118" s="89"/>
      <c r="DE118" s="89"/>
      <c r="DF118" s="89"/>
      <c r="DG118" s="89"/>
      <c r="DH118" s="89"/>
      <c r="DI118" s="89"/>
      <c r="DJ118" s="89"/>
      <c r="DK118" s="89"/>
      <c r="DL118" s="89"/>
      <c r="DM118" s="89"/>
      <c r="DN118" s="89"/>
      <c r="DO118" s="89"/>
      <c r="DP118" s="89"/>
      <c r="DQ118" s="89"/>
      <c r="DR118" s="89"/>
      <c r="DS118" s="89"/>
      <c r="DT118" s="89"/>
      <c r="DU118" s="89"/>
      <c r="DV118" s="89"/>
      <c r="DW118" s="89"/>
      <c r="DX118" s="89"/>
      <c r="DY118" s="89"/>
      <c r="DZ118" s="89"/>
      <c r="EA118" s="89"/>
      <c r="EB118" s="89"/>
      <c r="EC118" s="89"/>
      <c r="ED118" s="89"/>
      <c r="EE118" s="89"/>
      <c r="EF118" s="89"/>
      <c r="EG118" s="89"/>
      <c r="EH118" s="89"/>
      <c r="EI118" s="89"/>
      <c r="EJ118" s="89"/>
      <c r="EK118" s="89"/>
      <c r="EL118" s="89"/>
      <c r="EM118" s="89"/>
      <c r="EN118" s="89"/>
      <c r="EO118" s="89"/>
      <c r="EP118" s="89"/>
      <c r="EQ118" s="89"/>
      <c r="ER118" s="89"/>
      <c r="ES118" s="89"/>
      <c r="ET118" s="89"/>
      <c r="EU118" s="89"/>
      <c r="EV118" s="89"/>
      <c r="EW118" s="89"/>
      <c r="EX118" s="89"/>
      <c r="EY118" s="89"/>
      <c r="EZ118" s="89"/>
      <c r="FA118" s="89"/>
      <c r="FB118" s="89"/>
      <c r="FC118" s="89"/>
      <c r="FD118" s="89"/>
      <c r="FE118" s="89"/>
      <c r="FF118" s="89"/>
      <c r="FG118" s="89"/>
      <c r="FH118" s="89"/>
      <c r="FI118" s="89"/>
      <c r="FJ118" s="89"/>
      <c r="FK118" s="89"/>
      <c r="FL118" s="89"/>
      <c r="FM118" s="89"/>
      <c r="FN118" s="89"/>
      <c r="FO118" s="89"/>
      <c r="FP118" s="89"/>
      <c r="FQ118" s="89"/>
      <c r="FR118" s="89"/>
      <c r="FS118" s="89"/>
      <c r="FT118" s="89"/>
      <c r="FU118" s="89"/>
      <c r="FV118" s="89"/>
      <c r="FW118" s="89"/>
      <c r="FX118" s="89"/>
      <c r="FY118" s="89"/>
      <c r="FZ118" s="89"/>
      <c r="GA118" s="89"/>
      <c r="GB118" s="89"/>
      <c r="GC118" s="89"/>
      <c r="GD118" s="89"/>
      <c r="GE118" s="89"/>
      <c r="GF118" s="89"/>
      <c r="GG118" s="89"/>
      <c r="GH118" s="89"/>
      <c r="GI118" s="89"/>
      <c r="GJ118" s="89"/>
      <c r="GK118" s="89"/>
      <c r="GL118" s="89"/>
      <c r="GM118" s="89"/>
      <c r="GN118" s="89"/>
      <c r="GO118" s="89"/>
      <c r="GP118" s="89"/>
      <c r="GQ118" s="89"/>
      <c r="GR118" s="89"/>
      <c r="GS118" s="89"/>
      <c r="GT118" s="89"/>
      <c r="GU118" s="89"/>
      <c r="GV118" s="89"/>
      <c r="GW118" s="89"/>
      <c r="GX118" s="89"/>
      <c r="GY118" s="89"/>
      <c r="GZ118" s="89"/>
      <c r="HA118" s="89"/>
      <c r="HB118" s="89"/>
      <c r="HC118" s="89"/>
      <c r="HD118" s="89"/>
      <c r="HE118" s="89"/>
      <c r="HF118" s="89"/>
      <c r="HG118" s="89"/>
      <c r="HH118" s="89"/>
      <c r="HI118" s="89"/>
      <c r="HJ118" s="89"/>
      <c r="HK118" s="89"/>
      <c r="HL118" s="89"/>
      <c r="HM118" s="89"/>
      <c r="HN118" s="89"/>
      <c r="HO118" s="89"/>
      <c r="HP118" s="89"/>
      <c r="HQ118" s="89"/>
      <c r="HR118" s="89"/>
      <c r="HS118" s="89"/>
      <c r="HT118" s="89"/>
      <c r="HU118" s="89"/>
      <c r="HV118" s="89"/>
      <c r="HW118" s="89"/>
      <c r="HX118" s="89"/>
      <c r="HY118" s="89"/>
      <c r="HZ118" s="89"/>
      <c r="IA118" s="89"/>
      <c r="IB118" s="89"/>
      <c r="IC118" s="89"/>
      <c r="ID118" s="89"/>
      <c r="IE118" s="89"/>
      <c r="IF118" s="89"/>
      <c r="IG118" s="89"/>
      <c r="IH118" s="89"/>
      <c r="II118" s="89"/>
      <c r="IJ118" s="89"/>
      <c r="IK118" s="89"/>
      <c r="IL118" s="89"/>
      <c r="IM118" s="89"/>
      <c r="IN118" s="89"/>
      <c r="IO118" s="89"/>
      <c r="IP118" s="89"/>
      <c r="IQ118" s="89"/>
      <c r="IR118" s="89"/>
      <c r="IS118" s="89"/>
      <c r="IT118" s="89"/>
      <c r="IU118" s="89"/>
      <c r="IV118" s="89"/>
      <c r="IW118" s="89"/>
    </row>
    <row r="119" customFormat="false" ht="12" hidden="false" customHeight="false" outlineLevel="0" collapsed="false">
      <c r="A119" s="89"/>
      <c r="B119" s="77"/>
      <c r="C119" s="77"/>
      <c r="D119" s="136"/>
      <c r="E119" s="79"/>
      <c r="F119" s="77"/>
      <c r="H119" s="89"/>
      <c r="I119" s="89"/>
      <c r="J119" s="89"/>
      <c r="K119" s="89"/>
      <c r="L119" s="89"/>
      <c r="M119" s="89"/>
      <c r="N119" s="251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9"/>
      <c r="BD119" s="89"/>
      <c r="BE119" s="89"/>
      <c r="BF119" s="89"/>
      <c r="BG119" s="89"/>
      <c r="BH119" s="89"/>
      <c r="BI119" s="89"/>
      <c r="BJ119" s="89"/>
      <c r="BK119" s="89"/>
      <c r="BL119" s="89"/>
      <c r="BM119" s="89"/>
      <c r="BN119" s="89"/>
      <c r="BO119" s="89"/>
      <c r="BP119" s="89"/>
      <c r="BQ119" s="89"/>
      <c r="BR119" s="89"/>
      <c r="BS119" s="89"/>
      <c r="BT119" s="89"/>
      <c r="BU119" s="89"/>
      <c r="BV119" s="89"/>
      <c r="BW119" s="89"/>
      <c r="BX119" s="89"/>
      <c r="BY119" s="89"/>
      <c r="BZ119" s="89"/>
      <c r="CA119" s="89"/>
      <c r="CB119" s="89"/>
      <c r="CC119" s="89"/>
      <c r="CD119" s="89"/>
      <c r="CE119" s="89"/>
      <c r="CF119" s="89"/>
      <c r="CG119" s="89"/>
      <c r="CH119" s="89"/>
      <c r="CI119" s="89"/>
      <c r="CJ119" s="89"/>
      <c r="CK119" s="89"/>
      <c r="CL119" s="89"/>
      <c r="CM119" s="89"/>
      <c r="CN119" s="89"/>
      <c r="CO119" s="89"/>
      <c r="CP119" s="89"/>
      <c r="CQ119" s="89"/>
      <c r="CR119" s="89"/>
      <c r="CS119" s="89"/>
      <c r="CT119" s="89"/>
      <c r="CU119" s="89"/>
      <c r="CV119" s="89"/>
      <c r="CW119" s="89"/>
      <c r="CX119" s="89"/>
      <c r="CY119" s="89"/>
      <c r="CZ119" s="89"/>
      <c r="DA119" s="89"/>
      <c r="DB119" s="89"/>
      <c r="DC119" s="89"/>
      <c r="DD119" s="89"/>
      <c r="DE119" s="89"/>
      <c r="DF119" s="89"/>
      <c r="DG119" s="89"/>
      <c r="DH119" s="89"/>
      <c r="DI119" s="89"/>
      <c r="DJ119" s="89"/>
      <c r="DK119" s="89"/>
      <c r="DL119" s="89"/>
      <c r="DM119" s="89"/>
      <c r="DN119" s="89"/>
      <c r="DO119" s="89"/>
      <c r="DP119" s="89"/>
      <c r="DQ119" s="89"/>
      <c r="DR119" s="89"/>
      <c r="DS119" s="89"/>
      <c r="DT119" s="89"/>
      <c r="DU119" s="89"/>
      <c r="DV119" s="89"/>
      <c r="DW119" s="89"/>
      <c r="DX119" s="89"/>
      <c r="DY119" s="89"/>
      <c r="DZ119" s="89"/>
      <c r="EA119" s="89"/>
      <c r="EB119" s="89"/>
      <c r="EC119" s="89"/>
      <c r="ED119" s="89"/>
      <c r="EE119" s="89"/>
      <c r="EF119" s="89"/>
      <c r="EG119" s="89"/>
      <c r="EH119" s="89"/>
      <c r="EI119" s="89"/>
      <c r="EJ119" s="89"/>
      <c r="EK119" s="89"/>
      <c r="EL119" s="89"/>
      <c r="EM119" s="89"/>
      <c r="EN119" s="89"/>
      <c r="EO119" s="89"/>
      <c r="EP119" s="89"/>
      <c r="EQ119" s="89"/>
      <c r="ER119" s="89"/>
      <c r="ES119" s="89"/>
      <c r="ET119" s="89"/>
      <c r="EU119" s="89"/>
      <c r="EV119" s="89"/>
      <c r="EW119" s="89"/>
      <c r="EX119" s="89"/>
      <c r="EY119" s="89"/>
      <c r="EZ119" s="89"/>
      <c r="FA119" s="89"/>
      <c r="FB119" s="89"/>
      <c r="FC119" s="89"/>
      <c r="FD119" s="89"/>
      <c r="FE119" s="89"/>
      <c r="FF119" s="89"/>
      <c r="FG119" s="89"/>
      <c r="FH119" s="89"/>
      <c r="FI119" s="89"/>
      <c r="FJ119" s="89"/>
      <c r="FK119" s="89"/>
      <c r="FL119" s="89"/>
      <c r="FM119" s="89"/>
      <c r="FN119" s="89"/>
      <c r="FO119" s="89"/>
      <c r="FP119" s="89"/>
      <c r="FQ119" s="89"/>
      <c r="FR119" s="89"/>
      <c r="FS119" s="89"/>
      <c r="FT119" s="89"/>
      <c r="FU119" s="89"/>
      <c r="FV119" s="89"/>
      <c r="FW119" s="89"/>
      <c r="FX119" s="89"/>
      <c r="FY119" s="89"/>
      <c r="FZ119" s="89"/>
      <c r="GA119" s="89"/>
      <c r="GB119" s="89"/>
      <c r="GC119" s="89"/>
      <c r="GD119" s="89"/>
      <c r="GE119" s="89"/>
      <c r="GF119" s="89"/>
      <c r="GG119" s="89"/>
      <c r="GH119" s="89"/>
      <c r="GI119" s="89"/>
      <c r="GJ119" s="89"/>
      <c r="GK119" s="89"/>
      <c r="GL119" s="89"/>
      <c r="GM119" s="89"/>
      <c r="GN119" s="89"/>
      <c r="GO119" s="89"/>
      <c r="GP119" s="89"/>
      <c r="GQ119" s="89"/>
      <c r="GR119" s="89"/>
      <c r="GS119" s="89"/>
      <c r="GT119" s="89"/>
      <c r="GU119" s="89"/>
      <c r="GV119" s="89"/>
      <c r="GW119" s="89"/>
      <c r="GX119" s="89"/>
      <c r="GY119" s="89"/>
      <c r="GZ119" s="89"/>
      <c r="HA119" s="89"/>
      <c r="HB119" s="89"/>
      <c r="HC119" s="89"/>
      <c r="HD119" s="89"/>
      <c r="HE119" s="89"/>
      <c r="HF119" s="89"/>
      <c r="HG119" s="89"/>
      <c r="HH119" s="89"/>
      <c r="HI119" s="89"/>
      <c r="HJ119" s="89"/>
      <c r="HK119" s="89"/>
      <c r="HL119" s="89"/>
      <c r="HM119" s="89"/>
      <c r="HN119" s="89"/>
      <c r="HO119" s="89"/>
      <c r="HP119" s="89"/>
      <c r="HQ119" s="89"/>
      <c r="HR119" s="89"/>
      <c r="HS119" s="89"/>
      <c r="HT119" s="89"/>
      <c r="HU119" s="89"/>
      <c r="HV119" s="89"/>
      <c r="HW119" s="89"/>
      <c r="HX119" s="89"/>
      <c r="HY119" s="89"/>
      <c r="HZ119" s="89"/>
      <c r="IA119" s="89"/>
      <c r="IB119" s="89"/>
      <c r="IC119" s="89"/>
      <c r="ID119" s="89"/>
      <c r="IE119" s="89"/>
      <c r="IF119" s="89"/>
      <c r="IG119" s="89"/>
      <c r="IH119" s="89"/>
      <c r="II119" s="89"/>
      <c r="IJ119" s="89"/>
      <c r="IK119" s="89"/>
      <c r="IL119" s="89"/>
      <c r="IM119" s="89"/>
      <c r="IN119" s="89"/>
      <c r="IO119" s="89"/>
      <c r="IP119" s="89"/>
      <c r="IQ119" s="89"/>
      <c r="IR119" s="89"/>
      <c r="IS119" s="89"/>
      <c r="IT119" s="89"/>
      <c r="IU119" s="89"/>
      <c r="IV119" s="89"/>
      <c r="IW119" s="89"/>
    </row>
    <row r="120" customFormat="false" ht="12" hidden="false" customHeight="false" outlineLevel="0" collapsed="false">
      <c r="A120" s="89"/>
      <c r="B120" s="77"/>
      <c r="C120" s="77"/>
      <c r="D120" s="136"/>
      <c r="E120" s="79"/>
      <c r="F120" s="77"/>
      <c r="H120" s="89"/>
      <c r="I120" s="89"/>
      <c r="J120" s="89"/>
      <c r="K120" s="89"/>
      <c r="L120" s="89"/>
      <c r="M120" s="89"/>
      <c r="N120" s="251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9"/>
      <c r="BD120" s="89"/>
      <c r="BE120" s="89"/>
      <c r="BF120" s="89"/>
      <c r="BG120" s="89"/>
      <c r="BH120" s="89"/>
      <c r="BI120" s="89"/>
      <c r="BJ120" s="89"/>
      <c r="BK120" s="89"/>
      <c r="BL120" s="89"/>
      <c r="BM120" s="89"/>
      <c r="BN120" s="89"/>
      <c r="BO120" s="89"/>
      <c r="BP120" s="89"/>
      <c r="BQ120" s="89"/>
      <c r="BR120" s="89"/>
      <c r="BS120" s="89"/>
      <c r="BT120" s="89"/>
      <c r="BU120" s="89"/>
      <c r="BV120" s="89"/>
      <c r="BW120" s="89"/>
      <c r="BX120" s="89"/>
      <c r="BY120" s="89"/>
      <c r="BZ120" s="89"/>
      <c r="CA120" s="89"/>
      <c r="CB120" s="89"/>
      <c r="CC120" s="89"/>
      <c r="CD120" s="89"/>
      <c r="CE120" s="89"/>
      <c r="CF120" s="89"/>
      <c r="CG120" s="89"/>
      <c r="CH120" s="89"/>
      <c r="CI120" s="89"/>
      <c r="CJ120" s="89"/>
      <c r="CK120" s="89"/>
      <c r="CL120" s="89"/>
      <c r="CM120" s="89"/>
      <c r="CN120" s="89"/>
      <c r="CO120" s="89"/>
      <c r="CP120" s="89"/>
      <c r="CQ120" s="89"/>
      <c r="CR120" s="89"/>
      <c r="CS120" s="89"/>
      <c r="CT120" s="89"/>
      <c r="CU120" s="89"/>
      <c r="CV120" s="89"/>
      <c r="CW120" s="89"/>
      <c r="CX120" s="89"/>
      <c r="CY120" s="89"/>
      <c r="CZ120" s="89"/>
      <c r="DA120" s="89"/>
      <c r="DB120" s="89"/>
      <c r="DC120" s="89"/>
      <c r="DD120" s="89"/>
      <c r="DE120" s="89"/>
      <c r="DF120" s="89"/>
      <c r="DG120" s="89"/>
      <c r="DH120" s="89"/>
      <c r="DI120" s="89"/>
      <c r="DJ120" s="89"/>
      <c r="DK120" s="89"/>
      <c r="DL120" s="89"/>
      <c r="DM120" s="89"/>
      <c r="DN120" s="89"/>
      <c r="DO120" s="89"/>
      <c r="DP120" s="89"/>
      <c r="DQ120" s="89"/>
      <c r="DR120" s="89"/>
      <c r="DS120" s="89"/>
      <c r="DT120" s="89"/>
      <c r="DU120" s="89"/>
      <c r="DV120" s="89"/>
      <c r="DW120" s="89"/>
      <c r="DX120" s="89"/>
      <c r="DY120" s="89"/>
      <c r="DZ120" s="89"/>
      <c r="EA120" s="89"/>
      <c r="EB120" s="89"/>
      <c r="EC120" s="89"/>
      <c r="ED120" s="89"/>
      <c r="EE120" s="89"/>
      <c r="EF120" s="89"/>
      <c r="EG120" s="89"/>
      <c r="EH120" s="89"/>
      <c r="EI120" s="89"/>
      <c r="EJ120" s="89"/>
      <c r="EK120" s="89"/>
      <c r="EL120" s="89"/>
      <c r="EM120" s="89"/>
      <c r="EN120" s="89"/>
      <c r="EO120" s="89"/>
      <c r="EP120" s="89"/>
      <c r="EQ120" s="89"/>
      <c r="ER120" s="89"/>
      <c r="ES120" s="89"/>
      <c r="ET120" s="89"/>
      <c r="EU120" s="89"/>
      <c r="EV120" s="89"/>
      <c r="EW120" s="89"/>
      <c r="EX120" s="89"/>
      <c r="EY120" s="89"/>
      <c r="EZ120" s="89"/>
      <c r="FA120" s="89"/>
      <c r="FB120" s="89"/>
      <c r="FC120" s="89"/>
      <c r="FD120" s="89"/>
      <c r="FE120" s="89"/>
      <c r="FF120" s="89"/>
      <c r="FG120" s="89"/>
      <c r="FH120" s="89"/>
      <c r="FI120" s="89"/>
      <c r="FJ120" s="89"/>
      <c r="FK120" s="89"/>
      <c r="FL120" s="89"/>
      <c r="FM120" s="89"/>
      <c r="FN120" s="89"/>
      <c r="FO120" s="89"/>
      <c r="FP120" s="89"/>
      <c r="FQ120" s="89"/>
      <c r="FR120" s="89"/>
      <c r="FS120" s="89"/>
      <c r="FT120" s="89"/>
      <c r="FU120" s="89"/>
      <c r="FV120" s="89"/>
      <c r="FW120" s="89"/>
      <c r="FX120" s="89"/>
      <c r="FY120" s="89"/>
      <c r="FZ120" s="89"/>
      <c r="GA120" s="89"/>
      <c r="GB120" s="89"/>
      <c r="GC120" s="89"/>
      <c r="GD120" s="89"/>
      <c r="GE120" s="89"/>
      <c r="GF120" s="89"/>
      <c r="GG120" s="89"/>
      <c r="GH120" s="89"/>
      <c r="GI120" s="89"/>
      <c r="GJ120" s="89"/>
      <c r="GK120" s="89"/>
      <c r="GL120" s="89"/>
      <c r="GM120" s="89"/>
      <c r="GN120" s="89"/>
      <c r="GO120" s="89"/>
      <c r="GP120" s="89"/>
      <c r="GQ120" s="89"/>
      <c r="GR120" s="89"/>
      <c r="GS120" s="89"/>
      <c r="GT120" s="89"/>
      <c r="GU120" s="89"/>
      <c r="GV120" s="89"/>
      <c r="GW120" s="89"/>
      <c r="GX120" s="89"/>
      <c r="GY120" s="89"/>
      <c r="GZ120" s="89"/>
      <c r="HA120" s="89"/>
      <c r="HB120" s="89"/>
      <c r="HC120" s="89"/>
      <c r="HD120" s="89"/>
      <c r="HE120" s="89"/>
      <c r="HF120" s="89"/>
      <c r="HG120" s="89"/>
      <c r="HH120" s="89"/>
      <c r="HI120" s="89"/>
      <c r="HJ120" s="89"/>
      <c r="HK120" s="89"/>
      <c r="HL120" s="89"/>
      <c r="HM120" s="89"/>
      <c r="HN120" s="89"/>
      <c r="HO120" s="89"/>
      <c r="HP120" s="89"/>
      <c r="HQ120" s="89"/>
      <c r="HR120" s="89"/>
      <c r="HS120" s="89"/>
      <c r="HT120" s="89"/>
      <c r="HU120" s="89"/>
      <c r="HV120" s="89"/>
      <c r="HW120" s="89"/>
      <c r="HX120" s="89"/>
      <c r="HY120" s="89"/>
      <c r="HZ120" s="89"/>
      <c r="IA120" s="89"/>
      <c r="IB120" s="89"/>
      <c r="IC120" s="89"/>
      <c r="ID120" s="89"/>
      <c r="IE120" s="89"/>
      <c r="IF120" s="89"/>
      <c r="IG120" s="89"/>
      <c r="IH120" s="89"/>
      <c r="II120" s="89"/>
      <c r="IJ120" s="89"/>
      <c r="IK120" s="89"/>
      <c r="IL120" s="89"/>
      <c r="IM120" s="89"/>
      <c r="IN120" s="89"/>
      <c r="IO120" s="89"/>
      <c r="IP120" s="89"/>
      <c r="IQ120" s="89"/>
      <c r="IR120" s="89"/>
      <c r="IS120" s="89"/>
      <c r="IT120" s="89"/>
      <c r="IU120" s="89"/>
      <c r="IV120" s="89"/>
      <c r="IW120" s="89"/>
    </row>
    <row r="121" customFormat="false" ht="12" hidden="false" customHeight="false" outlineLevel="0" collapsed="false">
      <c r="A121" s="89"/>
      <c r="B121" s="77"/>
      <c r="C121" s="77"/>
      <c r="D121" s="136"/>
      <c r="E121" s="79"/>
      <c r="F121" s="77"/>
      <c r="H121" s="89"/>
      <c r="I121" s="89"/>
      <c r="J121" s="89"/>
      <c r="K121" s="89"/>
      <c r="L121" s="89"/>
      <c r="M121" s="89"/>
      <c r="N121" s="251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9"/>
      <c r="BD121" s="89"/>
      <c r="BE121" s="89"/>
      <c r="BF121" s="89"/>
      <c r="BG121" s="89"/>
      <c r="BH121" s="89"/>
      <c r="BI121" s="89"/>
      <c r="BJ121" s="89"/>
      <c r="BK121" s="89"/>
      <c r="BL121" s="89"/>
      <c r="BM121" s="89"/>
      <c r="BN121" s="89"/>
      <c r="BO121" s="89"/>
      <c r="BP121" s="89"/>
      <c r="BQ121" s="89"/>
      <c r="BR121" s="89"/>
      <c r="BS121" s="89"/>
      <c r="BT121" s="89"/>
      <c r="BU121" s="89"/>
      <c r="BV121" s="89"/>
      <c r="BW121" s="89"/>
      <c r="BX121" s="89"/>
      <c r="BY121" s="89"/>
      <c r="BZ121" s="89"/>
      <c r="CA121" s="89"/>
      <c r="CB121" s="89"/>
      <c r="CC121" s="89"/>
      <c r="CD121" s="89"/>
      <c r="CE121" s="89"/>
      <c r="CF121" s="89"/>
      <c r="CG121" s="89"/>
      <c r="CH121" s="89"/>
      <c r="CI121" s="89"/>
      <c r="CJ121" s="89"/>
      <c r="CK121" s="89"/>
      <c r="CL121" s="89"/>
      <c r="CM121" s="89"/>
      <c r="CN121" s="89"/>
      <c r="CO121" s="89"/>
      <c r="CP121" s="89"/>
      <c r="CQ121" s="89"/>
      <c r="CR121" s="89"/>
      <c r="CS121" s="89"/>
      <c r="CT121" s="89"/>
      <c r="CU121" s="89"/>
      <c r="CV121" s="89"/>
      <c r="CW121" s="89"/>
      <c r="CX121" s="89"/>
      <c r="CY121" s="89"/>
      <c r="CZ121" s="89"/>
      <c r="DA121" s="89"/>
      <c r="DB121" s="89"/>
      <c r="DC121" s="89"/>
      <c r="DD121" s="89"/>
      <c r="DE121" s="89"/>
      <c r="DF121" s="89"/>
      <c r="DG121" s="89"/>
      <c r="DH121" s="89"/>
      <c r="DI121" s="89"/>
      <c r="DJ121" s="89"/>
      <c r="DK121" s="89"/>
      <c r="DL121" s="89"/>
      <c r="DM121" s="89"/>
      <c r="DN121" s="89"/>
      <c r="DO121" s="89"/>
      <c r="DP121" s="89"/>
      <c r="DQ121" s="89"/>
      <c r="DR121" s="89"/>
      <c r="DS121" s="89"/>
      <c r="DT121" s="89"/>
      <c r="DU121" s="89"/>
      <c r="DV121" s="89"/>
      <c r="DW121" s="89"/>
      <c r="DX121" s="89"/>
      <c r="DY121" s="89"/>
      <c r="DZ121" s="89"/>
      <c r="EA121" s="89"/>
      <c r="EB121" s="89"/>
      <c r="EC121" s="89"/>
      <c r="ED121" s="89"/>
      <c r="EE121" s="89"/>
      <c r="EF121" s="89"/>
      <c r="EG121" s="89"/>
      <c r="EH121" s="89"/>
      <c r="EI121" s="89"/>
      <c r="EJ121" s="89"/>
      <c r="EK121" s="89"/>
      <c r="EL121" s="89"/>
      <c r="EM121" s="89"/>
      <c r="EN121" s="89"/>
      <c r="EO121" s="89"/>
      <c r="EP121" s="89"/>
      <c r="EQ121" s="89"/>
      <c r="ER121" s="89"/>
      <c r="ES121" s="89"/>
      <c r="ET121" s="89"/>
      <c r="EU121" s="89"/>
      <c r="EV121" s="89"/>
      <c r="EW121" s="89"/>
      <c r="EX121" s="89"/>
      <c r="EY121" s="89"/>
      <c r="EZ121" s="89"/>
      <c r="FA121" s="89"/>
      <c r="FB121" s="89"/>
      <c r="FC121" s="89"/>
      <c r="FD121" s="89"/>
      <c r="FE121" s="89"/>
      <c r="FF121" s="89"/>
      <c r="FG121" s="89"/>
      <c r="FH121" s="89"/>
      <c r="FI121" s="89"/>
      <c r="FJ121" s="89"/>
      <c r="FK121" s="89"/>
      <c r="FL121" s="89"/>
      <c r="FM121" s="89"/>
      <c r="FN121" s="89"/>
      <c r="FO121" s="89"/>
      <c r="FP121" s="89"/>
      <c r="FQ121" s="89"/>
      <c r="FR121" s="89"/>
      <c r="FS121" s="89"/>
      <c r="FT121" s="89"/>
      <c r="FU121" s="89"/>
      <c r="FV121" s="89"/>
      <c r="FW121" s="89"/>
      <c r="FX121" s="89"/>
      <c r="FY121" s="89"/>
      <c r="FZ121" s="89"/>
      <c r="GA121" s="89"/>
      <c r="GB121" s="89"/>
      <c r="GC121" s="89"/>
      <c r="GD121" s="89"/>
      <c r="GE121" s="89"/>
      <c r="GF121" s="89"/>
      <c r="GG121" s="89"/>
      <c r="GH121" s="89"/>
      <c r="GI121" s="89"/>
      <c r="GJ121" s="89"/>
      <c r="GK121" s="89"/>
      <c r="GL121" s="89"/>
      <c r="GM121" s="89"/>
      <c r="GN121" s="89"/>
      <c r="GO121" s="89"/>
      <c r="GP121" s="89"/>
      <c r="GQ121" s="89"/>
      <c r="GR121" s="89"/>
      <c r="GS121" s="89"/>
      <c r="GT121" s="89"/>
      <c r="GU121" s="89"/>
      <c r="GV121" s="89"/>
      <c r="GW121" s="89"/>
      <c r="GX121" s="89"/>
      <c r="GY121" s="89"/>
      <c r="GZ121" s="89"/>
      <c r="HA121" s="89"/>
      <c r="HB121" s="89"/>
      <c r="HC121" s="89"/>
      <c r="HD121" s="89"/>
      <c r="HE121" s="89"/>
      <c r="HF121" s="89"/>
      <c r="HG121" s="89"/>
      <c r="HH121" s="89"/>
      <c r="HI121" s="89"/>
      <c r="HJ121" s="89"/>
      <c r="HK121" s="89"/>
      <c r="HL121" s="89"/>
      <c r="HM121" s="89"/>
      <c r="HN121" s="89"/>
      <c r="HO121" s="89"/>
      <c r="HP121" s="89"/>
      <c r="HQ121" s="89"/>
      <c r="HR121" s="89"/>
      <c r="HS121" s="89"/>
      <c r="HT121" s="89"/>
      <c r="HU121" s="89"/>
      <c r="HV121" s="89"/>
      <c r="HW121" s="89"/>
      <c r="HX121" s="89"/>
      <c r="HY121" s="89"/>
      <c r="HZ121" s="89"/>
      <c r="IA121" s="89"/>
      <c r="IB121" s="89"/>
      <c r="IC121" s="89"/>
      <c r="ID121" s="89"/>
      <c r="IE121" s="89"/>
      <c r="IF121" s="89"/>
      <c r="IG121" s="89"/>
      <c r="IH121" s="89"/>
      <c r="II121" s="89"/>
      <c r="IJ121" s="89"/>
      <c r="IK121" s="89"/>
      <c r="IL121" s="89"/>
      <c r="IM121" s="89"/>
      <c r="IN121" s="89"/>
      <c r="IO121" s="89"/>
      <c r="IP121" s="89"/>
      <c r="IQ121" s="89"/>
      <c r="IR121" s="89"/>
      <c r="IS121" s="89"/>
      <c r="IT121" s="89"/>
      <c r="IU121" s="89"/>
      <c r="IV121" s="89"/>
      <c r="IW121" s="89"/>
    </row>
    <row r="122" customFormat="false" ht="12" hidden="false" customHeight="false" outlineLevel="0" collapsed="false">
      <c r="A122" s="89"/>
      <c r="B122" s="77"/>
      <c r="C122" s="77"/>
      <c r="D122" s="136"/>
      <c r="E122" s="79"/>
      <c r="F122" s="77"/>
      <c r="H122" s="89"/>
      <c r="I122" s="89"/>
      <c r="J122" s="89"/>
      <c r="K122" s="89"/>
      <c r="L122" s="89"/>
      <c r="M122" s="89"/>
      <c r="N122" s="251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9"/>
      <c r="BD122" s="89"/>
      <c r="BE122" s="89"/>
      <c r="BF122" s="89"/>
      <c r="BG122" s="89"/>
      <c r="BH122" s="89"/>
      <c r="BI122" s="89"/>
      <c r="BJ122" s="89"/>
      <c r="BK122" s="89"/>
      <c r="BL122" s="89"/>
      <c r="BM122" s="89"/>
      <c r="BN122" s="89"/>
      <c r="BO122" s="89"/>
      <c r="BP122" s="89"/>
      <c r="BQ122" s="89"/>
      <c r="BR122" s="89"/>
      <c r="BS122" s="89"/>
      <c r="BT122" s="89"/>
      <c r="BU122" s="89"/>
      <c r="BV122" s="89"/>
      <c r="BW122" s="89"/>
      <c r="BX122" s="89"/>
      <c r="BY122" s="89"/>
      <c r="BZ122" s="89"/>
      <c r="CA122" s="89"/>
      <c r="CB122" s="89"/>
      <c r="CC122" s="89"/>
      <c r="CD122" s="89"/>
      <c r="CE122" s="89"/>
      <c r="CF122" s="89"/>
      <c r="CG122" s="89"/>
      <c r="CH122" s="89"/>
      <c r="CI122" s="89"/>
      <c r="CJ122" s="89"/>
      <c r="CK122" s="89"/>
      <c r="CL122" s="89"/>
      <c r="CM122" s="89"/>
      <c r="CN122" s="89"/>
      <c r="CO122" s="89"/>
      <c r="CP122" s="89"/>
      <c r="CQ122" s="89"/>
      <c r="CR122" s="89"/>
      <c r="CS122" s="89"/>
      <c r="CT122" s="89"/>
      <c r="CU122" s="89"/>
      <c r="CV122" s="89"/>
      <c r="CW122" s="89"/>
      <c r="CX122" s="89"/>
      <c r="CY122" s="89"/>
      <c r="CZ122" s="89"/>
      <c r="DA122" s="89"/>
      <c r="DB122" s="89"/>
      <c r="DC122" s="89"/>
      <c r="DD122" s="89"/>
      <c r="DE122" s="89"/>
      <c r="DF122" s="89"/>
      <c r="DG122" s="89"/>
      <c r="DH122" s="89"/>
      <c r="DI122" s="89"/>
      <c r="DJ122" s="89"/>
      <c r="DK122" s="89"/>
      <c r="DL122" s="89"/>
      <c r="DM122" s="89"/>
      <c r="DN122" s="89"/>
      <c r="DO122" s="89"/>
      <c r="DP122" s="89"/>
      <c r="DQ122" s="89"/>
      <c r="DR122" s="89"/>
      <c r="DS122" s="89"/>
      <c r="DT122" s="89"/>
      <c r="DU122" s="89"/>
      <c r="DV122" s="89"/>
      <c r="DW122" s="89"/>
      <c r="DX122" s="89"/>
      <c r="DY122" s="89"/>
      <c r="DZ122" s="89"/>
      <c r="EA122" s="89"/>
      <c r="EB122" s="89"/>
      <c r="EC122" s="89"/>
      <c r="ED122" s="89"/>
      <c r="EE122" s="89"/>
      <c r="EF122" s="89"/>
      <c r="EG122" s="89"/>
      <c r="EH122" s="89"/>
      <c r="EI122" s="89"/>
      <c r="EJ122" s="89"/>
      <c r="EK122" s="89"/>
      <c r="EL122" s="89"/>
      <c r="EM122" s="89"/>
      <c r="EN122" s="89"/>
      <c r="EO122" s="89"/>
      <c r="EP122" s="89"/>
      <c r="EQ122" s="89"/>
      <c r="ER122" s="89"/>
      <c r="ES122" s="89"/>
      <c r="ET122" s="89"/>
      <c r="EU122" s="89"/>
      <c r="EV122" s="89"/>
      <c r="EW122" s="89"/>
      <c r="EX122" s="89"/>
      <c r="EY122" s="89"/>
      <c r="EZ122" s="89"/>
      <c r="FA122" s="89"/>
      <c r="FB122" s="89"/>
      <c r="FC122" s="89"/>
      <c r="FD122" s="89"/>
      <c r="FE122" s="89"/>
      <c r="FF122" s="89"/>
      <c r="FG122" s="89"/>
      <c r="FH122" s="89"/>
      <c r="FI122" s="89"/>
      <c r="FJ122" s="89"/>
      <c r="FK122" s="89"/>
      <c r="FL122" s="89"/>
      <c r="FM122" s="89"/>
      <c r="FN122" s="89"/>
      <c r="FO122" s="89"/>
      <c r="FP122" s="89"/>
      <c r="FQ122" s="89"/>
      <c r="FR122" s="89"/>
      <c r="FS122" s="89"/>
      <c r="FT122" s="89"/>
      <c r="FU122" s="89"/>
      <c r="FV122" s="89"/>
      <c r="FW122" s="89"/>
      <c r="FX122" s="89"/>
      <c r="FY122" s="89"/>
      <c r="FZ122" s="89"/>
      <c r="GA122" s="89"/>
      <c r="GB122" s="89"/>
      <c r="GC122" s="89"/>
      <c r="GD122" s="89"/>
      <c r="GE122" s="89"/>
      <c r="GF122" s="89"/>
      <c r="GG122" s="89"/>
      <c r="GH122" s="89"/>
      <c r="GI122" s="89"/>
      <c r="GJ122" s="89"/>
      <c r="GK122" s="89"/>
      <c r="GL122" s="89"/>
      <c r="GM122" s="89"/>
      <c r="GN122" s="89"/>
      <c r="GO122" s="89"/>
      <c r="GP122" s="89"/>
      <c r="GQ122" s="89"/>
      <c r="GR122" s="89"/>
      <c r="GS122" s="89"/>
      <c r="GT122" s="89"/>
      <c r="GU122" s="89"/>
      <c r="GV122" s="89"/>
      <c r="GW122" s="89"/>
      <c r="GX122" s="89"/>
      <c r="GY122" s="89"/>
      <c r="GZ122" s="89"/>
      <c r="HA122" s="89"/>
      <c r="HB122" s="89"/>
      <c r="HC122" s="89"/>
      <c r="HD122" s="89"/>
      <c r="HE122" s="89"/>
      <c r="HF122" s="89"/>
      <c r="HG122" s="89"/>
      <c r="HH122" s="89"/>
      <c r="HI122" s="89"/>
      <c r="HJ122" s="89"/>
      <c r="HK122" s="89"/>
      <c r="HL122" s="89"/>
      <c r="HM122" s="89"/>
      <c r="HN122" s="89"/>
      <c r="HO122" s="89"/>
      <c r="HP122" s="89"/>
      <c r="HQ122" s="89"/>
      <c r="HR122" s="89"/>
      <c r="HS122" s="89"/>
      <c r="HT122" s="89"/>
      <c r="HU122" s="89"/>
      <c r="HV122" s="89"/>
      <c r="HW122" s="89"/>
      <c r="HX122" s="89"/>
      <c r="HY122" s="89"/>
      <c r="HZ122" s="89"/>
      <c r="IA122" s="89"/>
      <c r="IB122" s="89"/>
      <c r="IC122" s="89"/>
      <c r="ID122" s="89"/>
      <c r="IE122" s="89"/>
      <c r="IF122" s="89"/>
      <c r="IG122" s="89"/>
      <c r="IH122" s="89"/>
      <c r="II122" s="89"/>
      <c r="IJ122" s="89"/>
      <c r="IK122" s="89"/>
      <c r="IL122" s="89"/>
      <c r="IM122" s="89"/>
      <c r="IN122" s="89"/>
      <c r="IO122" s="89"/>
      <c r="IP122" s="89"/>
      <c r="IQ122" s="89"/>
      <c r="IR122" s="89"/>
      <c r="IS122" s="89"/>
      <c r="IT122" s="89"/>
      <c r="IU122" s="89"/>
      <c r="IV122" s="89"/>
      <c r="IW122" s="89"/>
    </row>
    <row r="123" customFormat="false" ht="12" hidden="false" customHeight="false" outlineLevel="0" collapsed="false">
      <c r="A123" s="89"/>
      <c r="B123" s="77"/>
      <c r="C123" s="77"/>
      <c r="D123" s="136"/>
      <c r="E123" s="79"/>
      <c r="F123" s="77"/>
      <c r="H123" s="89"/>
      <c r="I123" s="89"/>
      <c r="J123" s="89"/>
      <c r="K123" s="89"/>
      <c r="L123" s="89"/>
      <c r="M123" s="89"/>
      <c r="N123" s="251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9"/>
      <c r="BD123" s="89"/>
      <c r="BE123" s="89"/>
      <c r="BF123" s="89"/>
      <c r="BG123" s="89"/>
      <c r="BH123" s="89"/>
      <c r="BI123" s="89"/>
      <c r="BJ123" s="89"/>
      <c r="BK123" s="89"/>
      <c r="BL123" s="89"/>
      <c r="BM123" s="89"/>
      <c r="BN123" s="89"/>
      <c r="BO123" s="89"/>
      <c r="BP123" s="89"/>
      <c r="BQ123" s="89"/>
      <c r="BR123" s="89"/>
      <c r="BS123" s="89"/>
      <c r="BT123" s="89"/>
      <c r="BU123" s="89"/>
      <c r="BV123" s="89"/>
      <c r="BW123" s="89"/>
      <c r="BX123" s="89"/>
      <c r="BY123" s="89"/>
      <c r="BZ123" s="89"/>
      <c r="CA123" s="89"/>
      <c r="CB123" s="89"/>
      <c r="CC123" s="89"/>
      <c r="CD123" s="89"/>
      <c r="CE123" s="89"/>
      <c r="CF123" s="89"/>
      <c r="CG123" s="89"/>
      <c r="CH123" s="89"/>
      <c r="CI123" s="89"/>
      <c r="CJ123" s="89"/>
      <c r="CK123" s="89"/>
      <c r="CL123" s="89"/>
      <c r="CM123" s="89"/>
      <c r="CN123" s="89"/>
      <c r="CO123" s="89"/>
      <c r="CP123" s="89"/>
      <c r="CQ123" s="89"/>
      <c r="CR123" s="89"/>
      <c r="CS123" s="89"/>
      <c r="CT123" s="89"/>
      <c r="CU123" s="89"/>
      <c r="CV123" s="89"/>
      <c r="CW123" s="89"/>
      <c r="CX123" s="89"/>
      <c r="CY123" s="89"/>
      <c r="CZ123" s="89"/>
      <c r="DA123" s="89"/>
      <c r="DB123" s="89"/>
      <c r="DC123" s="89"/>
      <c r="DD123" s="89"/>
      <c r="DE123" s="89"/>
      <c r="DF123" s="89"/>
      <c r="DG123" s="89"/>
      <c r="DH123" s="89"/>
      <c r="DI123" s="89"/>
      <c r="DJ123" s="89"/>
      <c r="DK123" s="89"/>
      <c r="DL123" s="89"/>
      <c r="DM123" s="89"/>
      <c r="DN123" s="89"/>
      <c r="DO123" s="89"/>
      <c r="DP123" s="89"/>
      <c r="DQ123" s="89"/>
      <c r="DR123" s="89"/>
      <c r="DS123" s="89"/>
      <c r="DT123" s="89"/>
      <c r="DU123" s="89"/>
      <c r="DV123" s="89"/>
      <c r="DW123" s="89"/>
      <c r="DX123" s="89"/>
      <c r="DY123" s="89"/>
      <c r="DZ123" s="89"/>
      <c r="EA123" s="89"/>
      <c r="EB123" s="89"/>
      <c r="EC123" s="89"/>
      <c r="ED123" s="89"/>
      <c r="EE123" s="89"/>
      <c r="EF123" s="89"/>
      <c r="EG123" s="89"/>
      <c r="EH123" s="89"/>
      <c r="EI123" s="89"/>
      <c r="EJ123" s="89"/>
      <c r="EK123" s="89"/>
      <c r="EL123" s="89"/>
      <c r="EM123" s="89"/>
      <c r="EN123" s="89"/>
      <c r="EO123" s="89"/>
      <c r="EP123" s="89"/>
      <c r="EQ123" s="89"/>
      <c r="ER123" s="89"/>
      <c r="ES123" s="89"/>
      <c r="ET123" s="89"/>
      <c r="EU123" s="89"/>
      <c r="EV123" s="89"/>
      <c r="EW123" s="89"/>
      <c r="EX123" s="89"/>
      <c r="EY123" s="89"/>
      <c r="EZ123" s="89"/>
      <c r="FA123" s="89"/>
      <c r="FB123" s="89"/>
      <c r="FC123" s="89"/>
      <c r="FD123" s="89"/>
      <c r="FE123" s="89"/>
      <c r="FF123" s="89"/>
      <c r="FG123" s="89"/>
      <c r="FH123" s="89"/>
      <c r="FI123" s="89"/>
      <c r="FJ123" s="89"/>
      <c r="FK123" s="89"/>
      <c r="FL123" s="89"/>
      <c r="FM123" s="89"/>
      <c r="FN123" s="89"/>
      <c r="FO123" s="89"/>
      <c r="FP123" s="89"/>
      <c r="FQ123" s="89"/>
      <c r="FR123" s="89"/>
      <c r="FS123" s="89"/>
      <c r="FT123" s="89"/>
      <c r="FU123" s="89"/>
      <c r="FV123" s="89"/>
      <c r="FW123" s="89"/>
      <c r="FX123" s="89"/>
      <c r="FY123" s="89"/>
      <c r="FZ123" s="89"/>
      <c r="GA123" s="89"/>
      <c r="GB123" s="89"/>
      <c r="GC123" s="89"/>
      <c r="GD123" s="89"/>
      <c r="GE123" s="89"/>
      <c r="GF123" s="89"/>
      <c r="GG123" s="89"/>
      <c r="GH123" s="89"/>
      <c r="GI123" s="89"/>
      <c r="GJ123" s="89"/>
      <c r="GK123" s="89"/>
      <c r="GL123" s="89"/>
      <c r="GM123" s="89"/>
      <c r="GN123" s="89"/>
      <c r="GO123" s="89"/>
      <c r="GP123" s="89"/>
      <c r="GQ123" s="89"/>
      <c r="GR123" s="89"/>
      <c r="GS123" s="89"/>
      <c r="GT123" s="89"/>
      <c r="GU123" s="89"/>
      <c r="GV123" s="89"/>
      <c r="GW123" s="89"/>
      <c r="GX123" s="89"/>
      <c r="GY123" s="89"/>
      <c r="GZ123" s="89"/>
      <c r="HA123" s="89"/>
      <c r="HB123" s="89"/>
      <c r="HC123" s="89"/>
      <c r="HD123" s="89"/>
      <c r="HE123" s="89"/>
      <c r="HF123" s="89"/>
      <c r="HG123" s="89"/>
      <c r="HH123" s="89"/>
      <c r="HI123" s="89"/>
      <c r="HJ123" s="89"/>
      <c r="HK123" s="89"/>
      <c r="HL123" s="89"/>
      <c r="HM123" s="89"/>
      <c r="HN123" s="89"/>
      <c r="HO123" s="89"/>
      <c r="HP123" s="89"/>
      <c r="HQ123" s="89"/>
      <c r="HR123" s="89"/>
      <c r="HS123" s="89"/>
      <c r="HT123" s="89"/>
      <c r="HU123" s="89"/>
      <c r="HV123" s="89"/>
      <c r="HW123" s="89"/>
      <c r="HX123" s="89"/>
      <c r="HY123" s="89"/>
      <c r="HZ123" s="89"/>
      <c r="IA123" s="89"/>
      <c r="IB123" s="89"/>
      <c r="IC123" s="89"/>
      <c r="ID123" s="89"/>
      <c r="IE123" s="89"/>
      <c r="IF123" s="89"/>
      <c r="IG123" s="89"/>
      <c r="IH123" s="89"/>
      <c r="II123" s="89"/>
      <c r="IJ123" s="89"/>
      <c r="IK123" s="89"/>
      <c r="IL123" s="89"/>
      <c r="IM123" s="89"/>
      <c r="IN123" s="89"/>
      <c r="IO123" s="89"/>
      <c r="IP123" s="89"/>
      <c r="IQ123" s="89"/>
      <c r="IR123" s="89"/>
      <c r="IS123" s="89"/>
      <c r="IT123" s="89"/>
      <c r="IU123" s="89"/>
      <c r="IV123" s="89"/>
      <c r="IW123" s="89"/>
    </row>
    <row r="124" customFormat="false" ht="12" hidden="false" customHeight="false" outlineLevel="0" collapsed="false">
      <c r="A124" s="89"/>
      <c r="B124" s="77"/>
      <c r="C124" s="77"/>
      <c r="D124" s="136"/>
      <c r="E124" s="79"/>
      <c r="F124" s="77"/>
      <c r="H124" s="89"/>
      <c r="I124" s="89"/>
      <c r="J124" s="89"/>
      <c r="K124" s="89"/>
      <c r="L124" s="89"/>
      <c r="M124" s="89"/>
      <c r="N124" s="251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9"/>
      <c r="BD124" s="89"/>
      <c r="BE124" s="89"/>
      <c r="BF124" s="89"/>
      <c r="BG124" s="89"/>
      <c r="BH124" s="89"/>
      <c r="BI124" s="89"/>
      <c r="BJ124" s="89"/>
      <c r="BK124" s="89"/>
      <c r="BL124" s="89"/>
      <c r="BM124" s="89"/>
      <c r="BN124" s="89"/>
      <c r="BO124" s="89"/>
      <c r="BP124" s="89"/>
      <c r="BQ124" s="89"/>
      <c r="BR124" s="89"/>
      <c r="BS124" s="89"/>
      <c r="BT124" s="89"/>
      <c r="BU124" s="89"/>
      <c r="BV124" s="89"/>
      <c r="BW124" s="89"/>
      <c r="BX124" s="89"/>
      <c r="BY124" s="89"/>
      <c r="BZ124" s="89"/>
      <c r="CA124" s="89"/>
      <c r="CB124" s="89"/>
      <c r="CC124" s="89"/>
      <c r="CD124" s="89"/>
      <c r="CE124" s="89"/>
      <c r="CF124" s="89"/>
      <c r="CG124" s="89"/>
      <c r="CH124" s="89"/>
      <c r="CI124" s="89"/>
      <c r="CJ124" s="89"/>
      <c r="CK124" s="89"/>
      <c r="CL124" s="89"/>
      <c r="CM124" s="89"/>
      <c r="CN124" s="89"/>
      <c r="CO124" s="89"/>
      <c r="CP124" s="89"/>
      <c r="CQ124" s="89"/>
      <c r="CR124" s="89"/>
      <c r="CS124" s="89"/>
      <c r="CT124" s="89"/>
      <c r="CU124" s="89"/>
      <c r="CV124" s="89"/>
      <c r="CW124" s="89"/>
      <c r="CX124" s="89"/>
      <c r="CY124" s="89"/>
      <c r="CZ124" s="89"/>
      <c r="DA124" s="89"/>
      <c r="DB124" s="89"/>
      <c r="DC124" s="89"/>
      <c r="DD124" s="89"/>
      <c r="DE124" s="89"/>
      <c r="DF124" s="89"/>
      <c r="DG124" s="89"/>
      <c r="DH124" s="89"/>
      <c r="DI124" s="89"/>
      <c r="DJ124" s="89"/>
      <c r="DK124" s="89"/>
      <c r="DL124" s="89"/>
      <c r="DM124" s="89"/>
      <c r="DN124" s="89"/>
      <c r="DO124" s="89"/>
      <c r="DP124" s="89"/>
      <c r="DQ124" s="89"/>
      <c r="DR124" s="89"/>
      <c r="DS124" s="89"/>
      <c r="DT124" s="89"/>
      <c r="DU124" s="89"/>
      <c r="DV124" s="89"/>
      <c r="DW124" s="89"/>
      <c r="DX124" s="89"/>
      <c r="DY124" s="89"/>
      <c r="DZ124" s="89"/>
      <c r="EA124" s="89"/>
      <c r="EB124" s="89"/>
      <c r="EC124" s="89"/>
      <c r="ED124" s="89"/>
      <c r="EE124" s="89"/>
      <c r="EF124" s="89"/>
      <c r="EG124" s="89"/>
      <c r="EH124" s="89"/>
      <c r="EI124" s="89"/>
      <c r="EJ124" s="89"/>
      <c r="EK124" s="89"/>
      <c r="EL124" s="89"/>
      <c r="EM124" s="89"/>
      <c r="EN124" s="89"/>
      <c r="EO124" s="89"/>
      <c r="EP124" s="89"/>
      <c r="EQ124" s="89"/>
      <c r="ER124" s="89"/>
      <c r="ES124" s="89"/>
      <c r="ET124" s="89"/>
      <c r="EU124" s="89"/>
      <c r="EV124" s="89"/>
      <c r="EW124" s="89"/>
      <c r="EX124" s="89"/>
      <c r="EY124" s="89"/>
      <c r="EZ124" s="89"/>
      <c r="FA124" s="89"/>
      <c r="FB124" s="89"/>
      <c r="FC124" s="89"/>
      <c r="FD124" s="89"/>
      <c r="FE124" s="89"/>
      <c r="FF124" s="89"/>
      <c r="FG124" s="89"/>
      <c r="FH124" s="89"/>
      <c r="FI124" s="89"/>
      <c r="FJ124" s="89"/>
      <c r="FK124" s="89"/>
      <c r="FL124" s="89"/>
      <c r="FM124" s="89"/>
      <c r="FN124" s="89"/>
      <c r="FO124" s="89"/>
      <c r="FP124" s="89"/>
      <c r="FQ124" s="89"/>
      <c r="FR124" s="89"/>
      <c r="FS124" s="89"/>
      <c r="FT124" s="89"/>
      <c r="FU124" s="89"/>
      <c r="FV124" s="89"/>
      <c r="FW124" s="89"/>
      <c r="FX124" s="89"/>
      <c r="FY124" s="89"/>
      <c r="FZ124" s="89"/>
      <c r="GA124" s="89"/>
      <c r="GB124" s="89"/>
      <c r="GC124" s="89"/>
      <c r="GD124" s="89"/>
      <c r="GE124" s="89"/>
      <c r="GF124" s="89"/>
      <c r="GG124" s="89"/>
      <c r="GH124" s="89"/>
      <c r="GI124" s="89"/>
      <c r="GJ124" s="89"/>
      <c r="GK124" s="89"/>
      <c r="GL124" s="89"/>
      <c r="GM124" s="89"/>
      <c r="GN124" s="89"/>
      <c r="GO124" s="89"/>
      <c r="GP124" s="89"/>
      <c r="GQ124" s="89"/>
      <c r="GR124" s="89"/>
      <c r="GS124" s="89"/>
      <c r="GT124" s="89"/>
      <c r="GU124" s="89"/>
      <c r="GV124" s="89"/>
      <c r="GW124" s="89"/>
      <c r="GX124" s="89"/>
      <c r="GY124" s="89"/>
      <c r="GZ124" s="89"/>
      <c r="HA124" s="89"/>
      <c r="HB124" s="89"/>
      <c r="HC124" s="89"/>
      <c r="HD124" s="89"/>
      <c r="HE124" s="89"/>
      <c r="HF124" s="89"/>
      <c r="HG124" s="89"/>
      <c r="HH124" s="89"/>
      <c r="HI124" s="89"/>
      <c r="HJ124" s="89"/>
      <c r="HK124" s="89"/>
      <c r="HL124" s="89"/>
      <c r="HM124" s="89"/>
      <c r="HN124" s="89"/>
      <c r="HO124" s="89"/>
      <c r="HP124" s="89"/>
      <c r="HQ124" s="89"/>
      <c r="HR124" s="89"/>
      <c r="HS124" s="89"/>
      <c r="HT124" s="89"/>
      <c r="HU124" s="89"/>
      <c r="HV124" s="89"/>
      <c r="HW124" s="89"/>
      <c r="HX124" s="89"/>
      <c r="HY124" s="89"/>
      <c r="HZ124" s="89"/>
      <c r="IA124" s="89"/>
      <c r="IB124" s="89"/>
      <c r="IC124" s="89"/>
      <c r="ID124" s="89"/>
      <c r="IE124" s="89"/>
      <c r="IF124" s="89"/>
      <c r="IG124" s="89"/>
      <c r="IH124" s="89"/>
      <c r="II124" s="89"/>
      <c r="IJ124" s="89"/>
      <c r="IK124" s="89"/>
      <c r="IL124" s="89"/>
      <c r="IM124" s="89"/>
      <c r="IN124" s="89"/>
      <c r="IO124" s="89"/>
      <c r="IP124" s="89"/>
      <c r="IQ124" s="89"/>
      <c r="IR124" s="89"/>
      <c r="IS124" s="89"/>
      <c r="IT124" s="89"/>
      <c r="IU124" s="89"/>
      <c r="IV124" s="89"/>
      <c r="IW124" s="89"/>
    </row>
  </sheetData>
  <mergeCells count="2">
    <mergeCell ref="A1:N1"/>
    <mergeCell ref="A2:N2"/>
  </mergeCells>
  <printOptions headings="false" gridLines="false" gridLinesSet="true" horizontalCentered="false" verticalCentered="false"/>
  <pageMargins left="1" right="1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C14" activeCellId="0" sqref="C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4" width="28.99"/>
    <col collapsed="false" customWidth="true" hidden="false" outlineLevel="0" max="2" min="2" style="285" width="18.41"/>
    <col collapsed="false" customWidth="true" hidden="false" outlineLevel="0" max="3" min="3" style="286" width="12.42"/>
    <col collapsed="false" customWidth="true" hidden="false" outlineLevel="0" max="4" min="4" style="286" width="19.28"/>
    <col collapsed="false" customWidth="true" hidden="false" outlineLevel="0" max="5" min="5" style="285" width="15.7"/>
    <col collapsed="false" customWidth="true" hidden="false" outlineLevel="0" max="6" min="6" style="286" width="5.99"/>
    <col collapsed="false" customWidth="true" hidden="false" outlineLevel="0" max="7" min="7" style="287" width="8.56"/>
    <col collapsed="false" customWidth="true" hidden="false" outlineLevel="0" max="8" min="8" style="286" width="12.7"/>
    <col collapsed="false" customWidth="true" hidden="false" outlineLevel="0" max="9" min="9" style="286" width="11.28"/>
    <col collapsed="false" customWidth="true" hidden="false" outlineLevel="0" max="10" min="10" style="286" width="4.28"/>
    <col collapsed="false" customWidth="true" hidden="false" outlineLevel="0" max="11" min="11" style="286" width="12.7"/>
    <col collapsed="false" customWidth="true" hidden="false" outlineLevel="0" max="12" min="12" style="286" width="12.56"/>
    <col collapsed="false" customWidth="true" hidden="false" outlineLevel="0" max="13" min="13" style="0" width="13.28"/>
    <col collapsed="false" customWidth="false" hidden="false" outlineLevel="0" max="257" min="14" style="286" width="9.14"/>
  </cols>
  <sheetData>
    <row r="1" customFormat="false" ht="12.75" hidden="false" customHeight="false" outlineLevel="0" collapsed="false">
      <c r="A1" s="288" t="s">
        <v>171</v>
      </c>
      <c r="B1" s="289"/>
      <c r="C1" s="290"/>
      <c r="G1" s="291"/>
    </row>
    <row r="2" customFormat="false" ht="12.75" hidden="false" customHeight="false" outlineLevel="0" collapsed="false">
      <c r="A2" s="288" t="s">
        <v>172</v>
      </c>
      <c r="B2" s="289"/>
      <c r="C2" s="290"/>
      <c r="G2" s="291"/>
    </row>
    <row r="3" customFormat="false" ht="12.75" hidden="false" customHeight="false" outlineLevel="0" collapsed="false">
      <c r="A3" s="292" t="s">
        <v>173</v>
      </c>
      <c r="B3" s="293"/>
      <c r="C3" s="294"/>
      <c r="D3" s="295"/>
      <c r="E3" s="296"/>
      <c r="F3" s="295"/>
      <c r="G3" s="291"/>
      <c r="H3" s="295"/>
      <c r="I3" s="295"/>
      <c r="J3" s="295"/>
      <c r="K3" s="295"/>
      <c r="L3" s="295"/>
      <c r="N3" s="295"/>
      <c r="O3" s="295"/>
    </row>
    <row r="4" customFormat="false" ht="12.75" hidden="false" customHeight="false" outlineLevel="0" collapsed="false">
      <c r="A4" s="292"/>
      <c r="B4" s="293"/>
      <c r="C4" s="294"/>
      <c r="D4" s="295"/>
      <c r="E4" s="296"/>
      <c r="F4" s="295"/>
      <c r="G4" s="291"/>
      <c r="H4" s="295"/>
      <c r="I4" s="295"/>
      <c r="J4" s="295"/>
      <c r="K4" s="295"/>
      <c r="L4" s="295"/>
      <c r="N4" s="295"/>
      <c r="O4" s="295"/>
    </row>
    <row r="5" customFormat="false" ht="12.75" hidden="false" customHeight="false" outlineLevel="0" collapsed="false">
      <c r="A5" s="297" t="s">
        <v>174</v>
      </c>
      <c r="B5" s="293"/>
      <c r="C5" s="295"/>
      <c r="D5" s="295"/>
      <c r="E5" s="296"/>
      <c r="F5" s="295"/>
      <c r="G5" s="298"/>
      <c r="H5" s="295"/>
      <c r="I5" s="295"/>
      <c r="J5" s="295"/>
      <c r="K5" s="295"/>
      <c r="L5" s="295"/>
      <c r="N5" s="295"/>
      <c r="O5" s="295"/>
    </row>
    <row r="6" customFormat="false" ht="12.75" hidden="false" customHeight="false" outlineLevel="0" collapsed="false">
      <c r="A6" s="297" t="s">
        <v>175</v>
      </c>
      <c r="B6" s="293"/>
      <c r="C6" s="295"/>
      <c r="D6" s="295"/>
      <c r="E6" s="296"/>
      <c r="F6" s="295"/>
      <c r="G6" s="298"/>
      <c r="H6" s="295"/>
      <c r="I6" s="295"/>
      <c r="J6" s="295"/>
      <c r="K6" s="295"/>
      <c r="L6" s="295"/>
      <c r="N6" s="295"/>
      <c r="O6" s="295"/>
    </row>
    <row r="7" customFormat="false" ht="12.75" hidden="true" customHeight="false" outlineLevel="0" collapsed="false">
      <c r="A7" s="297" t="s">
        <v>176</v>
      </c>
      <c r="B7" s="293"/>
      <c r="C7" s="295"/>
      <c r="D7" s="295"/>
      <c r="E7" s="296"/>
      <c r="F7" s="295"/>
      <c r="G7" s="298"/>
      <c r="H7" s="295"/>
      <c r="I7" s="295"/>
      <c r="J7" s="295"/>
      <c r="K7" s="295"/>
      <c r="L7" s="295"/>
      <c r="N7" s="295"/>
      <c r="O7" s="295"/>
    </row>
    <row r="8" customFormat="false" ht="12.75" hidden="false" customHeight="false" outlineLevel="0" collapsed="false">
      <c r="A8" s="297"/>
      <c r="B8" s="293"/>
      <c r="C8" s="295"/>
      <c r="D8" s="295"/>
      <c r="E8" s="296"/>
      <c r="F8" s="295"/>
      <c r="G8" s="298"/>
      <c r="H8" s="295"/>
      <c r="I8" s="295"/>
      <c r="J8" s="295"/>
      <c r="K8" s="295"/>
      <c r="L8" s="295"/>
      <c r="N8" s="295"/>
      <c r="O8" s="295"/>
    </row>
    <row r="9" customFormat="false" ht="12.75" hidden="false" customHeight="false" outlineLevel="0" collapsed="false">
      <c r="A9" s="292" t="s">
        <v>177</v>
      </c>
      <c r="B9" s="299" t="n">
        <v>16170000</v>
      </c>
      <c r="C9" s="300" t="s">
        <v>178</v>
      </c>
      <c r="D9" s="295"/>
      <c r="E9" s="296"/>
      <c r="F9" s="295"/>
      <c r="G9" s="298"/>
      <c r="H9" s="295"/>
      <c r="I9" s="295"/>
      <c r="J9" s="295"/>
      <c r="K9" s="295"/>
      <c r="L9" s="295"/>
      <c r="N9" s="295"/>
      <c r="O9" s="295"/>
    </row>
    <row r="10" customFormat="false" ht="12.75" hidden="false" customHeight="false" outlineLevel="0" collapsed="false">
      <c r="A10" s="292" t="s">
        <v>179</v>
      </c>
      <c r="B10" s="299" t="n">
        <v>14670000</v>
      </c>
      <c r="C10" s="300" t="s">
        <v>178</v>
      </c>
      <c r="D10" s="295"/>
      <c r="E10" s="296"/>
      <c r="F10" s="295"/>
      <c r="G10" s="298"/>
      <c r="H10" s="295"/>
      <c r="I10" s="295"/>
      <c r="J10" s="295"/>
      <c r="K10" s="295"/>
      <c r="L10" s="295"/>
      <c r="N10" s="295"/>
      <c r="O10" s="295"/>
    </row>
    <row r="11" customFormat="false" ht="12.75" hidden="false" customHeight="false" outlineLevel="0" collapsed="false">
      <c r="A11" s="243"/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3"/>
      <c r="AQ11" s="243"/>
      <c r="AR11" s="243"/>
      <c r="AS11" s="243"/>
      <c r="AT11" s="243"/>
      <c r="AU11" s="243"/>
      <c r="AV11" s="243"/>
      <c r="AW11" s="243"/>
      <c r="AX11" s="243"/>
      <c r="AY11" s="243"/>
      <c r="AZ11" s="243"/>
      <c r="BA11" s="243"/>
      <c r="BB11" s="243"/>
      <c r="BC11" s="243"/>
      <c r="BD11" s="243"/>
      <c r="BE11" s="243"/>
      <c r="BF11" s="243"/>
      <c r="BG11" s="243"/>
      <c r="BH11" s="243"/>
      <c r="BI11" s="243"/>
      <c r="BJ11" s="243"/>
      <c r="BK11" s="243"/>
      <c r="BL11" s="243"/>
      <c r="BM11" s="243"/>
      <c r="BN11" s="243"/>
      <c r="BO11" s="243"/>
      <c r="BP11" s="243"/>
      <c r="BQ11" s="243"/>
      <c r="BR11" s="243"/>
      <c r="BS11" s="243"/>
      <c r="BT11" s="243"/>
      <c r="BU11" s="243"/>
      <c r="BV11" s="243"/>
      <c r="BW11" s="243"/>
      <c r="BX11" s="243"/>
      <c r="BY11" s="243"/>
      <c r="BZ11" s="243"/>
      <c r="CA11" s="243"/>
      <c r="CB11" s="243"/>
      <c r="CC11" s="243"/>
      <c r="CD11" s="243"/>
      <c r="CE11" s="243"/>
      <c r="CF11" s="243"/>
      <c r="CG11" s="243"/>
      <c r="CH11" s="243"/>
      <c r="CI11" s="243"/>
      <c r="CJ11" s="243"/>
      <c r="CK11" s="243"/>
      <c r="CL11" s="243"/>
      <c r="CM11" s="243"/>
      <c r="CN11" s="243"/>
      <c r="CO11" s="243"/>
      <c r="CP11" s="243"/>
      <c r="CQ11" s="243"/>
      <c r="CR11" s="243"/>
      <c r="CS11" s="243"/>
      <c r="CT11" s="243"/>
      <c r="CU11" s="243"/>
      <c r="CV11" s="243"/>
      <c r="CW11" s="243"/>
      <c r="CX11" s="243"/>
      <c r="CY11" s="243"/>
      <c r="CZ11" s="243"/>
      <c r="DA11" s="243"/>
      <c r="DB11" s="243"/>
      <c r="DC11" s="243"/>
      <c r="DD11" s="243"/>
      <c r="DE11" s="243"/>
      <c r="DF11" s="243"/>
      <c r="DG11" s="243"/>
      <c r="DH11" s="243"/>
      <c r="DI11" s="243"/>
      <c r="DJ11" s="243"/>
      <c r="DK11" s="243"/>
      <c r="DL11" s="243"/>
      <c r="DM11" s="243"/>
      <c r="DN11" s="243"/>
      <c r="DO11" s="243"/>
      <c r="DP11" s="243"/>
      <c r="DQ11" s="243"/>
      <c r="DR11" s="243"/>
      <c r="DS11" s="243"/>
      <c r="DT11" s="243"/>
      <c r="DU11" s="243"/>
      <c r="DV11" s="243"/>
      <c r="DW11" s="243"/>
      <c r="DX11" s="243"/>
      <c r="DY11" s="243"/>
      <c r="DZ11" s="243"/>
      <c r="EA11" s="243"/>
      <c r="EB11" s="243"/>
      <c r="EC11" s="243"/>
      <c r="ED11" s="243"/>
      <c r="EE11" s="243"/>
      <c r="EF11" s="243"/>
      <c r="EG11" s="243"/>
      <c r="EH11" s="243"/>
      <c r="EI11" s="243"/>
      <c r="EJ11" s="243"/>
      <c r="EK11" s="243"/>
      <c r="EL11" s="243"/>
      <c r="EM11" s="243"/>
      <c r="EN11" s="243"/>
      <c r="EO11" s="243"/>
      <c r="EP11" s="243"/>
      <c r="EQ11" s="243"/>
      <c r="ER11" s="243"/>
      <c r="ES11" s="243"/>
      <c r="ET11" s="243"/>
      <c r="EU11" s="243"/>
      <c r="EV11" s="243"/>
      <c r="EW11" s="243"/>
      <c r="EX11" s="243"/>
      <c r="EY11" s="243"/>
      <c r="EZ11" s="243"/>
      <c r="FA11" s="243"/>
      <c r="FB11" s="243"/>
      <c r="FC11" s="243"/>
      <c r="FD11" s="243"/>
      <c r="FE11" s="243"/>
      <c r="FF11" s="243"/>
      <c r="FG11" s="243"/>
      <c r="FH11" s="243"/>
      <c r="FI11" s="243"/>
      <c r="FJ11" s="243"/>
      <c r="FK11" s="243"/>
      <c r="FL11" s="243"/>
      <c r="FM11" s="243"/>
      <c r="FN11" s="243"/>
      <c r="FO11" s="243"/>
      <c r="FP11" s="243"/>
      <c r="FQ11" s="243"/>
      <c r="FR11" s="243"/>
      <c r="FS11" s="243"/>
      <c r="FT11" s="243"/>
      <c r="FU11" s="243"/>
      <c r="FV11" s="243"/>
      <c r="FW11" s="243"/>
      <c r="FX11" s="243"/>
      <c r="FY11" s="243"/>
      <c r="FZ11" s="243"/>
      <c r="GA11" s="243"/>
      <c r="GB11" s="243"/>
      <c r="GC11" s="243"/>
      <c r="GD11" s="243"/>
      <c r="GE11" s="243"/>
      <c r="GF11" s="243"/>
      <c r="GG11" s="243"/>
      <c r="GH11" s="243"/>
      <c r="GI11" s="243"/>
      <c r="GJ11" s="243"/>
      <c r="GK11" s="243"/>
      <c r="GL11" s="243"/>
      <c r="GM11" s="243"/>
      <c r="GN11" s="243"/>
      <c r="GO11" s="243"/>
      <c r="GP11" s="243"/>
      <c r="GQ11" s="243"/>
      <c r="GR11" s="243"/>
      <c r="GS11" s="243"/>
      <c r="GT11" s="243"/>
      <c r="GU11" s="243"/>
      <c r="GV11" s="243"/>
      <c r="GW11" s="243"/>
      <c r="GX11" s="243"/>
      <c r="GY11" s="243"/>
      <c r="GZ11" s="243"/>
      <c r="HA11" s="243"/>
      <c r="HB11" s="243"/>
      <c r="HC11" s="243"/>
      <c r="HD11" s="243"/>
      <c r="HE11" s="243"/>
      <c r="HF11" s="243"/>
      <c r="HG11" s="243"/>
      <c r="HH11" s="243"/>
      <c r="HI11" s="243"/>
      <c r="HJ11" s="243"/>
      <c r="HK11" s="243"/>
      <c r="HL11" s="243"/>
      <c r="HM11" s="243"/>
      <c r="HN11" s="243"/>
      <c r="HO11" s="243"/>
      <c r="HP11" s="243"/>
      <c r="HQ11" s="243"/>
      <c r="HR11" s="243"/>
      <c r="HS11" s="243"/>
      <c r="HT11" s="243"/>
      <c r="HU11" s="243"/>
      <c r="HV11" s="243"/>
      <c r="HW11" s="243"/>
      <c r="HX11" s="243"/>
      <c r="HY11" s="243"/>
      <c r="HZ11" s="243"/>
      <c r="IA11" s="243"/>
      <c r="IB11" s="243"/>
      <c r="IC11" s="243"/>
      <c r="ID11" s="243"/>
      <c r="IE11" s="243"/>
      <c r="IF11" s="243"/>
      <c r="IG11" s="243"/>
      <c r="IH11" s="243"/>
      <c r="II11" s="243"/>
      <c r="IJ11" s="243"/>
      <c r="IK11" s="243"/>
      <c r="IL11" s="243"/>
      <c r="IM11" s="243"/>
      <c r="IN11" s="243"/>
      <c r="IO11" s="243"/>
      <c r="IP11" s="243"/>
      <c r="IQ11" s="243"/>
      <c r="IR11" s="243"/>
      <c r="IS11" s="243"/>
      <c r="IT11" s="243"/>
      <c r="IU11" s="243"/>
      <c r="IV11" s="243"/>
      <c r="IW11" s="243"/>
    </row>
    <row r="12" customFormat="false" ht="12.75" hidden="false" customHeight="false" outlineLevel="0" collapsed="false">
      <c r="A12" s="301"/>
      <c r="B12" s="302"/>
      <c r="C12" s="303"/>
      <c r="D12" s="303"/>
      <c r="E12" s="302"/>
      <c r="F12" s="303"/>
      <c r="G12" s="291"/>
      <c r="H12" s="304"/>
      <c r="I12" s="305"/>
      <c r="J12" s="305"/>
      <c r="K12" s="304"/>
      <c r="L12" s="303"/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12.75" hidden="false" customHeight="false" outlineLevel="0" collapsed="false">
      <c r="A13" s="301"/>
      <c r="B13" s="306"/>
      <c r="C13" s="307"/>
      <c r="D13" s="303"/>
      <c r="E13" s="302" t="s">
        <v>43</v>
      </c>
      <c r="F13" s="303"/>
      <c r="G13" s="291"/>
      <c r="H13" s="305"/>
      <c r="I13" s="308"/>
      <c r="J13" s="308"/>
      <c r="K13" s="308" t="s">
        <v>127</v>
      </c>
    </row>
    <row r="14" customFormat="false" ht="12.75" hidden="false" customHeight="false" outlineLevel="0" collapsed="false">
      <c r="A14" s="309"/>
      <c r="B14" s="306"/>
      <c r="C14" s="307"/>
      <c r="D14" s="307" t="s">
        <v>180</v>
      </c>
      <c r="E14" s="306" t="s">
        <v>181</v>
      </c>
      <c r="F14" s="303"/>
      <c r="G14" s="310"/>
      <c r="H14" s="308" t="s">
        <v>182</v>
      </c>
      <c r="I14" s="308" t="s">
        <v>182</v>
      </c>
      <c r="J14" s="308"/>
      <c r="K14" s="308" t="s">
        <v>183</v>
      </c>
      <c r="L14" s="308" t="s">
        <v>123</v>
      </c>
    </row>
    <row r="15" customFormat="false" ht="13.5" hidden="false" customHeight="false" outlineLevel="0" collapsed="false">
      <c r="A15" s="311" t="s">
        <v>184</v>
      </c>
      <c r="B15" s="312" t="s">
        <v>185</v>
      </c>
      <c r="C15" s="313" t="s">
        <v>186</v>
      </c>
      <c r="D15" s="313" t="s">
        <v>187</v>
      </c>
      <c r="E15" s="312" t="s">
        <v>14</v>
      </c>
      <c r="F15" s="313" t="s">
        <v>188</v>
      </c>
      <c r="G15" s="314" t="s">
        <v>5</v>
      </c>
      <c r="H15" s="315" t="s">
        <v>189</v>
      </c>
      <c r="I15" s="315" t="s">
        <v>190</v>
      </c>
      <c r="J15" s="315"/>
      <c r="K15" s="315" t="s">
        <v>124</v>
      </c>
      <c r="L15" s="315" t="s">
        <v>191</v>
      </c>
    </row>
    <row r="16" customFormat="false" ht="12.75" hidden="false" customHeight="false" outlineLevel="0" collapsed="false">
      <c r="A16" s="301" t="s">
        <v>28</v>
      </c>
      <c r="B16" s="302" t="n">
        <v>6321000</v>
      </c>
      <c r="C16" s="303"/>
      <c r="D16" s="316" t="n">
        <f aca="false">B9-B16</f>
        <v>9849000</v>
      </c>
      <c r="E16" s="302" t="n">
        <f aca="false">B16</f>
        <v>6321000</v>
      </c>
      <c r="F16" s="303" t="n">
        <v>21</v>
      </c>
      <c r="G16" s="317" t="n">
        <v>0.005</v>
      </c>
      <c r="H16" s="305" t="n">
        <f aca="false">D16*G16*F16/360</f>
        <v>2872.625</v>
      </c>
      <c r="I16" s="305"/>
      <c r="J16" s="305"/>
      <c r="K16" s="305" t="n">
        <f aca="false">H16/1.47</f>
        <v>1954.16666666667</v>
      </c>
      <c r="L16" s="308" t="n">
        <f aca="false">K16</f>
        <v>1954.16666666667</v>
      </c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</row>
    <row r="17" customFormat="false" ht="12.75" hidden="false" customHeight="false" outlineLevel="0" collapsed="false">
      <c r="A17" s="318" t="s">
        <v>30</v>
      </c>
      <c r="B17" s="319" t="n">
        <v>1000000</v>
      </c>
      <c r="C17" s="320"/>
      <c r="D17" s="321" t="n">
        <f aca="false">D16-B17</f>
        <v>8849000</v>
      </c>
      <c r="E17" s="322" t="n">
        <f aca="false">B16+B17</f>
        <v>7321000</v>
      </c>
      <c r="F17" s="323" t="n">
        <v>9</v>
      </c>
      <c r="G17" s="317" t="n">
        <v>0.005</v>
      </c>
      <c r="H17" s="305" t="n">
        <f aca="false">D17*G17*F17/360</f>
        <v>1106.125</v>
      </c>
      <c r="I17" s="308"/>
      <c r="J17" s="308"/>
      <c r="K17" s="305" t="n">
        <f aca="false">H17/1.47</f>
        <v>752.465986394558</v>
      </c>
      <c r="L17" s="324" t="n">
        <f aca="false">K17</f>
        <v>752.465986394558</v>
      </c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12.75" hidden="false" customHeight="false" outlineLevel="0" collapsed="false">
      <c r="A18" s="325" t="s">
        <v>192</v>
      </c>
      <c r="B18" s="326"/>
      <c r="C18" s="327"/>
      <c r="D18" s="327"/>
      <c r="E18" s="326"/>
      <c r="F18" s="327" t="n">
        <f aca="false">SUM(F16:F17)</f>
        <v>30</v>
      </c>
      <c r="G18" s="328"/>
      <c r="H18" s="329" t="n">
        <f aca="false">SUM(H16:H17)</f>
        <v>3978.75</v>
      </c>
      <c r="I18" s="330"/>
      <c r="J18" s="330"/>
      <c r="K18" s="329" t="n">
        <f aca="false">H18/1.47</f>
        <v>2706.63265306122</v>
      </c>
      <c r="L18" s="329" t="n">
        <f aca="false">SUM(L16:L17)</f>
        <v>2706.63265306122</v>
      </c>
      <c r="N18" s="290"/>
    </row>
    <row r="19" customFormat="false" ht="12.75" hidden="false" customHeight="false" outlineLevel="0" collapsed="false">
      <c r="A19" s="331" t="s">
        <v>32</v>
      </c>
      <c r="B19" s="332" t="n">
        <v>0</v>
      </c>
      <c r="C19" s="333"/>
      <c r="D19" s="316" t="n">
        <f aca="false">D17</f>
        <v>8849000</v>
      </c>
      <c r="E19" s="302" t="n">
        <f aca="false">E17</f>
        <v>7321000</v>
      </c>
      <c r="F19" s="303" t="n">
        <v>11</v>
      </c>
      <c r="G19" s="317" t="n">
        <v>0.005</v>
      </c>
      <c r="H19" s="305" t="n">
        <f aca="false">D19*G19*F19/360</f>
        <v>1351.93055555556</v>
      </c>
      <c r="I19" s="308"/>
      <c r="J19" s="308"/>
      <c r="K19" s="305" t="n">
        <f aca="false">H19/1.47</f>
        <v>919.680650037793</v>
      </c>
      <c r="L19" s="308" t="n">
        <f aca="false">K19</f>
        <v>919.680650037793</v>
      </c>
    </row>
    <row r="20" customFormat="false" ht="12.75" hidden="false" customHeight="false" outlineLevel="0" collapsed="false">
      <c r="A20" s="334" t="s">
        <v>33</v>
      </c>
      <c r="B20" s="319" t="n">
        <v>1000000</v>
      </c>
      <c r="C20" s="320"/>
      <c r="D20" s="321" t="n">
        <f aca="false">D19-B20</f>
        <v>7849000</v>
      </c>
      <c r="E20" s="322" t="n">
        <f aca="false">E19+B20</f>
        <v>8321000</v>
      </c>
      <c r="F20" s="323" t="n">
        <v>20</v>
      </c>
      <c r="G20" s="335" t="n">
        <v>0.005</v>
      </c>
      <c r="H20" s="336" t="n">
        <f aca="false">D20*G20*F20/360</f>
        <v>2180.27777777778</v>
      </c>
      <c r="I20" s="324"/>
      <c r="J20" s="324"/>
      <c r="K20" s="336" t="n">
        <f aca="false">H20/1.47</f>
        <v>1483.18216175359</v>
      </c>
      <c r="L20" s="324" t="n">
        <f aca="false">K20</f>
        <v>1483.18216175359</v>
      </c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</row>
    <row r="21" customFormat="false" ht="12.75" hidden="false" customHeight="false" outlineLevel="0" collapsed="false">
      <c r="A21" s="325" t="s">
        <v>193</v>
      </c>
      <c r="B21" s="326"/>
      <c r="C21" s="327"/>
      <c r="D21" s="327"/>
      <c r="E21" s="326"/>
      <c r="F21" s="327" t="n">
        <v>31</v>
      </c>
      <c r="G21" s="328"/>
      <c r="H21" s="329" t="n">
        <f aca="false">SUM(H19:H20)</f>
        <v>3532.20833333333</v>
      </c>
      <c r="I21" s="330"/>
      <c r="J21" s="330"/>
      <c r="K21" s="329" t="n">
        <f aca="false">H21/1.47</f>
        <v>2402.86281179138</v>
      </c>
      <c r="L21" s="329" t="n">
        <f aca="false">SUM(L18:L20)</f>
        <v>5109.49546485261</v>
      </c>
      <c r="N21" s="290"/>
    </row>
    <row r="22" customFormat="false" ht="12.75" hidden="false" customHeight="false" outlineLevel="0" collapsed="false">
      <c r="A22" s="331" t="s">
        <v>35</v>
      </c>
      <c r="B22" s="332"/>
      <c r="C22" s="333"/>
      <c r="D22" s="316" t="n">
        <v>7849000</v>
      </c>
      <c r="E22" s="302" t="n">
        <v>8321000</v>
      </c>
      <c r="F22" s="303" t="n">
        <v>17</v>
      </c>
      <c r="G22" s="317" t="n">
        <v>0.005</v>
      </c>
      <c r="H22" s="305" t="n">
        <f aca="false">D22*G22*F22/360</f>
        <v>1853.23611111111</v>
      </c>
      <c r="I22" s="308"/>
      <c r="J22" s="308"/>
      <c r="K22" s="305" t="n">
        <f aca="false">H22/1.47</f>
        <v>1260.70483749055</v>
      </c>
      <c r="L22" s="308" t="n">
        <f aca="false">K22</f>
        <v>1260.70483749055</v>
      </c>
    </row>
    <row r="23" customFormat="false" ht="12.75" hidden="false" customHeight="false" outlineLevel="0" collapsed="false">
      <c r="A23" s="331" t="s">
        <v>36</v>
      </c>
      <c r="B23" s="332" t="n">
        <v>2649000</v>
      </c>
      <c r="C23" s="333"/>
      <c r="D23" s="316" t="n">
        <f aca="false">D20-B23</f>
        <v>5200000</v>
      </c>
      <c r="E23" s="302" t="n">
        <f aca="false">E22+B23</f>
        <v>10970000</v>
      </c>
      <c r="F23" s="303" t="n">
        <v>13</v>
      </c>
      <c r="G23" s="317" t="n">
        <v>0.005</v>
      </c>
      <c r="H23" s="305" t="n">
        <f aca="false">D23*G23*F23/360</f>
        <v>938.888888888889</v>
      </c>
      <c r="I23" s="308"/>
      <c r="J23" s="308"/>
      <c r="K23" s="305" t="n">
        <f aca="false">H23/1.47</f>
        <v>638.69992441421</v>
      </c>
      <c r="L23" s="308" t="n">
        <f aca="false">K23</f>
        <v>638.69992441421</v>
      </c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</row>
    <row r="24" customFormat="false" ht="12.75" hidden="false" customHeight="false" outlineLevel="0" collapsed="false">
      <c r="A24" s="325" t="s">
        <v>194</v>
      </c>
      <c r="B24" s="326"/>
      <c r="C24" s="327"/>
      <c r="D24" s="327"/>
      <c r="E24" s="326"/>
      <c r="F24" s="327" t="n">
        <f aca="false">SUM(F22:F23)</f>
        <v>30</v>
      </c>
      <c r="G24" s="328"/>
      <c r="H24" s="329" t="n">
        <f aca="false">SUM(H22:H23)</f>
        <v>2792.125</v>
      </c>
      <c r="I24" s="329" t="n">
        <f aca="false">(H18+H21+H24)</f>
        <v>10303.0833333333</v>
      </c>
      <c r="J24" s="329"/>
      <c r="K24" s="329" t="n">
        <f aca="false">SUM(K22:K23)</f>
        <v>1899.40476190476</v>
      </c>
      <c r="L24" s="329" t="n">
        <f aca="false">SUM(L21:L23)</f>
        <v>7008.90022675737</v>
      </c>
      <c r="N24" s="290"/>
    </row>
    <row r="25" customFormat="false" ht="12.75" hidden="false" customHeight="false" outlineLevel="0" collapsed="false">
      <c r="A25" s="337" t="s">
        <v>195</v>
      </c>
      <c r="B25" s="332"/>
      <c r="C25" s="333"/>
      <c r="D25" s="316"/>
      <c r="E25" s="302"/>
      <c r="F25" s="303"/>
      <c r="G25" s="310"/>
      <c r="H25" s="305"/>
      <c r="I25" s="329" t="n">
        <f aca="false">-I24*0.1</f>
        <v>-1030.30833333333</v>
      </c>
      <c r="J25" s="308"/>
      <c r="K25" s="305"/>
      <c r="L25" s="338"/>
      <c r="N25" s="290"/>
    </row>
    <row r="26" customFormat="false" ht="12.75" hidden="false" customHeight="false" outlineLevel="0" collapsed="false">
      <c r="A26" s="337" t="s">
        <v>196</v>
      </c>
      <c r="B26" s="332"/>
      <c r="C26" s="333"/>
      <c r="D26" s="316"/>
      <c r="E26" s="302"/>
      <c r="F26" s="303"/>
      <c r="G26" s="310"/>
      <c r="H26" s="305"/>
      <c r="I26" s="308" t="n">
        <f aca="false">SUM(I24:I25)</f>
        <v>9272.775</v>
      </c>
      <c r="J26" s="308"/>
      <c r="K26" s="308"/>
      <c r="L26" s="308"/>
      <c r="N26" s="290"/>
    </row>
    <row r="27" customFormat="false" ht="12.75" hidden="false" customHeight="false" outlineLevel="0" collapsed="false">
      <c r="A27" s="339"/>
      <c r="B27" s="332"/>
      <c r="C27" s="333"/>
      <c r="D27" s="316"/>
      <c r="E27" s="302"/>
      <c r="F27" s="303"/>
      <c r="G27" s="310"/>
      <c r="H27" s="305"/>
      <c r="I27" s="308"/>
      <c r="J27" s="308"/>
      <c r="K27" s="305"/>
      <c r="L27" s="308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12.75" hidden="false" customHeight="false" outlineLevel="0" collapsed="false">
      <c r="A28" s="340"/>
      <c r="B28" s="341"/>
      <c r="C28" s="342"/>
      <c r="D28" s="342"/>
      <c r="E28" s="341"/>
      <c r="F28" s="342"/>
      <c r="G28" s="343"/>
      <c r="H28" s="324"/>
      <c r="I28" s="324"/>
      <c r="J28" s="324"/>
      <c r="K28" s="324"/>
      <c r="L28" s="324"/>
    </row>
    <row r="29" customFormat="false" ht="12.75" hidden="false" customHeight="false" outlineLevel="0" collapsed="false">
      <c r="A29" s="331" t="s">
        <v>38</v>
      </c>
      <c r="B29" s="332"/>
      <c r="C29" s="333"/>
      <c r="D29" s="316" t="n">
        <f aca="false">D23</f>
        <v>5200000</v>
      </c>
      <c r="E29" s="302" t="n">
        <f aca="false">E23</f>
        <v>10970000</v>
      </c>
      <c r="F29" s="303" t="n">
        <v>27</v>
      </c>
      <c r="G29" s="317" t="n">
        <v>0.005</v>
      </c>
      <c r="H29" s="305" t="n">
        <f aca="false">D29*G29*F29/360</f>
        <v>1950</v>
      </c>
      <c r="I29" s="308"/>
      <c r="J29" s="308"/>
      <c r="K29" s="305" t="n">
        <f aca="false">H29/1.47</f>
        <v>1326.5306122449</v>
      </c>
      <c r="L29" s="308" t="n">
        <f aca="false">K29</f>
        <v>1326.5306122449</v>
      </c>
    </row>
    <row r="30" customFormat="false" ht="12.75" hidden="false" customHeight="false" outlineLevel="0" collapsed="false">
      <c r="A30" s="331" t="s">
        <v>39</v>
      </c>
      <c r="B30" s="332" t="n">
        <v>1000000</v>
      </c>
      <c r="C30" s="333"/>
      <c r="D30" s="316" t="n">
        <f aca="false">D29-B30</f>
        <v>4200000</v>
      </c>
      <c r="E30" s="302" t="n">
        <f aca="false">E29+B30</f>
        <v>11970000</v>
      </c>
      <c r="F30" s="303" t="n">
        <v>4</v>
      </c>
      <c r="G30" s="317" t="n">
        <v>0.005</v>
      </c>
      <c r="H30" s="305" t="n">
        <f aca="false">D30*G30*F30/360</f>
        <v>233.333333333333</v>
      </c>
      <c r="I30" s="308"/>
      <c r="J30" s="308"/>
      <c r="K30" s="305" t="n">
        <f aca="false">H30/1.47</f>
        <v>158.730158730159</v>
      </c>
      <c r="L30" s="308" t="n">
        <f aca="false">K30</f>
        <v>158.730158730159</v>
      </c>
    </row>
    <row r="31" customFormat="false" ht="12.75" hidden="false" customHeight="false" outlineLevel="0" collapsed="false">
      <c r="A31" s="325" t="s">
        <v>197</v>
      </c>
      <c r="B31" s="326"/>
      <c r="C31" s="327"/>
      <c r="D31" s="327"/>
      <c r="E31" s="326"/>
      <c r="F31" s="327" t="n">
        <f aca="false">SUM(F29:F30)</f>
        <v>31</v>
      </c>
      <c r="G31" s="328"/>
      <c r="H31" s="329" t="n">
        <f aca="false">SUM(H29:H30)</f>
        <v>2183.33333333333</v>
      </c>
      <c r="I31" s="329"/>
      <c r="J31" s="329"/>
      <c r="K31" s="329" t="n">
        <f aca="false">SUM(K29:K30)</f>
        <v>1485.26077097506</v>
      </c>
      <c r="L31" s="329" t="n">
        <f aca="false">SUM(L29:L30)</f>
        <v>1485.26077097506</v>
      </c>
    </row>
    <row r="32" customFormat="false" ht="12.75" hidden="false" customHeight="false" outlineLevel="0" collapsed="false">
      <c r="A32" s="331" t="s">
        <v>41</v>
      </c>
      <c r="B32" s="332"/>
      <c r="C32" s="333"/>
      <c r="D32" s="316" t="n">
        <f aca="false">D30</f>
        <v>4200000</v>
      </c>
      <c r="E32" s="302" t="n">
        <f aca="false">E30</f>
        <v>11970000</v>
      </c>
      <c r="F32" s="303" t="n">
        <v>30</v>
      </c>
      <c r="G32" s="317" t="n">
        <v>0.005</v>
      </c>
      <c r="H32" s="305" t="n">
        <f aca="false">D32*G32*F32/360</f>
        <v>1750</v>
      </c>
      <c r="I32" s="308"/>
      <c r="J32" s="308"/>
      <c r="K32" s="305" t="n">
        <f aca="false">H32/1.47</f>
        <v>1190.47619047619</v>
      </c>
      <c r="L32" s="308" t="n">
        <f aca="false">K32</f>
        <v>1190.47619047619</v>
      </c>
    </row>
    <row r="33" customFormat="false" ht="12.75" hidden="false" customHeight="false" outlineLevel="0" collapsed="false">
      <c r="A33" s="325" t="s">
        <v>198</v>
      </c>
      <c r="B33" s="326"/>
      <c r="C33" s="327"/>
      <c r="D33" s="327"/>
      <c r="E33" s="326"/>
      <c r="F33" s="327" t="n">
        <f aca="false">SUM(F32)</f>
        <v>30</v>
      </c>
      <c r="G33" s="328"/>
      <c r="H33" s="329" t="n">
        <f aca="false">SUM(H32)</f>
        <v>1750</v>
      </c>
      <c r="I33" s="329"/>
      <c r="J33" s="329"/>
      <c r="K33" s="329" t="n">
        <f aca="false">SUM(K32)</f>
        <v>1190.47619047619</v>
      </c>
      <c r="L33" s="329" t="n">
        <f aca="false">SUM(L31:L32)</f>
        <v>2675.73696145125</v>
      </c>
    </row>
    <row r="34" customFormat="false" ht="12.75" hidden="false" customHeight="false" outlineLevel="0" collapsed="false">
      <c r="A34" s="344" t="s">
        <v>44</v>
      </c>
      <c r="B34" s="332"/>
      <c r="D34" s="316" t="n">
        <f aca="false">D32</f>
        <v>4200000</v>
      </c>
      <c r="E34" s="302" t="n">
        <f aca="false">E32</f>
        <v>11970000</v>
      </c>
      <c r="F34" s="345" t="n">
        <v>3</v>
      </c>
      <c r="G34" s="317" t="n">
        <v>0.005</v>
      </c>
      <c r="H34" s="305" t="n">
        <f aca="false">D34*G34*F34/360</f>
        <v>175</v>
      </c>
      <c r="I34" s="308"/>
      <c r="J34" s="308"/>
      <c r="K34" s="305" t="n">
        <f aca="false">H34/1.47</f>
        <v>119.047619047619</v>
      </c>
      <c r="L34" s="308" t="n">
        <f aca="false">K34</f>
        <v>119.047619047619</v>
      </c>
    </row>
    <row r="35" customFormat="false" ht="12.75" hidden="false" customHeight="false" outlineLevel="0" collapsed="false">
      <c r="A35" s="301" t="s">
        <v>45</v>
      </c>
      <c r="B35" s="332" t="n">
        <v>1700000</v>
      </c>
      <c r="C35" s="333"/>
      <c r="D35" s="316" t="n">
        <f aca="false">D34-B35</f>
        <v>2500000</v>
      </c>
      <c r="E35" s="302" t="n">
        <f aca="false">E34+B35</f>
        <v>13670000</v>
      </c>
      <c r="F35" s="345" t="n">
        <v>17</v>
      </c>
      <c r="G35" s="317" t="n">
        <v>0.005</v>
      </c>
      <c r="H35" s="305" t="n">
        <f aca="false">D35*G35*F35/360</f>
        <v>590.277777777778</v>
      </c>
      <c r="I35" s="308"/>
      <c r="J35" s="308"/>
      <c r="K35" s="305" t="n">
        <f aca="false">H35/1.47</f>
        <v>401.549508692366</v>
      </c>
      <c r="L35" s="308" t="n">
        <f aca="false">K35</f>
        <v>401.549508692366</v>
      </c>
    </row>
    <row r="36" customFormat="false" ht="12.75" hidden="false" customHeight="false" outlineLevel="0" collapsed="false">
      <c r="A36" s="301" t="s">
        <v>46</v>
      </c>
      <c r="B36" s="332" t="n">
        <v>1000000</v>
      </c>
      <c r="C36" s="333"/>
      <c r="D36" s="316" t="n">
        <f aca="false">D35-B36</f>
        <v>1500000</v>
      </c>
      <c r="E36" s="302" t="n">
        <f aca="false">E35+B36</f>
        <v>14670000</v>
      </c>
      <c r="F36" s="346" t="n">
        <v>11</v>
      </c>
      <c r="G36" s="317" t="n">
        <v>0.005</v>
      </c>
      <c r="H36" s="305" t="n">
        <f aca="false">D36*G36*F36/360</f>
        <v>229.166666666667</v>
      </c>
      <c r="I36" s="308"/>
      <c r="J36" s="308"/>
      <c r="K36" s="305" t="n">
        <f aca="false">H36/1.47</f>
        <v>155.895691609977</v>
      </c>
      <c r="L36" s="308" t="n">
        <f aca="false">K36</f>
        <v>155.895691609977</v>
      </c>
    </row>
    <row r="37" customFormat="false" ht="12.75" hidden="false" customHeight="false" outlineLevel="0" collapsed="false">
      <c r="A37" s="325" t="s">
        <v>199</v>
      </c>
      <c r="B37" s="326"/>
      <c r="C37" s="327"/>
      <c r="D37" s="327"/>
      <c r="E37" s="326"/>
      <c r="F37" s="347" t="n">
        <f aca="false">SUM(F34:F36)</f>
        <v>31</v>
      </c>
      <c r="G37" s="328"/>
      <c r="H37" s="329" t="n">
        <f aca="false">SUM(H34:H36)</f>
        <v>994.444444444445</v>
      </c>
      <c r="I37" s="329" t="n">
        <f aca="false">H31+H33+H37</f>
        <v>4927.77777777778</v>
      </c>
      <c r="J37" s="329"/>
      <c r="K37" s="329" t="n">
        <f aca="false">SUM(K34:K36)</f>
        <v>676.492819349962</v>
      </c>
      <c r="L37" s="329" t="n">
        <f aca="false">SUM(L33:L36)</f>
        <v>3352.22978080121</v>
      </c>
    </row>
    <row r="38" customFormat="false" ht="12.75" hidden="false" customHeight="false" outlineLevel="0" collapsed="false">
      <c r="A38" s="339" t="s">
        <v>195</v>
      </c>
      <c r="B38" s="332"/>
      <c r="C38" s="333"/>
      <c r="D38" s="316"/>
      <c r="E38" s="302"/>
      <c r="F38" s="303"/>
      <c r="G38" s="310"/>
      <c r="H38" s="305"/>
      <c r="I38" s="329" t="n">
        <f aca="false">-I37*0.1</f>
        <v>-492.777777777778</v>
      </c>
      <c r="J38" s="308"/>
      <c r="K38" s="305"/>
      <c r="L38" s="338"/>
    </row>
    <row r="39" customFormat="false" ht="12.75" hidden="false" customHeight="false" outlineLevel="0" collapsed="false">
      <c r="A39" s="339" t="s">
        <v>200</v>
      </c>
      <c r="B39" s="332"/>
      <c r="C39" s="333"/>
      <c r="D39" s="316"/>
      <c r="E39" s="302"/>
      <c r="F39" s="303"/>
      <c r="G39" s="310"/>
      <c r="H39" s="305"/>
      <c r="I39" s="308" t="n">
        <f aca="false">SUM(I37:I38)</f>
        <v>4435</v>
      </c>
      <c r="J39" s="308"/>
      <c r="K39" s="308"/>
      <c r="L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12.75" hidden="false" customHeight="false" outlineLevel="0" collapsed="false">
      <c r="A40" s="309"/>
      <c r="B40" s="306"/>
      <c r="C40" s="307"/>
      <c r="D40" s="307"/>
      <c r="E40" s="306"/>
      <c r="F40" s="307"/>
      <c r="G40" s="348"/>
      <c r="H40" s="308"/>
      <c r="I40" s="308"/>
      <c r="J40" s="308"/>
      <c r="K40" s="308"/>
      <c r="L40" s="308"/>
    </row>
    <row r="41" customFormat="false" ht="13.5" hidden="false" customHeight="false" outlineLevel="0" collapsed="false">
      <c r="A41" s="349" t="s">
        <v>201</v>
      </c>
      <c r="B41" s="332"/>
      <c r="C41" s="333"/>
      <c r="D41" s="316"/>
      <c r="E41" s="302"/>
      <c r="F41" s="303"/>
      <c r="G41" s="317"/>
      <c r="H41" s="305"/>
      <c r="L41" s="350" t="n">
        <f aca="false">L24+L37</f>
        <v>10361.1300075586</v>
      </c>
    </row>
    <row r="42" customFormat="false" ht="13.5" hidden="false" customHeight="false" outlineLevel="0" collapsed="false">
      <c r="A42" s="351"/>
      <c r="B42" s="332"/>
      <c r="C42" s="333"/>
      <c r="D42" s="316"/>
      <c r="E42" s="302"/>
      <c r="F42" s="303"/>
      <c r="G42" s="317"/>
      <c r="H42" s="305"/>
      <c r="I42" s="308"/>
      <c r="J42" s="308"/>
      <c r="K42" s="308"/>
      <c r="L42" s="308"/>
    </row>
    <row r="43" customFormat="false" ht="12.75" hidden="false" customHeight="false" outlineLevel="0" collapsed="false">
      <c r="A43" s="349" t="s">
        <v>202</v>
      </c>
      <c r="B43" s="306"/>
      <c r="C43" s="307"/>
      <c r="D43" s="307"/>
      <c r="E43" s="306"/>
      <c r="F43" s="307"/>
      <c r="G43" s="348"/>
      <c r="H43" s="308"/>
      <c r="I43" s="308"/>
      <c r="J43" s="308"/>
      <c r="K43" s="308"/>
      <c r="L43" s="308"/>
    </row>
    <row r="44" customFormat="false" ht="12.75" hidden="false" customHeight="false" outlineLevel="0" collapsed="false">
      <c r="A44" s="337"/>
      <c r="B44" s="332"/>
      <c r="C44" s="333"/>
      <c r="D44" s="316"/>
      <c r="E44" s="302"/>
      <c r="F44" s="303"/>
      <c r="G44" s="310"/>
      <c r="H44" s="305"/>
      <c r="I44" s="308"/>
      <c r="J44" s="308"/>
      <c r="K44" s="305"/>
      <c r="L44" s="308"/>
    </row>
    <row r="45" customFormat="false" ht="12.75" hidden="false" customHeight="false" outlineLevel="0" collapsed="false">
      <c r="B45" s="352"/>
      <c r="C45" s="352"/>
      <c r="D45" s="352"/>
      <c r="E45" s="352"/>
      <c r="F45" s="352"/>
      <c r="G45" s="353"/>
      <c r="H45" s="352"/>
      <c r="I45" s="352"/>
      <c r="J45" s="352"/>
      <c r="K45" s="352"/>
      <c r="L45" s="352"/>
      <c r="N45" s="352"/>
      <c r="O45" s="352"/>
      <c r="P45" s="352"/>
      <c r="Q45" s="352"/>
      <c r="R45" s="352"/>
      <c r="S45" s="352"/>
      <c r="T45" s="352"/>
      <c r="U45" s="352"/>
      <c r="V45" s="352"/>
      <c r="W45" s="352"/>
      <c r="X45" s="352"/>
      <c r="Y45" s="352"/>
      <c r="Z45" s="352"/>
      <c r="AA45" s="352"/>
      <c r="AB45" s="352"/>
      <c r="AC45" s="352"/>
      <c r="AD45" s="352"/>
      <c r="AE45" s="352"/>
      <c r="AF45" s="352"/>
      <c r="AG45" s="352"/>
      <c r="AH45" s="352"/>
      <c r="AI45" s="352"/>
      <c r="AJ45" s="352"/>
      <c r="AK45" s="352"/>
      <c r="AL45" s="352"/>
      <c r="AM45" s="352"/>
      <c r="AN45" s="352"/>
      <c r="AO45" s="352"/>
      <c r="AP45" s="352"/>
      <c r="AQ45" s="352"/>
      <c r="AR45" s="352"/>
      <c r="AS45" s="352"/>
      <c r="AT45" s="352"/>
      <c r="AU45" s="352"/>
      <c r="AV45" s="352"/>
      <c r="AW45" s="352"/>
      <c r="AX45" s="352"/>
      <c r="AY45" s="352"/>
      <c r="AZ45" s="352"/>
      <c r="BA45" s="352"/>
      <c r="BB45" s="352"/>
      <c r="BC45" s="352"/>
      <c r="BD45" s="352"/>
      <c r="BE45" s="352"/>
      <c r="BF45" s="352"/>
      <c r="BG45" s="352"/>
      <c r="BH45" s="352"/>
      <c r="BI45" s="352"/>
      <c r="BJ45" s="352"/>
      <c r="BK45" s="352"/>
      <c r="BL45" s="352"/>
      <c r="BM45" s="352"/>
      <c r="BN45" s="352"/>
      <c r="BO45" s="352"/>
      <c r="BP45" s="352"/>
      <c r="BQ45" s="352"/>
      <c r="BR45" s="352"/>
      <c r="BS45" s="352"/>
      <c r="BT45" s="352"/>
      <c r="BU45" s="352"/>
      <c r="BV45" s="352"/>
      <c r="BW45" s="352"/>
      <c r="BX45" s="352"/>
      <c r="BY45" s="352"/>
      <c r="BZ45" s="352"/>
      <c r="CA45" s="352"/>
      <c r="CB45" s="352"/>
      <c r="CC45" s="352"/>
      <c r="CD45" s="352"/>
      <c r="CE45" s="352"/>
      <c r="CF45" s="352"/>
      <c r="CG45" s="352"/>
      <c r="CH45" s="352"/>
      <c r="CI45" s="352"/>
      <c r="CJ45" s="352"/>
      <c r="CK45" s="352"/>
      <c r="CL45" s="352"/>
      <c r="CM45" s="352"/>
      <c r="CN45" s="352"/>
      <c r="CO45" s="352"/>
      <c r="CP45" s="352"/>
      <c r="CQ45" s="352"/>
      <c r="CR45" s="352"/>
      <c r="CS45" s="352"/>
      <c r="CT45" s="352"/>
      <c r="CU45" s="352"/>
      <c r="CV45" s="352"/>
      <c r="CW45" s="352"/>
      <c r="CX45" s="352"/>
      <c r="CY45" s="352"/>
      <c r="CZ45" s="352"/>
      <c r="DA45" s="352"/>
      <c r="DB45" s="352"/>
      <c r="DC45" s="352"/>
      <c r="DD45" s="352"/>
      <c r="DE45" s="352"/>
      <c r="DF45" s="352"/>
      <c r="DG45" s="352"/>
      <c r="DH45" s="352"/>
      <c r="DI45" s="352"/>
      <c r="DJ45" s="352"/>
      <c r="DK45" s="352"/>
      <c r="DL45" s="352"/>
      <c r="DM45" s="352"/>
      <c r="DN45" s="352"/>
      <c r="DO45" s="352"/>
      <c r="DP45" s="352"/>
      <c r="DQ45" s="352"/>
      <c r="DR45" s="352"/>
      <c r="DS45" s="352"/>
      <c r="DT45" s="352"/>
      <c r="DU45" s="352"/>
      <c r="DV45" s="352"/>
      <c r="DW45" s="352"/>
      <c r="DX45" s="352"/>
      <c r="DY45" s="352"/>
      <c r="DZ45" s="352"/>
      <c r="EA45" s="352"/>
      <c r="EB45" s="352"/>
      <c r="EC45" s="352"/>
      <c r="ED45" s="352"/>
      <c r="EE45" s="352"/>
      <c r="EF45" s="352"/>
      <c r="EG45" s="352"/>
      <c r="EH45" s="352"/>
      <c r="EI45" s="352"/>
      <c r="EJ45" s="352"/>
      <c r="EK45" s="352"/>
      <c r="EL45" s="352"/>
      <c r="EM45" s="352"/>
      <c r="EN45" s="352"/>
      <c r="EO45" s="352"/>
      <c r="EP45" s="352"/>
      <c r="EQ45" s="352"/>
      <c r="ER45" s="352"/>
      <c r="ES45" s="352"/>
      <c r="ET45" s="352"/>
      <c r="EU45" s="352"/>
      <c r="EV45" s="352"/>
      <c r="EW45" s="352"/>
      <c r="EX45" s="352"/>
      <c r="EY45" s="352"/>
      <c r="EZ45" s="352"/>
      <c r="FA45" s="352"/>
      <c r="FB45" s="352"/>
      <c r="FC45" s="352"/>
      <c r="FD45" s="352"/>
      <c r="FE45" s="352"/>
      <c r="FF45" s="352"/>
      <c r="FG45" s="352"/>
      <c r="FH45" s="352"/>
      <c r="FI45" s="352"/>
      <c r="FJ45" s="352"/>
      <c r="FK45" s="352"/>
      <c r="FL45" s="352"/>
      <c r="FM45" s="352"/>
      <c r="FN45" s="352"/>
      <c r="FO45" s="352"/>
      <c r="FP45" s="352"/>
      <c r="FQ45" s="352"/>
      <c r="FR45" s="352"/>
      <c r="FS45" s="352"/>
      <c r="FT45" s="352"/>
      <c r="FU45" s="352"/>
      <c r="FV45" s="352"/>
      <c r="FW45" s="352"/>
      <c r="FX45" s="352"/>
      <c r="FY45" s="352"/>
      <c r="FZ45" s="352"/>
      <c r="GA45" s="352"/>
      <c r="GB45" s="352"/>
      <c r="GC45" s="352"/>
      <c r="GD45" s="352"/>
      <c r="GE45" s="352"/>
      <c r="GF45" s="352"/>
      <c r="GG45" s="352"/>
      <c r="GH45" s="352"/>
      <c r="GI45" s="352"/>
      <c r="GJ45" s="352"/>
      <c r="GK45" s="352"/>
      <c r="GL45" s="352"/>
      <c r="GM45" s="352"/>
      <c r="GN45" s="352"/>
      <c r="GO45" s="352"/>
      <c r="GP45" s="352"/>
      <c r="GQ45" s="352"/>
      <c r="GR45" s="352"/>
      <c r="GS45" s="352"/>
      <c r="GT45" s="352"/>
      <c r="GU45" s="352"/>
      <c r="GV45" s="352"/>
      <c r="GW45" s="352"/>
      <c r="GX45" s="352"/>
      <c r="GY45" s="352"/>
      <c r="GZ45" s="352"/>
      <c r="HA45" s="352"/>
      <c r="HB45" s="352"/>
      <c r="HC45" s="352"/>
      <c r="HD45" s="352"/>
      <c r="HE45" s="352"/>
      <c r="HF45" s="352"/>
      <c r="HG45" s="352"/>
      <c r="HH45" s="352"/>
      <c r="HI45" s="352"/>
      <c r="HJ45" s="352"/>
      <c r="HK45" s="352"/>
      <c r="HL45" s="352"/>
      <c r="HM45" s="352"/>
      <c r="HN45" s="352"/>
      <c r="HO45" s="352"/>
      <c r="HP45" s="352"/>
      <c r="HQ45" s="352"/>
      <c r="HR45" s="352"/>
      <c r="HS45" s="352"/>
      <c r="HT45" s="352"/>
      <c r="HU45" s="352"/>
      <c r="HV45" s="352"/>
      <c r="HW45" s="352"/>
      <c r="HX45" s="352"/>
      <c r="HY45" s="352"/>
      <c r="HZ45" s="352"/>
      <c r="IA45" s="352"/>
      <c r="IB45" s="352"/>
      <c r="IC45" s="352"/>
      <c r="ID45" s="352"/>
      <c r="IE45" s="352"/>
      <c r="IF45" s="352"/>
      <c r="IG45" s="352"/>
      <c r="IH45" s="352"/>
      <c r="II45" s="352"/>
      <c r="IJ45" s="352"/>
      <c r="IK45" s="352"/>
      <c r="IL45" s="352"/>
      <c r="IM45" s="352"/>
      <c r="IN45" s="352"/>
      <c r="IO45" s="352"/>
      <c r="IP45" s="352"/>
      <c r="IQ45" s="352"/>
      <c r="IR45" s="352"/>
      <c r="IS45" s="352"/>
      <c r="IT45" s="352"/>
      <c r="IU45" s="352"/>
      <c r="IV45" s="352"/>
      <c r="IW45" s="352"/>
    </row>
    <row r="46" customFormat="false" ht="12.75" hidden="false" customHeight="false" outlineLevel="0" collapsed="false">
      <c r="B46" s="352"/>
      <c r="C46" s="352"/>
      <c r="D46" s="352"/>
      <c r="E46" s="352"/>
      <c r="F46" s="352"/>
      <c r="G46" s="353"/>
      <c r="H46" s="352"/>
      <c r="I46" s="352"/>
      <c r="J46" s="352"/>
      <c r="K46" s="352"/>
      <c r="L46" s="352"/>
      <c r="N46" s="352"/>
      <c r="O46" s="352"/>
      <c r="P46" s="352"/>
      <c r="Q46" s="352"/>
      <c r="R46" s="352"/>
      <c r="S46" s="352"/>
      <c r="T46" s="352"/>
      <c r="U46" s="352"/>
      <c r="V46" s="352"/>
      <c r="W46" s="352"/>
      <c r="X46" s="352"/>
      <c r="Y46" s="352"/>
      <c r="Z46" s="352"/>
      <c r="AA46" s="352"/>
      <c r="AB46" s="352"/>
      <c r="AC46" s="352"/>
      <c r="AD46" s="352"/>
      <c r="AE46" s="352"/>
      <c r="AF46" s="352"/>
      <c r="AG46" s="352"/>
      <c r="AH46" s="352"/>
      <c r="AI46" s="352"/>
      <c r="AJ46" s="352"/>
      <c r="AK46" s="352"/>
      <c r="AL46" s="352"/>
      <c r="AM46" s="352"/>
      <c r="AN46" s="352"/>
      <c r="AO46" s="352"/>
      <c r="AP46" s="352"/>
      <c r="AQ46" s="352"/>
      <c r="AR46" s="352"/>
      <c r="AS46" s="352"/>
      <c r="AT46" s="352"/>
      <c r="AU46" s="352"/>
      <c r="AV46" s="352"/>
      <c r="AW46" s="352"/>
      <c r="AX46" s="352"/>
      <c r="AY46" s="352"/>
      <c r="AZ46" s="352"/>
      <c r="BA46" s="352"/>
      <c r="BB46" s="352"/>
      <c r="BC46" s="352"/>
      <c r="BD46" s="352"/>
      <c r="BE46" s="352"/>
      <c r="BF46" s="352"/>
      <c r="BG46" s="352"/>
      <c r="BH46" s="352"/>
      <c r="BI46" s="352"/>
      <c r="BJ46" s="352"/>
      <c r="BK46" s="352"/>
      <c r="BL46" s="352"/>
      <c r="BM46" s="352"/>
      <c r="BN46" s="352"/>
      <c r="BO46" s="352"/>
      <c r="BP46" s="352"/>
      <c r="BQ46" s="352"/>
      <c r="BR46" s="352"/>
      <c r="BS46" s="352"/>
      <c r="BT46" s="352"/>
      <c r="BU46" s="352"/>
      <c r="BV46" s="352"/>
      <c r="BW46" s="352"/>
      <c r="BX46" s="352"/>
      <c r="BY46" s="352"/>
      <c r="BZ46" s="352"/>
      <c r="CA46" s="352"/>
      <c r="CB46" s="352"/>
      <c r="CC46" s="352"/>
      <c r="CD46" s="352"/>
      <c r="CE46" s="352"/>
      <c r="CF46" s="352"/>
      <c r="CG46" s="352"/>
      <c r="CH46" s="352"/>
      <c r="CI46" s="352"/>
      <c r="CJ46" s="352"/>
      <c r="CK46" s="352"/>
      <c r="CL46" s="352"/>
      <c r="CM46" s="352"/>
      <c r="CN46" s="352"/>
      <c r="CO46" s="352"/>
      <c r="CP46" s="352"/>
      <c r="CQ46" s="352"/>
      <c r="CR46" s="352"/>
      <c r="CS46" s="352"/>
      <c r="CT46" s="352"/>
      <c r="CU46" s="352"/>
      <c r="CV46" s="352"/>
      <c r="CW46" s="352"/>
      <c r="CX46" s="352"/>
      <c r="CY46" s="352"/>
      <c r="CZ46" s="352"/>
      <c r="DA46" s="352"/>
      <c r="DB46" s="352"/>
      <c r="DC46" s="352"/>
      <c r="DD46" s="352"/>
      <c r="DE46" s="352"/>
      <c r="DF46" s="352"/>
      <c r="DG46" s="352"/>
      <c r="DH46" s="352"/>
      <c r="DI46" s="352"/>
      <c r="DJ46" s="352"/>
      <c r="DK46" s="352"/>
      <c r="DL46" s="352"/>
      <c r="DM46" s="352"/>
      <c r="DN46" s="352"/>
      <c r="DO46" s="352"/>
      <c r="DP46" s="352"/>
      <c r="DQ46" s="352"/>
      <c r="DR46" s="352"/>
      <c r="DS46" s="352"/>
      <c r="DT46" s="352"/>
      <c r="DU46" s="352"/>
      <c r="DV46" s="352"/>
      <c r="DW46" s="352"/>
      <c r="DX46" s="352"/>
      <c r="DY46" s="352"/>
      <c r="DZ46" s="352"/>
      <c r="EA46" s="352"/>
      <c r="EB46" s="352"/>
      <c r="EC46" s="352"/>
      <c r="ED46" s="352"/>
      <c r="EE46" s="352"/>
      <c r="EF46" s="352"/>
      <c r="EG46" s="352"/>
      <c r="EH46" s="352"/>
      <c r="EI46" s="352"/>
      <c r="EJ46" s="352"/>
      <c r="EK46" s="352"/>
      <c r="EL46" s="352"/>
      <c r="EM46" s="352"/>
      <c r="EN46" s="352"/>
      <c r="EO46" s="352"/>
      <c r="EP46" s="352"/>
      <c r="EQ46" s="352"/>
      <c r="ER46" s="352"/>
      <c r="ES46" s="352"/>
      <c r="ET46" s="352"/>
      <c r="EU46" s="352"/>
      <c r="EV46" s="352"/>
      <c r="EW46" s="352"/>
      <c r="EX46" s="352"/>
      <c r="EY46" s="352"/>
      <c r="EZ46" s="352"/>
      <c r="FA46" s="352"/>
      <c r="FB46" s="352"/>
      <c r="FC46" s="352"/>
      <c r="FD46" s="352"/>
      <c r="FE46" s="352"/>
      <c r="FF46" s="352"/>
      <c r="FG46" s="352"/>
      <c r="FH46" s="352"/>
      <c r="FI46" s="352"/>
      <c r="FJ46" s="352"/>
      <c r="FK46" s="352"/>
      <c r="FL46" s="352"/>
      <c r="FM46" s="352"/>
      <c r="FN46" s="352"/>
      <c r="FO46" s="352"/>
      <c r="FP46" s="352"/>
      <c r="FQ46" s="352"/>
      <c r="FR46" s="352"/>
      <c r="FS46" s="352"/>
      <c r="FT46" s="352"/>
      <c r="FU46" s="352"/>
      <c r="FV46" s="352"/>
      <c r="FW46" s="352"/>
      <c r="FX46" s="352"/>
      <c r="FY46" s="352"/>
      <c r="FZ46" s="352"/>
      <c r="GA46" s="352"/>
      <c r="GB46" s="352"/>
      <c r="GC46" s="352"/>
      <c r="GD46" s="352"/>
      <c r="GE46" s="352"/>
      <c r="GF46" s="352"/>
      <c r="GG46" s="352"/>
      <c r="GH46" s="352"/>
      <c r="GI46" s="352"/>
      <c r="GJ46" s="352"/>
      <c r="GK46" s="352"/>
      <c r="GL46" s="352"/>
      <c r="GM46" s="352"/>
      <c r="GN46" s="352"/>
      <c r="GO46" s="352"/>
      <c r="GP46" s="352"/>
      <c r="GQ46" s="352"/>
      <c r="GR46" s="352"/>
      <c r="GS46" s="352"/>
      <c r="GT46" s="352"/>
      <c r="GU46" s="352"/>
      <c r="GV46" s="352"/>
      <c r="GW46" s="352"/>
      <c r="GX46" s="352"/>
      <c r="GY46" s="352"/>
      <c r="GZ46" s="352"/>
      <c r="HA46" s="352"/>
      <c r="HB46" s="352"/>
      <c r="HC46" s="352"/>
      <c r="HD46" s="352"/>
      <c r="HE46" s="352"/>
      <c r="HF46" s="352"/>
      <c r="HG46" s="352"/>
      <c r="HH46" s="352"/>
      <c r="HI46" s="352"/>
      <c r="HJ46" s="352"/>
      <c r="HK46" s="352"/>
      <c r="HL46" s="352"/>
      <c r="HM46" s="352"/>
      <c r="HN46" s="352"/>
      <c r="HO46" s="352"/>
      <c r="HP46" s="352"/>
      <c r="HQ46" s="352"/>
      <c r="HR46" s="352"/>
      <c r="HS46" s="352"/>
      <c r="HT46" s="352"/>
      <c r="HU46" s="352"/>
      <c r="HV46" s="352"/>
      <c r="HW46" s="352"/>
      <c r="HX46" s="352"/>
      <c r="HY46" s="352"/>
      <c r="HZ46" s="352"/>
      <c r="IA46" s="352"/>
      <c r="IB46" s="352"/>
      <c r="IC46" s="352"/>
      <c r="ID46" s="352"/>
      <c r="IE46" s="352"/>
      <c r="IF46" s="352"/>
      <c r="IG46" s="352"/>
      <c r="IH46" s="352"/>
      <c r="II46" s="352"/>
      <c r="IJ46" s="352"/>
      <c r="IK46" s="352"/>
      <c r="IL46" s="352"/>
      <c r="IM46" s="352"/>
      <c r="IN46" s="352"/>
      <c r="IO46" s="352"/>
      <c r="IP46" s="352"/>
      <c r="IQ46" s="352"/>
      <c r="IR46" s="352"/>
      <c r="IS46" s="352"/>
      <c r="IT46" s="352"/>
      <c r="IU46" s="352"/>
      <c r="IV46" s="352"/>
      <c r="IW46" s="352"/>
    </row>
    <row r="47" customFormat="false" ht="12.75" hidden="false" customHeight="false" outlineLevel="0" collapsed="false">
      <c r="B47" s="352"/>
      <c r="C47" s="352"/>
      <c r="D47" s="352"/>
      <c r="E47" s="352"/>
      <c r="F47" s="352"/>
      <c r="G47" s="353"/>
      <c r="H47" s="352"/>
      <c r="I47" s="352"/>
      <c r="J47" s="352"/>
      <c r="K47" s="352"/>
      <c r="L47" s="352"/>
      <c r="N47" s="352"/>
      <c r="O47" s="352"/>
      <c r="P47" s="352"/>
      <c r="Q47" s="352"/>
      <c r="R47" s="352"/>
      <c r="S47" s="352"/>
      <c r="T47" s="352"/>
      <c r="U47" s="352"/>
      <c r="V47" s="352"/>
      <c r="W47" s="352"/>
      <c r="X47" s="352"/>
      <c r="Y47" s="352"/>
      <c r="Z47" s="352"/>
      <c r="AA47" s="352"/>
      <c r="AB47" s="352"/>
      <c r="AC47" s="352"/>
      <c r="AD47" s="352"/>
      <c r="AE47" s="352"/>
      <c r="AF47" s="352"/>
      <c r="AG47" s="352"/>
      <c r="AH47" s="352"/>
      <c r="AI47" s="352"/>
      <c r="AJ47" s="352"/>
      <c r="AK47" s="352"/>
      <c r="AL47" s="352"/>
      <c r="AM47" s="352"/>
      <c r="AN47" s="352"/>
      <c r="AO47" s="352"/>
      <c r="AP47" s="352"/>
      <c r="AQ47" s="352"/>
      <c r="AR47" s="352"/>
      <c r="AS47" s="352"/>
      <c r="AT47" s="352"/>
      <c r="AU47" s="352"/>
      <c r="AV47" s="352"/>
      <c r="AW47" s="352"/>
      <c r="AX47" s="352"/>
      <c r="AY47" s="352"/>
      <c r="AZ47" s="352"/>
      <c r="BA47" s="352"/>
      <c r="BB47" s="352"/>
      <c r="BC47" s="352"/>
      <c r="BD47" s="352"/>
      <c r="BE47" s="352"/>
      <c r="BF47" s="352"/>
      <c r="BG47" s="352"/>
      <c r="BH47" s="352"/>
      <c r="BI47" s="352"/>
      <c r="BJ47" s="352"/>
      <c r="BK47" s="352"/>
      <c r="BL47" s="352"/>
      <c r="BM47" s="352"/>
      <c r="BN47" s="352"/>
      <c r="BO47" s="352"/>
      <c r="BP47" s="352"/>
      <c r="BQ47" s="352"/>
      <c r="BR47" s="352"/>
      <c r="BS47" s="352"/>
      <c r="BT47" s="352"/>
      <c r="BU47" s="352"/>
      <c r="BV47" s="352"/>
      <c r="BW47" s="352"/>
      <c r="BX47" s="352"/>
      <c r="BY47" s="352"/>
      <c r="BZ47" s="352"/>
      <c r="CA47" s="352"/>
      <c r="CB47" s="352"/>
      <c r="CC47" s="352"/>
      <c r="CD47" s="352"/>
      <c r="CE47" s="352"/>
      <c r="CF47" s="352"/>
      <c r="CG47" s="352"/>
      <c r="CH47" s="352"/>
      <c r="CI47" s="352"/>
      <c r="CJ47" s="352"/>
      <c r="CK47" s="352"/>
      <c r="CL47" s="352"/>
      <c r="CM47" s="352"/>
      <c r="CN47" s="352"/>
      <c r="CO47" s="352"/>
      <c r="CP47" s="352"/>
      <c r="CQ47" s="352"/>
      <c r="CR47" s="352"/>
      <c r="CS47" s="352"/>
      <c r="CT47" s="352"/>
      <c r="CU47" s="352"/>
      <c r="CV47" s="352"/>
      <c r="CW47" s="352"/>
      <c r="CX47" s="352"/>
      <c r="CY47" s="352"/>
      <c r="CZ47" s="352"/>
      <c r="DA47" s="352"/>
      <c r="DB47" s="352"/>
      <c r="DC47" s="352"/>
      <c r="DD47" s="352"/>
      <c r="DE47" s="352"/>
      <c r="DF47" s="352"/>
      <c r="DG47" s="352"/>
      <c r="DH47" s="352"/>
      <c r="DI47" s="352"/>
      <c r="DJ47" s="352"/>
      <c r="DK47" s="352"/>
      <c r="DL47" s="352"/>
      <c r="DM47" s="352"/>
      <c r="DN47" s="352"/>
      <c r="DO47" s="352"/>
      <c r="DP47" s="352"/>
      <c r="DQ47" s="352"/>
      <c r="DR47" s="352"/>
      <c r="DS47" s="352"/>
      <c r="DT47" s="352"/>
      <c r="DU47" s="352"/>
      <c r="DV47" s="352"/>
      <c r="DW47" s="352"/>
      <c r="DX47" s="352"/>
      <c r="DY47" s="352"/>
      <c r="DZ47" s="352"/>
      <c r="EA47" s="352"/>
      <c r="EB47" s="352"/>
      <c r="EC47" s="352"/>
      <c r="ED47" s="352"/>
      <c r="EE47" s="352"/>
      <c r="EF47" s="352"/>
      <c r="EG47" s="352"/>
      <c r="EH47" s="352"/>
      <c r="EI47" s="352"/>
      <c r="EJ47" s="352"/>
      <c r="EK47" s="352"/>
      <c r="EL47" s="352"/>
      <c r="EM47" s="352"/>
      <c r="EN47" s="352"/>
      <c r="EO47" s="352"/>
      <c r="EP47" s="352"/>
      <c r="EQ47" s="352"/>
      <c r="ER47" s="352"/>
      <c r="ES47" s="352"/>
      <c r="ET47" s="352"/>
      <c r="EU47" s="352"/>
      <c r="EV47" s="352"/>
      <c r="EW47" s="352"/>
      <c r="EX47" s="352"/>
      <c r="EY47" s="352"/>
      <c r="EZ47" s="352"/>
      <c r="FA47" s="352"/>
      <c r="FB47" s="352"/>
      <c r="FC47" s="352"/>
      <c r="FD47" s="352"/>
      <c r="FE47" s="352"/>
      <c r="FF47" s="352"/>
      <c r="FG47" s="352"/>
      <c r="FH47" s="352"/>
      <c r="FI47" s="352"/>
      <c r="FJ47" s="352"/>
      <c r="FK47" s="352"/>
      <c r="FL47" s="352"/>
      <c r="FM47" s="352"/>
      <c r="FN47" s="352"/>
      <c r="FO47" s="352"/>
      <c r="FP47" s="352"/>
      <c r="FQ47" s="352"/>
      <c r="FR47" s="352"/>
      <c r="FS47" s="352"/>
      <c r="FT47" s="352"/>
      <c r="FU47" s="352"/>
      <c r="FV47" s="352"/>
      <c r="FW47" s="352"/>
      <c r="FX47" s="352"/>
      <c r="FY47" s="352"/>
      <c r="FZ47" s="352"/>
      <c r="GA47" s="352"/>
      <c r="GB47" s="352"/>
      <c r="GC47" s="352"/>
      <c r="GD47" s="352"/>
      <c r="GE47" s="352"/>
      <c r="GF47" s="352"/>
      <c r="GG47" s="352"/>
      <c r="GH47" s="352"/>
      <c r="GI47" s="352"/>
      <c r="GJ47" s="352"/>
      <c r="GK47" s="352"/>
      <c r="GL47" s="352"/>
      <c r="GM47" s="352"/>
      <c r="GN47" s="352"/>
      <c r="GO47" s="352"/>
      <c r="GP47" s="352"/>
      <c r="GQ47" s="352"/>
      <c r="GR47" s="352"/>
      <c r="GS47" s="352"/>
      <c r="GT47" s="352"/>
      <c r="GU47" s="352"/>
      <c r="GV47" s="352"/>
      <c r="GW47" s="352"/>
      <c r="GX47" s="352"/>
      <c r="GY47" s="352"/>
      <c r="GZ47" s="352"/>
      <c r="HA47" s="352"/>
      <c r="HB47" s="352"/>
      <c r="HC47" s="352"/>
      <c r="HD47" s="352"/>
      <c r="HE47" s="352"/>
      <c r="HF47" s="352"/>
      <c r="HG47" s="352"/>
      <c r="HH47" s="352"/>
      <c r="HI47" s="352"/>
      <c r="HJ47" s="352"/>
      <c r="HK47" s="352"/>
      <c r="HL47" s="352"/>
      <c r="HM47" s="352"/>
      <c r="HN47" s="352"/>
      <c r="HO47" s="352"/>
      <c r="HP47" s="352"/>
      <c r="HQ47" s="352"/>
      <c r="HR47" s="352"/>
      <c r="HS47" s="352"/>
      <c r="HT47" s="352"/>
      <c r="HU47" s="352"/>
      <c r="HV47" s="352"/>
      <c r="HW47" s="352"/>
      <c r="HX47" s="352"/>
      <c r="HY47" s="352"/>
      <c r="HZ47" s="352"/>
      <c r="IA47" s="352"/>
      <c r="IB47" s="352"/>
      <c r="IC47" s="352"/>
      <c r="ID47" s="352"/>
      <c r="IE47" s="352"/>
      <c r="IF47" s="352"/>
      <c r="IG47" s="352"/>
      <c r="IH47" s="352"/>
      <c r="II47" s="352"/>
      <c r="IJ47" s="352"/>
      <c r="IK47" s="352"/>
      <c r="IL47" s="352"/>
      <c r="IM47" s="352"/>
      <c r="IN47" s="352"/>
      <c r="IO47" s="352"/>
      <c r="IP47" s="352"/>
      <c r="IQ47" s="352"/>
      <c r="IR47" s="352"/>
      <c r="IS47" s="352"/>
      <c r="IT47" s="352"/>
      <c r="IU47" s="352"/>
      <c r="IV47" s="352"/>
      <c r="IW47" s="352"/>
    </row>
    <row r="48" customFormat="false" ht="12.75" hidden="false" customHeight="false" outlineLevel="0" collapsed="false">
      <c r="B48" s="352"/>
      <c r="C48" s="352"/>
      <c r="D48" s="352"/>
      <c r="E48" s="352"/>
      <c r="F48" s="352"/>
      <c r="G48" s="353"/>
      <c r="H48" s="352"/>
      <c r="I48" s="352"/>
      <c r="J48" s="352"/>
      <c r="K48" s="352"/>
      <c r="L48" s="352"/>
      <c r="N48" s="352"/>
      <c r="O48" s="352"/>
      <c r="P48" s="352"/>
      <c r="Q48" s="352"/>
      <c r="R48" s="352"/>
      <c r="S48" s="352"/>
      <c r="T48" s="352"/>
      <c r="U48" s="352"/>
      <c r="V48" s="352"/>
      <c r="W48" s="352"/>
      <c r="X48" s="352"/>
      <c r="Y48" s="352"/>
      <c r="Z48" s="352"/>
      <c r="AA48" s="352"/>
      <c r="AB48" s="352"/>
      <c r="AC48" s="352"/>
      <c r="AD48" s="352"/>
      <c r="AE48" s="352"/>
      <c r="AF48" s="352"/>
      <c r="AG48" s="352"/>
      <c r="AH48" s="352"/>
      <c r="AI48" s="352"/>
      <c r="AJ48" s="352"/>
      <c r="AK48" s="352"/>
      <c r="AL48" s="352"/>
      <c r="AM48" s="352"/>
      <c r="AN48" s="352"/>
      <c r="AO48" s="352"/>
      <c r="AP48" s="352"/>
      <c r="AQ48" s="352"/>
      <c r="AR48" s="352"/>
      <c r="AS48" s="352"/>
      <c r="AT48" s="352"/>
      <c r="AU48" s="352"/>
      <c r="AV48" s="352"/>
      <c r="AW48" s="352"/>
      <c r="AX48" s="352"/>
      <c r="AY48" s="352"/>
      <c r="AZ48" s="352"/>
      <c r="BA48" s="352"/>
      <c r="BB48" s="352"/>
      <c r="BC48" s="352"/>
      <c r="BD48" s="352"/>
      <c r="BE48" s="352"/>
      <c r="BF48" s="352"/>
      <c r="BG48" s="352"/>
      <c r="BH48" s="352"/>
      <c r="BI48" s="352"/>
      <c r="BJ48" s="352"/>
      <c r="BK48" s="352"/>
      <c r="BL48" s="352"/>
      <c r="BM48" s="352"/>
      <c r="BN48" s="352"/>
      <c r="BO48" s="352"/>
      <c r="BP48" s="352"/>
      <c r="BQ48" s="352"/>
      <c r="BR48" s="352"/>
      <c r="BS48" s="352"/>
      <c r="BT48" s="352"/>
      <c r="BU48" s="352"/>
      <c r="BV48" s="352"/>
      <c r="BW48" s="352"/>
      <c r="BX48" s="352"/>
      <c r="BY48" s="352"/>
      <c r="BZ48" s="352"/>
      <c r="CA48" s="352"/>
      <c r="CB48" s="352"/>
      <c r="CC48" s="352"/>
      <c r="CD48" s="352"/>
      <c r="CE48" s="352"/>
      <c r="CF48" s="352"/>
      <c r="CG48" s="352"/>
      <c r="CH48" s="352"/>
      <c r="CI48" s="352"/>
      <c r="CJ48" s="352"/>
      <c r="CK48" s="352"/>
      <c r="CL48" s="352"/>
      <c r="CM48" s="352"/>
      <c r="CN48" s="352"/>
      <c r="CO48" s="352"/>
      <c r="CP48" s="352"/>
      <c r="CQ48" s="352"/>
      <c r="CR48" s="352"/>
      <c r="CS48" s="352"/>
      <c r="CT48" s="352"/>
      <c r="CU48" s="352"/>
      <c r="CV48" s="352"/>
      <c r="CW48" s="352"/>
      <c r="CX48" s="352"/>
      <c r="CY48" s="352"/>
      <c r="CZ48" s="352"/>
      <c r="DA48" s="352"/>
      <c r="DB48" s="352"/>
      <c r="DC48" s="352"/>
      <c r="DD48" s="352"/>
      <c r="DE48" s="352"/>
      <c r="DF48" s="352"/>
      <c r="DG48" s="352"/>
      <c r="DH48" s="352"/>
      <c r="DI48" s="352"/>
      <c r="DJ48" s="352"/>
      <c r="DK48" s="352"/>
      <c r="DL48" s="352"/>
      <c r="DM48" s="352"/>
      <c r="DN48" s="352"/>
      <c r="DO48" s="352"/>
      <c r="DP48" s="352"/>
      <c r="DQ48" s="352"/>
      <c r="DR48" s="352"/>
      <c r="DS48" s="352"/>
      <c r="DT48" s="352"/>
      <c r="DU48" s="352"/>
      <c r="DV48" s="352"/>
      <c r="DW48" s="352"/>
      <c r="DX48" s="352"/>
      <c r="DY48" s="352"/>
      <c r="DZ48" s="352"/>
      <c r="EA48" s="352"/>
      <c r="EB48" s="352"/>
      <c r="EC48" s="352"/>
      <c r="ED48" s="352"/>
      <c r="EE48" s="352"/>
      <c r="EF48" s="352"/>
      <c r="EG48" s="352"/>
      <c r="EH48" s="352"/>
      <c r="EI48" s="352"/>
      <c r="EJ48" s="352"/>
      <c r="EK48" s="352"/>
      <c r="EL48" s="352"/>
      <c r="EM48" s="352"/>
      <c r="EN48" s="352"/>
      <c r="EO48" s="352"/>
      <c r="EP48" s="352"/>
      <c r="EQ48" s="352"/>
      <c r="ER48" s="352"/>
      <c r="ES48" s="352"/>
      <c r="ET48" s="352"/>
      <c r="EU48" s="352"/>
      <c r="EV48" s="352"/>
      <c r="EW48" s="352"/>
      <c r="EX48" s="352"/>
      <c r="EY48" s="352"/>
      <c r="EZ48" s="352"/>
      <c r="FA48" s="352"/>
      <c r="FB48" s="352"/>
      <c r="FC48" s="352"/>
      <c r="FD48" s="352"/>
      <c r="FE48" s="352"/>
      <c r="FF48" s="352"/>
      <c r="FG48" s="352"/>
      <c r="FH48" s="352"/>
      <c r="FI48" s="352"/>
      <c r="FJ48" s="352"/>
      <c r="FK48" s="352"/>
      <c r="FL48" s="352"/>
      <c r="FM48" s="352"/>
      <c r="FN48" s="352"/>
      <c r="FO48" s="352"/>
      <c r="FP48" s="352"/>
      <c r="FQ48" s="352"/>
      <c r="FR48" s="352"/>
      <c r="FS48" s="352"/>
      <c r="FT48" s="352"/>
      <c r="FU48" s="352"/>
      <c r="FV48" s="352"/>
      <c r="FW48" s="352"/>
      <c r="FX48" s="352"/>
      <c r="FY48" s="352"/>
      <c r="FZ48" s="352"/>
      <c r="GA48" s="352"/>
      <c r="GB48" s="352"/>
      <c r="GC48" s="352"/>
      <c r="GD48" s="352"/>
      <c r="GE48" s="352"/>
      <c r="GF48" s="352"/>
      <c r="GG48" s="352"/>
      <c r="GH48" s="352"/>
      <c r="GI48" s="352"/>
      <c r="GJ48" s="352"/>
      <c r="GK48" s="352"/>
      <c r="GL48" s="352"/>
      <c r="GM48" s="352"/>
      <c r="GN48" s="352"/>
      <c r="GO48" s="352"/>
      <c r="GP48" s="352"/>
      <c r="GQ48" s="352"/>
      <c r="GR48" s="352"/>
      <c r="GS48" s="352"/>
      <c r="GT48" s="352"/>
      <c r="GU48" s="352"/>
      <c r="GV48" s="352"/>
      <c r="GW48" s="352"/>
      <c r="GX48" s="352"/>
      <c r="GY48" s="352"/>
      <c r="GZ48" s="352"/>
      <c r="HA48" s="352"/>
      <c r="HB48" s="352"/>
      <c r="HC48" s="352"/>
      <c r="HD48" s="352"/>
      <c r="HE48" s="352"/>
      <c r="HF48" s="352"/>
      <c r="HG48" s="352"/>
      <c r="HH48" s="352"/>
      <c r="HI48" s="352"/>
      <c r="HJ48" s="352"/>
      <c r="HK48" s="352"/>
      <c r="HL48" s="352"/>
      <c r="HM48" s="352"/>
      <c r="HN48" s="352"/>
      <c r="HO48" s="352"/>
      <c r="HP48" s="352"/>
      <c r="HQ48" s="352"/>
      <c r="HR48" s="352"/>
      <c r="HS48" s="352"/>
      <c r="HT48" s="352"/>
      <c r="HU48" s="352"/>
      <c r="HV48" s="352"/>
      <c r="HW48" s="352"/>
      <c r="HX48" s="352"/>
      <c r="HY48" s="352"/>
      <c r="HZ48" s="352"/>
      <c r="IA48" s="352"/>
      <c r="IB48" s="352"/>
      <c r="IC48" s="352"/>
      <c r="ID48" s="352"/>
      <c r="IE48" s="352"/>
      <c r="IF48" s="352"/>
      <c r="IG48" s="352"/>
      <c r="IH48" s="352"/>
      <c r="II48" s="352"/>
      <c r="IJ48" s="352"/>
      <c r="IK48" s="352"/>
      <c r="IL48" s="352"/>
      <c r="IM48" s="352"/>
      <c r="IN48" s="352"/>
      <c r="IO48" s="352"/>
      <c r="IP48" s="352"/>
      <c r="IQ48" s="352"/>
      <c r="IR48" s="352"/>
      <c r="IS48" s="352"/>
      <c r="IT48" s="352"/>
      <c r="IU48" s="352"/>
      <c r="IV48" s="352"/>
      <c r="IW48" s="352"/>
    </row>
    <row r="49" customFormat="false" ht="12.75" hidden="false" customHeight="false" outlineLevel="0" collapsed="false">
      <c r="B49" s="352"/>
      <c r="C49" s="352"/>
      <c r="D49" s="352"/>
      <c r="E49" s="352"/>
      <c r="F49" s="352"/>
      <c r="G49" s="353"/>
      <c r="H49" s="352"/>
      <c r="I49" s="352"/>
      <c r="J49" s="352"/>
      <c r="K49" s="352"/>
      <c r="L49" s="352"/>
      <c r="N49" s="352"/>
      <c r="O49" s="352"/>
      <c r="P49" s="352"/>
      <c r="Q49" s="352"/>
      <c r="R49" s="352"/>
      <c r="S49" s="352"/>
      <c r="T49" s="352"/>
      <c r="U49" s="352"/>
      <c r="V49" s="352"/>
      <c r="W49" s="352"/>
      <c r="X49" s="352"/>
      <c r="Y49" s="352"/>
      <c r="Z49" s="352"/>
      <c r="AA49" s="352"/>
      <c r="AB49" s="352"/>
      <c r="AC49" s="352"/>
      <c r="AD49" s="352"/>
      <c r="AE49" s="352"/>
      <c r="AF49" s="352"/>
      <c r="AG49" s="352"/>
      <c r="AH49" s="352"/>
      <c r="AI49" s="352"/>
      <c r="AJ49" s="352"/>
      <c r="AK49" s="352"/>
      <c r="AL49" s="352"/>
      <c r="AM49" s="352"/>
      <c r="AN49" s="352"/>
      <c r="AO49" s="352"/>
      <c r="AP49" s="352"/>
      <c r="AQ49" s="352"/>
      <c r="AR49" s="352"/>
      <c r="AS49" s="352"/>
      <c r="AT49" s="352"/>
      <c r="AU49" s="352"/>
      <c r="AV49" s="352"/>
      <c r="AW49" s="352"/>
      <c r="AX49" s="352"/>
      <c r="AY49" s="352"/>
      <c r="AZ49" s="352"/>
      <c r="BA49" s="352"/>
      <c r="BB49" s="352"/>
      <c r="BC49" s="352"/>
      <c r="BD49" s="352"/>
      <c r="BE49" s="352"/>
      <c r="BF49" s="352"/>
      <c r="BG49" s="352"/>
      <c r="BH49" s="352"/>
      <c r="BI49" s="352"/>
      <c r="BJ49" s="352"/>
      <c r="BK49" s="352"/>
      <c r="BL49" s="352"/>
      <c r="BM49" s="352"/>
      <c r="BN49" s="352"/>
      <c r="BO49" s="352"/>
      <c r="BP49" s="352"/>
      <c r="BQ49" s="352"/>
      <c r="BR49" s="352"/>
      <c r="BS49" s="352"/>
      <c r="BT49" s="352"/>
      <c r="BU49" s="352"/>
      <c r="BV49" s="352"/>
      <c r="BW49" s="352"/>
      <c r="BX49" s="352"/>
      <c r="BY49" s="352"/>
      <c r="BZ49" s="352"/>
      <c r="CA49" s="352"/>
      <c r="CB49" s="352"/>
      <c r="CC49" s="352"/>
      <c r="CD49" s="352"/>
      <c r="CE49" s="352"/>
      <c r="CF49" s="352"/>
      <c r="CG49" s="352"/>
      <c r="CH49" s="352"/>
      <c r="CI49" s="352"/>
      <c r="CJ49" s="352"/>
      <c r="CK49" s="352"/>
      <c r="CL49" s="352"/>
      <c r="CM49" s="352"/>
      <c r="CN49" s="352"/>
      <c r="CO49" s="352"/>
      <c r="CP49" s="352"/>
      <c r="CQ49" s="352"/>
      <c r="CR49" s="352"/>
      <c r="CS49" s="352"/>
      <c r="CT49" s="352"/>
      <c r="CU49" s="352"/>
      <c r="CV49" s="352"/>
      <c r="CW49" s="352"/>
      <c r="CX49" s="352"/>
      <c r="CY49" s="352"/>
      <c r="CZ49" s="352"/>
      <c r="DA49" s="352"/>
      <c r="DB49" s="352"/>
      <c r="DC49" s="352"/>
      <c r="DD49" s="352"/>
      <c r="DE49" s="352"/>
      <c r="DF49" s="352"/>
      <c r="DG49" s="352"/>
      <c r="DH49" s="352"/>
      <c r="DI49" s="352"/>
      <c r="DJ49" s="352"/>
      <c r="DK49" s="352"/>
      <c r="DL49" s="352"/>
      <c r="DM49" s="352"/>
      <c r="DN49" s="352"/>
      <c r="DO49" s="352"/>
      <c r="DP49" s="352"/>
      <c r="DQ49" s="352"/>
      <c r="DR49" s="352"/>
      <c r="DS49" s="352"/>
      <c r="DT49" s="352"/>
      <c r="DU49" s="352"/>
      <c r="DV49" s="352"/>
      <c r="DW49" s="352"/>
      <c r="DX49" s="352"/>
      <c r="DY49" s="352"/>
      <c r="DZ49" s="352"/>
      <c r="EA49" s="352"/>
      <c r="EB49" s="352"/>
      <c r="EC49" s="352"/>
      <c r="ED49" s="352"/>
      <c r="EE49" s="352"/>
      <c r="EF49" s="352"/>
      <c r="EG49" s="352"/>
      <c r="EH49" s="352"/>
      <c r="EI49" s="352"/>
      <c r="EJ49" s="352"/>
      <c r="EK49" s="352"/>
      <c r="EL49" s="352"/>
      <c r="EM49" s="352"/>
      <c r="EN49" s="352"/>
      <c r="EO49" s="352"/>
      <c r="EP49" s="352"/>
      <c r="EQ49" s="352"/>
      <c r="ER49" s="352"/>
      <c r="ES49" s="352"/>
      <c r="ET49" s="352"/>
      <c r="EU49" s="352"/>
      <c r="EV49" s="352"/>
      <c r="EW49" s="352"/>
      <c r="EX49" s="352"/>
      <c r="EY49" s="352"/>
      <c r="EZ49" s="352"/>
      <c r="FA49" s="352"/>
      <c r="FB49" s="352"/>
      <c r="FC49" s="352"/>
      <c r="FD49" s="352"/>
      <c r="FE49" s="352"/>
      <c r="FF49" s="352"/>
      <c r="FG49" s="352"/>
      <c r="FH49" s="352"/>
      <c r="FI49" s="352"/>
      <c r="FJ49" s="352"/>
      <c r="FK49" s="352"/>
      <c r="FL49" s="352"/>
      <c r="FM49" s="352"/>
      <c r="FN49" s="352"/>
      <c r="FO49" s="352"/>
      <c r="FP49" s="352"/>
      <c r="FQ49" s="352"/>
      <c r="FR49" s="352"/>
      <c r="FS49" s="352"/>
      <c r="FT49" s="352"/>
      <c r="FU49" s="352"/>
      <c r="FV49" s="352"/>
      <c r="FW49" s="352"/>
      <c r="FX49" s="352"/>
      <c r="FY49" s="352"/>
      <c r="FZ49" s="352"/>
      <c r="GA49" s="352"/>
      <c r="GB49" s="352"/>
      <c r="GC49" s="352"/>
      <c r="GD49" s="352"/>
      <c r="GE49" s="352"/>
      <c r="GF49" s="352"/>
      <c r="GG49" s="352"/>
      <c r="GH49" s="352"/>
      <c r="GI49" s="352"/>
      <c r="GJ49" s="352"/>
      <c r="GK49" s="352"/>
      <c r="GL49" s="352"/>
      <c r="GM49" s="352"/>
      <c r="GN49" s="352"/>
      <c r="GO49" s="352"/>
      <c r="GP49" s="352"/>
      <c r="GQ49" s="352"/>
      <c r="GR49" s="352"/>
      <c r="GS49" s="352"/>
      <c r="GT49" s="352"/>
      <c r="GU49" s="352"/>
      <c r="GV49" s="352"/>
      <c r="GW49" s="352"/>
      <c r="GX49" s="352"/>
      <c r="GY49" s="352"/>
      <c r="GZ49" s="352"/>
      <c r="HA49" s="352"/>
      <c r="HB49" s="352"/>
      <c r="HC49" s="352"/>
      <c r="HD49" s="352"/>
      <c r="HE49" s="352"/>
      <c r="HF49" s="352"/>
      <c r="HG49" s="352"/>
      <c r="HH49" s="352"/>
      <c r="HI49" s="352"/>
      <c r="HJ49" s="352"/>
      <c r="HK49" s="352"/>
      <c r="HL49" s="352"/>
      <c r="HM49" s="352"/>
      <c r="HN49" s="352"/>
      <c r="HO49" s="352"/>
      <c r="HP49" s="352"/>
      <c r="HQ49" s="352"/>
      <c r="HR49" s="352"/>
      <c r="HS49" s="352"/>
      <c r="HT49" s="352"/>
      <c r="HU49" s="352"/>
      <c r="HV49" s="352"/>
      <c r="HW49" s="352"/>
      <c r="HX49" s="352"/>
      <c r="HY49" s="352"/>
      <c r="HZ49" s="352"/>
      <c r="IA49" s="352"/>
      <c r="IB49" s="352"/>
      <c r="IC49" s="352"/>
      <c r="ID49" s="352"/>
      <c r="IE49" s="352"/>
      <c r="IF49" s="352"/>
      <c r="IG49" s="352"/>
      <c r="IH49" s="352"/>
      <c r="II49" s="352"/>
      <c r="IJ49" s="352"/>
      <c r="IK49" s="352"/>
      <c r="IL49" s="352"/>
      <c r="IM49" s="352"/>
      <c r="IN49" s="352"/>
      <c r="IO49" s="352"/>
      <c r="IP49" s="352"/>
      <c r="IQ49" s="352"/>
      <c r="IR49" s="352"/>
      <c r="IS49" s="352"/>
      <c r="IT49" s="352"/>
      <c r="IU49" s="352"/>
      <c r="IV49" s="352"/>
      <c r="IW49" s="352"/>
    </row>
    <row r="50" customFormat="false" ht="13.5" hidden="false" customHeight="true" outlineLevel="0" collapsed="false">
      <c r="A50" s="354" t="str">
        <f aca="true">CELL("FILENAME")</f>
        <v>'file:///mnt/12tb/@roms/datasets/enron/EDRM Enron Email Data Set v2 XML/filtered-attachments/xls/Ice_Dri1.xls'#$Comm fee inc</v>
      </c>
      <c r="B50" s="332"/>
      <c r="C50" s="333"/>
      <c r="D50" s="316"/>
      <c r="E50" s="302"/>
      <c r="F50" s="303"/>
      <c r="G50" s="310"/>
      <c r="H50" s="305"/>
      <c r="I50" s="308"/>
      <c r="J50" s="308"/>
      <c r="K50" s="305"/>
      <c r="L50" s="308"/>
    </row>
    <row r="51" customFormat="false" ht="25.5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"/>
  <sheetViews>
    <sheetView showFormulas="false" showGridLines="false" showRowColHeaders="true" showZeros="true" rightToLeft="false" tabSelected="false" showOutlineSymbols="true" defaultGridColor="true" view="normal" topLeftCell="C2" colorId="64" zoomScale="100" zoomScaleNormal="100" zoomScalePageLayoutView="100" workbookViewId="0">
      <selection pane="topLeft" activeCell="C14" activeCellId="0" sqref="C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0" width="31.42"/>
    <col collapsed="false" customWidth="true" hidden="false" outlineLevel="0" max="2" min="2" style="355" width="18.41"/>
    <col collapsed="false" customWidth="true" hidden="false" outlineLevel="0" max="3" min="3" style="100" width="12.7"/>
    <col collapsed="false" customWidth="true" hidden="false" outlineLevel="0" max="4" min="4" style="100" width="19.28"/>
    <col collapsed="false" customWidth="true" hidden="false" outlineLevel="0" max="5" min="5" style="355" width="15.7"/>
    <col collapsed="false" customWidth="true" hidden="false" outlineLevel="0" max="6" min="6" style="100" width="2.7"/>
    <col collapsed="false" customWidth="true" hidden="false" outlineLevel="0" max="7" min="7" style="100" width="5.99"/>
    <col collapsed="false" customWidth="true" hidden="false" outlineLevel="0" max="8" min="8" style="100" width="2.7"/>
    <col collapsed="false" customWidth="true" hidden="false" outlineLevel="0" max="9" min="9" style="100" width="8.56"/>
    <col collapsed="false" customWidth="true" hidden="false" outlineLevel="0" max="10" min="10" style="100" width="1.85"/>
    <col collapsed="false" customWidth="true" hidden="false" outlineLevel="0" max="11" min="11" style="100" width="12.7"/>
    <col collapsed="false" customWidth="true" hidden="false" outlineLevel="0" max="12" min="12" style="100" width="1.85"/>
    <col collapsed="false" customWidth="true" hidden="false" outlineLevel="0" max="13" min="13" style="100" width="9.56"/>
    <col collapsed="false" customWidth="true" hidden="false" outlineLevel="0" max="14" min="14" style="100" width="2.84"/>
    <col collapsed="false" customWidth="true" hidden="false" outlineLevel="0" max="15" min="15" style="100" width="11.28"/>
    <col collapsed="false" customWidth="true" hidden="false" outlineLevel="0" max="16" min="16" style="100" width="2.7"/>
    <col collapsed="false" customWidth="true" hidden="false" outlineLevel="0" max="17" min="17" style="100" width="12.56"/>
    <col collapsed="false" customWidth="true" hidden="false" outlineLevel="0" max="18" min="18" style="356" width="13.28"/>
    <col collapsed="false" customWidth="false" hidden="false" outlineLevel="0" max="257" min="19" style="100" width="9.14"/>
  </cols>
  <sheetData>
    <row r="1" customFormat="false" ht="12.75" hidden="false" customHeight="false" outlineLevel="0" collapsed="false">
      <c r="A1" s="357" t="s">
        <v>171</v>
      </c>
      <c r="B1" s="358"/>
      <c r="C1" s="359"/>
      <c r="I1" s="360"/>
      <c r="R1" s="100"/>
    </row>
    <row r="2" customFormat="false" ht="12.75" hidden="false" customHeight="false" outlineLevel="0" collapsed="false">
      <c r="A2" s="361" t="s">
        <v>173</v>
      </c>
      <c r="B2" s="362"/>
      <c r="C2" s="363"/>
      <c r="D2" s="364"/>
      <c r="E2" s="365"/>
      <c r="F2" s="364"/>
      <c r="G2" s="364"/>
      <c r="H2" s="364"/>
      <c r="I2" s="360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</row>
    <row r="3" customFormat="false" ht="12.75" hidden="false" customHeight="false" outlineLevel="0" collapsed="false">
      <c r="A3" s="366" t="s">
        <v>203</v>
      </c>
      <c r="B3" s="362"/>
      <c r="C3" s="364"/>
      <c r="D3" s="364"/>
      <c r="E3" s="365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</row>
    <row r="4" customFormat="false" ht="12.75" hidden="false" customHeight="false" outlineLevel="0" collapsed="false">
      <c r="A4" s="366" t="s">
        <v>204</v>
      </c>
      <c r="B4" s="362"/>
      <c r="C4" s="364"/>
      <c r="D4" s="364"/>
      <c r="E4" s="365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</row>
    <row r="5" customFormat="false" ht="12.75" hidden="true" customHeight="false" outlineLevel="0" collapsed="false">
      <c r="A5" s="367" t="s">
        <v>176</v>
      </c>
      <c r="B5" s="362"/>
      <c r="C5" s="364"/>
      <c r="D5" s="364"/>
      <c r="E5" s="365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</row>
    <row r="6" customFormat="false" ht="12.75" hidden="false" customHeight="false" outlineLevel="0" collapsed="false">
      <c r="A6" s="368" t="s">
        <v>205</v>
      </c>
      <c r="B6" s="362"/>
      <c r="C6" s="364"/>
      <c r="D6" s="364"/>
      <c r="E6" s="365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</row>
    <row r="7" customFormat="false" ht="12.75" hidden="false" customHeight="false" outlineLevel="0" collapsed="false">
      <c r="A7" s="368"/>
      <c r="B7" s="362"/>
      <c r="C7" s="364"/>
      <c r="D7" s="364"/>
      <c r="E7" s="365"/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364"/>
      <c r="R7" s="364"/>
      <c r="S7" s="364"/>
      <c r="T7" s="364"/>
    </row>
    <row r="8" customFormat="false" ht="12.75" hidden="false" customHeight="false" outlineLevel="0" collapsed="false">
      <c r="A8" s="364"/>
      <c r="B8" s="362"/>
      <c r="C8" s="364"/>
      <c r="D8" s="364"/>
      <c r="E8" s="365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  <c r="S8" s="364"/>
      <c r="T8" s="364"/>
    </row>
    <row r="9" customFormat="false" ht="13.5" hidden="false" customHeight="false" outlineLevel="0" collapsed="false">
      <c r="B9" s="358"/>
      <c r="D9" s="359"/>
      <c r="E9" s="358" t="s">
        <v>206</v>
      </c>
      <c r="K9" s="369" t="n">
        <v>16170000</v>
      </c>
      <c r="L9" s="369"/>
      <c r="M9" s="369"/>
      <c r="N9" s="360"/>
    </row>
    <row r="10" customFormat="false" ht="12.75" hidden="false" customHeight="false" outlineLevel="0" collapsed="false">
      <c r="A10" s="370"/>
      <c r="B10" s="371"/>
      <c r="C10" s="372"/>
      <c r="D10" s="373"/>
      <c r="E10" s="374"/>
      <c r="F10" s="373"/>
      <c r="G10" s="373"/>
      <c r="H10" s="373"/>
      <c r="I10" s="375"/>
      <c r="J10" s="373"/>
      <c r="K10" s="376"/>
      <c r="L10" s="376"/>
      <c r="M10" s="376"/>
      <c r="N10" s="377"/>
      <c r="O10" s="378"/>
      <c r="P10" s="378"/>
      <c r="Q10" s="377" t="s">
        <v>123</v>
      </c>
      <c r="R10" s="379"/>
    </row>
    <row r="11" customFormat="false" ht="12.75" hidden="false" customHeight="false" outlineLevel="0" collapsed="false">
      <c r="A11" s="380"/>
      <c r="B11" s="381"/>
      <c r="C11" s="382"/>
      <c r="D11" s="383"/>
      <c r="E11" s="384" t="s">
        <v>43</v>
      </c>
      <c r="F11" s="383"/>
      <c r="G11" s="383"/>
      <c r="H11" s="383"/>
      <c r="I11" s="385"/>
      <c r="J11" s="383"/>
      <c r="K11" s="386"/>
      <c r="L11" s="386"/>
      <c r="M11" s="387" t="s">
        <v>207</v>
      </c>
      <c r="N11" s="386"/>
      <c r="O11" s="386"/>
      <c r="P11" s="360"/>
      <c r="Q11" s="382" t="s">
        <v>208</v>
      </c>
      <c r="R11" s="388"/>
    </row>
    <row r="12" customFormat="false" ht="12.75" hidden="false" customHeight="false" outlineLevel="0" collapsed="false">
      <c r="A12" s="389"/>
      <c r="B12" s="381"/>
      <c r="C12" s="382"/>
      <c r="D12" s="382" t="s">
        <v>180</v>
      </c>
      <c r="E12" s="381" t="s">
        <v>181</v>
      </c>
      <c r="F12" s="382"/>
      <c r="G12" s="383"/>
      <c r="H12" s="383"/>
      <c r="I12" s="383"/>
      <c r="J12" s="383"/>
      <c r="K12" s="386"/>
      <c r="L12" s="386"/>
      <c r="M12" s="387" t="s">
        <v>209</v>
      </c>
      <c r="N12" s="386"/>
      <c r="O12" s="360" t="s">
        <v>210</v>
      </c>
      <c r="P12" s="360"/>
      <c r="Q12" s="360" t="s">
        <v>211</v>
      </c>
      <c r="R12" s="390" t="s">
        <v>212</v>
      </c>
    </row>
    <row r="13" customFormat="false" ht="13.5" hidden="false" customHeight="false" outlineLevel="0" collapsed="false">
      <c r="A13" s="391" t="s">
        <v>184</v>
      </c>
      <c r="B13" s="392" t="s">
        <v>185</v>
      </c>
      <c r="C13" s="393" t="s">
        <v>186</v>
      </c>
      <c r="D13" s="393" t="s">
        <v>187</v>
      </c>
      <c r="E13" s="392" t="s">
        <v>14</v>
      </c>
      <c r="F13" s="393"/>
      <c r="G13" s="393" t="s">
        <v>188</v>
      </c>
      <c r="H13" s="393"/>
      <c r="I13" s="393" t="s">
        <v>5</v>
      </c>
      <c r="J13" s="394"/>
      <c r="K13" s="395" t="s">
        <v>213</v>
      </c>
      <c r="L13" s="395"/>
      <c r="M13" s="395" t="s">
        <v>127</v>
      </c>
      <c r="N13" s="395"/>
      <c r="O13" s="395" t="s">
        <v>190</v>
      </c>
      <c r="P13" s="395"/>
      <c r="Q13" s="395" t="s">
        <v>191</v>
      </c>
      <c r="R13" s="396" t="s">
        <v>214</v>
      </c>
    </row>
    <row r="14" customFormat="false" ht="12.75" hidden="false" customHeight="false" outlineLevel="0" collapsed="false">
      <c r="A14" s="397" t="s">
        <v>28</v>
      </c>
      <c r="B14" s="398" t="n">
        <v>6321000</v>
      </c>
      <c r="C14" s="397"/>
      <c r="D14" s="399" t="n">
        <f aca="false">K9-B14</f>
        <v>9849000</v>
      </c>
      <c r="E14" s="399" t="n">
        <f aca="false">B14</f>
        <v>6321000</v>
      </c>
      <c r="F14" s="383"/>
      <c r="G14" s="383" t="n">
        <v>21</v>
      </c>
      <c r="H14" s="383"/>
      <c r="I14" s="400" t="n">
        <v>0.0036</v>
      </c>
      <c r="J14" s="383"/>
      <c r="K14" s="386" t="n">
        <f aca="false">D14*I14*G14/360</f>
        <v>2068.29</v>
      </c>
      <c r="L14" s="386"/>
      <c r="M14" s="386" t="n">
        <f aca="false">K14/1.47</f>
        <v>1407</v>
      </c>
      <c r="N14" s="386"/>
      <c r="O14" s="386"/>
      <c r="P14" s="386"/>
      <c r="Q14" s="360" t="n">
        <f aca="false">M14</f>
        <v>1407</v>
      </c>
      <c r="R14" s="401"/>
      <c r="S14" s="383"/>
      <c r="T14" s="383"/>
      <c r="U14" s="383"/>
      <c r="V14" s="383"/>
      <c r="W14" s="383"/>
      <c r="X14" s="383"/>
      <c r="Y14" s="383"/>
      <c r="Z14" s="383"/>
      <c r="AA14" s="383"/>
      <c r="AB14" s="383"/>
      <c r="AC14" s="383"/>
      <c r="AD14" s="383"/>
      <c r="AE14" s="383"/>
      <c r="AF14" s="383"/>
      <c r="AG14" s="383"/>
      <c r="AH14" s="383"/>
      <c r="AI14" s="383"/>
      <c r="AJ14" s="383"/>
      <c r="AK14" s="383"/>
      <c r="AL14" s="383"/>
      <c r="AM14" s="383"/>
      <c r="AN14" s="383"/>
      <c r="AO14" s="383"/>
      <c r="AP14" s="383"/>
      <c r="AQ14" s="383"/>
      <c r="AR14" s="383"/>
      <c r="AS14" s="383"/>
      <c r="AT14" s="383"/>
      <c r="AU14" s="383"/>
      <c r="AV14" s="383"/>
      <c r="AW14" s="383"/>
      <c r="AX14" s="383"/>
      <c r="AY14" s="383"/>
      <c r="AZ14" s="383"/>
      <c r="BA14" s="383"/>
      <c r="BB14" s="383"/>
      <c r="BC14" s="383"/>
      <c r="BD14" s="383"/>
      <c r="BE14" s="383"/>
      <c r="BF14" s="383"/>
      <c r="BG14" s="383"/>
      <c r="BH14" s="383"/>
      <c r="BI14" s="383"/>
      <c r="BJ14" s="383"/>
      <c r="BK14" s="383"/>
      <c r="BL14" s="383"/>
      <c r="BM14" s="383"/>
      <c r="BN14" s="383"/>
      <c r="BO14" s="383"/>
      <c r="BP14" s="383"/>
      <c r="BQ14" s="383"/>
      <c r="BR14" s="383"/>
      <c r="BS14" s="383"/>
      <c r="BT14" s="383"/>
      <c r="BU14" s="383"/>
      <c r="BV14" s="383"/>
      <c r="BW14" s="383"/>
      <c r="BX14" s="383"/>
      <c r="BY14" s="383"/>
      <c r="BZ14" s="383"/>
      <c r="CA14" s="383"/>
      <c r="CB14" s="383"/>
      <c r="CC14" s="383"/>
      <c r="CD14" s="383"/>
      <c r="CE14" s="383"/>
    </row>
    <row r="15" customFormat="false" ht="12.75" hidden="false" customHeight="false" outlineLevel="0" collapsed="false">
      <c r="A15" s="402" t="s">
        <v>30</v>
      </c>
      <c r="B15" s="403" t="n">
        <v>1000000</v>
      </c>
      <c r="C15" s="404"/>
      <c r="D15" s="405" t="n">
        <f aca="false">D14-B15</f>
        <v>8849000</v>
      </c>
      <c r="E15" s="399" t="n">
        <f aca="false">B14+B15</f>
        <v>7321000</v>
      </c>
      <c r="F15" s="405"/>
      <c r="G15" s="406" t="n">
        <v>9</v>
      </c>
      <c r="H15" s="406"/>
      <c r="I15" s="400" t="n">
        <v>0.0036</v>
      </c>
      <c r="J15" s="406"/>
      <c r="K15" s="386" t="n">
        <f aca="false">D15*I15*G15/360</f>
        <v>796.41</v>
      </c>
      <c r="L15" s="386"/>
      <c r="M15" s="386" t="n">
        <f aca="false">K15/1.47</f>
        <v>541.775510204082</v>
      </c>
      <c r="N15" s="406"/>
      <c r="O15" s="360"/>
      <c r="P15" s="406"/>
      <c r="Q15" s="407" t="n">
        <f aca="false">M15</f>
        <v>541.775510204082</v>
      </c>
      <c r="R15" s="408"/>
      <c r="S15" s="383"/>
      <c r="T15" s="383"/>
      <c r="U15" s="383"/>
      <c r="V15" s="383"/>
      <c r="W15" s="383"/>
      <c r="X15" s="383"/>
      <c r="Y15" s="383"/>
      <c r="Z15" s="383"/>
      <c r="AA15" s="383"/>
      <c r="AB15" s="383"/>
      <c r="AC15" s="383"/>
      <c r="AD15" s="383"/>
      <c r="AE15" s="383"/>
      <c r="AF15" s="383"/>
      <c r="AG15" s="383"/>
      <c r="AH15" s="383"/>
      <c r="AI15" s="383"/>
      <c r="AJ15" s="383"/>
      <c r="AK15" s="383"/>
      <c r="AL15" s="383"/>
      <c r="AM15" s="383"/>
      <c r="AN15" s="383"/>
      <c r="AO15" s="383"/>
      <c r="AP15" s="383"/>
      <c r="AQ15" s="383"/>
      <c r="AR15" s="383"/>
      <c r="AS15" s="383"/>
      <c r="AT15" s="383"/>
      <c r="AU15" s="383"/>
      <c r="AV15" s="383"/>
      <c r="AW15" s="383"/>
      <c r="AX15" s="383"/>
      <c r="AY15" s="383"/>
      <c r="AZ15" s="383"/>
      <c r="BA15" s="383"/>
      <c r="BB15" s="383"/>
      <c r="BC15" s="383"/>
      <c r="BD15" s="383"/>
      <c r="BE15" s="383"/>
      <c r="BF15" s="383"/>
      <c r="BG15" s="383"/>
      <c r="BH15" s="383"/>
      <c r="BI15" s="383"/>
      <c r="BJ15" s="383"/>
      <c r="BK15" s="383"/>
      <c r="BL15" s="383"/>
      <c r="BM15" s="383"/>
      <c r="BN15" s="383"/>
      <c r="BO15" s="383"/>
      <c r="BP15" s="383"/>
      <c r="BQ15" s="383"/>
      <c r="BR15" s="383"/>
      <c r="BS15" s="383"/>
      <c r="BT15" s="383"/>
      <c r="BU15" s="383"/>
      <c r="BV15" s="383"/>
      <c r="BW15" s="383"/>
      <c r="BX15" s="383"/>
      <c r="BY15" s="383"/>
      <c r="BZ15" s="383"/>
      <c r="CA15" s="383"/>
      <c r="CB15" s="383"/>
      <c r="CC15" s="383"/>
      <c r="CD15" s="383"/>
      <c r="CE15" s="383"/>
      <c r="CF15" s="383"/>
      <c r="CG15" s="383"/>
      <c r="CH15" s="383"/>
      <c r="CI15" s="383"/>
      <c r="CJ15" s="383"/>
      <c r="CK15" s="383"/>
      <c r="CL15" s="383"/>
      <c r="CM15" s="383"/>
      <c r="CN15" s="383"/>
      <c r="CO15" s="383"/>
      <c r="CP15" s="383"/>
      <c r="CQ15" s="383"/>
      <c r="CR15" s="383"/>
      <c r="CS15" s="383"/>
      <c r="CT15" s="383"/>
      <c r="CU15" s="383"/>
      <c r="CV15" s="383"/>
      <c r="CW15" s="383"/>
      <c r="CX15" s="383"/>
      <c r="CY15" s="383"/>
      <c r="CZ15" s="383"/>
      <c r="DA15" s="383"/>
      <c r="DB15" s="383"/>
      <c r="DC15" s="383"/>
      <c r="DD15" s="383"/>
      <c r="DE15" s="383"/>
      <c r="DF15" s="383"/>
      <c r="DG15" s="383"/>
      <c r="DH15" s="383"/>
      <c r="DI15" s="383"/>
      <c r="DJ15" s="383"/>
      <c r="DK15" s="383"/>
      <c r="DL15" s="383"/>
      <c r="DM15" s="383"/>
      <c r="DN15" s="383"/>
      <c r="DO15" s="383"/>
      <c r="DP15" s="383"/>
      <c r="DQ15" s="383"/>
      <c r="DR15" s="383"/>
      <c r="DS15" s="383"/>
      <c r="DT15" s="383"/>
      <c r="DU15" s="383"/>
      <c r="DV15" s="383"/>
      <c r="DW15" s="383"/>
      <c r="DX15" s="383"/>
      <c r="DY15" s="383"/>
      <c r="DZ15" s="383"/>
      <c r="EA15" s="383"/>
      <c r="EB15" s="383"/>
      <c r="EC15" s="383"/>
      <c r="ED15" s="383"/>
      <c r="EE15" s="383"/>
      <c r="EF15" s="383"/>
      <c r="EG15" s="383"/>
      <c r="EH15" s="383"/>
      <c r="EI15" s="383"/>
      <c r="EJ15" s="383"/>
      <c r="EK15" s="383"/>
      <c r="EL15" s="383"/>
      <c r="EM15" s="383"/>
      <c r="EN15" s="383"/>
      <c r="EO15" s="383"/>
      <c r="EP15" s="383"/>
      <c r="EQ15" s="383"/>
      <c r="ER15" s="383"/>
      <c r="ES15" s="383"/>
      <c r="ET15" s="383"/>
      <c r="EU15" s="383"/>
      <c r="EV15" s="383"/>
      <c r="EW15" s="383"/>
      <c r="EX15" s="383"/>
      <c r="EY15" s="383"/>
      <c r="EZ15" s="383"/>
      <c r="FA15" s="383"/>
      <c r="FB15" s="383"/>
      <c r="FC15" s="383"/>
      <c r="FD15" s="383"/>
      <c r="FE15" s="383"/>
      <c r="FF15" s="383"/>
      <c r="FG15" s="383"/>
      <c r="FH15" s="383"/>
      <c r="FI15" s="383"/>
      <c r="FJ15" s="383"/>
      <c r="FK15" s="383"/>
      <c r="FL15" s="383"/>
      <c r="FM15" s="383"/>
      <c r="FN15" s="383"/>
      <c r="FO15" s="383"/>
      <c r="FP15" s="383"/>
      <c r="FQ15" s="383"/>
      <c r="FR15" s="383"/>
      <c r="FS15" s="383"/>
      <c r="FT15" s="383"/>
      <c r="FU15" s="383"/>
      <c r="FV15" s="383"/>
      <c r="FW15" s="383"/>
      <c r="FX15" s="383"/>
      <c r="FY15" s="383"/>
      <c r="FZ15" s="383"/>
      <c r="GA15" s="383"/>
      <c r="GB15" s="383"/>
      <c r="GC15" s="383"/>
      <c r="GD15" s="383"/>
      <c r="GE15" s="383"/>
      <c r="GF15" s="383"/>
      <c r="GG15" s="383"/>
      <c r="GH15" s="383"/>
      <c r="GI15" s="383"/>
      <c r="GJ15" s="383"/>
      <c r="GK15" s="383"/>
      <c r="GL15" s="383"/>
      <c r="GM15" s="383"/>
      <c r="GN15" s="383"/>
      <c r="GO15" s="383"/>
      <c r="GP15" s="383"/>
      <c r="GQ15" s="383"/>
      <c r="GR15" s="383"/>
      <c r="GS15" s="383"/>
      <c r="GT15" s="383"/>
      <c r="GU15" s="383"/>
      <c r="GV15" s="383"/>
      <c r="GW15" s="383"/>
      <c r="GX15" s="383"/>
      <c r="GY15" s="383"/>
      <c r="GZ15" s="383"/>
      <c r="HA15" s="383"/>
      <c r="HB15" s="383"/>
      <c r="HC15" s="383"/>
      <c r="HD15" s="383"/>
      <c r="HE15" s="383"/>
      <c r="HF15" s="383"/>
      <c r="HG15" s="383"/>
      <c r="HH15" s="383"/>
      <c r="HI15" s="383"/>
      <c r="HJ15" s="383"/>
      <c r="HK15" s="383"/>
      <c r="HL15" s="383"/>
      <c r="HM15" s="383"/>
      <c r="HN15" s="383"/>
      <c r="HO15" s="383"/>
      <c r="HP15" s="383"/>
      <c r="HQ15" s="383"/>
      <c r="HR15" s="383"/>
      <c r="HS15" s="383"/>
      <c r="HT15" s="383"/>
      <c r="HU15" s="383"/>
      <c r="HV15" s="383"/>
      <c r="HW15" s="383"/>
      <c r="HX15" s="383"/>
      <c r="HY15" s="383"/>
      <c r="HZ15" s="383"/>
      <c r="IA15" s="383"/>
      <c r="IB15" s="383"/>
      <c r="IC15" s="383"/>
      <c r="ID15" s="383"/>
      <c r="IE15" s="383"/>
      <c r="IF15" s="383"/>
      <c r="IG15" s="383"/>
      <c r="IH15" s="383"/>
      <c r="II15" s="383"/>
      <c r="IJ15" s="383"/>
      <c r="IK15" s="383"/>
      <c r="IL15" s="383"/>
      <c r="IM15" s="383"/>
      <c r="IN15" s="383"/>
      <c r="IO15" s="383"/>
      <c r="IP15" s="383"/>
      <c r="IQ15" s="383"/>
      <c r="IR15" s="383"/>
      <c r="IS15" s="383"/>
      <c r="IT15" s="383"/>
      <c r="IU15" s="383"/>
      <c r="IV15" s="383"/>
      <c r="IW15" s="383"/>
    </row>
    <row r="16" customFormat="false" ht="12.75" hidden="false" customHeight="false" outlineLevel="0" collapsed="false">
      <c r="A16" s="409" t="s">
        <v>192</v>
      </c>
      <c r="B16" s="410"/>
      <c r="C16" s="409"/>
      <c r="D16" s="409"/>
      <c r="E16" s="410"/>
      <c r="F16" s="409"/>
      <c r="G16" s="409" t="n">
        <f aca="false">SUM(G14:G15)</f>
        <v>30</v>
      </c>
      <c r="H16" s="409"/>
      <c r="I16" s="409"/>
      <c r="J16" s="409"/>
      <c r="K16" s="411" t="n">
        <f aca="false">SUM(K14:K15)</f>
        <v>2864.7</v>
      </c>
      <c r="L16" s="411"/>
      <c r="M16" s="412" t="n">
        <f aca="false">K16/1.47</f>
        <v>1948.77551020408</v>
      </c>
      <c r="N16" s="411"/>
      <c r="O16" s="413"/>
      <c r="P16" s="413"/>
      <c r="Q16" s="411" t="n">
        <f aca="false">SUM(Q14:Q15)</f>
        <v>1948.77551020408</v>
      </c>
      <c r="R16" s="413"/>
      <c r="S16" s="359"/>
    </row>
    <row r="17" customFormat="false" ht="12.75" hidden="false" customHeight="false" outlineLevel="0" collapsed="false">
      <c r="A17" s="414" t="s">
        <v>32</v>
      </c>
      <c r="B17" s="415" t="n">
        <v>0</v>
      </c>
      <c r="C17" s="416"/>
      <c r="D17" s="417" t="n">
        <f aca="false">D15</f>
        <v>8849000</v>
      </c>
      <c r="E17" s="399" t="n">
        <f aca="false">E15</f>
        <v>7321000</v>
      </c>
      <c r="F17" s="417"/>
      <c r="G17" s="418" t="n">
        <v>11</v>
      </c>
      <c r="H17" s="418"/>
      <c r="I17" s="400" t="n">
        <v>0.0036</v>
      </c>
      <c r="J17" s="383"/>
      <c r="K17" s="386" t="n">
        <f aca="false">D17*I17*G17/360</f>
        <v>973.39</v>
      </c>
      <c r="L17" s="386"/>
      <c r="M17" s="386" t="n">
        <f aca="false">K17/1.47</f>
        <v>662.170068027211</v>
      </c>
      <c r="N17" s="360"/>
      <c r="O17" s="360"/>
      <c r="P17" s="360"/>
      <c r="Q17" s="360" t="n">
        <f aca="false">M17</f>
        <v>662.170068027211</v>
      </c>
      <c r="R17" s="419"/>
      <c r="S17" s="359"/>
    </row>
    <row r="18" customFormat="false" ht="12.75" hidden="false" customHeight="false" outlineLevel="0" collapsed="false">
      <c r="A18" s="420" t="s">
        <v>33</v>
      </c>
      <c r="B18" s="403" t="n">
        <v>1000000</v>
      </c>
      <c r="C18" s="404"/>
      <c r="D18" s="405" t="n">
        <f aca="false">D17-B18</f>
        <v>7849000</v>
      </c>
      <c r="E18" s="399" t="n">
        <f aca="false">E17+B18</f>
        <v>8321000</v>
      </c>
      <c r="F18" s="405"/>
      <c r="G18" s="421" t="n">
        <v>20</v>
      </c>
      <c r="H18" s="421"/>
      <c r="I18" s="422" t="n">
        <v>0.0036</v>
      </c>
      <c r="J18" s="406"/>
      <c r="K18" s="423" t="n">
        <f aca="false">D18*I18*G18/360</f>
        <v>1569.8</v>
      </c>
      <c r="L18" s="423"/>
      <c r="M18" s="423" t="n">
        <f aca="false">K18/1.47</f>
        <v>1067.89115646259</v>
      </c>
      <c r="N18" s="407"/>
      <c r="O18" s="407"/>
      <c r="P18" s="407"/>
      <c r="Q18" s="407" t="n">
        <f aca="false">M18</f>
        <v>1067.89115646259</v>
      </c>
      <c r="R18" s="424"/>
      <c r="S18" s="359"/>
    </row>
    <row r="19" customFormat="false" ht="12.75" hidden="false" customHeight="false" outlineLevel="0" collapsed="false">
      <c r="A19" s="409" t="s">
        <v>193</v>
      </c>
      <c r="B19" s="410"/>
      <c r="C19" s="409"/>
      <c r="D19" s="409"/>
      <c r="E19" s="410"/>
      <c r="F19" s="409"/>
      <c r="G19" s="409" t="n">
        <v>31</v>
      </c>
      <c r="H19" s="409"/>
      <c r="I19" s="409"/>
      <c r="J19" s="409"/>
      <c r="K19" s="411" t="n">
        <f aca="false">SUM(K17:K18)</f>
        <v>2543.19</v>
      </c>
      <c r="L19" s="411"/>
      <c r="M19" s="412" t="n">
        <f aca="false">K19/1.47</f>
        <v>1730.0612244898</v>
      </c>
      <c r="N19" s="411"/>
      <c r="O19" s="413"/>
      <c r="P19" s="413"/>
      <c r="Q19" s="411" t="n">
        <f aca="false">SUM(Q16:Q18)</f>
        <v>3678.83673469388</v>
      </c>
      <c r="R19" s="413"/>
      <c r="S19" s="359"/>
    </row>
    <row r="20" customFormat="false" ht="12.75" hidden="false" customHeight="false" outlineLevel="0" collapsed="false">
      <c r="A20" s="414" t="s">
        <v>35</v>
      </c>
      <c r="B20" s="415"/>
      <c r="C20" s="416"/>
      <c r="D20" s="417" t="n">
        <v>7849000</v>
      </c>
      <c r="E20" s="399" t="n">
        <v>8321000</v>
      </c>
      <c r="F20" s="417"/>
      <c r="G20" s="418" t="n">
        <v>17</v>
      </c>
      <c r="H20" s="382"/>
      <c r="I20" s="400" t="n">
        <v>0.0036</v>
      </c>
      <c r="J20" s="382"/>
      <c r="K20" s="386" t="n">
        <f aca="false">D20*I20*G20/360</f>
        <v>1334.33</v>
      </c>
      <c r="L20" s="360"/>
      <c r="M20" s="386" t="n">
        <f aca="false">K20/1.47</f>
        <v>907.707482993197</v>
      </c>
      <c r="N20" s="360"/>
      <c r="O20" s="425"/>
      <c r="P20" s="425"/>
      <c r="Q20" s="360" t="n">
        <f aca="false">M20</f>
        <v>907.707482993197</v>
      </c>
      <c r="R20" s="425"/>
      <c r="S20" s="359"/>
    </row>
    <row r="21" customFormat="false" ht="12.75" hidden="false" customHeight="false" outlineLevel="0" collapsed="false">
      <c r="A21" s="414" t="s">
        <v>36</v>
      </c>
      <c r="B21" s="415" t="n">
        <v>2649000</v>
      </c>
      <c r="C21" s="416"/>
      <c r="D21" s="417" t="n">
        <f aca="false">D18-B21</f>
        <v>5200000</v>
      </c>
      <c r="E21" s="399" t="n">
        <f aca="false">E20+B21</f>
        <v>10970000</v>
      </c>
      <c r="F21" s="417"/>
      <c r="G21" s="418" t="n">
        <v>13</v>
      </c>
      <c r="H21" s="426"/>
      <c r="I21" s="422" t="n">
        <v>0.0036</v>
      </c>
      <c r="J21" s="426"/>
      <c r="K21" s="386" t="n">
        <f aca="false">D21*I21*G21/360</f>
        <v>676</v>
      </c>
      <c r="L21" s="407"/>
      <c r="M21" s="386" t="n">
        <f aca="false">K21/1.47</f>
        <v>459.863945578231</v>
      </c>
      <c r="N21" s="407"/>
      <c r="O21" s="408"/>
      <c r="P21" s="408"/>
      <c r="Q21" s="407" t="n">
        <f aca="false">M21</f>
        <v>459.863945578231</v>
      </c>
      <c r="R21" s="408"/>
      <c r="S21" s="359"/>
    </row>
    <row r="22" customFormat="false" ht="12.75" hidden="false" customHeight="false" outlineLevel="0" collapsed="false">
      <c r="A22" s="409" t="s">
        <v>194</v>
      </c>
      <c r="B22" s="410"/>
      <c r="C22" s="409"/>
      <c r="D22" s="409"/>
      <c r="E22" s="410"/>
      <c r="F22" s="409"/>
      <c r="G22" s="409" t="n">
        <f aca="false">SUM(G20:G21)</f>
        <v>30</v>
      </c>
      <c r="H22" s="409"/>
      <c r="I22" s="409"/>
      <c r="J22" s="409"/>
      <c r="K22" s="411" t="n">
        <f aca="false">SUM(K20:K21)</f>
        <v>2010.33</v>
      </c>
      <c r="L22" s="411"/>
      <c r="M22" s="427" t="n">
        <f aca="false">SUM(M20:M21)</f>
        <v>1367.57142857143</v>
      </c>
      <c r="N22" s="411"/>
      <c r="O22" s="413"/>
      <c r="P22" s="413"/>
      <c r="Q22" s="411" t="n">
        <f aca="false">SUM(Q19:Q21)</f>
        <v>5046.40816326531</v>
      </c>
      <c r="R22" s="413"/>
      <c r="S22" s="359"/>
    </row>
    <row r="23" customFormat="false" ht="12.75" hidden="false" customHeight="false" outlineLevel="0" collapsed="false">
      <c r="A23" s="397" t="s">
        <v>38</v>
      </c>
      <c r="B23" s="381"/>
      <c r="C23" s="382"/>
      <c r="D23" s="399" t="n">
        <f aca="false">D21</f>
        <v>5200000</v>
      </c>
      <c r="E23" s="399" t="n">
        <f aca="false">E21</f>
        <v>10970000</v>
      </c>
      <c r="F23" s="397"/>
      <c r="G23" s="397" t="n">
        <v>27</v>
      </c>
      <c r="H23" s="397"/>
      <c r="I23" s="400" t="n">
        <v>0.0036</v>
      </c>
      <c r="J23" s="382"/>
      <c r="K23" s="386" t="n">
        <f aca="false">D23*I23*G23/360</f>
        <v>1404</v>
      </c>
      <c r="L23" s="360"/>
      <c r="M23" s="386" t="n">
        <f aca="false">K23/1.47</f>
        <v>955.102040816327</v>
      </c>
      <c r="N23" s="428"/>
      <c r="O23" s="429"/>
      <c r="P23" s="429"/>
      <c r="Q23" s="360" t="n">
        <f aca="false">M23</f>
        <v>955.102040816327</v>
      </c>
      <c r="R23" s="425"/>
      <c r="S23" s="359"/>
    </row>
    <row r="24" customFormat="false" ht="12.75" hidden="false" customHeight="false" outlineLevel="0" collapsed="false">
      <c r="A24" s="430" t="s">
        <v>39</v>
      </c>
      <c r="B24" s="431" t="n">
        <v>1000000</v>
      </c>
      <c r="C24" s="426"/>
      <c r="D24" s="432" t="n">
        <f aca="false">D23-B24</f>
        <v>4200000</v>
      </c>
      <c r="E24" s="432" t="n">
        <f aca="false">E23+B24</f>
        <v>11970000</v>
      </c>
      <c r="F24" s="430"/>
      <c r="G24" s="430" t="n">
        <v>4</v>
      </c>
      <c r="H24" s="430"/>
      <c r="I24" s="422" t="n">
        <v>0.0036</v>
      </c>
      <c r="J24" s="426"/>
      <c r="K24" s="423" t="n">
        <f aca="false">D24*I24*G24/360</f>
        <v>168</v>
      </c>
      <c r="L24" s="407"/>
      <c r="M24" s="423" t="n">
        <f aca="false">K24/1.47</f>
        <v>114.285714285714</v>
      </c>
      <c r="N24" s="433"/>
      <c r="O24" s="402"/>
      <c r="P24" s="402"/>
      <c r="Q24" s="407" t="n">
        <f aca="false">M24</f>
        <v>114.285714285714</v>
      </c>
      <c r="R24" s="408"/>
      <c r="S24" s="359"/>
    </row>
    <row r="25" customFormat="false" ht="12.75" hidden="false" customHeight="false" outlineLevel="0" collapsed="false">
      <c r="A25" s="409" t="s">
        <v>197</v>
      </c>
      <c r="B25" s="410"/>
      <c r="C25" s="409"/>
      <c r="D25" s="409"/>
      <c r="E25" s="410"/>
      <c r="F25" s="409"/>
      <c r="G25" s="409" t="n">
        <f aca="false">SUM(G23:G24)</f>
        <v>31</v>
      </c>
      <c r="H25" s="409"/>
      <c r="I25" s="409"/>
      <c r="J25" s="409"/>
      <c r="K25" s="411" t="n">
        <f aca="false">SUM(K23:K24)</f>
        <v>1572</v>
      </c>
      <c r="L25" s="411"/>
      <c r="M25" s="427" t="n">
        <f aca="false">SUM(M23:M24)</f>
        <v>1069.38775510204</v>
      </c>
      <c r="N25" s="411"/>
      <c r="O25" s="413"/>
      <c r="P25" s="413"/>
      <c r="Q25" s="411" t="n">
        <f aca="false">SUM(Q22:Q24)</f>
        <v>6115.79591836735</v>
      </c>
      <c r="R25" s="413"/>
      <c r="S25" s="359"/>
    </row>
    <row r="26" customFormat="false" ht="12.75" hidden="false" customHeight="false" outlineLevel="0" collapsed="false">
      <c r="A26" s="434" t="s">
        <v>41</v>
      </c>
      <c r="B26" s="410"/>
      <c r="C26" s="409"/>
      <c r="D26" s="435" t="n">
        <f aca="false">D24</f>
        <v>4200000</v>
      </c>
      <c r="E26" s="436" t="n">
        <f aca="false">E24</f>
        <v>11970000</v>
      </c>
      <c r="F26" s="409"/>
      <c r="G26" s="434" t="n">
        <v>30</v>
      </c>
      <c r="H26" s="409"/>
      <c r="I26" s="422" t="n">
        <v>0.0036</v>
      </c>
      <c r="J26" s="426"/>
      <c r="K26" s="423" t="n">
        <f aca="false">D26*I26*G26/360</f>
        <v>1260</v>
      </c>
      <c r="L26" s="407"/>
      <c r="M26" s="423" t="n">
        <f aca="false">K26/1.47</f>
        <v>857.142857142857</v>
      </c>
      <c r="N26" s="411"/>
      <c r="O26" s="413"/>
      <c r="P26" s="413"/>
      <c r="Q26" s="411" t="n">
        <f aca="false">M26</f>
        <v>857.142857142857</v>
      </c>
      <c r="R26" s="413"/>
      <c r="S26" s="359"/>
    </row>
    <row r="27" customFormat="false" ht="12.75" hidden="false" customHeight="false" outlineLevel="0" collapsed="false">
      <c r="A27" s="409" t="s">
        <v>198</v>
      </c>
      <c r="B27" s="410"/>
      <c r="C27" s="409"/>
      <c r="D27" s="409"/>
      <c r="E27" s="437"/>
      <c r="F27" s="409"/>
      <c r="G27" s="409" t="n">
        <f aca="false">SUM(G26)</f>
        <v>30</v>
      </c>
      <c r="H27" s="409"/>
      <c r="I27" s="409"/>
      <c r="J27" s="409"/>
      <c r="K27" s="411" t="n">
        <f aca="false">SUM(K26)</f>
        <v>1260</v>
      </c>
      <c r="L27" s="411"/>
      <c r="M27" s="427" t="n">
        <f aca="false">SUM(M26)</f>
        <v>857.142857142857</v>
      </c>
      <c r="N27" s="411"/>
      <c r="O27" s="413"/>
      <c r="P27" s="413"/>
      <c r="Q27" s="411" t="n">
        <f aca="false">SUM(Q25:Q26)</f>
        <v>6972.9387755102</v>
      </c>
      <c r="R27" s="413"/>
      <c r="S27" s="359"/>
    </row>
    <row r="28" customFormat="false" ht="12.75" hidden="false" customHeight="false" outlineLevel="0" collapsed="false">
      <c r="A28" s="154" t="s">
        <v>44</v>
      </c>
      <c r="B28" s="381"/>
      <c r="C28" s="382"/>
      <c r="D28" s="417" t="n">
        <f aca="false">D26</f>
        <v>4200000</v>
      </c>
      <c r="E28" s="438" t="n">
        <f aca="false">E26</f>
        <v>11970000</v>
      </c>
      <c r="F28" s="382"/>
      <c r="G28" s="77" t="n">
        <v>3</v>
      </c>
      <c r="H28" s="382"/>
      <c r="I28" s="400" t="n">
        <v>0.0036</v>
      </c>
      <c r="J28" s="382"/>
      <c r="K28" s="386" t="n">
        <f aca="false">D28*I28*G28/360</f>
        <v>126</v>
      </c>
      <c r="L28" s="360"/>
      <c r="M28" s="386" t="n">
        <f aca="false">K28/1.47</f>
        <v>85.7142857142857</v>
      </c>
      <c r="N28" s="360"/>
      <c r="O28" s="425"/>
      <c r="P28" s="425"/>
      <c r="Q28" s="360" t="n">
        <f aca="false">M28</f>
        <v>85.7142857142857</v>
      </c>
      <c r="R28" s="425"/>
      <c r="S28" s="359"/>
    </row>
    <row r="29" customFormat="false" ht="12.75" hidden="false" customHeight="false" outlineLevel="0" collapsed="false">
      <c r="A29" s="154" t="s">
        <v>45</v>
      </c>
      <c r="B29" s="415" t="n">
        <v>1700000</v>
      </c>
      <c r="C29" s="382"/>
      <c r="D29" s="417" t="n">
        <f aca="false">D28-B29</f>
        <v>2500000</v>
      </c>
      <c r="E29" s="438" t="n">
        <f aca="false">E28+B29</f>
        <v>13670000</v>
      </c>
      <c r="F29" s="382"/>
      <c r="G29" s="77" t="n">
        <v>17</v>
      </c>
      <c r="H29" s="382"/>
      <c r="I29" s="400" t="n">
        <v>0.0036</v>
      </c>
      <c r="J29" s="382"/>
      <c r="K29" s="386" t="n">
        <f aca="false">D29*I29*G29/360</f>
        <v>425</v>
      </c>
      <c r="L29" s="360"/>
      <c r="M29" s="386" t="n">
        <f aca="false">K29/1.47</f>
        <v>289.115646258503</v>
      </c>
      <c r="N29" s="360"/>
      <c r="O29" s="425"/>
      <c r="P29" s="425"/>
      <c r="Q29" s="360" t="n">
        <f aca="false">M29</f>
        <v>289.115646258503</v>
      </c>
      <c r="R29" s="425"/>
      <c r="S29" s="359"/>
    </row>
    <row r="30" customFormat="false" ht="12.75" hidden="false" customHeight="false" outlineLevel="0" collapsed="false">
      <c r="A30" s="154" t="s">
        <v>46</v>
      </c>
      <c r="B30" s="415" t="n">
        <v>1000000</v>
      </c>
      <c r="C30" s="382"/>
      <c r="D30" s="417" t="n">
        <f aca="false">D29-B30</f>
        <v>1500000</v>
      </c>
      <c r="E30" s="438" t="n">
        <f aca="false">E29+B30</f>
        <v>14670000</v>
      </c>
      <c r="F30" s="382"/>
      <c r="G30" s="157" t="n">
        <v>11</v>
      </c>
      <c r="H30" s="382"/>
      <c r="I30" s="422" t="n">
        <v>0.0036</v>
      </c>
      <c r="J30" s="426"/>
      <c r="K30" s="423" t="n">
        <f aca="false">D30*I30*G30/360</f>
        <v>165</v>
      </c>
      <c r="L30" s="407"/>
      <c r="M30" s="423" t="n">
        <f aca="false">K30/1.47</f>
        <v>112.244897959184</v>
      </c>
      <c r="N30" s="360"/>
      <c r="O30" s="425"/>
      <c r="P30" s="425"/>
      <c r="Q30" s="360" t="n">
        <f aca="false">M30</f>
        <v>112.244897959184</v>
      </c>
      <c r="R30" s="425"/>
      <c r="S30" s="359"/>
    </row>
    <row r="31" customFormat="false" ht="12.75" hidden="false" customHeight="false" outlineLevel="0" collapsed="false">
      <c r="A31" s="409" t="s">
        <v>199</v>
      </c>
      <c r="B31" s="410"/>
      <c r="C31" s="409"/>
      <c r="D31" s="409"/>
      <c r="E31" s="437"/>
      <c r="F31" s="409"/>
      <c r="G31" s="439" t="n">
        <f aca="false">SUM(G28:G30)</f>
        <v>31</v>
      </c>
      <c r="H31" s="409"/>
      <c r="I31" s="409"/>
      <c r="J31" s="409"/>
      <c r="K31" s="411" t="n">
        <f aca="false">SUM(K28:K30)</f>
        <v>716</v>
      </c>
      <c r="L31" s="411"/>
      <c r="M31" s="427" t="n">
        <f aca="false">SUM(M28:M30)</f>
        <v>487.074829931973</v>
      </c>
      <c r="N31" s="411"/>
      <c r="O31" s="413"/>
      <c r="P31" s="413"/>
      <c r="Q31" s="411" t="n">
        <f aca="false">SUM(Q27:Q30)</f>
        <v>7460.01360544218</v>
      </c>
      <c r="R31" s="413"/>
      <c r="S31" s="359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359"/>
    </row>
    <row r="33" customFormat="false" ht="12.75" hidden="false" customHeight="false" outlineLevel="0" collapsed="false">
      <c r="A33" s="409" t="s">
        <v>215</v>
      </c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359"/>
    </row>
    <row r="34" customFormat="false" ht="12.75" hidden="false" customHeight="false" outlineLevel="0" collapsed="false">
      <c r="A34" s="382"/>
      <c r="B34" s="381"/>
      <c r="C34" s="382"/>
      <c r="D34" s="382"/>
      <c r="E34" s="440"/>
      <c r="F34" s="382"/>
      <c r="G34" s="441"/>
      <c r="H34" s="382"/>
      <c r="I34" s="382"/>
      <c r="J34" s="382"/>
      <c r="K34" s="360"/>
      <c r="L34" s="360"/>
      <c r="M34" s="387"/>
      <c r="N34" s="360"/>
      <c r="O34" s="425"/>
      <c r="P34" s="425"/>
      <c r="Q34" s="360"/>
      <c r="R34" s="425"/>
      <c r="S34" s="359"/>
    </row>
    <row r="35" customFormat="false" ht="12.75" hidden="false" customHeight="false" outlineLevel="0" collapsed="false">
      <c r="A35" s="382"/>
      <c r="B35" s="381"/>
      <c r="C35" s="382"/>
      <c r="D35" s="382"/>
      <c r="E35" s="440"/>
      <c r="F35" s="382"/>
      <c r="G35" s="441"/>
      <c r="H35" s="382"/>
      <c r="I35" s="382"/>
      <c r="J35" s="382"/>
      <c r="K35" s="360"/>
      <c r="L35" s="360"/>
      <c r="M35" s="387"/>
      <c r="N35" s="360"/>
      <c r="O35" s="425"/>
      <c r="P35" s="425"/>
      <c r="Q35" s="360"/>
      <c r="R35" s="425"/>
      <c r="S35" s="359"/>
    </row>
    <row r="36" customFormat="false" ht="12.75" hidden="false" customHeight="false" outlineLevel="0" collapsed="false">
      <c r="A36" s="442"/>
      <c r="B36" s="415"/>
      <c r="C36" s="416"/>
      <c r="D36" s="417"/>
      <c r="E36" s="438"/>
      <c r="F36" s="417"/>
      <c r="G36" s="418"/>
      <c r="H36" s="418"/>
      <c r="I36" s="443"/>
      <c r="J36" s="383"/>
      <c r="K36" s="386"/>
      <c r="L36" s="386"/>
      <c r="M36" s="386"/>
      <c r="N36" s="360"/>
      <c r="O36" s="360"/>
      <c r="P36" s="360"/>
      <c r="Q36" s="360"/>
      <c r="R36" s="419"/>
    </row>
    <row r="37" customFormat="false" ht="12.75" hidden="false" customHeight="false" outlineLevel="0" collapsed="false">
      <c r="A37" s="442" t="str">
        <f aca="true">CELL("FILENAME")</f>
        <v>'file:///mnt/12tb/@roms/datasets/enron/EDRM Enron Email Data Set v2 XML/filtered-attachments/xls/Ice_Dri1.xls'#$Comm fee exp</v>
      </c>
      <c r="B37" s="415"/>
      <c r="C37" s="416"/>
      <c r="D37" s="417"/>
      <c r="E37" s="438"/>
      <c r="F37" s="417"/>
      <c r="G37" s="418"/>
      <c r="H37" s="418"/>
      <c r="I37" s="443"/>
      <c r="J37" s="383"/>
      <c r="K37" s="386"/>
      <c r="L37" s="386"/>
      <c r="M37" s="386"/>
      <c r="N37" s="360"/>
      <c r="O37" s="360"/>
      <c r="P37" s="360"/>
      <c r="Q37" s="360"/>
      <c r="R37" s="419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  <c r="AC37" s="383"/>
      <c r="AD37" s="383"/>
      <c r="AE37" s="383"/>
      <c r="AF37" s="383"/>
      <c r="AG37" s="383"/>
      <c r="AH37" s="383"/>
      <c r="AI37" s="383"/>
      <c r="AJ37" s="383"/>
      <c r="AK37" s="383"/>
      <c r="AL37" s="383"/>
      <c r="AM37" s="383"/>
      <c r="AN37" s="383"/>
      <c r="AO37" s="383"/>
      <c r="AP37" s="383"/>
      <c r="AQ37" s="383"/>
      <c r="AR37" s="383"/>
      <c r="AS37" s="383"/>
      <c r="AT37" s="383"/>
      <c r="AU37" s="383"/>
      <c r="AV37" s="383"/>
      <c r="AW37" s="383"/>
      <c r="AX37" s="383"/>
      <c r="AY37" s="383"/>
      <c r="AZ37" s="383"/>
      <c r="BA37" s="383"/>
      <c r="BB37" s="383"/>
      <c r="BC37" s="383"/>
      <c r="BD37" s="383"/>
      <c r="BE37" s="383"/>
      <c r="BF37" s="383"/>
      <c r="BG37" s="383"/>
      <c r="BH37" s="383"/>
      <c r="BI37" s="383"/>
      <c r="BJ37" s="383"/>
      <c r="BK37" s="383"/>
    </row>
    <row r="38" customFormat="false" ht="12.75" hidden="false" customHeight="false" outlineLevel="0" collapsed="false">
      <c r="A38" s="409"/>
      <c r="B38" s="410"/>
      <c r="C38" s="409"/>
      <c r="D38" s="409"/>
      <c r="E38" s="437"/>
      <c r="F38" s="409"/>
      <c r="G38" s="409"/>
      <c r="H38" s="409"/>
      <c r="I38" s="409"/>
      <c r="J38" s="409"/>
      <c r="K38" s="411"/>
      <c r="L38" s="411"/>
      <c r="M38" s="411"/>
      <c r="N38" s="411"/>
      <c r="O38" s="413"/>
      <c r="P38" s="413"/>
      <c r="Q38" s="411"/>
      <c r="R38" s="413"/>
      <c r="S38" s="359"/>
    </row>
    <row r="39" customFormat="false" ht="12.75" hidden="false" customHeight="false" outlineLevel="0" collapsed="false">
      <c r="A39" s="442"/>
      <c r="B39" s="415"/>
      <c r="C39" s="416"/>
      <c r="D39" s="417"/>
      <c r="E39" s="438"/>
      <c r="F39" s="417"/>
      <c r="G39" s="418"/>
      <c r="H39" s="418"/>
      <c r="I39" s="443"/>
      <c r="J39" s="383"/>
      <c r="K39" s="386"/>
      <c r="L39" s="386"/>
      <c r="M39" s="386"/>
      <c r="N39" s="360"/>
      <c r="O39" s="360"/>
      <c r="P39" s="360"/>
      <c r="Q39" s="360"/>
      <c r="R39" s="419"/>
    </row>
    <row r="40" customFormat="false" ht="12.75" hidden="false" customHeight="false" outlineLevel="0" collapsed="false">
      <c r="A40" s="442"/>
      <c r="B40" s="415"/>
      <c r="C40" s="416"/>
      <c r="D40" s="417"/>
      <c r="E40" s="438"/>
      <c r="F40" s="417"/>
      <c r="G40" s="418"/>
      <c r="H40" s="418"/>
      <c r="I40" s="443"/>
      <c r="J40" s="383"/>
      <c r="K40" s="386"/>
      <c r="L40" s="386"/>
      <c r="M40" s="386"/>
      <c r="N40" s="360"/>
      <c r="O40" s="360"/>
      <c r="P40" s="360"/>
      <c r="Q40" s="360"/>
      <c r="R40" s="419"/>
      <c r="S40" s="383"/>
      <c r="T40" s="383"/>
      <c r="U40" s="383"/>
      <c r="V40" s="383"/>
      <c r="W40" s="383"/>
      <c r="X40" s="383"/>
      <c r="Y40" s="383"/>
      <c r="Z40" s="383"/>
      <c r="AA40" s="383"/>
      <c r="AB40" s="383"/>
      <c r="AC40" s="383"/>
      <c r="AD40" s="383"/>
      <c r="AE40" s="383"/>
      <c r="AF40" s="383"/>
      <c r="AG40" s="383"/>
      <c r="AH40" s="383"/>
      <c r="AI40" s="383"/>
      <c r="AJ40" s="383"/>
      <c r="AK40" s="383"/>
      <c r="AL40" s="383"/>
      <c r="AM40" s="383"/>
      <c r="AN40" s="383"/>
      <c r="AO40" s="383"/>
      <c r="AP40" s="383"/>
      <c r="AQ40" s="383"/>
      <c r="AR40" s="383"/>
      <c r="AS40" s="383"/>
      <c r="AT40" s="383"/>
      <c r="AU40" s="383"/>
      <c r="AV40" s="383"/>
      <c r="AW40" s="383"/>
      <c r="AX40" s="383"/>
      <c r="AY40" s="383"/>
      <c r="AZ40" s="383"/>
      <c r="BA40" s="383"/>
      <c r="BB40" s="383"/>
      <c r="BC40" s="383"/>
      <c r="BD40" s="383"/>
      <c r="BE40" s="383"/>
      <c r="BF40" s="383"/>
      <c r="BG40" s="383"/>
      <c r="BH40" s="383"/>
      <c r="BI40" s="383"/>
      <c r="BJ40" s="383"/>
      <c r="BK40" s="383"/>
    </row>
    <row r="41" customFormat="false" ht="12.75" hidden="false" customHeight="false" outlineLevel="0" collapsed="false">
      <c r="A41" s="409"/>
      <c r="B41" s="410"/>
      <c r="C41" s="409"/>
      <c r="D41" s="409"/>
      <c r="E41" s="437"/>
      <c r="F41" s="409"/>
      <c r="G41" s="409"/>
      <c r="H41" s="409"/>
      <c r="I41" s="409"/>
      <c r="J41" s="409"/>
      <c r="K41" s="411"/>
      <c r="L41" s="411"/>
      <c r="M41" s="411"/>
      <c r="N41" s="411"/>
      <c r="O41" s="411"/>
      <c r="P41" s="413"/>
      <c r="Q41" s="411"/>
      <c r="R41" s="413"/>
      <c r="S41" s="359"/>
    </row>
    <row r="42" customFormat="false" ht="12.75" hidden="false" customHeight="false" outlineLevel="0" collapsed="false">
      <c r="A42" s="442"/>
      <c r="B42" s="415"/>
      <c r="C42" s="416"/>
      <c r="D42" s="417"/>
      <c r="E42" s="438"/>
      <c r="F42" s="417"/>
      <c r="G42" s="418"/>
      <c r="H42" s="418"/>
      <c r="I42" s="443"/>
      <c r="J42" s="383"/>
      <c r="K42" s="386"/>
      <c r="L42" s="386"/>
      <c r="M42" s="386"/>
      <c r="N42" s="360"/>
      <c r="O42" s="360"/>
      <c r="P42" s="360"/>
      <c r="Q42" s="360"/>
      <c r="R42" s="419"/>
      <c r="S42" s="359"/>
    </row>
    <row r="43" customFormat="false" ht="12.75" hidden="false" customHeight="false" outlineLevel="0" collapsed="false">
      <c r="A43" s="442"/>
      <c r="B43" s="415"/>
      <c r="C43" s="416"/>
      <c r="D43" s="417"/>
      <c r="E43" s="438"/>
      <c r="F43" s="417"/>
      <c r="G43" s="418"/>
      <c r="H43" s="418"/>
      <c r="I43" s="443"/>
      <c r="J43" s="383"/>
      <c r="K43" s="386"/>
      <c r="L43" s="386"/>
      <c r="M43" s="386"/>
      <c r="N43" s="360"/>
      <c r="O43" s="360"/>
      <c r="P43" s="360"/>
      <c r="Q43" s="360"/>
      <c r="R43" s="419"/>
      <c r="S43" s="359"/>
    </row>
    <row r="44" customFormat="false" ht="12.75" hidden="false" customHeight="false" outlineLevel="0" collapsed="false">
      <c r="A44" s="442"/>
      <c r="B44" s="415"/>
      <c r="C44" s="416"/>
      <c r="D44" s="417"/>
      <c r="E44" s="438"/>
      <c r="F44" s="417"/>
      <c r="G44" s="418"/>
      <c r="H44" s="418"/>
      <c r="I44" s="443"/>
      <c r="J44" s="383"/>
      <c r="K44" s="386"/>
      <c r="L44" s="386"/>
      <c r="M44" s="386"/>
      <c r="N44" s="360"/>
      <c r="O44" s="360"/>
      <c r="P44" s="360"/>
      <c r="Q44" s="360"/>
      <c r="R44" s="419"/>
    </row>
    <row r="45" customFormat="false" ht="12.75" hidden="false" customHeight="false" outlineLevel="0" collapsed="false">
      <c r="A45" s="409"/>
      <c r="B45" s="410"/>
      <c r="C45" s="409"/>
      <c r="D45" s="409"/>
      <c r="E45" s="437"/>
      <c r="F45" s="409"/>
      <c r="G45" s="409"/>
      <c r="H45" s="409"/>
      <c r="I45" s="409"/>
      <c r="J45" s="409"/>
      <c r="K45" s="411"/>
      <c r="L45" s="411"/>
      <c r="M45" s="411"/>
      <c r="N45" s="411"/>
      <c r="O45" s="411"/>
      <c r="P45" s="413"/>
      <c r="Q45" s="411"/>
      <c r="R45" s="413"/>
    </row>
    <row r="46" customFormat="false" ht="12.75" hidden="false" customHeight="false" outlineLevel="0" collapsed="false">
      <c r="A46" s="442"/>
      <c r="B46" s="415"/>
      <c r="C46" s="416"/>
      <c r="D46" s="417"/>
      <c r="E46" s="438"/>
      <c r="F46" s="417"/>
      <c r="G46" s="418"/>
      <c r="H46" s="418"/>
      <c r="I46" s="443"/>
      <c r="J46" s="383"/>
      <c r="K46" s="386"/>
      <c r="L46" s="386"/>
      <c r="M46" s="386"/>
      <c r="N46" s="360"/>
      <c r="O46" s="360"/>
      <c r="P46" s="360"/>
      <c r="Q46" s="360"/>
      <c r="R46" s="419"/>
    </row>
    <row r="47" customFormat="false" ht="12.75" hidden="false" customHeight="false" outlineLevel="0" collapsed="false">
      <c r="A47" s="442"/>
      <c r="B47" s="415"/>
      <c r="C47" s="416"/>
      <c r="D47" s="417"/>
      <c r="E47" s="438"/>
      <c r="F47" s="417"/>
      <c r="G47" s="418"/>
      <c r="H47" s="418"/>
      <c r="I47" s="443"/>
      <c r="J47" s="383"/>
      <c r="K47" s="386"/>
      <c r="L47" s="386"/>
      <c r="M47" s="386"/>
      <c r="N47" s="360"/>
      <c r="O47" s="360"/>
      <c r="P47" s="360"/>
      <c r="Q47" s="360"/>
      <c r="R47" s="419"/>
    </row>
    <row r="48" customFormat="false" ht="12.75" hidden="false" customHeight="false" outlineLevel="0" collapsed="false">
      <c r="A48" s="442"/>
      <c r="B48" s="415"/>
      <c r="C48" s="416"/>
      <c r="D48" s="417"/>
      <c r="E48" s="438"/>
      <c r="F48" s="417"/>
      <c r="G48" s="418"/>
      <c r="H48" s="418"/>
      <c r="I48" s="443"/>
      <c r="J48" s="383"/>
      <c r="K48" s="386"/>
      <c r="L48" s="386"/>
      <c r="M48" s="386"/>
      <c r="N48" s="360"/>
      <c r="O48" s="360"/>
      <c r="P48" s="360"/>
      <c r="Q48" s="360"/>
      <c r="R48" s="419"/>
    </row>
    <row r="49" customFormat="false" ht="12.75" hidden="false" customHeight="false" outlineLevel="0" collapsed="false">
      <c r="A49" s="409"/>
      <c r="B49" s="410"/>
      <c r="C49" s="409"/>
      <c r="D49" s="409"/>
      <c r="E49" s="437"/>
      <c r="F49" s="409"/>
      <c r="G49" s="409"/>
      <c r="H49" s="409"/>
      <c r="I49" s="409"/>
      <c r="J49" s="409"/>
      <c r="K49" s="411"/>
      <c r="L49" s="411"/>
      <c r="M49" s="411"/>
      <c r="N49" s="411"/>
      <c r="O49" s="411"/>
      <c r="P49" s="413"/>
      <c r="Q49" s="411"/>
      <c r="R49" s="413"/>
    </row>
    <row r="50" customFormat="false" ht="12.75" hidden="false" customHeight="false" outlineLevel="0" collapsed="false">
      <c r="A50" s="442"/>
      <c r="B50" s="415"/>
      <c r="C50" s="416"/>
      <c r="D50" s="417"/>
      <c r="E50" s="438"/>
      <c r="F50" s="417"/>
      <c r="G50" s="418"/>
      <c r="H50" s="418"/>
      <c r="I50" s="443"/>
      <c r="J50" s="383"/>
      <c r="K50" s="386"/>
      <c r="L50" s="386"/>
      <c r="M50" s="386"/>
      <c r="N50" s="360"/>
      <c r="O50" s="360"/>
      <c r="P50" s="360"/>
      <c r="Q50" s="360"/>
      <c r="R50" s="419"/>
    </row>
    <row r="51" customFormat="false" ht="12.75" hidden="false" customHeight="false" outlineLevel="0" collapsed="false">
      <c r="A51" s="442"/>
      <c r="B51" s="415"/>
      <c r="C51" s="416"/>
      <c r="D51" s="417"/>
      <c r="E51" s="438"/>
      <c r="F51" s="417"/>
      <c r="G51" s="418"/>
      <c r="H51" s="418"/>
      <c r="I51" s="443"/>
      <c r="J51" s="383"/>
      <c r="K51" s="386"/>
      <c r="L51" s="386"/>
      <c r="M51" s="386"/>
      <c r="N51" s="360"/>
      <c r="O51" s="360"/>
      <c r="P51" s="360"/>
      <c r="Q51" s="360"/>
      <c r="R51" s="419"/>
    </row>
    <row r="52" customFormat="false" ht="12.75" hidden="false" customHeight="false" outlineLevel="0" collapsed="false">
      <c r="A52" s="409"/>
      <c r="B52" s="410"/>
      <c r="C52" s="409"/>
      <c r="D52" s="409"/>
      <c r="E52" s="410"/>
      <c r="F52" s="409"/>
      <c r="G52" s="409"/>
      <c r="H52" s="409"/>
      <c r="I52" s="409"/>
      <c r="J52" s="409"/>
      <c r="K52" s="411"/>
      <c r="L52" s="411"/>
      <c r="M52" s="411"/>
      <c r="N52" s="411"/>
      <c r="O52" s="411"/>
      <c r="P52" s="413"/>
      <c r="Q52" s="411"/>
      <c r="R52" s="413"/>
    </row>
    <row r="53" customFormat="false" ht="12.75" hidden="false" customHeight="false" outlineLevel="0" collapsed="false">
      <c r="A53" s="442"/>
      <c r="B53" s="415"/>
      <c r="C53" s="416"/>
      <c r="D53" s="417"/>
      <c r="E53" s="384"/>
      <c r="F53" s="417"/>
      <c r="G53" s="418"/>
      <c r="H53" s="418"/>
      <c r="I53" s="443"/>
      <c r="J53" s="383"/>
      <c r="K53" s="386"/>
      <c r="L53" s="386"/>
      <c r="M53" s="386"/>
      <c r="N53" s="360"/>
      <c r="O53" s="360"/>
      <c r="P53" s="360"/>
      <c r="Q53" s="360"/>
      <c r="R53" s="419"/>
    </row>
    <row r="54" customFormat="false" ht="12.75" hidden="false" customHeight="false" outlineLevel="0" collapsed="false">
      <c r="A54" s="444"/>
      <c r="B54" s="415"/>
      <c r="C54" s="416"/>
      <c r="D54" s="417"/>
      <c r="E54" s="384"/>
      <c r="F54" s="417"/>
      <c r="G54" s="418"/>
      <c r="H54" s="418"/>
      <c r="I54" s="443"/>
      <c r="J54" s="383"/>
      <c r="K54" s="386"/>
      <c r="L54" s="386"/>
      <c r="M54" s="386"/>
      <c r="N54" s="360"/>
      <c r="O54" s="360"/>
      <c r="P54" s="360"/>
      <c r="Q54" s="360"/>
      <c r="R54" s="419"/>
    </row>
    <row r="55" customFormat="false" ht="12.75" hidden="false" customHeight="false" outlineLevel="0" collapsed="false">
      <c r="A55" s="442"/>
      <c r="B55" s="415"/>
      <c r="C55" s="416"/>
      <c r="D55" s="417"/>
      <c r="E55" s="384"/>
      <c r="F55" s="417"/>
      <c r="G55" s="418"/>
      <c r="H55" s="418"/>
      <c r="I55" s="443"/>
      <c r="J55" s="383"/>
      <c r="K55" s="386"/>
      <c r="L55" s="386"/>
      <c r="M55" s="386"/>
      <c r="N55" s="360"/>
      <c r="O55" s="360"/>
      <c r="P55" s="360"/>
      <c r="Q55" s="360"/>
      <c r="R55" s="419"/>
    </row>
    <row r="56" customFormat="false" ht="12.75" hidden="false" customHeight="false" outlineLevel="0" collapsed="false">
      <c r="A56" s="442"/>
      <c r="B56" s="415"/>
      <c r="C56" s="416"/>
      <c r="D56" s="417"/>
      <c r="E56" s="384"/>
      <c r="F56" s="417"/>
      <c r="G56" s="418"/>
      <c r="H56" s="418"/>
      <c r="I56" s="443"/>
      <c r="J56" s="383"/>
      <c r="K56" s="386"/>
      <c r="L56" s="386"/>
      <c r="M56" s="386"/>
      <c r="N56" s="360"/>
      <c r="O56" s="360"/>
      <c r="P56" s="360"/>
      <c r="Q56" s="360"/>
      <c r="R56" s="419"/>
    </row>
    <row r="57" customFormat="false" ht="12.75" hidden="false" customHeight="false" outlineLevel="0" collapsed="false">
      <c r="A57" s="409"/>
      <c r="B57" s="410"/>
      <c r="C57" s="409"/>
      <c r="D57" s="409"/>
      <c r="E57" s="410"/>
      <c r="F57" s="409"/>
      <c r="G57" s="409"/>
      <c r="H57" s="409"/>
      <c r="I57" s="409"/>
      <c r="J57" s="409"/>
      <c r="K57" s="411"/>
      <c r="L57" s="411"/>
      <c r="M57" s="411"/>
      <c r="N57" s="411"/>
      <c r="O57" s="411"/>
      <c r="P57" s="413"/>
      <c r="Q57" s="411"/>
      <c r="R57" s="413"/>
    </row>
    <row r="58" customFormat="false" ht="12.75" hidden="false" customHeight="false" outlineLevel="0" collapsed="false">
      <c r="A58" s="442"/>
      <c r="B58" s="415"/>
      <c r="C58" s="416"/>
      <c r="D58" s="417"/>
      <c r="E58" s="384"/>
      <c r="F58" s="417"/>
      <c r="G58" s="418"/>
      <c r="H58" s="418"/>
      <c r="I58" s="443"/>
      <c r="J58" s="383"/>
      <c r="K58" s="386"/>
      <c r="L58" s="386"/>
      <c r="M58" s="386"/>
      <c r="N58" s="360"/>
      <c r="O58" s="360"/>
      <c r="P58" s="360"/>
      <c r="Q58" s="360"/>
      <c r="R58" s="419"/>
    </row>
    <row r="59" customFormat="false" ht="12.75" hidden="false" customHeight="false" outlineLevel="0" collapsed="false">
      <c r="A59" s="442"/>
      <c r="B59" s="415" t="str">
        <f aca="true">CELL("FILENAME")</f>
        <v>'file:///mnt/12tb/@roms/datasets/enron/EDRM Enron Email Data Set v2 XML/filtered-attachments/xls/Ice_Dri1.xls'#$Comm fee exp</v>
      </c>
      <c r="C59" s="416"/>
      <c r="D59" s="417"/>
      <c r="E59" s="384"/>
      <c r="F59" s="417"/>
      <c r="G59" s="418"/>
      <c r="H59" s="418"/>
      <c r="I59" s="443"/>
      <c r="J59" s="383"/>
      <c r="K59" s="386"/>
      <c r="L59" s="386"/>
      <c r="M59" s="386"/>
      <c r="N59" s="360"/>
      <c r="O59" s="360"/>
      <c r="P59" s="360"/>
      <c r="Q59" s="360"/>
      <c r="R59" s="419"/>
    </row>
    <row r="60" customFormat="false" ht="12.75" hidden="false" customHeight="false" outlineLevel="0" collapsed="false">
      <c r="A60" s="409"/>
      <c r="B60" s="410"/>
      <c r="C60" s="409"/>
      <c r="D60" s="409"/>
      <c r="E60" s="410"/>
      <c r="F60" s="409"/>
      <c r="G60" s="409"/>
      <c r="H60" s="409"/>
      <c r="I60" s="409"/>
      <c r="J60" s="409"/>
      <c r="K60" s="411"/>
      <c r="L60" s="411"/>
      <c r="M60" s="411"/>
      <c r="N60" s="411"/>
      <c r="O60" s="411"/>
      <c r="P60" s="413"/>
      <c r="Q60" s="411"/>
      <c r="R60" s="413"/>
    </row>
    <row r="61" customFormat="false" ht="12.75" hidden="false" customHeight="false" outlineLevel="0" collapsed="false">
      <c r="A61" s="442"/>
      <c r="B61" s="415"/>
      <c r="C61" s="416"/>
      <c r="D61" s="417"/>
      <c r="E61" s="384"/>
      <c r="F61" s="417"/>
      <c r="G61" s="418"/>
      <c r="H61" s="418"/>
      <c r="I61" s="443"/>
      <c r="J61" s="383"/>
      <c r="K61" s="386"/>
      <c r="L61" s="386"/>
      <c r="M61" s="386"/>
      <c r="N61" s="360"/>
      <c r="O61" s="360"/>
      <c r="P61" s="360"/>
      <c r="Q61" s="360"/>
      <c r="R61" s="419"/>
    </row>
    <row r="62" customFormat="false" ht="12.75" hidden="false" customHeight="false" outlineLevel="0" collapsed="false">
      <c r="A62" s="442"/>
      <c r="B62" s="415"/>
      <c r="C62" s="416"/>
      <c r="D62" s="417"/>
      <c r="E62" s="384"/>
      <c r="F62" s="417"/>
      <c r="G62" s="418"/>
      <c r="H62" s="418"/>
      <c r="I62" s="443"/>
      <c r="J62" s="383"/>
      <c r="K62" s="386"/>
      <c r="L62" s="386"/>
      <c r="M62" s="386"/>
      <c r="N62" s="360"/>
      <c r="O62" s="360"/>
      <c r="P62" s="360"/>
      <c r="Q62" s="360"/>
      <c r="R62" s="419"/>
    </row>
    <row r="63" customFormat="false" ht="12.75" hidden="false" customHeight="false" outlineLevel="0" collapsed="false">
      <c r="A63" s="409"/>
      <c r="B63" s="410"/>
      <c r="C63" s="409"/>
      <c r="D63" s="409"/>
      <c r="E63" s="410"/>
      <c r="F63" s="409"/>
      <c r="G63" s="409"/>
      <c r="H63" s="409"/>
      <c r="I63" s="409"/>
      <c r="J63" s="409"/>
      <c r="K63" s="411"/>
      <c r="L63" s="411"/>
      <c r="M63" s="411"/>
      <c r="N63" s="411"/>
      <c r="O63" s="411"/>
      <c r="P63" s="413"/>
      <c r="Q63" s="411"/>
      <c r="R63" s="413"/>
    </row>
    <row r="64" customFormat="false" ht="12.75" hidden="false" customHeight="false" outlineLevel="0" collapsed="false">
      <c r="A64" s="442"/>
      <c r="B64" s="415"/>
      <c r="C64" s="416"/>
      <c r="D64" s="417"/>
      <c r="E64" s="384"/>
      <c r="F64" s="417"/>
      <c r="G64" s="418"/>
      <c r="H64" s="418"/>
      <c r="I64" s="443"/>
      <c r="J64" s="383"/>
      <c r="K64" s="386"/>
      <c r="L64" s="386"/>
      <c r="M64" s="386"/>
      <c r="N64" s="360"/>
      <c r="O64" s="360"/>
      <c r="P64" s="360"/>
      <c r="Q64" s="360"/>
      <c r="R64" s="419"/>
    </row>
    <row r="65" customFormat="false" ht="12.75" hidden="false" customHeight="false" outlineLevel="0" collapsed="false">
      <c r="A65" s="445"/>
      <c r="B65" s="415"/>
      <c r="C65" s="416"/>
      <c r="D65" s="417"/>
      <c r="E65" s="384"/>
      <c r="F65" s="417"/>
      <c r="G65" s="418"/>
      <c r="H65" s="418"/>
      <c r="I65" s="443"/>
      <c r="J65" s="383"/>
      <c r="K65" s="386"/>
      <c r="L65" s="386"/>
      <c r="M65" s="386"/>
      <c r="N65" s="360"/>
      <c r="O65" s="360"/>
      <c r="P65" s="360"/>
      <c r="Q65" s="360"/>
      <c r="R65" s="408"/>
    </row>
    <row r="66" customFormat="false" ht="12.75" hidden="false" customHeight="false" outlineLevel="0" collapsed="false">
      <c r="A66" s="446"/>
      <c r="B66" s="410"/>
      <c r="C66" s="409"/>
      <c r="D66" s="409"/>
      <c r="E66" s="410"/>
      <c r="F66" s="409"/>
      <c r="G66" s="409"/>
      <c r="H66" s="409"/>
      <c r="I66" s="409"/>
      <c r="J66" s="409"/>
      <c r="K66" s="411"/>
      <c r="L66" s="411"/>
      <c r="M66" s="411"/>
      <c r="N66" s="411"/>
      <c r="O66" s="411"/>
      <c r="P66" s="413"/>
      <c r="Q66" s="411"/>
      <c r="R66" s="447"/>
    </row>
    <row r="67" customFormat="false" ht="12.75" hidden="false" customHeight="false" outlineLevel="0" collapsed="false">
      <c r="A67" s="442"/>
      <c r="B67" s="415"/>
      <c r="C67" s="416"/>
      <c r="D67" s="417"/>
      <c r="E67" s="384"/>
      <c r="F67" s="417"/>
      <c r="G67" s="418"/>
      <c r="H67" s="418"/>
      <c r="I67" s="443"/>
      <c r="J67" s="383"/>
      <c r="K67" s="386"/>
      <c r="L67" s="386"/>
      <c r="M67" s="386"/>
      <c r="N67" s="360"/>
      <c r="O67" s="360"/>
      <c r="P67" s="360"/>
      <c r="Q67" s="360"/>
      <c r="R67" s="419"/>
    </row>
    <row r="68" customFormat="false" ht="12.75" hidden="false" customHeight="false" outlineLevel="0" collapsed="false">
      <c r="A68" s="445"/>
      <c r="B68" s="415"/>
      <c r="C68" s="416"/>
      <c r="D68" s="417"/>
      <c r="E68" s="384"/>
      <c r="F68" s="417"/>
      <c r="G68" s="418"/>
      <c r="H68" s="418"/>
      <c r="I68" s="443"/>
      <c r="J68" s="383"/>
      <c r="K68" s="386"/>
      <c r="L68" s="386"/>
      <c r="M68" s="386"/>
      <c r="N68" s="360"/>
      <c r="O68" s="360"/>
      <c r="P68" s="360"/>
      <c r="Q68" s="360"/>
      <c r="R68" s="408"/>
    </row>
    <row r="69" customFormat="false" ht="12.75" hidden="false" customHeight="false" outlineLevel="0" collapsed="false">
      <c r="A69" s="446"/>
      <c r="B69" s="410"/>
      <c r="C69" s="409"/>
      <c r="D69" s="409"/>
      <c r="E69" s="410"/>
      <c r="F69" s="409"/>
      <c r="G69" s="409"/>
      <c r="H69" s="409"/>
      <c r="I69" s="409"/>
      <c r="J69" s="409"/>
      <c r="K69" s="411"/>
      <c r="L69" s="411"/>
      <c r="M69" s="411"/>
      <c r="N69" s="411"/>
      <c r="O69" s="411"/>
      <c r="P69" s="413"/>
      <c r="Q69" s="411"/>
      <c r="R69" s="447"/>
    </row>
    <row r="70" customFormat="false" ht="13.5" hidden="false" customHeight="true" outlineLevel="0" collapsed="false">
      <c r="A70" s="442"/>
      <c r="B70" s="415"/>
      <c r="C70" s="416"/>
      <c r="D70" s="417"/>
      <c r="E70" s="384"/>
      <c r="F70" s="417"/>
      <c r="G70" s="418"/>
      <c r="H70" s="418"/>
      <c r="I70" s="443"/>
      <c r="J70" s="383"/>
      <c r="K70" s="386"/>
      <c r="L70" s="386"/>
      <c r="M70" s="386"/>
      <c r="N70" s="360"/>
      <c r="O70" s="360"/>
      <c r="P70" s="360"/>
      <c r="Q70" s="360"/>
      <c r="R70" s="419"/>
    </row>
    <row r="71" customFormat="false" ht="13.5" hidden="false" customHeight="true" outlineLevel="0" collapsed="false">
      <c r="A71" s="442"/>
      <c r="B71" s="415"/>
      <c r="C71" s="416"/>
      <c r="D71" s="417"/>
      <c r="E71" s="384"/>
      <c r="F71" s="417"/>
      <c r="G71" s="418"/>
      <c r="H71" s="418"/>
      <c r="I71" s="443"/>
      <c r="J71" s="383"/>
      <c r="K71" s="386"/>
      <c r="L71" s="386"/>
      <c r="M71" s="386"/>
      <c r="N71" s="360"/>
      <c r="O71" s="360"/>
      <c r="P71" s="360"/>
      <c r="Q71" s="360"/>
      <c r="R71" s="419"/>
    </row>
    <row r="72" customFormat="false" ht="12.75" hidden="false" customHeight="false" outlineLevel="0" collapsed="false">
      <c r="A72" s="445"/>
      <c r="B72" s="415"/>
      <c r="C72" s="416"/>
      <c r="D72" s="417"/>
      <c r="E72" s="384"/>
      <c r="F72" s="417"/>
      <c r="G72" s="418"/>
      <c r="H72" s="418"/>
      <c r="I72" s="443"/>
      <c r="J72" s="383"/>
      <c r="K72" s="386"/>
      <c r="L72" s="386"/>
      <c r="M72" s="386"/>
      <c r="N72" s="360"/>
      <c r="O72" s="360"/>
      <c r="P72" s="360"/>
      <c r="Q72" s="360"/>
      <c r="R72" s="408"/>
    </row>
    <row r="73" customFormat="false" ht="12.75" hidden="false" customHeight="false" outlineLevel="0" collapsed="false">
      <c r="A73" s="446"/>
      <c r="B73" s="410"/>
      <c r="C73" s="409"/>
      <c r="D73" s="409"/>
      <c r="E73" s="410"/>
      <c r="F73" s="409"/>
      <c r="G73" s="409"/>
      <c r="H73" s="409"/>
      <c r="I73" s="409"/>
      <c r="J73" s="409"/>
      <c r="K73" s="411"/>
      <c r="L73" s="411"/>
      <c r="M73" s="411"/>
      <c r="N73" s="411"/>
      <c r="O73" s="411"/>
      <c r="P73" s="413"/>
      <c r="Q73" s="411"/>
      <c r="R73" s="447"/>
    </row>
    <row r="74" customFormat="false" ht="12.75" hidden="false" customHeight="false" outlineLevel="0" collapsed="false">
      <c r="A74" s="102"/>
      <c r="B74" s="448"/>
      <c r="C74" s="449"/>
      <c r="D74" s="102"/>
      <c r="E74" s="450"/>
      <c r="F74" s="102"/>
      <c r="G74" s="102"/>
      <c r="H74" s="102"/>
      <c r="I74" s="102"/>
      <c r="J74" s="102"/>
      <c r="K74" s="451"/>
      <c r="L74" s="451"/>
      <c r="M74" s="451"/>
      <c r="N74" s="102"/>
      <c r="O74" s="102"/>
      <c r="P74" s="102"/>
      <c r="Q74" s="387"/>
      <c r="R74" s="452"/>
    </row>
    <row r="75" customFormat="false" ht="12.75" hidden="false" customHeight="false" outlineLevel="0" collapsed="false">
      <c r="A75" s="102"/>
      <c r="B75" s="448"/>
      <c r="C75" s="449"/>
      <c r="D75" s="102"/>
      <c r="E75" s="450"/>
      <c r="F75" s="102"/>
      <c r="G75" s="102"/>
      <c r="H75" s="102"/>
      <c r="I75" s="102"/>
      <c r="J75" s="102"/>
      <c r="K75" s="451"/>
      <c r="L75" s="451"/>
      <c r="M75" s="451"/>
      <c r="N75" s="102"/>
      <c r="O75" s="102"/>
      <c r="P75" s="102"/>
      <c r="Q75" s="387"/>
      <c r="R75" s="452"/>
    </row>
    <row r="76" customFormat="false" ht="12.75" hidden="false" customHeight="false" outlineLevel="0" collapsed="false">
      <c r="A76" s="102"/>
      <c r="B76" s="448"/>
      <c r="C76" s="449"/>
      <c r="D76" s="102"/>
      <c r="E76" s="450"/>
      <c r="F76" s="102"/>
      <c r="G76" s="102"/>
      <c r="H76" s="102"/>
      <c r="I76" s="102"/>
      <c r="J76" s="102"/>
      <c r="K76" s="451"/>
      <c r="L76" s="451"/>
      <c r="M76" s="451"/>
      <c r="N76" s="102"/>
      <c r="O76" s="102"/>
      <c r="P76" s="102"/>
      <c r="Q76" s="387"/>
      <c r="R76" s="452"/>
    </row>
    <row r="77" customFormat="false" ht="12.75" hidden="false" customHeight="false" outlineLevel="0" collapsed="false">
      <c r="A77" s="102"/>
      <c r="B77" s="448"/>
      <c r="C77" s="449"/>
      <c r="D77" s="102"/>
      <c r="E77" s="450"/>
      <c r="F77" s="102"/>
      <c r="G77" s="102"/>
      <c r="H77" s="102"/>
      <c r="I77" s="102"/>
      <c r="J77" s="102"/>
      <c r="K77" s="451"/>
      <c r="L77" s="451"/>
      <c r="M77" s="451"/>
      <c r="N77" s="102"/>
      <c r="O77" s="102"/>
      <c r="P77" s="102"/>
      <c r="Q77" s="387"/>
      <c r="R77" s="452"/>
    </row>
    <row r="78" customFormat="false" ht="12.75" hidden="false" customHeight="false" outlineLevel="0" collapsed="false">
      <c r="A78" s="102"/>
      <c r="B78" s="448"/>
      <c r="C78" s="449"/>
      <c r="D78" s="102"/>
      <c r="E78" s="450"/>
      <c r="F78" s="102"/>
      <c r="G78" s="102"/>
      <c r="H78" s="102"/>
      <c r="I78" s="102"/>
      <c r="J78" s="102"/>
      <c r="K78" s="451"/>
      <c r="L78" s="451"/>
      <c r="M78" s="451"/>
      <c r="N78" s="102"/>
      <c r="O78" s="102"/>
      <c r="P78" s="102"/>
      <c r="Q78" s="387"/>
      <c r="R78" s="452"/>
    </row>
    <row r="80" customFormat="false" ht="12.75" hidden="false" customHeight="false" outlineLevel="0" collapsed="false">
      <c r="A80" s="442" t="str">
        <f aca="true">CELL("filename")</f>
        <v>'file:///mnt/12tb/@roms/datasets/enron/EDRM Enron Email Data Set v2 XML/filtered-attachments/xls/Ice_Dri1.xls'#$Comm fee exp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1998-07-30T19:41:01Z</dcterms:created>
  <dc:creator>awu2</dc:creator>
  <dc:description/>
  <dc:language>en-US</dc:language>
  <cp:lastModifiedBy>vpe</cp:lastModifiedBy>
  <cp:lastPrinted>2000-12-08T16:08:58Z</cp:lastPrinted>
  <cp:revision>0</cp:revision>
  <dc:subject/>
  <dc:title/>
</cp:coreProperties>
</file>