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IT - .40" sheetId="1" state="visible" r:id="rId3"/>
    <sheet name="NI - .40 &amp; 18%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'IBIT - .40'!$A$1:$R$88</definedName>
    <definedName function="false" hidden="false" localSheetId="1" name="_xlnm.Print_Area" vbProcedure="false">'NI - .40 &amp; 18%'!$A$1:$L$69</definedName>
    <definedName function="false" hidden="false" name="allheads" vbProcedure="false">'[6]'!$BG$72</definedName>
    <definedName function="false" hidden="false" name="CAPITAL" vbProcedure="false">'[6]'!$BG$72</definedName>
    <definedName function="false" hidden="false" name="CAPT" vbProcedure="false">'[6]'!$A$1:$Z$69</definedName>
    <definedName function="false" hidden="false" name="Cash" vbProcedure="false">'[6]'!$A$122:$AT$123</definedName>
    <definedName function="false" hidden="false" name="CASH_DET" vbProcedure="false">'[6]'!$A$122:$AL$122</definedName>
    <definedName function="false" hidden="false" name="CASH_FORM" vbProcedure="false">'[6]'!$A$71:$AC$152</definedName>
    <definedName function="false" hidden="false" name="CASH_ORIG" vbProcedure="false">'[6]'!$A$110:$AM$204</definedName>
    <definedName function="false" hidden="false" name="CASH_PLAN" vbProcedure="false">'[6]'!$A$114:$AE$206</definedName>
    <definedName function="false" hidden="false" name="CASH_VAR" vbProcedure="false">'[6]'!$AN$122:$BP$122</definedName>
    <definedName function="false" hidden="false" name="CASH_YTD" vbProcedure="false">'[6]'!$A$114:$AC$206</definedName>
    <definedName function="false" hidden="false" name="causey_heads" vbProcedure="false">'[6]'!$A$11:$U$25</definedName>
    <definedName function="false" hidden="false" name="COMM_COS" vbProcedure="false">'[4]'!$A$1:$O$46</definedName>
    <definedName function="false" hidden="false" name="COMPANY_SUMMARY_TITLE_LOOK" vbProcedure="false">'[6]'!$M$3:$N$9</definedName>
    <definedName function="false" hidden="false" name="CORP_COST_DETAIL" vbProcedure="false">'[6]'!$A$1:$AI$93</definedName>
    <definedName function="false" hidden="false" name="CORP_FIT" vbProcedure="false">'[6]'!$BG$72</definedName>
    <definedName function="false" hidden="false" name="CORP_IBIT" vbProcedure="false">'[6]'!$BG$72</definedName>
    <definedName function="false" hidden="false" name="CORP_INT" vbProcedure="false">'[6]'!$BG$72</definedName>
    <definedName function="false" hidden="false" name="Date_Copy1" vbProcedure="false">'[6]'!$D$1:$BA$3</definedName>
    <definedName function="false" hidden="false" name="Date_Copy2" vbProcedure="false">'[6]'!$A$71:$BA$73</definedName>
    <definedName function="false" hidden="false" name="Deferred_Cash_Flow" vbProcedure="false">'[6]'!$A$1:$AH$54</definedName>
    <definedName function="false" hidden="false" name="ENRON" vbProcedure="false">'[1]'!$A$1:$W$90</definedName>
    <definedName function="false" hidden="false" name="file_date_name" vbProcedure="false">'[6]'!$T$1:$AB$3</definedName>
    <definedName function="false" hidden="false" name="FORMAT" vbProcedure="false">'[6]'!$A$1:$AC$151</definedName>
    <definedName function="false" hidden="false" name="INCOME" vbProcedure="false">'[2]'!$A$1:$AC$69</definedName>
    <definedName function="false" hidden="false" name="INC_DET" vbProcedure="false">'[6]'!$BG$72</definedName>
    <definedName function="false" hidden="false" name="INC_FORM" vbProcedure="false">'[6]'!$A$1:$AC$69</definedName>
    <definedName function="false" hidden="false" name="INC_ORIG" vbProcedure="false">'[6]'!$A$1:$AM$108</definedName>
    <definedName function="false" hidden="false" name="INC_PLAN" vbProcedure="false">'[6]'!$A$1:$AN$114</definedName>
    <definedName function="false" hidden="false" name="INC_VAR" vbProcedure="false">'[6]'!$BG$72</definedName>
    <definedName function="false" hidden="false" name="INC_YTD" vbProcedure="false">'[6]'!$A$1:$AD$111</definedName>
    <definedName function="false" hidden="false" name="Ind_Co_Variance_Range" vbProcedure="false">'[6]'!$D$7:$AB$69,'[6]'!$D$77:$AB$151,'[6]'!$AH$7:$AP$69,'[6]'!$AH$77:$AP$151,'[6]'!$AU$7:$BA$69,'[6]'!$AU$77:$BA$151</definedName>
    <definedName function="false" hidden="false" name="OBLIGATIONS" vbProcedure="false">'[6]'!$A$1:$AL$73</definedName>
    <definedName function="false" hidden="false" name="QTR" vbProcedure="false">'[1]'!$A$1:$W$90</definedName>
    <definedName function="false" hidden="false" name="RPTER1" vbProcedure="false">'[6]'!$A$1:$P$55</definedName>
    <definedName function="false" hidden="false" name="rpter2" vbProcedure="false">'[6]'!$A$1:$P$55</definedName>
    <definedName function="false" hidden="false" name="SUPPORT" vbProcedure="false">'[1]'!$A$93:$W$208</definedName>
    <definedName function="false" hidden="false" name="TOP" vbProcedure="false">'[6]'!$A$1:$Z$7</definedName>
    <definedName function="false" hidden="false" name="VARIANCE_RANGE" vbProcedure="false">'[6]'!$D$7,'[6]'!$D$7:$Z$70,'[6]'!$D$77:$Z$153</definedName>
    <definedName function="false" hidden="false" name="Var_Copy_Range" vbProcedure="false">'[6]'!$D$1:$Z$5</definedName>
    <definedName function="false" hidden="false" name="WORK_CAP" vbProcedure="false">'[6]'!$A$1:$AI$62</definedName>
    <definedName function="false" hidden="false" name="xxx" vbProcedure="false">'[6]'!$A$1:$P$55</definedName>
    <definedName function="false" hidden="false" name="\A" vbProcedure="false">'[6]'!$C$224</definedName>
    <definedName function="false" hidden="false" name="\P" vbProcedure="false">'[6]'!$BG$72</definedName>
    <definedName function="false" hidden="false" name="_1" vbProcedure="false">'[6]'!$A$1:$Z$42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CHECK" vbProcedure="false">#REF!</definedName>
    <definedName function="false" hidden="false" localSheetId="0" name="ENRON" vbProcedure="false">'[6]'!$A$1:$W$90</definedName>
    <definedName function="false" hidden="false" localSheetId="0" name="INCOME" vbProcedure="false">'[6]'!$A$1:$AC$69</definedName>
    <definedName function="false" hidden="false" localSheetId="0" name="QTR" vbProcedure="false">'[6]'!$A$1:$W$90</definedName>
    <definedName function="false" hidden="false" localSheetId="0" name="SUPPORT" vbProcedure="false">'[6]'!$A$93:$W$208</definedName>
    <definedName function="false" hidden="false" localSheetId="1" name="CAPT" vbProcedure="false">'[6]'!$A$1:$Z$69</definedName>
    <definedName function="false" hidden="false" localSheetId="1" name="Cash" vbProcedure="false">'[6]'!$A$122:$AT$123</definedName>
    <definedName function="false" hidden="false" localSheetId="1" name="CASH_DET" vbProcedure="false">'[6]'!$A$122:$AL$122</definedName>
    <definedName function="false" hidden="false" localSheetId="1" name="CASH_FORM" vbProcedure="false">'[6]'!$A$71:$AC$152</definedName>
    <definedName function="false" hidden="false" localSheetId="1" name="CASH_ORIG" vbProcedure="false">'[6]'!$A$110:$AM$204</definedName>
    <definedName function="false" hidden="false" localSheetId="1" name="CASH_PLAN" vbProcedure="false">'[6]'!$A$114:$AE$206</definedName>
    <definedName function="false" hidden="false" localSheetId="1" name="CASH_VAR" vbProcedure="false">'[6]'!$AN$122:$BP$122</definedName>
    <definedName function="false" hidden="false" localSheetId="1" name="CASH_YTD" vbProcedure="false">'[6]'!$A$114:$AC$206</definedName>
    <definedName function="false" hidden="false" localSheetId="1" name="causey_heads" vbProcedure="false">'[6]'!$A$11:$U$25</definedName>
    <definedName function="false" hidden="false" localSheetId="1" name="CHECK" vbProcedure="false">#REF!</definedName>
    <definedName function="false" hidden="false" localSheetId="1" name="Deferred_Cash_Flow" vbProcedure="false">'[6]'!$A$1:$AH$54</definedName>
    <definedName function="false" hidden="false" localSheetId="1" name="ENRON" vbProcedure="false">'[6]'!$A$1:$W$90</definedName>
    <definedName function="false" hidden="false" localSheetId="1" name="FORMAT" vbProcedure="false">'[6]'!$A$1:$AC$151</definedName>
    <definedName function="false" hidden="false" localSheetId="1" name="INCOME" vbProcedure="false">'NI - .40 &amp; 18%'!$A$1:$A$46</definedName>
    <definedName function="false" hidden="false" localSheetId="1" name="INC_FORM" vbProcedure="false">'[6]'!$A$1:$AC$69</definedName>
    <definedName function="false" hidden="false" localSheetId="1" name="INC_ORIG" vbProcedure="false">'[6]'!$A$1:$AM$108</definedName>
    <definedName function="false" hidden="false" localSheetId="1" name="INC_PLAN" vbProcedure="false">'[6]'!$A$1:$AN$114</definedName>
    <definedName function="false" hidden="false" localSheetId="1" name="INC_YTD" vbProcedure="false">'[6]'!$A$1:$AD$111</definedName>
    <definedName function="false" hidden="false" localSheetId="1" name="OBLIGATIONS" vbProcedure="false">'[6]'!$A$1:$AL$73</definedName>
    <definedName function="false" hidden="false" localSheetId="1" name="QTR" vbProcedure="false">'[6]'!$A$1:$W$90</definedName>
    <definedName function="false" hidden="false" localSheetId="1" name="SUPPORT" vbProcedure="false">'[6]'!$A$93:$W$208</definedName>
    <definedName function="false" hidden="false" localSheetId="1" name="TOP" vbProcedure="false">'[6]'!$A$1:$Z$7</definedName>
    <definedName function="false" hidden="false" localSheetId="1" name="WORK_CAP" vbProcedure="false">'[6]'!$A$1:$AI$62</definedName>
    <definedName function="false" hidden="false" localSheetId="1" name="\A" vbProcedure="false">'[6]'!$C$224</definedName>
    <definedName function="false" hidden="false" localSheetId="1" name="_1" vbProcedure="false">'[6]'!$A$1:$Z$42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<sst xmlns="http://schemas.openxmlformats.org/spreadsheetml/2006/main" count="139" uniqueCount="117">
  <si>
    <t xml:space="preserve">ENRON</t>
  </si>
  <si>
    <t xml:space="preserve">EARNINGS RELEASE - EXTERNAL FORMAT</t>
  </si>
  <si>
    <t xml:space="preserve">(Millions of Dollars, except as noted)</t>
  </si>
  <si>
    <t xml:space="preserve">FIRST QUARTER</t>
  </si>
  <si>
    <t xml:space="preserve">2000</t>
  </si>
  <si>
    <t xml:space="preserve">March 30</t>
  </si>
  <si>
    <t xml:space="preserve">Additional</t>
  </si>
  <si>
    <t xml:space="preserve">Revised</t>
  </si>
  <si>
    <t xml:space="preserve">1999</t>
  </si>
  <si>
    <t xml:space="preserve">00 vs 99</t>
  </si>
  <si>
    <t xml:space="preserve">Plan</t>
  </si>
  <si>
    <t xml:space="preserve">Update</t>
  </si>
  <si>
    <t xml:space="preserve">Forecast</t>
  </si>
  <si>
    <t xml:space="preserve">Earnings</t>
  </si>
  <si>
    <t xml:space="preserve">Actual</t>
  </si>
  <si>
    <t xml:space="preserve">Growth</t>
  </si>
  <si>
    <t xml:space="preserve">Transmission &amp; Distribution</t>
  </si>
  <si>
    <t xml:space="preserve">     Enron Gas Pipeline Group</t>
  </si>
  <si>
    <t xml:space="preserve">     Portland General</t>
  </si>
  <si>
    <t xml:space="preserve">Total Transmission &amp; Distribution</t>
  </si>
  <si>
    <t xml:space="preserve">Wholesale Energy Operations &amp; Services</t>
  </si>
  <si>
    <t xml:space="preserve">     North America</t>
  </si>
  <si>
    <t xml:space="preserve">     Europe</t>
  </si>
  <si>
    <t xml:space="preserve">         Prepays</t>
  </si>
  <si>
    <t xml:space="preserve">     International Regions</t>
  </si>
  <si>
    <t xml:space="preserve">        South America</t>
  </si>
  <si>
    <t xml:space="preserve">        India</t>
  </si>
  <si>
    <t xml:space="preserve">        CALME</t>
  </si>
  <si>
    <t xml:space="preserve">        APACHI</t>
  </si>
  <si>
    <t xml:space="preserve">        Engineering &amp; Construction</t>
  </si>
  <si>
    <t xml:space="preserve">        Other</t>
  </si>
  <si>
    <t xml:space="preserve">     Enron Global Finance</t>
  </si>
  <si>
    <t xml:space="preserve">     Enron Global E&amp;P</t>
  </si>
  <si>
    <t xml:space="preserve">     Enron Broadband Services</t>
  </si>
  <si>
    <t xml:space="preserve">     Reclass to EES</t>
  </si>
  <si>
    <t xml:space="preserve">     Reclass to\from Corp &amp; Other</t>
  </si>
  <si>
    <t xml:space="preserve">Total Wholesale Energy Ops. &amp; Services</t>
  </si>
  <si>
    <t xml:space="preserve">Enron Energy Services </t>
  </si>
  <si>
    <t xml:space="preserve">     Minority Interest in EES</t>
  </si>
  <si>
    <t xml:space="preserve">     Reclass from Wholesale</t>
  </si>
  <si>
    <t xml:space="preserve">Enron Energy Services , net</t>
  </si>
  <si>
    <t xml:space="preserve">Enron Broadband Services</t>
  </si>
  <si>
    <t xml:space="preserve">Exploration &amp; Production</t>
  </si>
  <si>
    <t xml:space="preserve">     EOG</t>
  </si>
  <si>
    <t xml:space="preserve">     Gas and Oil Hedge </t>
  </si>
  <si>
    <t xml:space="preserve">Corporate and Other</t>
  </si>
  <si>
    <t xml:space="preserve">     Azurix</t>
  </si>
  <si>
    <t xml:space="preserve">     Enron Renewable Energy Corp (EREC)</t>
  </si>
  <si>
    <t xml:space="preserve">       Minority Interest in EREC</t>
  </si>
  <si>
    <t xml:space="preserve">     Clean Fuels</t>
  </si>
  <si>
    <t xml:space="preserve">     EEDC</t>
  </si>
  <si>
    <t xml:space="preserve">     Corporate &amp; Other Expenses</t>
  </si>
  <si>
    <t xml:space="preserve">     Amortization of prior period costs</t>
  </si>
  <si>
    <t xml:space="preserve">     RESCO</t>
  </si>
  <si>
    <t xml:space="preserve">     Structured Transactions</t>
  </si>
  <si>
    <t xml:space="preserve">     Reclass from\to Wholesale</t>
  </si>
  <si>
    <t xml:space="preserve">Total Corporate &amp; Other</t>
  </si>
  <si>
    <t xml:space="preserve">Overview</t>
  </si>
  <si>
    <t xml:space="preserve">INCOME BEFORE INT., M.I. &amp; INC. TAXES</t>
  </si>
  <si>
    <t xml:space="preserve">     Interest Expense, Net</t>
  </si>
  <si>
    <t xml:space="preserve">     Dividends on Preferred Stock of Subsidiaries</t>
  </si>
  <si>
    <t xml:space="preserve">     Minority Interest </t>
  </si>
  <si>
    <t xml:space="preserve">PRE-TAX INCOME</t>
  </si>
  <si>
    <t xml:space="preserve">     Income Tax Expense</t>
  </si>
  <si>
    <t xml:space="preserve">NET INCOME - RECURRING</t>
  </si>
  <si>
    <t xml:space="preserve">Whitewing Dividends</t>
  </si>
  <si>
    <t xml:space="preserve">NET INCOME</t>
  </si>
  <si>
    <t xml:space="preserve">NON-RECURRING</t>
  </si>
  <si>
    <t xml:space="preserve">TOTAL NET INCOME</t>
  </si>
  <si>
    <t xml:space="preserve">DILUTED EPS</t>
  </si>
  <si>
    <t xml:space="preserve">   Recurring</t>
  </si>
  <si>
    <t xml:space="preserve">   Non-recurring</t>
  </si>
  <si>
    <t xml:space="preserve">TOTAL DILUTED EPS</t>
  </si>
  <si>
    <t xml:space="preserve">Avg shares outstanding  - Diluted</t>
  </si>
  <si>
    <t xml:space="preserve">Effective Tax Rate - Recurring Earnings</t>
  </si>
  <si>
    <t xml:space="preserve">Pre-Tax</t>
  </si>
  <si>
    <t xml:space="preserve">Net</t>
  </si>
  <si>
    <t xml:space="preserve">Tax</t>
  </si>
  <si>
    <t xml:space="preserve">Income</t>
  </si>
  <si>
    <t xml:space="preserve">Taxes</t>
  </si>
  <si>
    <t xml:space="preserve">Rate</t>
  </si>
  <si>
    <t xml:space="preserve">Additional earnings</t>
  </si>
  <si>
    <t xml:space="preserve">Tax adjustment</t>
  </si>
  <si>
    <t xml:space="preserve">NET INCOME - INTERNAL FORMAT</t>
  </si>
  <si>
    <t xml:space="preserve">(In Millions, except as noted)</t>
  </si>
  <si>
    <t xml:space="preserve"> </t>
  </si>
  <si>
    <t xml:space="preserve">North America</t>
  </si>
  <si>
    <t xml:space="preserve">Europe</t>
  </si>
  <si>
    <t xml:space="preserve">International Regions</t>
  </si>
  <si>
    <t xml:space="preserve">   South America</t>
  </si>
  <si>
    <t xml:space="preserve">   India</t>
  </si>
  <si>
    <t xml:space="preserve">  CALME</t>
  </si>
  <si>
    <t xml:space="preserve">  APACHI</t>
  </si>
  <si>
    <t xml:space="preserve">  Engineering &amp; Construction</t>
  </si>
  <si>
    <t xml:space="preserve">  Other</t>
  </si>
  <si>
    <t xml:space="preserve">Subtotal</t>
  </si>
  <si>
    <t xml:space="preserve">Enron Gas Pipeline Group </t>
  </si>
  <si>
    <t xml:space="preserve">    Clean Fuels</t>
  </si>
  <si>
    <t xml:space="preserve">Portland General Group </t>
  </si>
  <si>
    <t xml:space="preserve">    Minority Interest in EES</t>
  </si>
  <si>
    <t xml:space="preserve">Enron Global E&amp;P</t>
  </si>
  <si>
    <t xml:space="preserve">Azurix</t>
  </si>
  <si>
    <t xml:space="preserve">Enron Renewable Energy Corp</t>
  </si>
  <si>
    <t xml:space="preserve">    Minority Interest in EREC</t>
  </si>
  <si>
    <t xml:space="preserve">Enron Global Finance</t>
  </si>
  <si>
    <t xml:space="preserve">Enron Economic Development Corp.</t>
  </si>
  <si>
    <t xml:space="preserve">Corporate and Other </t>
  </si>
  <si>
    <t xml:space="preserve">    Resco</t>
  </si>
  <si>
    <t xml:space="preserve">   Structured Transactions</t>
  </si>
  <si>
    <t xml:space="preserve">   Interest and Other Financing Costs</t>
  </si>
  <si>
    <t xml:space="preserve">OVERVIEW, net of taxes @ 37%</t>
  </si>
  <si>
    <t xml:space="preserve">Recurring Net Income</t>
  </si>
  <si>
    <t xml:space="preserve">Whitewing Preferred Dividends</t>
  </si>
  <si>
    <t xml:space="preserve">Recurring Net Income </t>
  </si>
  <si>
    <t xml:space="preserve">NON-RECURRING Net Income</t>
  </si>
  <si>
    <t xml:space="preserve">       Total Recurring </t>
  </si>
  <si>
    <t xml:space="preserve">       Non-recurring</t>
  </si>
</sst>
</file>

<file path=xl/styles.xml><?xml version="1.0" encoding="utf-8"?>
<styleSheet xmlns="http://schemas.openxmlformats.org/spreadsheetml/2006/main">
  <numFmts count="106">
    <numFmt numFmtId="164" formatCode="[$-409]#,##0_);\(#,##0\)"/>
    <numFmt numFmtId="165" formatCode="&quot;$        &quot;#,###.00_);&quot;$        (&quot;#,###.00\);&quot;$                -&quot;"/>
    <numFmt numFmtId="166" formatCode="#,###.000_);\(#,##0.000\);&quot; - &quot;_ "/>
    <numFmt numFmtId="167" formatCode="#,##0.0____\);\(#,##0.0\);___ &quot;-  &quot;"/>
    <numFmt numFmtId="168" formatCode="0.0_;;;"/>
    <numFmt numFmtId="169" formatCode="#,##0.0________\);\(#,##0.0\);_______ &quot;-  &quot;"/>
    <numFmt numFmtId="170" formatCode="#,###.0_);\(#,##0.0\);&quot; - &quot;_ "/>
    <numFmt numFmtId="171" formatCode="#,##0.0_____);\(#,##0.0\);____&quot; -  &quot;"/>
    <numFmt numFmtId="172" formatCode="[$-409]#,##0_);[RED]\(#,##0\)"/>
    <numFmt numFmtId="173" formatCode="\$#,##0_);[RED]&quot;($&quot;#,##0\)"/>
    <numFmt numFmtId="174" formatCode="_-\$* #,##0.00_-;&quot;-$&quot;* #,##0.00_-;_-\$* \-??_-;_-@_-"/>
    <numFmt numFmtId="175" formatCode="#,###.000000_);\(#,##0.000000\);&quot; - &quot;_ "/>
    <numFmt numFmtId="176" formatCode="[$-409]General"/>
    <numFmt numFmtId="177" formatCode="\$#,##0.00;&quot;-$&quot;#,##0.00"/>
    <numFmt numFmtId="178" formatCode="&quot;$    &quot;#,##0_);&quot;$    (&quot;#,##0\);&quot;$         -&quot;"/>
    <numFmt numFmtId="179" formatCode="&quot;$   &quot;#,##0_);[RED]&quot;$   (&quot;#,##0\);&quot;$         -&quot;"/>
    <numFmt numFmtId="180" formatCode="#,##0___);\(#,##0\)_;&quot; -&quot;__&quot;  &quot;"/>
    <numFmt numFmtId="181" formatCode="0.0%\);\(0.0\)%;&quot; -&quot;"/>
    <numFmt numFmtId="182" formatCode="_(\$* #,##0.0_);_(\$* \(#,##0.0\);_(\$* \-??_);_(@_)"/>
    <numFmt numFmtId="183" formatCode="0.0_%;\(0.0\)%;&quot; -   &quot;"/>
    <numFmt numFmtId="184" formatCode="&quot;$         &quot;#,###.00_);&quot;$       (&quot;#,###.00\);&quot;$                -&quot;"/>
    <numFmt numFmtId="185" formatCode="#,###_);\(#,##0\);&quot; - &quot;_ "/>
    <numFmt numFmtId="186" formatCode="#,##0___);\(#,##0\);___-&quot;  &quot;"/>
    <numFmt numFmtId="187" formatCode="0.000_;;;"/>
    <numFmt numFmtId="188" formatCode="#,##0.0_________);\(#,##0.0\);________&quot; -  &quot;"/>
    <numFmt numFmtId="189" formatCode="0.00_;;;"/>
    <numFmt numFmtId="190" formatCode="#,##0.0________\);\(#,##0.0\);________&quot; -  &quot;"/>
    <numFmt numFmtId="191" formatCode="[$-409]#,##0.00_);[RED]\(#,##0.00\)"/>
    <numFmt numFmtId="192" formatCode="\$#,##0.00_);[RED]&quot;($&quot;#,##0.00\)"/>
    <numFmt numFmtId="193" formatCode="#,###.0000_);\(#,##0.0000\);&quot; - &quot;_ "/>
    <numFmt numFmtId="194" formatCode="0.0%_;\(0\.0\)%;&quot; -   &quot;"/>
    <numFmt numFmtId="195" formatCode="#,##0___);\(#,##0\)___;&quot; -&quot;__&quot;  &quot;"/>
    <numFmt numFmtId="196" formatCode="#,##0.0_);[RED]\(#,##0.0\)"/>
    <numFmt numFmtId="197" formatCode="hh:mm:ss\ AM/PM_)"/>
    <numFmt numFmtId="198" formatCode="#,###___);\(#,##0\);&quot; - &quot;__"/>
    <numFmt numFmtId="199" formatCode="_-\$* #,##0_-;&quot;-$&quot;* #,##0_-;_-\$* \-_-;_-@_-"/>
    <numFmt numFmtId="200" formatCode="_(* #,##0_);_(* \(#,##0\);_(* \-_);_(@_)"/>
    <numFmt numFmtId="201" formatCode="_-* #,##0_-;\-* #,##0_-;_-* \-_-;_-@_-"/>
    <numFmt numFmtId="202" formatCode="#,##0___);\(#,##0\);&quot; -&quot;__&quot;  &quot;"/>
    <numFmt numFmtId="203" formatCode="#,###.00000_);\(#,##0.00000\);&quot; - &quot;_ "/>
    <numFmt numFmtId="204" formatCode="0.0%_);\(0.0\)%;&quot; -&quot;"/>
    <numFmt numFmtId="205" formatCode="#,##0_________);\(#,##0\);_________-&quot;  &quot;"/>
    <numFmt numFmtId="206" formatCode="#,##0__\);\(#,##0\);&quot; - &quot;__"/>
    <numFmt numFmtId="207" formatCode="#,##0.0___);\(#,##0.0\);___ &quot; -&quot;"/>
    <numFmt numFmtId="208" formatCode="\$#,##0;[RED]&quot;-$&quot;#,##0"/>
    <numFmt numFmtId="209" formatCode="\$#,##0.0_);[RED]&quot;($&quot;#,##0.0\)"/>
    <numFmt numFmtId="210" formatCode="#,##0.0000_);\(#,##0.0000\);_ &quot;-  &quot;"/>
    <numFmt numFmtId="211" formatCode="#,##0___);\(#,##0\);&quot; - &quot;__"/>
    <numFmt numFmtId="212" formatCode="00000"/>
    <numFmt numFmtId="213" formatCode="#,##0.00___);\(#,##0.00\);___ &quot; -&quot;"/>
    <numFmt numFmtId="214" formatCode="#,##0.00000___;;;"/>
    <numFmt numFmtId="215" formatCode="0.000"/>
    <numFmt numFmtId="216" formatCode="_(* #,##0.00_);_(* \(#,##0.00\);_(* \-??_);_(@_)"/>
    <numFmt numFmtId="217" formatCode="_-* #,##0.00_-;\-* #,##0.00_-;_-* \-??_-;_-@_-"/>
    <numFmt numFmtId="218" formatCode="[$-409]#,##0.00"/>
    <numFmt numFmtId="219" formatCode="&quot;$  &quot;#,##0.0_);[RED]&quot;($  &quot;#,##0.0\)"/>
    <numFmt numFmtId="220" formatCode="_(\$* #,##0_);_(\$* \(#,##0\);_(\$* \-_);_(@_)"/>
    <numFmt numFmtId="221" formatCode="&quot;$   &quot;#,##0.00_);&quot;$    (&quot;#,##0.00\);&quot;$          -&quot;"/>
    <numFmt numFmtId="222" formatCode="0.0%&quot; )&quot;"/>
    <numFmt numFmtId="223" formatCode="#,##0.0000_);[RED]\(#,##0.0000\)"/>
    <numFmt numFmtId="224" formatCode="#,##0_);\(#,##0\);\ "/>
    <numFmt numFmtId="225" formatCode="#,###.00_);\(#,##0.00\);&quot; - &quot;_ "/>
    <numFmt numFmtId="226" formatCode="\$#,##0;&quot;-$&quot;#,##0"/>
    <numFmt numFmtId="227" formatCode="#,##0_____);\(#,##0\);_____-&quot;  &quot;"/>
    <numFmt numFmtId="228" formatCode="\£#,##0;[RED]&quot;-£&quot;#,##0"/>
    <numFmt numFmtId="229" formatCode="_-\£* #,##0_-;&quot;-£&quot;* #,##0_-;_-\£* \-_-;_-@_-"/>
    <numFmt numFmtId="230" formatCode="#,##0.0___;;;"/>
    <numFmt numFmtId="231" formatCode="_(* #,##0.0_);_(* \(#,##0.0\);_(* \-_);_(@_)"/>
    <numFmt numFmtId="232" formatCode="#,##0.0000___;;;"/>
    <numFmt numFmtId="233" formatCode="#,##0_);[RED]\(#,##0\);\-"/>
    <numFmt numFmtId="234" formatCode="#,##0.0_);[RED]\(#,##0.0\);\-"/>
    <numFmt numFmtId="235" formatCode="#,##0.00__\);\(#,##0.00\);__&quot;  -&quot;"/>
    <numFmt numFmtId="236" formatCode="#,##0.0_);\(#,##0.0\);_ &quot; -&quot;"/>
    <numFmt numFmtId="237" formatCode="_(\$* #,##0_);_(\$* \(#,##0\);_(\$* \-??_);_(@_)"/>
    <numFmt numFmtId="238" formatCode="_(\$* #,##0.00_);_(\$* \(#,##0.00\);_(\$* \-??_);_(@_)"/>
    <numFmt numFmtId="239" formatCode="#,##0.0_);\(#,##0.0\)"/>
    <numFmt numFmtId="240" formatCode="0.0%\ ;\(0.0\)%\ ;&quot;-   &quot;"/>
    <numFmt numFmtId="241" formatCode="\$#,##0.00;[RED]&quot;-$&quot;#,##0.00"/>
    <numFmt numFmtId="242" formatCode="#,##0.00000_);\(#,##0.00000\);&quot; -  &quot;"/>
    <numFmt numFmtId="243" formatCode="\£#,##0.00;[RED]&quot;-£&quot;#,##0.00"/>
    <numFmt numFmtId="244" formatCode="_-\£* #,##0.00_-;&quot;-£&quot;* #,##0.00_-;_-\£* \-??_-;_-@_-"/>
    <numFmt numFmtId="245" formatCode="#,##0.000_);\(#,##0.000\)"/>
    <numFmt numFmtId="246" formatCode="#,##0.0000_);\(#,##0.0000_)"/>
    <numFmt numFmtId="247" formatCode="&quot;$  &quot;#,##0_);[RED]&quot;($  &quot;#,##0\)"/>
    <numFmt numFmtId="248" formatCode="&quot;$   &quot;#,##0.00_);&quot;($   &quot;#,##0.00\);&quot;$          -&quot;"/>
    <numFmt numFmtId="249" formatCode="[$-409]0.00"/>
    <numFmt numFmtId="250" formatCode="#,###_);\(#,##0\);&quot; -&quot;_ "/>
    <numFmt numFmtId="251" formatCode="#,##0.0_________);\(#,##0.0\);&quot; -  &quot;"/>
    <numFmt numFmtId="252" formatCode="#,##0.00_);\(#,##0.00\);&quot; - &quot;"/>
    <numFmt numFmtId="253" formatCode="#,##0.00___;;;"/>
    <numFmt numFmtId="254" formatCode="[$-409]mm/dd/yy"/>
    <numFmt numFmtId="255" formatCode="#,##0.00__;;"/>
    <numFmt numFmtId="256" formatCode="0.00_)"/>
    <numFmt numFmtId="257" formatCode="[$-409]#,##0"/>
    <numFmt numFmtId="258" formatCode="_(* #,##0_);_(* \(#,##0\);_(* \-??_);_(@_)"/>
    <numFmt numFmtId="259" formatCode="#,##0_______);\(#,##0\);_______-&quot;  &quot;"/>
    <numFmt numFmtId="260" formatCode="_(* #,##0.00000_);_(* \(#,##0.00000\);_(* \-?_);_(@_)"/>
    <numFmt numFmtId="261" formatCode="[$-409]0.00%"/>
    <numFmt numFmtId="262" formatCode="[$-409]0%"/>
    <numFmt numFmtId="263" formatCode="_(* #,##0.0_);_(* \(#,##0.0\);_(* \-?_);_(@_)"/>
    <numFmt numFmtId="264" formatCode="_(* #,##0.0_);_(* \(#,##0.0\);_(* \-??_);_(@_)"/>
    <numFmt numFmtId="265" formatCode="0.0%"/>
    <numFmt numFmtId="266" formatCode="m/d/yy\ h:mm\ AM/PM"/>
    <numFmt numFmtId="267" formatCode="General"/>
    <numFmt numFmtId="268" formatCode="_(\$* #,##0.0_);_(\$* \(#,##0.0\);_(\$* \-?_);_(@_)"/>
    <numFmt numFmtId="269" formatCode="_(* #,##0.000000000_);_(* \(#,##0.000000000\);_(* \-?_);_(@_)"/>
  </numFmts>
  <fonts count="72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b val="true"/>
      <i val="true"/>
      <sz val="16"/>
      <name val="Arial"/>
      <family val="0"/>
    </font>
    <font>
      <sz val="8"/>
      <name val="Arial"/>
      <family val="0"/>
    </font>
    <font>
      <sz val="12"/>
      <name val="Arial"/>
      <family val="2"/>
    </font>
    <font>
      <sz val="8"/>
      <name val="SWISS"/>
      <family val="0"/>
    </font>
    <font>
      <sz val="12"/>
      <name val="Arial"/>
      <family val="0"/>
    </font>
    <font>
      <sz val="10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0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SWISS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color rgb="FF000000"/>
      <name val="MS Sans Serif"/>
      <family val="0"/>
    </font>
    <font>
      <sz val="8"/>
      <name val="Times New Roman"/>
      <family val="0"/>
    </font>
    <font>
      <sz val="10"/>
      <name val="TimesNewRomanPS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sz val="9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color rgb="FF0000FF"/>
      <name val="Arial"/>
      <family val="2"/>
    </font>
    <font>
      <b val="true"/>
      <sz val="8"/>
      <color rgb="FF0000FF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6"/>
      <color rgb="FF000000"/>
      <name val="Small Fonts"/>
      <family val="2"/>
    </font>
    <font>
      <sz val="16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6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5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6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5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3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3" fontId="5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3" fontId="5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3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3" fontId="5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5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5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6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5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26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3" fontId="5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38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5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5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5" fontId="5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5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5" fontId="5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6" fontId="6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6" fontId="6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3" fontId="6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7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5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5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6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5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9" fillId="0" borderId="0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3" fillId="0" borderId="0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9" fillId="0" borderId="6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58" fillId="0" borderId="0" xfId="7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58" fillId="0" borderId="0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" fillId="0" borderId="0" xfId="7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58" fillId="0" borderId="6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58" fillId="0" borderId="0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9" fillId="0" borderId="0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58" fillId="0" borderId="7" xfId="7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9" fillId="0" borderId="0" xfId="7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9" fillId="0" borderId="3" xfId="7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9" fillId="0" borderId="0" xfId="7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6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0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Corp_det" xfId="21"/>
    <cellStyle name="?? [0]_94???_tod ecm charges" xfId="22"/>
    <cellStyle name="?? [0]_94???_tod ecm charges_Corp_det" xfId="23"/>
    <cellStyle name="?? [0]_??" xfId="24"/>
    <cellStyle name="?? [0]_???" xfId="25"/>
    <cellStyle name="?? [0]_?????" xfId="26"/>
    <cellStyle name="?? [0]_?????_???" xfId="27"/>
    <cellStyle name="?? [0]_?????_???_Corp_det" xfId="28"/>
    <cellStyle name="?? [0]_?????_???_tod ecm charges" xfId="29"/>
    <cellStyle name="?? [0]_?????_???_tod ecm charges_Corp_det" xfId="30"/>
    <cellStyle name="?? [0]_?????_Corp_det" xfId="31"/>
    <cellStyle name="?? [0]_?????_tod ecm charges" xfId="32"/>
    <cellStyle name="?? [0]_?????_tod ecm charges_Corp_det" xfId="33"/>
    <cellStyle name="?? [0]_???_Corp_det" xfId="34"/>
    <cellStyle name="?? [0]_???_tod ecm charges" xfId="35"/>
    <cellStyle name="?? [0]_???_tod ecm charges_Corp_det" xfId="36"/>
    <cellStyle name="?? [0]_??_Corp_det" xfId="37"/>
    <cellStyle name="?? [0]_??_tod ecm charges" xfId="38"/>
    <cellStyle name="?? [0]_??_tod ecm charges_Corp_det" xfId="39"/>
    <cellStyle name="?? [0]_dimon" xfId="40"/>
    <cellStyle name="?? [0]_dimon_Corp_det" xfId="41"/>
    <cellStyle name="?? [0]_form" xfId="42"/>
    <cellStyle name="?? [0]_form_Corp_det" xfId="43"/>
    <cellStyle name="?? [0]_form_tod ecm charges" xfId="44"/>
    <cellStyle name="?? [0]_form_tod ecm charges_Corp_det" xfId="45"/>
    <cellStyle name="?? [0]_laroux" xfId="46"/>
    <cellStyle name="?? [0]_laroux_1" xfId="47"/>
    <cellStyle name="?? [0]_laroux_1_tod ecm charges" xfId="48"/>
    <cellStyle name="?? [0]_laroux_2" xfId="49"/>
    <cellStyle name="?? [0]_laroux_2_Corp_det" xfId="50"/>
    <cellStyle name="?? [0]_laroux_2_FORECAST" xfId="51"/>
    <cellStyle name="?? [0]_laroux_Corp_det" xfId="52"/>
    <cellStyle name="?? [0]_laroux_tod ecm charges" xfId="53"/>
    <cellStyle name="?? [0]_laroux_tod ecm charges_Corp_det" xfId="54"/>
    <cellStyle name="?? [0]_PERSONAL" xfId="55"/>
    <cellStyle name="?? [0]_PERSONAL_1" xfId="56"/>
    <cellStyle name="?? [0]_PERSONAL_1_tod ecm charges" xfId="57"/>
    <cellStyle name="?? [0]_PERSONAL_1_tod ecm charges_Corp_det" xfId="58"/>
    <cellStyle name="?? [0]_PERSONAL_2" xfId="59"/>
    <cellStyle name="?? [0]_PERSONAL_2_Corp_det" xfId="60"/>
    <cellStyle name="?? [0]_PERSONAL_2_tod ecm charges" xfId="61"/>
    <cellStyle name="?? [0]_PERSONAL_3" xfId="62"/>
    <cellStyle name="?? [0]_PERSONAL_3_Corp_det" xfId="63"/>
    <cellStyle name="?? [0]_PERSONAL_Corp_det" xfId="64"/>
    <cellStyle name="?? [0]_PERSONAL_tod ecm charges" xfId="65"/>
    <cellStyle name="?? [0]_PERSONAL_tod ecm charges_Corp_det" xfId="66"/>
    <cellStyle name="?? [0]_PERSONAL_tod ecm charges_FORECAST" xfId="67"/>
    <cellStyle name="?? [0]_Sheet2" xfId="68"/>
    <cellStyle name="?? [0]_Sheet2_Book2" xfId="69"/>
    <cellStyle name="?? [0]_Sheet2_Book2_FORECAST" xfId="70"/>
    <cellStyle name="?? [0]_Sheet2_Book2_RC_Variance_3QTR_EST_ACT" xfId="71"/>
    <cellStyle name="?? [0]_Sheet2_Corp_det" xfId="72"/>
    <cellStyle name="??_94???" xfId="73"/>
    <cellStyle name="??_94???_Corp_det" xfId="74"/>
    <cellStyle name="??_94???_tod ecm charges" xfId="75"/>
    <cellStyle name="??_94???_tod ecm charges_Corp_det" xfId="76"/>
    <cellStyle name="??_970120" xfId="77"/>
    <cellStyle name="??_97???" xfId="78"/>
    <cellStyle name="??_?.????" xfId="79"/>
    <cellStyle name="??_??" xfId="80"/>
    <cellStyle name="??_???" xfId="81"/>
    <cellStyle name="??_????" xfId="82"/>
    <cellStyle name="??_?????" xfId="83"/>
    <cellStyle name="??_?????_1" xfId="84"/>
    <cellStyle name="??_?????_2" xfId="85"/>
    <cellStyle name="??_?????_???" xfId="86"/>
    <cellStyle name="??_?????_???_Corp_det" xfId="87"/>
    <cellStyle name="??_?????_???_tod ecm charges" xfId="88"/>
    <cellStyle name="??_?????_???_tod ecm charges_1" xfId="89"/>
    <cellStyle name="??_?????_???_tod ecm charges_Corp_det" xfId="90"/>
    <cellStyle name="??_?????_Corp_det" xfId="91"/>
    <cellStyle name="??_?????_tod ecm charges" xfId="92"/>
    <cellStyle name="??_?????_tod ecm charges_1" xfId="93"/>
    <cellStyle name="??_?????_tod ecm charges_1_Corp_det" xfId="94"/>
    <cellStyle name="??_????_1" xfId="95"/>
    <cellStyle name="??_???_tod ecm charges" xfId="96"/>
    <cellStyle name="??_???_tod ecm charges_1" xfId="97"/>
    <cellStyle name="??_???_tod ecm charges_1_Corp_det" xfId="98"/>
    <cellStyle name="??_???_tod ecm charges_Corp_det" xfId="99"/>
    <cellStyle name="??_??_1" xfId="100"/>
    <cellStyle name="??_??_????" xfId="101"/>
    <cellStyle name="??_??_????_tod ecm charges" xfId="102"/>
    <cellStyle name="??_??_Corp_det" xfId="103"/>
    <cellStyle name="??_??_tod ecm charges" xfId="104"/>
    <cellStyle name="??_??_tod ecm charges_1" xfId="105"/>
    <cellStyle name="??_??_tod ecm charges_1_Corp_det" xfId="106"/>
    <cellStyle name="??_??_tod ecm charges_2" xfId="107"/>
    <cellStyle name="??_BEBU_GI" xfId="108"/>
    <cellStyle name="??_dimon" xfId="109"/>
    <cellStyle name="??_dimon_Corp_det" xfId="110"/>
    <cellStyle name="??_dimon_tod ecm charges" xfId="111"/>
    <cellStyle name="??_form" xfId="112"/>
    <cellStyle name="??_form_tod ecm charges" xfId="113"/>
    <cellStyle name="??_form_tod ecm charges_1" xfId="114"/>
    <cellStyle name="??_form_tod ecm charges_1_Corp_det" xfId="115"/>
    <cellStyle name="??_form_tod ecm charges_Corp_det" xfId="116"/>
    <cellStyle name="??_ga_PB" xfId="117"/>
    <cellStyle name="??_laroux" xfId="118"/>
    <cellStyle name="??_laroux_1" xfId="119"/>
    <cellStyle name="??_laroux_1_tod ecm charges" xfId="120"/>
    <cellStyle name="??_laroux_1_tod ecm charges_1" xfId="121"/>
    <cellStyle name="??_laroux_2" xfId="122"/>
    <cellStyle name="??_laroux_2_Corp_det" xfId="123"/>
    <cellStyle name="??_laroux_2_Corp_det_FORECAST" xfId="124"/>
    <cellStyle name="??_laroux_2_RC_Variance_3QTR_EST_ACT" xfId="125"/>
    <cellStyle name="??_laroux_2_tod ecm charges" xfId="126"/>
    <cellStyle name="??_laroux_3" xfId="127"/>
    <cellStyle name="??_laroux_4" xfId="128"/>
    <cellStyle name="??_laroux_5" xfId="129"/>
    <cellStyle name="??_laroux_6" xfId="130"/>
    <cellStyle name="??_laroux_7" xfId="131"/>
    <cellStyle name="??_laroux_8" xfId="132"/>
    <cellStyle name="??_laroux_Corp_det" xfId="133"/>
    <cellStyle name="??_laroux_tod ecm charges" xfId="134"/>
    <cellStyle name="??_laroux_tod ecm charges_1" xfId="135"/>
    <cellStyle name="??_laroux_tod ecm charges_Corp_det" xfId="136"/>
    <cellStyle name="??_PERSONAL" xfId="137"/>
    <cellStyle name="??_PERSONAL_1" xfId="138"/>
    <cellStyle name="??_PERSONAL_1_tod ecm charges" xfId="139"/>
    <cellStyle name="??_PERSONAL_1_tod ecm charges_1" xfId="140"/>
    <cellStyle name="??_PERSONAL_1_tod ecm charges_Corp_det" xfId="141"/>
    <cellStyle name="??_PERSONAL_2" xfId="142"/>
    <cellStyle name="??_PERSONAL_2_Corp_det" xfId="143"/>
    <cellStyle name="??_PERSONAL_2_tod ecm charges" xfId="144"/>
    <cellStyle name="??_PERSONAL_2_tod ecm charges_1" xfId="145"/>
    <cellStyle name="??_PERSONAL_3" xfId="146"/>
    <cellStyle name="??_PERSONAL_3_Corp_det" xfId="147"/>
    <cellStyle name="??_PERSONAL_3_tod ecm charges" xfId="148"/>
    <cellStyle name="??_PERSONAL_4" xfId="149"/>
    <cellStyle name="??_PERSONAL_Corp_det" xfId="150"/>
    <cellStyle name="??_PERSONAL_tod ecm charges" xfId="151"/>
    <cellStyle name="??_PERSONAL_tod ecm charges_1" xfId="152"/>
    <cellStyle name="??_PERSONAL_tod ecm charges_1_Corp_det" xfId="153"/>
    <cellStyle name="??_PERSONAL_tod ecm charges_1_FORECAST" xfId="154"/>
    <cellStyle name="??_Query11" xfId="155"/>
    <cellStyle name="??_Sheet1" xfId="156"/>
    <cellStyle name="??_Sheet1 (2)" xfId="157"/>
    <cellStyle name="??_Sheet2" xfId="158"/>
    <cellStyle name="??_Sheet2_Book2" xfId="159"/>
    <cellStyle name="??_Sheet2_Book3" xfId="160"/>
    <cellStyle name="??_Sheet2_Corp_det" xfId="161"/>
    <cellStyle name="??_Sheet2_RC_Variance_3QTR_EST_ACT" xfId="162"/>
    <cellStyle name="??_Sheet2_tod ecm charges" xfId="163"/>
    <cellStyle name="Comma [0]_12~3SO2" xfId="164"/>
    <cellStyle name="Comma [0]_1st Current Estimate" xfId="165"/>
    <cellStyle name="Comma [0]_29" xfId="166"/>
    <cellStyle name="Comma [0]_2nd qtr" xfId="167"/>
    <cellStyle name="Comma [0]_97TARGET" xfId="168"/>
    <cellStyle name="Comma [0]_97TRGT3" xfId="169"/>
    <cellStyle name="Comma [0]_A" xfId="170"/>
    <cellStyle name="Comma [0]_A_Corp_det" xfId="171"/>
    <cellStyle name="Comma [0]_A_dimon" xfId="172"/>
    <cellStyle name="Comma [0]_aa detail" xfId="173"/>
    <cellStyle name="Comma [0]_algasdefault" xfId="174"/>
    <cellStyle name="Comma [0]_Alternative1" xfId="175"/>
    <cellStyle name="Comma [0]_Alternative1_1" xfId="176"/>
    <cellStyle name="Comma [0]_App E" xfId="177"/>
    <cellStyle name="Comma [0]_Arapahoe" xfId="178"/>
    <cellStyle name="Comma [0]_Assumptions" xfId="179"/>
    <cellStyle name="Comma [0]_bahiadefault" xfId="180"/>
    <cellStyle name="Comma [0]_Book2" xfId="181"/>
    <cellStyle name="Comma [0]_Book3" xfId="182"/>
    <cellStyle name="Comma [0]_buckets" xfId="183"/>
    <cellStyle name="Comma [0]_Calculations" xfId="184"/>
    <cellStyle name="Comma [0]_Calculations (2)" xfId="185"/>
    <cellStyle name="Comma [0]_Calculations II" xfId="186"/>
    <cellStyle name="Comma [0]_Calculations III" xfId="187"/>
    <cellStyle name="Comma [0]_Calculations_1" xfId="188"/>
    <cellStyle name="Comma [0]_calendar" xfId="189"/>
    <cellStyle name="Comma [0]_CAPEX" xfId="190"/>
    <cellStyle name="Comma [0]_CAPEX94" xfId="191"/>
    <cellStyle name="Comma [0]_CCA" xfId="192"/>
    <cellStyle name="Comma [0]_CCA_Book2" xfId="193"/>
    <cellStyle name="Comma [0]_CCA_Book2_RC_Variance_3QTR_EST_ACT" xfId="194"/>
    <cellStyle name="Comma [0]_CCA_Book3" xfId="195"/>
    <cellStyle name="Comma [0]_CCA_Book3_FORECAST" xfId="196"/>
    <cellStyle name="Comma [0]_CCA_Corp_det" xfId="197"/>
    <cellStyle name="Comma [0]_CCA_dimon" xfId="198"/>
    <cellStyle name="Comma [0]_CCA_dimon_Book2" xfId="199"/>
    <cellStyle name="Comma [0]_CCA_dimon_Book2_FORECAST" xfId="200"/>
    <cellStyle name="Comma [0]_CCA_dimon_Book2_RC_Variance_3QTR_EST_ACT" xfId="201"/>
    <cellStyle name="Comma [0]_CCA_dimon_Book3" xfId="202"/>
    <cellStyle name="Comma [0]_CCA_dimon_Corp_det" xfId="203"/>
    <cellStyle name="Comma [0]_CCA_dimon_RC_Variance_3QTR_EST_ACT" xfId="204"/>
    <cellStyle name="Comma [0]_CCA_dimon_RC_Variance_3QTR_EST_ACT_forecast3" xfId="205"/>
    <cellStyle name="Comma [0]_CCA_RC_Variance_3QTR_EST_ACT" xfId="206"/>
    <cellStyle name="Comma [0]_CCOCPX" xfId="207"/>
    <cellStyle name="Comma [0]_Channel Table" xfId="208"/>
    <cellStyle name="Comma [0]_Charts" xfId="209"/>
    <cellStyle name="Comma [0]_Comm File" xfId="210"/>
    <cellStyle name="Comma [0]_Comm File_Book2" xfId="211"/>
    <cellStyle name="Comma [0]_Comm File_Book2_RC_Variance_3QTR_EST_ACT" xfId="212"/>
    <cellStyle name="Comma [0]_Comm File_Book3" xfId="213"/>
    <cellStyle name="Comma [0]_Comm File_Book3_FORECAST" xfId="214"/>
    <cellStyle name="Comma [0]_Comm File_Corp_det" xfId="215"/>
    <cellStyle name="Comma [0]_Comm File_dimon" xfId="216"/>
    <cellStyle name="Comma [0]_Comm File_dimon_Book2" xfId="217"/>
    <cellStyle name="Comma [0]_Comm File_dimon_Book2_FORECAST" xfId="218"/>
    <cellStyle name="Comma [0]_Comm File_dimon_Book2_RC_Variance_3QTR_EST_ACT" xfId="219"/>
    <cellStyle name="Comma [0]_Comm File_dimon_Book3" xfId="220"/>
    <cellStyle name="Comma [0]_Comm File_dimon_Corp_det" xfId="221"/>
    <cellStyle name="Comma [0]_Comm File_dimon_RC_Variance_3QTR_EST_ACT" xfId="222"/>
    <cellStyle name="Comma [0]_Comm File_dimon_RC_Variance_3QTR_EST_ACT_forecast3" xfId="223"/>
    <cellStyle name="Comma [0]_Comm File_RC_Variance_3QTR_EST_ACT" xfId="224"/>
    <cellStyle name="Comma [0]_coperdefault" xfId="225"/>
    <cellStyle name="Comma [0]_Corp_det" xfId="226"/>
    <cellStyle name="Comma [0]_Cur 5100" xfId="227"/>
    <cellStyle name="Comma [0]_DEFAULT" xfId="228"/>
    <cellStyle name="Comma [0]_dimon" xfId="229"/>
    <cellStyle name="Comma [0]_dimon_1" xfId="230"/>
    <cellStyle name="Comma [0]_dimon_Book3" xfId="231"/>
    <cellStyle name="Comma [0]_dimon_Corp_det" xfId="232"/>
    <cellStyle name="Comma [0]_dimon_RC_Variance_3QTR_EST_ACT" xfId="233"/>
    <cellStyle name="Comma [0]_Dowell C1b" xfId="234"/>
    <cellStyle name="Comma [0]_Dowell-C1a" xfId="235"/>
    <cellStyle name="Comma [0]_E&amp;ONW1" xfId="236"/>
    <cellStyle name="Comma [0]_E&amp;ONW2" xfId="237"/>
    <cellStyle name="Comma [0]_E&amp;OOCPX" xfId="238"/>
    <cellStyle name="Comma [0]_earn_rel" xfId="239"/>
    <cellStyle name="Comma [0]_ECM_fcst" xfId="240"/>
    <cellStyle name="Comma [0]_emserdefault" xfId="241"/>
    <cellStyle name="Comma [0]_EXEC_SUM" xfId="242"/>
    <cellStyle name="Comma [0]_F&amp;COCPX" xfId="243"/>
    <cellStyle name="Comma [0]_forecast" xfId="244"/>
    <cellStyle name="Comma [0]_FP 20 A (1)" xfId="245"/>
    <cellStyle name="Comma [0]_FP 20 A (2)" xfId="246"/>
    <cellStyle name="Comma [0]_FP-20 (App. E)" xfId="247"/>
    <cellStyle name="Comma [0]_FP-20 (App.A) " xfId="248"/>
    <cellStyle name="Comma [0]_FP-20 (App.A) _Corp_det" xfId="249"/>
    <cellStyle name="Comma [0]_FP-20 (App.D)" xfId="250"/>
    <cellStyle name="Comma [0]_FP-20(App.B)" xfId="251"/>
    <cellStyle name="Comma [0]_FP-20(C1) (a)" xfId="252"/>
    <cellStyle name="Comma [0]_FP-20(C1) (a) (2)" xfId="253"/>
    <cellStyle name="Comma [0]_FP-20(C1) (a) (2)_Corp_det" xfId="254"/>
    <cellStyle name="Comma [0]_FP-20(C1) (b)" xfId="255"/>
    <cellStyle name="Comma [0]_FP-20(C1) (b) " xfId="256"/>
    <cellStyle name="Comma [0]_FP-20(C1) (b) (2)" xfId="257"/>
    <cellStyle name="Comma [0]_FP-20(C1) (b) (2)_Corp_det" xfId="258"/>
    <cellStyle name="Comma [0]_Full Year FY96" xfId="259"/>
    <cellStyle name="Comma [0]_GenAssum" xfId="260"/>
    <cellStyle name="Comma [0]_GP C1a" xfId="261"/>
    <cellStyle name="Comma [0]_GP C1b" xfId="262"/>
    <cellStyle name="Comma [0]_GP_EI_3" xfId="263"/>
    <cellStyle name="Comma [0]_GQ C1A" xfId="264"/>
    <cellStyle name="Comma [0]_GQ C1B" xfId="265"/>
    <cellStyle name="Comma [0]_groups" xfId="266"/>
    <cellStyle name="Comma [0]_Income" xfId="267"/>
    <cellStyle name="Comma [0]_income2" xfId="268"/>
    <cellStyle name="Comma [0]_income4" xfId="269"/>
    <cellStyle name="Comma [0]_income6" xfId="270"/>
    <cellStyle name="Comma [0]_Inputs" xfId="271"/>
    <cellStyle name="Comma [0]_IPM C1b" xfId="272"/>
    <cellStyle name="Comma [0]_IPMC1a" xfId="273"/>
    <cellStyle name="Comma [0]_IS-Hold" xfId="274"/>
    <cellStyle name="Comma [0]_ITOCPX" xfId="275"/>
    <cellStyle name="Comma [0]_laroux" xfId="276"/>
    <cellStyle name="Comma [0]_laroux_1" xfId="277"/>
    <cellStyle name="Comma [0]_laroux_12~3SO2" xfId="278"/>
    <cellStyle name="Comma [0]_laroux_1_12~3SO2" xfId="279"/>
    <cellStyle name="Comma [0]_laroux_1_dimon" xfId="280"/>
    <cellStyle name="Comma [0]_laroux_1_dimon_1" xfId="281"/>
    <cellStyle name="Comma [0]_laroux_1_dimon_1_Book2" xfId="282"/>
    <cellStyle name="Comma [0]_laroux_1_dimon_1_Book2_RC_Variance_3QTR_EST_ACT" xfId="283"/>
    <cellStyle name="Comma [0]_laroux_1_dimon_1_Book3" xfId="284"/>
    <cellStyle name="Comma [0]_laroux_1_dimon_1_Book3_FORECAST" xfId="285"/>
    <cellStyle name="Comma [0]_laroux_1_dimon_1_Corp_det" xfId="286"/>
    <cellStyle name="Comma [0]_laroux_1_dimon_1_RC_Variance_3QTR_EST_ACT" xfId="287"/>
    <cellStyle name="Comma [0]_laroux_1_dimon_2" xfId="288"/>
    <cellStyle name="Comma [0]_laroux_1_dimon_Corp_det" xfId="289"/>
    <cellStyle name="Comma [0]_laroux_1_dimon_dimon" xfId="290"/>
    <cellStyle name="Comma [0]_laroux_1_dimon_dimon_Book2" xfId="291"/>
    <cellStyle name="Comma [0]_laroux_1_dimon_dimon_Book2_FORECAST" xfId="292"/>
    <cellStyle name="Comma [0]_laroux_1_dimon_dimon_Book2_RC_Variance_3QTR_EST_ACT" xfId="293"/>
    <cellStyle name="Comma [0]_laroux_1_dimon_dimon_Book3" xfId="294"/>
    <cellStyle name="Comma [0]_laroux_1_dimon_dimon_Corp_det" xfId="295"/>
    <cellStyle name="Comma [0]_laroux_1_dimon_dimon_RC_Variance_3QTR_EST_ACT" xfId="296"/>
    <cellStyle name="Comma [0]_laroux_1_dimon_dimon_RC_Variance_3QTR_EST_ACT_forecast3" xfId="297"/>
    <cellStyle name="Comma [0]_laroux_1_laroux" xfId="298"/>
    <cellStyle name="Comma [0]_laroux_1_laroux_Book2" xfId="299"/>
    <cellStyle name="Comma [0]_laroux_1_laroux_Book2_RC_Variance_3QTR_EST_ACT" xfId="300"/>
    <cellStyle name="Comma [0]_laroux_1_laroux_Book3" xfId="301"/>
    <cellStyle name="Comma [0]_laroux_1_laroux_Book3_FORECAST" xfId="302"/>
    <cellStyle name="Comma [0]_laroux_1_laroux_Corp_det" xfId="303"/>
    <cellStyle name="Comma [0]_laroux_1_laroux_dimon" xfId="304"/>
    <cellStyle name="Comma [0]_laroux_1_laroux_dimon_Book2" xfId="305"/>
    <cellStyle name="Comma [0]_laroux_1_laroux_dimon_Book2_FORECAST" xfId="306"/>
    <cellStyle name="Comma [0]_laroux_1_laroux_dimon_Book2_RC_Variance_3QTR_EST_ACT" xfId="307"/>
    <cellStyle name="Comma [0]_laroux_1_laroux_dimon_Book3" xfId="308"/>
    <cellStyle name="Comma [0]_laroux_1_laroux_dimon_Corp_det" xfId="309"/>
    <cellStyle name="Comma [0]_laroux_1_laroux_dimon_RC_Variance_3QTR_EST_ACT" xfId="310"/>
    <cellStyle name="Comma [0]_laroux_1_laroux_dimon_RC_Variance_3QTR_EST_ACT_forecast3" xfId="311"/>
    <cellStyle name="Comma [0]_laroux_1_laroux_RC_Variance_3QTR_EST_ACT" xfId="312"/>
    <cellStyle name="Comma [0]_laroux_1_pldt" xfId="313"/>
    <cellStyle name="Comma [0]_laroux_1_PLDT_dimon" xfId="314"/>
    <cellStyle name="Comma [0]_laroux_1_PLDT_dimon_1" xfId="315"/>
    <cellStyle name="Comma [0]_laroux_1_PLDT_dimon_1_Book2" xfId="316"/>
    <cellStyle name="Comma [0]_laroux_1_PLDT_dimon_1_Book2_FORECAST" xfId="317"/>
    <cellStyle name="Comma [0]_laroux_1_PLDT_dimon_1_Book2_RC_Variance_3QTR_EST_ACT" xfId="318"/>
    <cellStyle name="Comma [0]_laroux_1_PLDT_dimon_1_Book3" xfId="319"/>
    <cellStyle name="Comma [0]_laroux_1_PLDT_dimon_1_Corp_det" xfId="320"/>
    <cellStyle name="Comma [0]_laroux_1_PLDT_dimon_1_RC_Variance_3QTR_EST_ACT" xfId="321"/>
    <cellStyle name="Comma [0]_laroux_1_PLDT_dimon_1_RC_Variance_3QTR_EST_ACT_forecast3" xfId="322"/>
    <cellStyle name="Comma [0]_laroux_1_PLDT_dimon_Book2" xfId="323"/>
    <cellStyle name="Comma [0]_laroux_1_PLDT_dimon_Book2_RC_Variance_3QTR_EST_ACT" xfId="324"/>
    <cellStyle name="Comma [0]_laroux_1_PLDT_dimon_Book3" xfId="325"/>
    <cellStyle name="Comma [0]_laroux_1_PLDT_dimon_Book3_FORECAST" xfId="326"/>
    <cellStyle name="Comma [0]_laroux_1_PLDT_dimon_Corp_det" xfId="327"/>
    <cellStyle name="Comma [0]_laroux_1_PLDT_dimon_RC_Variance_3QTR_EST_ACT" xfId="328"/>
    <cellStyle name="Comma [0]_laroux_1_VERA" xfId="329"/>
    <cellStyle name="Comma [0]_laroux_1_VERA_Book2" xfId="330"/>
    <cellStyle name="Comma [0]_laroux_1_VERA_Book2_RC_Variance_3QTR_EST_ACT" xfId="331"/>
    <cellStyle name="Comma [0]_laroux_1_VERA_Book3" xfId="332"/>
    <cellStyle name="Comma [0]_laroux_1_VERA_Book3_FORECAST" xfId="333"/>
    <cellStyle name="Comma [0]_laroux_1_VERA_Corp_det" xfId="334"/>
    <cellStyle name="Comma [0]_laroux_1_VERA_dimon" xfId="335"/>
    <cellStyle name="Comma [0]_laroux_1_VERA_dimon_Book2" xfId="336"/>
    <cellStyle name="Comma [0]_laroux_1_VERA_dimon_Book2_FORECAST" xfId="337"/>
    <cellStyle name="Comma [0]_laroux_1_VERA_dimon_Book2_RC_Variance_3QTR_EST_ACT" xfId="338"/>
    <cellStyle name="Comma [0]_laroux_1_VERA_dimon_Book3" xfId="339"/>
    <cellStyle name="Comma [0]_laroux_1_VERA_dimon_Corp_det" xfId="340"/>
    <cellStyle name="Comma [0]_laroux_1_VERA_dimon_RC_Variance_3QTR_EST_ACT" xfId="341"/>
    <cellStyle name="Comma [0]_laroux_1_VERA_dimon_RC_Variance_3QTR_EST_ACT_forecast3" xfId="342"/>
    <cellStyle name="Comma [0]_laroux_1_VERA_RC_Variance_3QTR_EST_ACT" xfId="343"/>
    <cellStyle name="Comma [0]_laroux_1_VIRUS-EDY" xfId="344"/>
    <cellStyle name="Comma [0]_laroux_2" xfId="345"/>
    <cellStyle name="Comma [0]_laroux_2_12~3SO2" xfId="346"/>
    <cellStyle name="Comma [0]_laroux_2_dimon" xfId="347"/>
    <cellStyle name="Comma [0]_laroux_2_dimon_1" xfId="348"/>
    <cellStyle name="Comma [0]_laroux_2_dimon_1_Book2" xfId="349"/>
    <cellStyle name="Comma [0]_laroux_2_dimon_1_Book2_RC_Variance_3QTR_EST_ACT" xfId="350"/>
    <cellStyle name="Comma [0]_laroux_2_dimon_1_Book3" xfId="351"/>
    <cellStyle name="Comma [0]_laroux_2_dimon_1_Book3_FORECAST" xfId="352"/>
    <cellStyle name="Comma [0]_laroux_2_dimon_1_Corp_det" xfId="353"/>
    <cellStyle name="Comma [0]_laroux_2_dimon_1_dimon" xfId="354"/>
    <cellStyle name="Comma [0]_laroux_2_dimon_1_dimon_Book2" xfId="355"/>
    <cellStyle name="Comma [0]_laroux_2_dimon_1_dimon_Book2_FORECAST" xfId="356"/>
    <cellStyle name="Comma [0]_laroux_2_dimon_1_dimon_Book2_RC_Variance_3QTR_EST_ACT" xfId="357"/>
    <cellStyle name="Comma [0]_laroux_2_dimon_1_dimon_Book3" xfId="358"/>
    <cellStyle name="Comma [0]_laroux_2_dimon_1_dimon_Corp_det" xfId="359"/>
    <cellStyle name="Comma [0]_laroux_2_dimon_1_dimon_RC_Variance_3QTR_EST_ACT" xfId="360"/>
    <cellStyle name="Comma [0]_laroux_2_dimon_1_dimon_RC_Variance_3QTR_EST_ACT_forecast3" xfId="361"/>
    <cellStyle name="Comma [0]_laroux_2_dimon_1_RC_Variance_3QTR_EST_ACT" xfId="362"/>
    <cellStyle name="Comma [0]_laroux_2_laroux" xfId="363"/>
    <cellStyle name="Comma [0]_laroux_2_laroux_dimon" xfId="364"/>
    <cellStyle name="Comma [0]_laroux_2_pldt" xfId="365"/>
    <cellStyle name="Comma [0]_laroux_2_VERA" xfId="366"/>
    <cellStyle name="Comma [0]_laroux_3" xfId="367"/>
    <cellStyle name="Comma [0]_laroux_3_dimon" xfId="368"/>
    <cellStyle name="Comma [0]_laroux_3_dimon_1" xfId="369"/>
    <cellStyle name="Comma [0]_laroux_3_dimon_2" xfId="370"/>
    <cellStyle name="Comma [0]_laroux_3_dimon_2_Book2" xfId="371"/>
    <cellStyle name="Comma [0]_laroux_3_dimon_2_Book3" xfId="372"/>
    <cellStyle name="Comma [0]_laroux_3_dimon_2_Corp_det" xfId="373"/>
    <cellStyle name="Comma [0]_laroux_3_dimon_2_RC_Variance_3QTR_EST_ACT" xfId="374"/>
    <cellStyle name="Comma [0]_laroux_3_dimon_Book2" xfId="375"/>
    <cellStyle name="Comma [0]_laroux_3_dimon_Book2_FORECAST" xfId="376"/>
    <cellStyle name="Comma [0]_laroux_3_dimon_Book2_RC_Variance_3QTR_EST_ACT" xfId="377"/>
    <cellStyle name="Comma [0]_laroux_3_dimon_Book3" xfId="378"/>
    <cellStyle name="Comma [0]_laroux_3_dimon_Corp_det" xfId="379"/>
    <cellStyle name="Comma [0]_laroux_3_dimon_RC_Variance_3QTR_EST_ACT" xfId="380"/>
    <cellStyle name="Comma [0]_laroux_3_dimon_RC_Variance_3QTR_EST_ACT_forecast3" xfId="381"/>
    <cellStyle name="Comma [0]_laroux_dimon" xfId="382"/>
    <cellStyle name="Comma [0]_laroux_dimon_1" xfId="383"/>
    <cellStyle name="Comma [0]_laroux_dimon_Corp_det" xfId="384"/>
    <cellStyle name="Comma [0]_laroux_laroux" xfId="385"/>
    <cellStyle name="Comma [0]_laroux_laroux_1" xfId="386"/>
    <cellStyle name="Comma [0]_laroux_laroux_dimon" xfId="387"/>
    <cellStyle name="Comma [0]_laroux_MATERAL2" xfId="388"/>
    <cellStyle name="Comma [0]_laroux_MATERAL2_dimon" xfId="389"/>
    <cellStyle name="Comma [0]_laroux_MATERAL2_dimon_1" xfId="390"/>
    <cellStyle name="Comma [0]_laroux_MATERAL2_dimon_Corp_det" xfId="391"/>
    <cellStyle name="Comma [0]_laroux_MATERAL2_laroux" xfId="392"/>
    <cellStyle name="Comma [0]_laroux_MATERAL2_laroux_dimon" xfId="393"/>
    <cellStyle name="Comma [0]_laroux_MATERAL2_pldt" xfId="394"/>
    <cellStyle name="Comma [0]_laroux_MATERAL2_VERA" xfId="395"/>
    <cellStyle name="Comma [0]_laroux_MATERAL2_VIRUS-EDY" xfId="396"/>
    <cellStyle name="Comma [0]_laroux_mud plant bolted" xfId="397"/>
    <cellStyle name="Comma [0]_laroux_mud plant bolted_dimon" xfId="398"/>
    <cellStyle name="Comma [0]_laroux_mud plant bolted_dimon_1" xfId="399"/>
    <cellStyle name="Comma [0]_laroux_mud plant bolted_dimon_1_Book2" xfId="400"/>
    <cellStyle name="Comma [0]_laroux_mud plant bolted_dimon_1_Book2_RC_Variance_3QTR_EST_ACT" xfId="401"/>
    <cellStyle name="Comma [0]_laroux_mud plant bolted_dimon_1_Book3" xfId="402"/>
    <cellStyle name="Comma [0]_laroux_mud plant bolted_dimon_1_Book3_FORECAST" xfId="403"/>
    <cellStyle name="Comma [0]_laroux_mud plant bolted_dimon_1_Corp_det" xfId="404"/>
    <cellStyle name="Comma [0]_laroux_mud plant bolted_dimon_1_RC_Variance_3QTR_EST_ACT" xfId="405"/>
    <cellStyle name="Comma [0]_laroux_mud plant bolted_dimon_2" xfId="406"/>
    <cellStyle name="Comma [0]_laroux_mud plant bolted_dimon_2_Book2" xfId="407"/>
    <cellStyle name="Comma [0]_laroux_mud plant bolted_dimon_2_Book3" xfId="408"/>
    <cellStyle name="Comma [0]_laroux_mud plant bolted_dimon_2_Corp_det" xfId="409"/>
    <cellStyle name="Comma [0]_laroux_mud plant bolted_dimon_2_RC_Variance_3QTR_EST_ACT" xfId="410"/>
    <cellStyle name="Comma [0]_laroux_mud plant bolted_dimon_Book2" xfId="411"/>
    <cellStyle name="Comma [0]_laroux_mud plant bolted_dimon_Book2_FORECAST" xfId="412"/>
    <cellStyle name="Comma [0]_laroux_mud plant bolted_dimon_Book2_RC_Variance_3QTR_EST_ACT" xfId="413"/>
    <cellStyle name="Comma [0]_laroux_mud plant bolted_dimon_Book3" xfId="414"/>
    <cellStyle name="Comma [0]_laroux_mud plant bolted_dimon_Corp_det" xfId="415"/>
    <cellStyle name="Comma [0]_laroux_mud plant bolted_dimon_dimon" xfId="416"/>
    <cellStyle name="Comma [0]_laroux_mud plant bolted_dimon_dimon_Book2" xfId="417"/>
    <cellStyle name="Comma [0]_laroux_mud plant bolted_dimon_dimon_Book2_FORECAST" xfId="418"/>
    <cellStyle name="Comma [0]_laroux_mud plant bolted_dimon_dimon_Book2_RC_Variance_3QTR_EST_ACT" xfId="419"/>
    <cellStyle name="Comma [0]_laroux_mud plant bolted_dimon_dimon_Book3" xfId="420"/>
    <cellStyle name="Comma [0]_laroux_mud plant bolted_dimon_dimon_Corp_det" xfId="421"/>
    <cellStyle name="Comma [0]_laroux_mud plant bolted_dimon_dimon_RC_Variance_3QTR_EST_ACT" xfId="422"/>
    <cellStyle name="Comma [0]_laroux_mud plant bolted_dimon_dimon_RC_Variance_3QTR_EST_ACT_forecast3" xfId="423"/>
    <cellStyle name="Comma [0]_laroux_mud plant bolted_dimon_RC_Variance_3QTR_EST_ACT" xfId="424"/>
    <cellStyle name="Comma [0]_laroux_mud plant bolted_dimon_RC_Variance_3QTR_EST_ACT_forecast3" xfId="425"/>
    <cellStyle name="Comma [0]_laroux_PLDT" xfId="426"/>
    <cellStyle name="Comma [0]_laroux_VERA" xfId="427"/>
    <cellStyle name="Comma [0]_laroux_VERA_1" xfId="428"/>
    <cellStyle name="Comma [0]_laroux_VERA_Corp_det" xfId="429"/>
    <cellStyle name="Comma [0]_laroux_VIRUS-EDY" xfId="430"/>
    <cellStyle name="Comma [0]_MACRO1.XLM" xfId="431"/>
    <cellStyle name="Comma [0]_MATERAL2" xfId="432"/>
    <cellStyle name="Comma [0]_MATERAL2_dimon" xfId="433"/>
    <cellStyle name="Comma [0]_MATERAL2_dimon_1" xfId="434"/>
    <cellStyle name="Comma [0]_MATERAL2_dimon_1_Book2" xfId="435"/>
    <cellStyle name="Comma [0]_MATERAL2_dimon_1_Book2_RC_Variance_3QTR_EST_ACT" xfId="436"/>
    <cellStyle name="Comma [0]_MATERAL2_dimon_1_Book3" xfId="437"/>
    <cellStyle name="Comma [0]_MATERAL2_dimon_1_Book3_FORECAST" xfId="438"/>
    <cellStyle name="Comma [0]_MATERAL2_dimon_1_Corp_det" xfId="439"/>
    <cellStyle name="Comma [0]_MATERAL2_dimon_1_RC_Variance_3QTR_EST_ACT" xfId="440"/>
    <cellStyle name="Comma [0]_MATERAL2_dimon_2" xfId="441"/>
    <cellStyle name="Comma [0]_MATERAL2_dimon_2_Book2" xfId="442"/>
    <cellStyle name="Comma [0]_MATERAL2_dimon_2_Book3" xfId="443"/>
    <cellStyle name="Comma [0]_MATERAL2_dimon_2_Corp_det" xfId="444"/>
    <cellStyle name="Comma [0]_MATERAL2_dimon_2_RC_Variance_3QTR_EST_ACT" xfId="445"/>
    <cellStyle name="Comma [0]_MATERAL2_dimon_Book2" xfId="446"/>
    <cellStyle name="Comma [0]_MATERAL2_dimon_Book2_FORECAST" xfId="447"/>
    <cellStyle name="Comma [0]_MATERAL2_dimon_Book2_RC_Variance_3QTR_EST_ACT" xfId="448"/>
    <cellStyle name="Comma [0]_MATERAL2_dimon_Book3" xfId="449"/>
    <cellStyle name="Comma [0]_MATERAL2_dimon_Corp_det" xfId="450"/>
    <cellStyle name="Comma [0]_MATERAL2_dimon_dimon" xfId="451"/>
    <cellStyle name="Comma [0]_MATERAL2_dimon_dimon_Book2" xfId="452"/>
    <cellStyle name="Comma [0]_MATERAL2_dimon_dimon_Book2_FORECAST" xfId="453"/>
    <cellStyle name="Comma [0]_MATERAL2_dimon_dimon_Book2_RC_Variance_3QTR_EST_ACT" xfId="454"/>
    <cellStyle name="Comma [0]_MATERAL2_dimon_dimon_Book3" xfId="455"/>
    <cellStyle name="Comma [0]_MATERAL2_dimon_dimon_Corp_det" xfId="456"/>
    <cellStyle name="Comma [0]_MATERAL2_dimon_dimon_RC_Variance_3QTR_EST_ACT" xfId="457"/>
    <cellStyle name="Comma [0]_MATERAL2_dimon_dimon_RC_Variance_3QTR_EST_ACT_forecast3" xfId="458"/>
    <cellStyle name="Comma [0]_MATERAL2_dimon_RC_Variance_3QTR_EST_ACT" xfId="459"/>
    <cellStyle name="Comma [0]_MATERAL2_dimon_RC_Variance_3QTR_EST_ACT_forecast3" xfId="460"/>
    <cellStyle name="Comma [0]_MKGOCPX" xfId="461"/>
    <cellStyle name="Comma [0]_MOBCPX" xfId="462"/>
    <cellStyle name="Comma [0]_mud plant bolted" xfId="463"/>
    <cellStyle name="Comma [0]_mud plant bolted_dimon" xfId="464"/>
    <cellStyle name="Comma [0]_mud plant bolted_dimon_1" xfId="465"/>
    <cellStyle name="Comma [0]_mud plant bolted_dimon_Corp_det" xfId="466"/>
    <cellStyle name="Comma [0]_mud plant bolted_laroux" xfId="467"/>
    <cellStyle name="Comma [0]_mud plant bolted_laroux_dimon" xfId="468"/>
    <cellStyle name="Comma [0]_mud plant bolted_pldt" xfId="469"/>
    <cellStyle name="Comma [0]_mud plant bolted_VERA" xfId="470"/>
    <cellStyle name="Comma [0]_mud plant bolted_VIRUS-EDY" xfId="471"/>
    <cellStyle name="Comma [0]_Odner" xfId="472"/>
    <cellStyle name="Comma [0]_Odner (2)" xfId="473"/>
    <cellStyle name="Comma [0]_Odner (2)_Book2" xfId="474"/>
    <cellStyle name="Comma [0]_Odner (2)_Book2_RC_Variance_3QTR_EST_ACT" xfId="475"/>
    <cellStyle name="Comma [0]_Odner (2)_Book3" xfId="476"/>
    <cellStyle name="Comma [0]_Odner (2)_Book3_FORECAST" xfId="477"/>
    <cellStyle name="Comma [0]_Odner (2)_Corp_det" xfId="478"/>
    <cellStyle name="Comma [0]_Odner (2)_dimon" xfId="479"/>
    <cellStyle name="Comma [0]_Odner (2)_dimon_Book2" xfId="480"/>
    <cellStyle name="Comma [0]_Odner (2)_dimon_Book2_FORECAST" xfId="481"/>
    <cellStyle name="Comma [0]_Odner (2)_dimon_Book2_RC_Variance_3QTR_EST_ACT" xfId="482"/>
    <cellStyle name="Comma [0]_Odner (2)_dimon_Book3" xfId="483"/>
    <cellStyle name="Comma [0]_Odner (2)_dimon_Corp_det" xfId="484"/>
    <cellStyle name="Comma [0]_Odner (2)_dimon_RC_Variance_3QTR_EST_ACT" xfId="485"/>
    <cellStyle name="Comma [0]_Odner (2)_dimon_RC_Variance_3QTR_EST_ACT_forecast3" xfId="486"/>
    <cellStyle name="Comma [0]_Odner (2)_RC_Variance_3QTR_EST_ACT" xfId="487"/>
    <cellStyle name="Comma [0]_Odner (3)" xfId="488"/>
    <cellStyle name="Comma [0]_Odner (3)_Book2" xfId="489"/>
    <cellStyle name="Comma [0]_Odner (3)_Book2_RC_Variance_3QTR_EST_ACT" xfId="490"/>
    <cellStyle name="Comma [0]_Odner (3)_Book3" xfId="491"/>
    <cellStyle name="Comma [0]_Odner (3)_Book3_FORECAST" xfId="492"/>
    <cellStyle name="Comma [0]_Odner (3)_Corp_det" xfId="493"/>
    <cellStyle name="Comma [0]_Odner (3)_dimon" xfId="494"/>
    <cellStyle name="Comma [0]_Odner (3)_dimon_Book2" xfId="495"/>
    <cellStyle name="Comma [0]_Odner (3)_dimon_Book2_FORECAST" xfId="496"/>
    <cellStyle name="Comma [0]_Odner (3)_dimon_Book2_RC_Variance_3QTR_EST_ACT" xfId="497"/>
    <cellStyle name="Comma [0]_Odner (3)_dimon_Book3" xfId="498"/>
    <cellStyle name="Comma [0]_Odner (3)_dimon_Corp_det" xfId="499"/>
    <cellStyle name="Comma [0]_Odner (3)_dimon_RC_Variance_3QTR_EST_ACT" xfId="500"/>
    <cellStyle name="Comma [0]_Odner (3)_dimon_RC_Variance_3QTR_EST_ACT_forecast3" xfId="501"/>
    <cellStyle name="Comma [0]_Odner (3)_RC_Variance_3QTR_EST_ACT" xfId="502"/>
    <cellStyle name="Comma [0]_Odner_Book2" xfId="503"/>
    <cellStyle name="Comma [0]_Odner_Book2_RC_Variance_3QTR_EST_ACT" xfId="504"/>
    <cellStyle name="Comma [0]_Odner_Book3" xfId="505"/>
    <cellStyle name="Comma [0]_Odner_Book3_FORECAST" xfId="506"/>
    <cellStyle name="Comma [0]_Odner_Corp_det" xfId="507"/>
    <cellStyle name="Comma [0]_Odner_dimon" xfId="508"/>
    <cellStyle name="Comma [0]_Odner_dimon_Book2" xfId="509"/>
    <cellStyle name="Comma [0]_Odner_dimon_Book2_FORECAST" xfId="510"/>
    <cellStyle name="Comma [0]_Odner_dimon_Book2_RC_Variance_3QTR_EST_ACT" xfId="511"/>
    <cellStyle name="Comma [0]_Odner_dimon_Book3" xfId="512"/>
    <cellStyle name="Comma [0]_Odner_dimon_Corp_det" xfId="513"/>
    <cellStyle name="Comma [0]_Odner_dimon_RC_Variance_3QTR_EST_ACT" xfId="514"/>
    <cellStyle name="Comma [0]_Odner_dimon_RC_Variance_3QTR_EST_ACT_forecast3" xfId="515"/>
    <cellStyle name="Comma [0]_Odner_RC_Variance_3QTR_EST_ACT" xfId="516"/>
    <cellStyle name="Comma [0]_OSMOCPX" xfId="517"/>
    <cellStyle name="Comma [0]_Other Months" xfId="518"/>
    <cellStyle name="Comma [0]_Other Months_Corp_det" xfId="519"/>
    <cellStyle name="Comma [0]_P&amp;L" xfId="520"/>
    <cellStyle name="Comma [0]_pbdefault" xfId="521"/>
    <cellStyle name="Comma [0]_PERSONAL" xfId="522"/>
    <cellStyle name="Comma [0]_PGMKOCPX" xfId="523"/>
    <cellStyle name="Comma [0]_PGNW1" xfId="524"/>
    <cellStyle name="Comma [0]_PGNW2" xfId="525"/>
    <cellStyle name="Comma [0]_PGNWOCPX" xfId="526"/>
    <cellStyle name="Comma [0]_Pink" xfId="527"/>
    <cellStyle name="Comma [0]_Plan" xfId="528"/>
    <cellStyle name="Comma [0]_Plan_Book2" xfId="529"/>
    <cellStyle name="Comma [0]_Plan_Book2_RC_Variance_3QTR_EST_ACT" xfId="530"/>
    <cellStyle name="Comma [0]_Plan_Book3" xfId="531"/>
    <cellStyle name="Comma [0]_Plan_Book3_FORECAST" xfId="532"/>
    <cellStyle name="Comma [0]_Plan_Corp_det" xfId="533"/>
    <cellStyle name="Comma [0]_Plan_dimon" xfId="534"/>
    <cellStyle name="Comma [0]_Plan_dimon_Book2" xfId="535"/>
    <cellStyle name="Comma [0]_Plan_dimon_Book2_FORECAST" xfId="536"/>
    <cellStyle name="Comma [0]_Plan_dimon_Book2_RC_Variance_3QTR_EST_ACT" xfId="537"/>
    <cellStyle name="Comma [0]_Plan_dimon_Book3" xfId="538"/>
    <cellStyle name="Comma [0]_Plan_dimon_Corp_det" xfId="539"/>
    <cellStyle name="Comma [0]_Plan_dimon_RC_Variance_3QTR_EST_ACT" xfId="540"/>
    <cellStyle name="Comma [0]_Plan_dimon_RC_Variance_3QTR_EST_ACT_forecast3" xfId="541"/>
    <cellStyle name="Comma [0]_Plan_RC_Variance_3QTR_EST_ACT" xfId="542"/>
    <cellStyle name="Comma [0]_PLANCAL" xfId="543"/>
    <cellStyle name="Comma [0]_PLDT" xfId="544"/>
    <cellStyle name="Comma [0]_pldt_1" xfId="545"/>
    <cellStyle name="Comma [0]_PLDT_Book2" xfId="546"/>
    <cellStyle name="Comma [0]_PLDT_Book3" xfId="547"/>
    <cellStyle name="Comma [0]_pldt_Calculations" xfId="548"/>
    <cellStyle name="Comma [0]_PLDT_dimon" xfId="549"/>
    <cellStyle name="Comma [0]_pldt_dimon_1" xfId="550"/>
    <cellStyle name="Comma [0]_PLDT_dimon_Book2" xfId="551"/>
    <cellStyle name="Comma [0]_PLDT_dimon_Book3" xfId="552"/>
    <cellStyle name="Comma [0]_PLDT_dimon_RC_Variance_3QTR_EST_ACT" xfId="553"/>
    <cellStyle name="Comma [0]_PLDT_RC_Variance_3QTR_EST_ACT" xfId="554"/>
    <cellStyle name="Comma [0]_priccurv" xfId="555"/>
    <cellStyle name="Comma [0]_PROFILE4" xfId="556"/>
    <cellStyle name="Comma [0]_Projects" xfId="557"/>
    <cellStyle name="Comma [0]_Projects_Book2" xfId="558"/>
    <cellStyle name="Comma [0]_Projects_Book2_RC_Variance_3QTR_EST_ACT" xfId="559"/>
    <cellStyle name="Comma [0]_Projects_Book3" xfId="560"/>
    <cellStyle name="Comma [0]_Projects_Book3_FORECAST" xfId="561"/>
    <cellStyle name="Comma [0]_Projects_Corp_det" xfId="562"/>
    <cellStyle name="Comma [0]_Projects_dimon" xfId="563"/>
    <cellStyle name="Comma [0]_Projects_dimon_Book2" xfId="564"/>
    <cellStyle name="Comma [0]_Projects_dimon_Book2_FORECAST" xfId="565"/>
    <cellStyle name="Comma [0]_Projects_dimon_Book2_RC_Variance_3QTR_EST_ACT" xfId="566"/>
    <cellStyle name="Comma [0]_Projects_dimon_Book3" xfId="567"/>
    <cellStyle name="Comma [0]_Projects_dimon_Corp_det" xfId="568"/>
    <cellStyle name="Comma [0]_Projects_dimon_RC_Variance_3QTR_EST_ACT" xfId="569"/>
    <cellStyle name="Comma [0]_Projects_dimon_RC_Variance_3QTR_EST_ACT_forecast3" xfId="570"/>
    <cellStyle name="Comma [0]_Projects_RC_Variance_3QTR_EST_ACT" xfId="571"/>
    <cellStyle name="Comma [0]_Q1 FY96" xfId="572"/>
    <cellStyle name="Comma [0]_Q2 FY96" xfId="573"/>
    <cellStyle name="Comma [0]_Q3 FY96" xfId="574"/>
    <cellStyle name="Comma [0]_Q4 FY96" xfId="575"/>
    <cellStyle name="Comma [0]_QTR94_95" xfId="576"/>
    <cellStyle name="Comma [0]_Quarter End Months" xfId="577"/>
    <cellStyle name="Comma [0]_Quarter End Months_Corp_det" xfId="578"/>
    <cellStyle name="Comma [0]_r1" xfId="579"/>
    <cellStyle name="Comma [0]_r1_dimon" xfId="580"/>
    <cellStyle name="Comma [0]_r1_dimon_Corp_det" xfId="581"/>
    <cellStyle name="Comma [0]_RC_Variance_3QTR_EST_ACT" xfId="582"/>
    <cellStyle name="Comma [0]_RFI" xfId="583"/>
    <cellStyle name="Comma [0]_RFI_1" xfId="584"/>
    <cellStyle name="Comma [0]_RFI_1_Book2" xfId="585"/>
    <cellStyle name="Comma [0]_RFI_1_Book2_RC_Variance_3QTR_EST_ACT" xfId="586"/>
    <cellStyle name="Comma [0]_RFI_1_Book3" xfId="587"/>
    <cellStyle name="Comma [0]_RFI_1_Book3_FORECAST" xfId="588"/>
    <cellStyle name="Comma [0]_RFI_1_Corp_det" xfId="589"/>
    <cellStyle name="Comma [0]_RFI_1_dimon" xfId="590"/>
    <cellStyle name="Comma [0]_RFI_1_dimon_Book2" xfId="591"/>
    <cellStyle name="Comma [0]_RFI_1_dimon_Book2_FORECAST" xfId="592"/>
    <cellStyle name="Comma [0]_RFI_1_dimon_Book2_RC_Variance_3QTR_EST_ACT" xfId="593"/>
    <cellStyle name="Comma [0]_RFI_1_dimon_Book3" xfId="594"/>
    <cellStyle name="Comma [0]_RFI_1_dimon_Corp_det" xfId="595"/>
    <cellStyle name="Comma [0]_RFI_1_dimon_RC_Variance_3QTR_EST_ACT" xfId="596"/>
    <cellStyle name="Comma [0]_RFI_1_dimon_RC_Variance_3QTR_EST_ACT_forecast3" xfId="597"/>
    <cellStyle name="Comma [0]_RFI_1_RC_Variance_3QTR_EST_ACT" xfId="598"/>
    <cellStyle name="Comma [0]_RQSTFRM" xfId="599"/>
    <cellStyle name="Comma [0]_Sales Order" xfId="600"/>
    <cellStyle name="Comma [0]_SATOCPX" xfId="601"/>
    <cellStyle name="Comma [0]_Sheet1" xfId="602"/>
    <cellStyle name="Comma [0]_Sheet1_dimon" xfId="603"/>
    <cellStyle name="Comma [0]_Sheet1_dimon_Corp_det" xfId="604"/>
    <cellStyle name="Comma [0]_Sheet1_laroux" xfId="605"/>
    <cellStyle name="Comma [0]_Sheet4" xfId="606"/>
    <cellStyle name="Comma [0]_Sheet4_pldt" xfId="607"/>
    <cellStyle name="Comma [0]_Shipped" xfId="608"/>
    <cellStyle name="Comma [0]_Snr. CO" xfId="609"/>
    <cellStyle name="Comma [0]_Snr. CO_Book2" xfId="610"/>
    <cellStyle name="Comma [0]_Snr. CO_Book2_RC_Variance_3QTR_EST_ACT" xfId="611"/>
    <cellStyle name="Comma [0]_Snr. CO_Book3" xfId="612"/>
    <cellStyle name="Comma [0]_Snr. CO_Book3_FORECAST" xfId="613"/>
    <cellStyle name="Comma [0]_Snr. CO_Corp_det" xfId="614"/>
    <cellStyle name="Comma [0]_Snr. CO_dimon" xfId="615"/>
    <cellStyle name="Comma [0]_Snr. CO_dimon_Book2" xfId="616"/>
    <cellStyle name="Comma [0]_Snr. CO_dimon_Book2_FORECAST" xfId="617"/>
    <cellStyle name="Comma [0]_Snr. CO_dimon_Book2_RC_Variance_3QTR_EST_ACT" xfId="618"/>
    <cellStyle name="Comma [0]_Snr. CO_dimon_Book3" xfId="619"/>
    <cellStyle name="Comma [0]_Snr. CO_dimon_Corp_det" xfId="620"/>
    <cellStyle name="Comma [0]_Snr. CO_dimon_RC_Variance_3QTR_EST_ACT" xfId="621"/>
    <cellStyle name="Comma [0]_Snr. CO_dimon_RC_Variance_3QTR_EST_ACT_forecast3" xfId="622"/>
    <cellStyle name="Comma [0]_Snr. CO_RC_Variance_3QTR_EST_ACT" xfId="623"/>
    <cellStyle name="Comma [0]_stats" xfId="624"/>
    <cellStyle name="Comma [0]_Subcont File" xfId="625"/>
    <cellStyle name="Comma [0]_Subcont File_Book2" xfId="626"/>
    <cellStyle name="Comma [0]_Subcont File_Book2_RC_Variance_3QTR_EST_ACT" xfId="627"/>
    <cellStyle name="Comma [0]_Subcont File_Book3" xfId="628"/>
    <cellStyle name="Comma [0]_Subcont File_Book3_FORECAST" xfId="629"/>
    <cellStyle name="Comma [0]_Subcont File_Corp_det" xfId="630"/>
    <cellStyle name="Comma [0]_Subcont File_dimon" xfId="631"/>
    <cellStyle name="Comma [0]_Subcont File_dimon_Book2" xfId="632"/>
    <cellStyle name="Comma [0]_Subcont File_dimon_Book2_FORECAST" xfId="633"/>
    <cellStyle name="Comma [0]_Subcont File_dimon_Book2_RC_Variance_3QTR_EST_ACT" xfId="634"/>
    <cellStyle name="Comma [0]_Subcont File_dimon_Book3" xfId="635"/>
    <cellStyle name="Comma [0]_Subcont File_dimon_Corp_det" xfId="636"/>
    <cellStyle name="Comma [0]_Subcont File_dimon_RC_Variance_3QTR_EST_ACT" xfId="637"/>
    <cellStyle name="Comma [0]_Subcont File_dimon_RC_Variance_3QTR_EST_ACT_forecast3" xfId="638"/>
    <cellStyle name="Comma [0]_Subcont File_RC_Variance_3QTR_EST_ACT" xfId="639"/>
    <cellStyle name="Comma [0]_Summary Info" xfId="640"/>
    <cellStyle name="Comma [0]_Summary Info_Book2" xfId="641"/>
    <cellStyle name="Comma [0]_Summary Info_Book2_RC_Variance_3QTR_EST_ACT" xfId="642"/>
    <cellStyle name="Comma [0]_Summary Info_Book3" xfId="643"/>
    <cellStyle name="Comma [0]_Summary Info_Book3_FORECAST" xfId="644"/>
    <cellStyle name="Comma [0]_Summary Info_Corp_det" xfId="645"/>
    <cellStyle name="Comma [0]_Summary Info_dimon" xfId="646"/>
    <cellStyle name="Comma [0]_Summary Info_dimon_Book2" xfId="647"/>
    <cellStyle name="Comma [0]_Summary Info_dimon_Book2_FORECAST" xfId="648"/>
    <cellStyle name="Comma [0]_Summary Info_dimon_Book2_RC_Variance_3QTR_EST_ACT" xfId="649"/>
    <cellStyle name="Comma [0]_Summary Info_dimon_Book3" xfId="650"/>
    <cellStyle name="Comma [0]_Summary Info_dimon_Corp_det" xfId="651"/>
    <cellStyle name="Comma [0]_Summary Info_dimon_RC_Variance_3QTR_EST_ACT" xfId="652"/>
    <cellStyle name="Comma [0]_Summary Info_dimon_RC_Variance_3QTR_EST_ACT_forecast3" xfId="653"/>
    <cellStyle name="Comma [0]_Summary Info_RC_Variance_3QTR_EST_ACT" xfId="654"/>
    <cellStyle name="Comma [0]_SUMPAGE" xfId="655"/>
    <cellStyle name="Comma [0]_Terms Defined" xfId="656"/>
    <cellStyle name="Comma [0]_TMSNW1" xfId="657"/>
    <cellStyle name="Comma [0]_TMSNW2" xfId="658"/>
    <cellStyle name="Comma [0]_TMSOCPX" xfId="659"/>
    <cellStyle name="Comma [0]_Variance" xfId="660"/>
    <cellStyle name="Comma [0]_VIRUS-EDY" xfId="661"/>
    <cellStyle name="Comma [0]_White" xfId="662"/>
    <cellStyle name="Comma [0]_WIP Chart" xfId="663"/>
    <cellStyle name="Comma [0]_WSP" xfId="664"/>
    <cellStyle name="Comma [0]_X" xfId="665"/>
    <cellStyle name="Comma_12~3SO2" xfId="666"/>
    <cellStyle name="Comma_1st Current Estimate" xfId="667"/>
    <cellStyle name="Comma_29" xfId="668"/>
    <cellStyle name="Comma_2nd qtr" xfId="669"/>
    <cellStyle name="Comma_97TARGET" xfId="670"/>
    <cellStyle name="Comma_97TRGT3" xfId="671"/>
    <cellStyle name="Comma_A" xfId="672"/>
    <cellStyle name="Comma_A_Corp_det" xfId="673"/>
    <cellStyle name="Comma_A_dimon" xfId="674"/>
    <cellStyle name="Comma_aa detail" xfId="675"/>
    <cellStyle name="Comma_algasdefault" xfId="676"/>
    <cellStyle name="Comma_algasdefault_1" xfId="677"/>
    <cellStyle name="Comma_Alternative1" xfId="678"/>
    <cellStyle name="Comma_Alternative1_1" xfId="679"/>
    <cellStyle name="Comma_App E" xfId="680"/>
    <cellStyle name="Comma_Arapahoe" xfId="681"/>
    <cellStyle name="Comma_Assumptions" xfId="682"/>
    <cellStyle name="Comma_bahiadefault" xfId="683"/>
    <cellStyle name="Comma_bahiadefault_1" xfId="684"/>
    <cellStyle name="Comma_Book2" xfId="685"/>
    <cellStyle name="Comma_Book3" xfId="686"/>
    <cellStyle name="Comma_buckets" xfId="687"/>
    <cellStyle name="Comma_C-Cap intensity" xfId="688"/>
    <cellStyle name="Comma_C-Capex%rev" xfId="689"/>
    <cellStyle name="Comma_C-Line per Staff" xfId="690"/>
    <cellStyle name="Comma_C-lines distribution" xfId="691"/>
    <cellStyle name="Comma_C-Orig PLDT lines" xfId="692"/>
    <cellStyle name="Comma_C-Ret on Rev" xfId="693"/>
    <cellStyle name="Comma_C-ROACE" xfId="694"/>
    <cellStyle name="Comma_Calculations" xfId="695"/>
    <cellStyle name="Comma_Calculations (2)" xfId="696"/>
    <cellStyle name="Comma_Calculations II" xfId="697"/>
    <cellStyle name="Comma_Calculations III" xfId="698"/>
    <cellStyle name="Comma_Calculations_1" xfId="699"/>
    <cellStyle name="Comma_calendar" xfId="700"/>
    <cellStyle name="Comma_Capex" xfId="701"/>
    <cellStyle name="Comma_Capex per line" xfId="702"/>
    <cellStyle name="Comma_Capex%rev" xfId="703"/>
    <cellStyle name="Comma_CAPEX94" xfId="704"/>
    <cellStyle name="Comma_CAPEX_dimon" xfId="705"/>
    <cellStyle name="Comma_CCA" xfId="706"/>
    <cellStyle name="Comma_CCA_Book2" xfId="707"/>
    <cellStyle name="Comma_CCA_Book3" xfId="708"/>
    <cellStyle name="Comma_CCA_Corp_det" xfId="709"/>
    <cellStyle name="Comma_CCA_dimon" xfId="710"/>
    <cellStyle name="Comma_CCA_dimon_Book2" xfId="711"/>
    <cellStyle name="Comma_CCA_dimon_Book2_FORECAST" xfId="712"/>
    <cellStyle name="Comma_CCA_dimon_Book2_RC_Variance_3QTR_EST_ACT" xfId="713"/>
    <cellStyle name="Comma_CCA_dimon_Corp_det" xfId="714"/>
    <cellStyle name="Comma_CCA_RC_Variance_3QTR_EST_ACT" xfId="715"/>
    <cellStyle name="Comma_CCOCPX" xfId="716"/>
    <cellStyle name="Comma_Channel Table" xfId="717"/>
    <cellStyle name="Comma_Charts" xfId="718"/>
    <cellStyle name="Comma_Cht-Capex per line" xfId="719"/>
    <cellStyle name="Comma_Cht-Cum Real Opr Cf" xfId="720"/>
    <cellStyle name="Comma_Cht-Dep%Rev" xfId="721"/>
    <cellStyle name="Comma_Cht-Real Opr Cf" xfId="722"/>
    <cellStyle name="Comma_Cht-Rev dist" xfId="723"/>
    <cellStyle name="Comma_Cht-Rev p line" xfId="724"/>
    <cellStyle name="Comma_Cht-Rev per Staff" xfId="725"/>
    <cellStyle name="Comma_Cht-Staff cost%revenue" xfId="726"/>
    <cellStyle name="Comma_Comm File" xfId="727"/>
    <cellStyle name="Comma_Comm File_Book2" xfId="728"/>
    <cellStyle name="Comma_Comm File_Book3" xfId="729"/>
    <cellStyle name="Comma_Comm File_Corp_det" xfId="730"/>
    <cellStyle name="Comma_Comm File_dimon" xfId="731"/>
    <cellStyle name="Comma_Comm File_dimon_Book2" xfId="732"/>
    <cellStyle name="Comma_Comm File_dimon_Book2_FORECAST" xfId="733"/>
    <cellStyle name="Comma_Comm File_dimon_Book2_RC_Variance_3QTR_EST_ACT" xfId="734"/>
    <cellStyle name="Comma_Comm File_dimon_Corp_det" xfId="735"/>
    <cellStyle name="Comma_Comm File_RC_Variance_3QTR_EST_ACT" xfId="736"/>
    <cellStyle name="Comma_coperdefault" xfId="737"/>
    <cellStyle name="Comma_coperdefault_1" xfId="738"/>
    <cellStyle name="Comma_Corp_det" xfId="739"/>
    <cellStyle name="Comma_CROCF" xfId="740"/>
    <cellStyle name="Comma_Cum Real Opr Cf" xfId="741"/>
    <cellStyle name="Comma_Cur 5100" xfId="742"/>
    <cellStyle name="Comma_DEFAULT" xfId="743"/>
    <cellStyle name="Comma_Demand Fcst." xfId="744"/>
    <cellStyle name="Comma_Dep%Rev" xfId="745"/>
    <cellStyle name="Comma_dimon" xfId="746"/>
    <cellStyle name="Comma_dimon_1" xfId="747"/>
    <cellStyle name="Comma_dimon_Book3" xfId="748"/>
    <cellStyle name="Comma_dimon_Corp_det" xfId="749"/>
    <cellStyle name="Comma_dimon_RC_Variance_3QTR_EST_ACT" xfId="750"/>
    <cellStyle name="Comma_Dowell C1b" xfId="751"/>
    <cellStyle name="Comma_Dowell-C1a" xfId="752"/>
    <cellStyle name="Comma_E&amp;ONW1" xfId="753"/>
    <cellStyle name="Comma_E&amp;ONW2" xfId="754"/>
    <cellStyle name="Comma_E&amp;OOCPX" xfId="755"/>
    <cellStyle name="Comma_earn_rel" xfId="756"/>
    <cellStyle name="Comma_ECM_fcst" xfId="757"/>
    <cellStyle name="Comma_emserdefault" xfId="758"/>
    <cellStyle name="Comma_emserdefault_1" xfId="759"/>
    <cellStyle name="Comma_EPS" xfId="760"/>
    <cellStyle name="Comma_EXEC_SUM" xfId="761"/>
    <cellStyle name="Comma_F&amp;COCPX" xfId="762"/>
    <cellStyle name="Comma_forecast" xfId="763"/>
    <cellStyle name="Comma_FP 20 A (1)" xfId="764"/>
    <cellStyle name="Comma_FP 20 A (2)" xfId="765"/>
    <cellStyle name="Comma_FP-20 (App. E)" xfId="766"/>
    <cellStyle name="Comma_FP-20 (App.A) " xfId="767"/>
    <cellStyle name="Comma_FP-20 (App.A) _Corp_det" xfId="768"/>
    <cellStyle name="Comma_FP-20 (App.D)" xfId="769"/>
    <cellStyle name="Comma_FP-20(App.B)" xfId="770"/>
    <cellStyle name="Comma_FP-20(C1) (a)" xfId="771"/>
    <cellStyle name="Comma_FP-20(C1) (a) (2)" xfId="772"/>
    <cellStyle name="Comma_FP-20(C1) (a) (2)_Corp_det" xfId="773"/>
    <cellStyle name="Comma_FP-20(C1) (b)" xfId="774"/>
    <cellStyle name="Comma_FP-20(C1) (b) " xfId="775"/>
    <cellStyle name="Comma_FP-20(C1) (b) (2)" xfId="776"/>
    <cellStyle name="Comma_FP-20(C1) (b) (2)_Corp_det" xfId="777"/>
    <cellStyle name="Comma_Full Year FY96" xfId="778"/>
    <cellStyle name="Comma_GenAssum" xfId="779"/>
    <cellStyle name="Comma_GP C1a" xfId="780"/>
    <cellStyle name="Comma_GP C1b" xfId="781"/>
    <cellStyle name="Comma_GP_EI_3" xfId="782"/>
    <cellStyle name="Comma_GQ C1A" xfId="783"/>
    <cellStyle name="Comma_GQ C1B" xfId="784"/>
    <cellStyle name="Comma_groups" xfId="785"/>
    <cellStyle name="Comma_Income" xfId="786"/>
    <cellStyle name="Comma_income2" xfId="787"/>
    <cellStyle name="Comma_income4" xfId="788"/>
    <cellStyle name="Comma_income6" xfId="789"/>
    <cellStyle name="Comma_Inputs" xfId="790"/>
    <cellStyle name="Comma_IPM C1b" xfId="791"/>
    <cellStyle name="Comma_IPMC1a" xfId="792"/>
    <cellStyle name="Comma_IRR" xfId="793"/>
    <cellStyle name="Comma_IS-Hold" xfId="794"/>
    <cellStyle name="Comma_ITOCPX" xfId="795"/>
    <cellStyle name="Comma_laroux" xfId="796"/>
    <cellStyle name="Comma_laroux_1" xfId="797"/>
    <cellStyle name="Comma_laroux_12~3SO2" xfId="798"/>
    <cellStyle name="Comma_laroux_1_12~3SO2" xfId="799"/>
    <cellStyle name="Comma_laroux_1_dimon" xfId="800"/>
    <cellStyle name="Comma_laroux_1_dimon_1" xfId="801"/>
    <cellStyle name="Comma_laroux_1_dimon_1_Book2" xfId="802"/>
    <cellStyle name="Comma_laroux_1_dimon_1_Book3" xfId="803"/>
    <cellStyle name="Comma_laroux_1_dimon_1_Corp_det" xfId="804"/>
    <cellStyle name="Comma_laroux_1_dimon_1_RC_Variance_3QTR_EST_ACT" xfId="805"/>
    <cellStyle name="Comma_laroux_1_dimon_2" xfId="806"/>
    <cellStyle name="Comma_laroux_1_dimon_Corp_det" xfId="807"/>
    <cellStyle name="Comma_laroux_1_dimon_dimon" xfId="808"/>
    <cellStyle name="Comma_laroux_1_dimon_dimon_Book2" xfId="809"/>
    <cellStyle name="Comma_laroux_1_dimon_dimon_Book2_FORECAST" xfId="810"/>
    <cellStyle name="Comma_laroux_1_dimon_dimon_Book2_RC_Variance_3QTR_EST_ACT" xfId="811"/>
    <cellStyle name="Comma_laroux_1_dimon_dimon_Corp_det" xfId="812"/>
    <cellStyle name="Comma_laroux_1_laroux" xfId="813"/>
    <cellStyle name="Comma_laroux_1_laroux_Book2" xfId="814"/>
    <cellStyle name="Comma_laroux_1_laroux_Book3" xfId="815"/>
    <cellStyle name="Comma_laroux_1_laroux_Corp_det" xfId="816"/>
    <cellStyle name="Comma_laroux_1_laroux_dimon" xfId="817"/>
    <cellStyle name="Comma_laroux_1_laroux_dimon_Book2" xfId="818"/>
    <cellStyle name="Comma_laroux_1_laroux_dimon_Book2_FORECAST" xfId="819"/>
    <cellStyle name="Comma_laroux_1_laroux_dimon_Book2_RC_Variance_3QTR_EST_ACT" xfId="820"/>
    <cellStyle name="Comma_laroux_1_laroux_dimon_Corp_det" xfId="821"/>
    <cellStyle name="Comma_laroux_1_laroux_RC_Variance_3QTR_EST_ACT" xfId="822"/>
    <cellStyle name="Comma_laroux_1_pldt" xfId="823"/>
    <cellStyle name="Comma_laroux_1_pldt_1" xfId="824"/>
    <cellStyle name="Comma_laroux_1_PLDT_dimon" xfId="825"/>
    <cellStyle name="Comma_laroux_1_PLDT_dimon_1" xfId="826"/>
    <cellStyle name="Comma_laroux_1_PLDT_dimon_1_Book2" xfId="827"/>
    <cellStyle name="Comma_laroux_1_PLDT_dimon_1_Book2_FORECAST" xfId="828"/>
    <cellStyle name="Comma_laroux_1_PLDT_dimon_1_Book2_RC_Variance_3QTR_EST_ACT" xfId="829"/>
    <cellStyle name="Comma_laroux_1_PLDT_dimon_1_Corp_det" xfId="830"/>
    <cellStyle name="Comma_laroux_1_PLDT_dimon_Book2" xfId="831"/>
    <cellStyle name="Comma_laroux_1_PLDT_dimon_Book3" xfId="832"/>
    <cellStyle name="Comma_laroux_1_PLDT_dimon_Corp_det" xfId="833"/>
    <cellStyle name="Comma_laroux_1_PLDT_dimon_RC_Variance_3QTR_EST_ACT" xfId="834"/>
    <cellStyle name="Comma_laroux_1_VERA" xfId="835"/>
    <cellStyle name="Comma_laroux_1_VERA_1" xfId="836"/>
    <cellStyle name="Comma_laroux_1_VERA_1_Book2" xfId="837"/>
    <cellStyle name="Comma_laroux_1_VERA_1_Book3" xfId="838"/>
    <cellStyle name="Comma_laroux_1_VERA_1_Corp_det" xfId="839"/>
    <cellStyle name="Comma_laroux_1_VERA_1_dimon" xfId="840"/>
    <cellStyle name="Comma_laroux_1_VERA_1_dimon_Book2" xfId="841"/>
    <cellStyle name="Comma_laroux_1_VERA_1_dimon_Book2_FORECAST" xfId="842"/>
    <cellStyle name="Comma_laroux_1_VERA_1_dimon_Book2_RC_Variance_3QTR_EST_ACT" xfId="843"/>
    <cellStyle name="Comma_laroux_1_VERA_1_dimon_Corp_det" xfId="844"/>
    <cellStyle name="Comma_laroux_1_VERA_1_RC_Variance_3QTR_EST_ACT" xfId="845"/>
    <cellStyle name="Comma_laroux_1_VIRUS-EDY" xfId="846"/>
    <cellStyle name="Comma_laroux_2" xfId="847"/>
    <cellStyle name="Comma_laroux_2_12~3SO2" xfId="848"/>
    <cellStyle name="Comma_laroux_2_dimon" xfId="849"/>
    <cellStyle name="Comma_laroux_2_dimon_1" xfId="850"/>
    <cellStyle name="Comma_laroux_2_dimon_1_Book2" xfId="851"/>
    <cellStyle name="Comma_laroux_2_dimon_1_Book3" xfId="852"/>
    <cellStyle name="Comma_laroux_2_dimon_1_Corp_det" xfId="853"/>
    <cellStyle name="Comma_laroux_2_dimon_1_dimon" xfId="854"/>
    <cellStyle name="Comma_laroux_2_dimon_1_dimon_Book2" xfId="855"/>
    <cellStyle name="Comma_laroux_2_dimon_1_dimon_Book2_FORECAST" xfId="856"/>
    <cellStyle name="Comma_laroux_2_dimon_1_dimon_Book2_RC_Variance_3QTR_EST_ACT" xfId="857"/>
    <cellStyle name="Comma_laroux_2_dimon_1_dimon_Corp_det" xfId="858"/>
    <cellStyle name="Comma_laroux_2_dimon_1_RC_Variance_3QTR_EST_ACT" xfId="859"/>
    <cellStyle name="Comma_laroux_2_laroux" xfId="860"/>
    <cellStyle name="Comma_laroux_2_laroux_dimon" xfId="861"/>
    <cellStyle name="Comma_laroux_2_pldt" xfId="862"/>
    <cellStyle name="Comma_laroux_2_pldt_1" xfId="863"/>
    <cellStyle name="Comma_laroux_2_PLDT_dimon" xfId="864"/>
    <cellStyle name="Comma_laroux_2_VERA" xfId="865"/>
    <cellStyle name="Comma_laroux_2_VERA_1" xfId="866"/>
    <cellStyle name="Comma_laroux_3" xfId="867"/>
    <cellStyle name="Comma_laroux_3_dimon" xfId="868"/>
    <cellStyle name="Comma_laroux_3_dimon_1" xfId="869"/>
    <cellStyle name="Comma_laroux_3_dimon_1_Book2" xfId="870"/>
    <cellStyle name="Comma_laroux_3_dimon_1_Book3" xfId="871"/>
    <cellStyle name="Comma_laroux_3_dimon_1_Corp_det" xfId="872"/>
    <cellStyle name="Comma_laroux_3_dimon_1_RC_Variance_3QTR_EST_ACT" xfId="873"/>
    <cellStyle name="Comma_laroux_3_dimon_2" xfId="874"/>
    <cellStyle name="Comma_laroux_3_dimon_3" xfId="875"/>
    <cellStyle name="Comma_laroux_3_dimon_3_Book2" xfId="876"/>
    <cellStyle name="Comma_laroux_3_dimon_3_Book2_RC_Variance_3QTR_EST_ACT" xfId="877"/>
    <cellStyle name="Comma_laroux_3_dimon_3_Book3" xfId="878"/>
    <cellStyle name="Comma_laroux_3_dimon_3_Book3_FORECAST" xfId="879"/>
    <cellStyle name="Comma_laroux_3_dimon_3_Corp_det" xfId="880"/>
    <cellStyle name="Comma_laroux_3_dimon_3_RC_Variance_3QTR_EST_ACT" xfId="881"/>
    <cellStyle name="Comma_laroux_3_dimon_Book2" xfId="882"/>
    <cellStyle name="Comma_laroux_3_dimon_Book2_FORECAST" xfId="883"/>
    <cellStyle name="Comma_laroux_3_dimon_Book2_RC_Variance_3QTR_EST_ACT" xfId="884"/>
    <cellStyle name="Comma_laroux_3_dimon_Corp_det" xfId="885"/>
    <cellStyle name="Comma_laroux_3_dimon_dimon" xfId="886"/>
    <cellStyle name="Comma_laroux_3_dimon_dimon_Book2" xfId="887"/>
    <cellStyle name="Comma_laroux_3_dimon_dimon_Book2_FORECAST" xfId="888"/>
    <cellStyle name="Comma_laroux_3_dimon_dimon_Book2_RC_Variance_3QTR_EST_ACT" xfId="889"/>
    <cellStyle name="Comma_laroux_3_dimon_dimon_Corp_det" xfId="890"/>
    <cellStyle name="Comma_laroux_dimon" xfId="891"/>
    <cellStyle name="Comma_laroux_dimon_1" xfId="892"/>
    <cellStyle name="Comma_laroux_dimon_Corp_det" xfId="893"/>
    <cellStyle name="Comma_laroux_laroux" xfId="894"/>
    <cellStyle name="Comma_laroux_laroux_1" xfId="895"/>
    <cellStyle name="Comma_laroux_laroux_dimon" xfId="896"/>
    <cellStyle name="Comma_laroux_pldt" xfId="897"/>
    <cellStyle name="Comma_laroux_PLDT_dimon" xfId="898"/>
    <cellStyle name="Comma_laroux_VERA" xfId="899"/>
    <cellStyle name="Comma_laroux_VERA_1" xfId="900"/>
    <cellStyle name="Comma_laroux_VERA_Corp_det" xfId="901"/>
    <cellStyle name="Comma_laroux_VIRUS-EDY" xfId="902"/>
    <cellStyle name="Comma_Line Inst." xfId="903"/>
    <cellStyle name="Comma_MACRO1.XLM" xfId="904"/>
    <cellStyle name="Comma_MATERAL2" xfId="905"/>
    <cellStyle name="Comma_MATERAL2_dimon" xfId="906"/>
    <cellStyle name="Comma_MATERAL2_dimon_1" xfId="907"/>
    <cellStyle name="Comma_MATERAL2_dimon_1_Book2" xfId="908"/>
    <cellStyle name="Comma_MATERAL2_dimon_1_Book3" xfId="909"/>
    <cellStyle name="Comma_MATERAL2_dimon_1_Corp_det" xfId="910"/>
    <cellStyle name="Comma_MATERAL2_dimon_1_RC_Variance_3QTR_EST_ACT" xfId="911"/>
    <cellStyle name="Comma_MATERAL2_dimon_2" xfId="912"/>
    <cellStyle name="Comma_MATERAL2_dimon_2_Book2" xfId="913"/>
    <cellStyle name="Comma_MATERAL2_dimon_2_Book2_RC_Variance_3QTR_EST_ACT" xfId="914"/>
    <cellStyle name="Comma_MATERAL2_dimon_2_Book3" xfId="915"/>
    <cellStyle name="Comma_MATERAL2_dimon_2_Book3_FORECAST" xfId="916"/>
    <cellStyle name="Comma_MATERAL2_dimon_2_Corp_det" xfId="917"/>
    <cellStyle name="Comma_MATERAL2_dimon_2_RC_Variance_3QTR_EST_ACT" xfId="918"/>
    <cellStyle name="Comma_MATERAL2_dimon_Book2" xfId="919"/>
    <cellStyle name="Comma_MATERAL2_dimon_Book2_FORECAST" xfId="920"/>
    <cellStyle name="Comma_MATERAL2_dimon_Book2_RC_Variance_3QTR_EST_ACT" xfId="921"/>
    <cellStyle name="Comma_MATERAL2_dimon_Corp_det" xfId="922"/>
    <cellStyle name="Comma_MATERAL2_dimon_dimon" xfId="923"/>
    <cellStyle name="Comma_MATERAL2_dimon_dimon_Book2" xfId="924"/>
    <cellStyle name="Comma_MATERAL2_dimon_dimon_Book2_FORECAST" xfId="925"/>
    <cellStyle name="Comma_MATERAL2_dimon_dimon_Book2_RC_Variance_3QTR_EST_ACT" xfId="926"/>
    <cellStyle name="Comma_MATERAL2_dimon_dimon_Corp_det" xfId="927"/>
    <cellStyle name="Comma_MKGOCPX" xfId="928"/>
    <cellStyle name="Comma_Mkt Shr" xfId="929"/>
    <cellStyle name="Comma_MOBCPX" xfId="930"/>
    <cellStyle name="Comma_mud plant bolted" xfId="931"/>
    <cellStyle name="Comma_NCR-C&amp;W Val" xfId="932"/>
    <cellStyle name="Comma_NCR-Cap intensity" xfId="933"/>
    <cellStyle name="Comma_NCR-Line per Staff" xfId="934"/>
    <cellStyle name="Comma_NCR-Rev dist" xfId="935"/>
    <cellStyle name="Comma_Odner" xfId="936"/>
    <cellStyle name="Comma_Odner (2)" xfId="937"/>
    <cellStyle name="Comma_Odner (2)_Book2" xfId="938"/>
    <cellStyle name="Comma_Odner (2)_Book3" xfId="939"/>
    <cellStyle name="Comma_Odner (2)_Corp_det" xfId="940"/>
    <cellStyle name="Comma_Odner (2)_dimon" xfId="941"/>
    <cellStyle name="Comma_Odner (2)_dimon_Book2" xfId="942"/>
    <cellStyle name="Comma_Odner (2)_dimon_Book2_FORECAST" xfId="943"/>
    <cellStyle name="Comma_Odner (2)_dimon_Book2_RC_Variance_3QTR_EST_ACT" xfId="944"/>
    <cellStyle name="Comma_Odner (2)_dimon_Corp_det" xfId="945"/>
    <cellStyle name="Comma_Odner (2)_RC_Variance_3QTR_EST_ACT" xfId="946"/>
    <cellStyle name="Comma_Odner (3)" xfId="947"/>
    <cellStyle name="Comma_Odner (3)_Book2" xfId="948"/>
    <cellStyle name="Comma_Odner (3)_Book3" xfId="949"/>
    <cellStyle name="Comma_Odner (3)_Corp_det" xfId="950"/>
    <cellStyle name="Comma_Odner (3)_dimon" xfId="951"/>
    <cellStyle name="Comma_Odner (3)_dimon_Book2" xfId="952"/>
    <cellStyle name="Comma_Odner (3)_dimon_Book2_FORECAST" xfId="953"/>
    <cellStyle name="Comma_Odner (3)_dimon_Book2_RC_Variance_3QTR_EST_ACT" xfId="954"/>
    <cellStyle name="Comma_Odner (3)_dimon_Corp_det" xfId="955"/>
    <cellStyle name="Comma_Odner (3)_RC_Variance_3QTR_EST_ACT" xfId="956"/>
    <cellStyle name="Comma_Odner_Book2" xfId="957"/>
    <cellStyle name="Comma_Odner_Book3" xfId="958"/>
    <cellStyle name="Comma_Odner_Corp_det" xfId="959"/>
    <cellStyle name="Comma_Odner_dimon" xfId="960"/>
    <cellStyle name="Comma_Odner_dimon_Book2" xfId="961"/>
    <cellStyle name="Comma_Odner_dimon_Book2_FORECAST" xfId="962"/>
    <cellStyle name="Comma_Odner_dimon_Book2_RC_Variance_3QTR_EST_ACT" xfId="963"/>
    <cellStyle name="Comma_Odner_dimon_Corp_det" xfId="964"/>
    <cellStyle name="Comma_Odner_RC_Variance_3QTR_EST_ACT" xfId="965"/>
    <cellStyle name="Comma_Op Cost Break" xfId="966"/>
    <cellStyle name="Comma_OSMOCPX" xfId="967"/>
    <cellStyle name="Comma_Other Months" xfId="968"/>
    <cellStyle name="Comma_Other Months_Corp_det" xfId="969"/>
    <cellStyle name="Comma_P&amp;L" xfId="970"/>
    <cellStyle name="Comma_pbdefault" xfId="971"/>
    <cellStyle name="Comma_pbdefault_1" xfId="972"/>
    <cellStyle name="Comma_PERSONAL" xfId="973"/>
    <cellStyle name="Comma_PGMKOCPX" xfId="974"/>
    <cellStyle name="Comma_PGNW1" xfId="975"/>
    <cellStyle name="Comma_PGNW2" xfId="976"/>
    <cellStyle name="Comma_PGNWOCPX" xfId="977"/>
    <cellStyle name="Comma_Pink" xfId="978"/>
    <cellStyle name="Comma_Plan" xfId="979"/>
    <cellStyle name="Comma_Plan_Book2" xfId="980"/>
    <cellStyle name="Comma_Plan_Book3" xfId="981"/>
    <cellStyle name="Comma_Plan_Corp_det" xfId="982"/>
    <cellStyle name="Comma_Plan_dimon" xfId="983"/>
    <cellStyle name="Comma_Plan_dimon_Book2" xfId="984"/>
    <cellStyle name="Comma_Plan_dimon_Book2_FORECAST" xfId="985"/>
    <cellStyle name="Comma_Plan_dimon_Book2_RC_Variance_3QTR_EST_ACT" xfId="986"/>
    <cellStyle name="Comma_Plan_dimon_Corp_det" xfId="987"/>
    <cellStyle name="Comma_Plan_RC_Variance_3QTR_EST_ACT" xfId="988"/>
    <cellStyle name="Comma_PLANCAL" xfId="989"/>
    <cellStyle name="Comma_PLDT" xfId="990"/>
    <cellStyle name="Comma_pldt_1" xfId="991"/>
    <cellStyle name="Comma_pldt_2" xfId="992"/>
    <cellStyle name="Comma_PLDT_Book2" xfId="993"/>
    <cellStyle name="Comma_PLDT_Book3" xfId="994"/>
    <cellStyle name="Comma_pldt_Calculations" xfId="995"/>
    <cellStyle name="Comma_PLDT_dimon" xfId="996"/>
    <cellStyle name="Comma_pldt_dimon_1" xfId="997"/>
    <cellStyle name="Comma_PLDT_dimon_Book2" xfId="998"/>
    <cellStyle name="Comma_PLDT_dimon_Book3" xfId="999"/>
    <cellStyle name="Comma_PLDT_dimon_RC_Variance_3QTR_EST_ACT" xfId="1000"/>
    <cellStyle name="Comma_PLDT_RC_Variance_3QTR_EST_ACT" xfId="1001"/>
    <cellStyle name="Comma_priccurv" xfId="1002"/>
    <cellStyle name="Comma_PROFILE4" xfId="1003"/>
    <cellStyle name="Comma_Projects" xfId="1004"/>
    <cellStyle name="Comma_Projects_Book2" xfId="1005"/>
    <cellStyle name="Comma_Projects_Book3" xfId="1006"/>
    <cellStyle name="Comma_Projects_Corp_det" xfId="1007"/>
    <cellStyle name="Comma_Projects_dimon" xfId="1008"/>
    <cellStyle name="Comma_Projects_dimon_Book2" xfId="1009"/>
    <cellStyle name="Comma_Projects_dimon_Book2_FORECAST" xfId="1010"/>
    <cellStyle name="Comma_Projects_dimon_Book2_RC_Variance_3QTR_EST_ACT" xfId="1011"/>
    <cellStyle name="Comma_Projects_dimon_Corp_det" xfId="1012"/>
    <cellStyle name="Comma_Projects_RC_Variance_3QTR_EST_ACT" xfId="1013"/>
    <cellStyle name="Comma_Q1 FY96" xfId="1014"/>
    <cellStyle name="Comma_Q2 FY96" xfId="1015"/>
    <cellStyle name="Comma_Q3 FY96" xfId="1016"/>
    <cellStyle name="Comma_Q4 FY96" xfId="1017"/>
    <cellStyle name="Comma_QTR94_95" xfId="1018"/>
    <cellStyle name="Comma_Quarter End Months" xfId="1019"/>
    <cellStyle name="Comma_Quarter End Months_Corp_det" xfId="1020"/>
    <cellStyle name="Comma_r1" xfId="1021"/>
    <cellStyle name="Comma_r1_dimon" xfId="1022"/>
    <cellStyle name="Comma_r1_dimon_Corp_det" xfId="1023"/>
    <cellStyle name="Comma_RC_Variance_3QTR_EST_ACT" xfId="1024"/>
    <cellStyle name="Comma_Real Opr Cf" xfId="1025"/>
    <cellStyle name="Comma_Real Rev per Staff (1)" xfId="1026"/>
    <cellStyle name="Comma_Real Rev per Staff (2)" xfId="1027"/>
    <cellStyle name="Comma_Region 2-C&amp;W" xfId="1028"/>
    <cellStyle name="Comma_Return on Rev" xfId="1029"/>
    <cellStyle name="Comma_Rev p line" xfId="1030"/>
    <cellStyle name="Comma_RFI" xfId="1031"/>
    <cellStyle name="Comma_RFI_1" xfId="1032"/>
    <cellStyle name="Comma_RFI_1_Book2" xfId="1033"/>
    <cellStyle name="Comma_RFI_1_Book3" xfId="1034"/>
    <cellStyle name="Comma_RFI_1_Corp_det" xfId="1035"/>
    <cellStyle name="Comma_RFI_1_dimon" xfId="1036"/>
    <cellStyle name="Comma_RFI_1_dimon_Book2" xfId="1037"/>
    <cellStyle name="Comma_RFI_1_dimon_Book2_FORECAST" xfId="1038"/>
    <cellStyle name="Comma_RFI_1_dimon_Book2_RC_Variance_3QTR_EST_ACT" xfId="1039"/>
    <cellStyle name="Comma_RFI_1_dimon_Corp_det" xfId="1040"/>
    <cellStyle name="Comma_RFI_1_RC_Variance_3QTR_EST_ACT" xfId="1041"/>
    <cellStyle name="Comma_ROACE" xfId="1042"/>
    <cellStyle name="Comma_ROCF (Tot)" xfId="1043"/>
    <cellStyle name="Comma_RQSTFRM" xfId="1044"/>
    <cellStyle name="Comma_Sales Order" xfId="1045"/>
    <cellStyle name="Comma_SATOCPX" xfId="1046"/>
    <cellStyle name="Comma_Sheet1" xfId="1047"/>
    <cellStyle name="Comma_Sheet1_dimon" xfId="1048"/>
    <cellStyle name="Comma_Sheet1_dimon_Corp_det" xfId="1049"/>
    <cellStyle name="Comma_Sheet1_laroux" xfId="1050"/>
    <cellStyle name="Comma_Sheet4" xfId="1051"/>
    <cellStyle name="Comma_Sheet4_pldt" xfId="1052"/>
    <cellStyle name="Comma_Shipped" xfId="1053"/>
    <cellStyle name="Comma_Snr. CO" xfId="1054"/>
    <cellStyle name="Comma_Snr. CO_Book2" xfId="1055"/>
    <cellStyle name="Comma_Snr. CO_Book3" xfId="1056"/>
    <cellStyle name="Comma_Snr. CO_Corp_det" xfId="1057"/>
    <cellStyle name="Comma_Snr. CO_dimon" xfId="1058"/>
    <cellStyle name="Comma_Snr. CO_dimon_Book2" xfId="1059"/>
    <cellStyle name="Comma_Snr. CO_dimon_Book2_FORECAST" xfId="1060"/>
    <cellStyle name="Comma_Snr. CO_dimon_Book2_RC_Variance_3QTR_EST_ACT" xfId="1061"/>
    <cellStyle name="Comma_Snr. CO_dimon_Corp_det" xfId="1062"/>
    <cellStyle name="Comma_Snr. CO_RC_Variance_3QTR_EST_ACT" xfId="1063"/>
    <cellStyle name="Comma_Staff cost%rev" xfId="1064"/>
    <cellStyle name="Comma_stats" xfId="1065"/>
    <cellStyle name="Comma_Subcont File" xfId="1066"/>
    <cellStyle name="Comma_Subcont File_Book2" xfId="1067"/>
    <cellStyle name="Comma_Subcont File_Book3" xfId="1068"/>
    <cellStyle name="Comma_Subcont File_Corp_det" xfId="1069"/>
    <cellStyle name="Comma_Subcont File_dimon" xfId="1070"/>
    <cellStyle name="Comma_Subcont File_dimon_Book2" xfId="1071"/>
    <cellStyle name="Comma_Subcont File_dimon_Book2_FORECAST" xfId="1072"/>
    <cellStyle name="Comma_Subcont File_dimon_Book2_RC_Variance_3QTR_EST_ACT" xfId="1073"/>
    <cellStyle name="Comma_Subcont File_dimon_Corp_det" xfId="1074"/>
    <cellStyle name="Comma_Subcont File_RC_Variance_3QTR_EST_ACT" xfId="1075"/>
    <cellStyle name="Comma_Summary Info" xfId="1076"/>
    <cellStyle name="Comma_Summary Info_Book2" xfId="1077"/>
    <cellStyle name="Comma_Summary Info_Book3" xfId="1078"/>
    <cellStyle name="Comma_Summary Info_Corp_det" xfId="1079"/>
    <cellStyle name="Comma_Summary Info_dimon" xfId="1080"/>
    <cellStyle name="Comma_Summary Info_dimon_Book2" xfId="1081"/>
    <cellStyle name="Comma_Summary Info_dimon_Book2_FORECAST" xfId="1082"/>
    <cellStyle name="Comma_Summary Info_dimon_Book2_RC_Variance_3QTR_EST_ACT" xfId="1083"/>
    <cellStyle name="Comma_Summary Info_dimon_Corp_det" xfId="1084"/>
    <cellStyle name="Comma_Summary Info_RC_Variance_3QTR_EST_ACT" xfId="1085"/>
    <cellStyle name="Comma_SUMPAGE" xfId="1086"/>
    <cellStyle name="Comma_Terms Defined" xfId="1087"/>
    <cellStyle name="Comma_TMSNW1" xfId="1088"/>
    <cellStyle name="Comma_TMSNW2" xfId="1089"/>
    <cellStyle name="Comma_TMSOCPX" xfId="1090"/>
    <cellStyle name="Comma_Total-Rev dist." xfId="1091"/>
    <cellStyle name="Comma_Variance" xfId="1092"/>
    <cellStyle name="Comma_VIRUS-EDY" xfId="1093"/>
    <cellStyle name="Comma_White" xfId="1094"/>
    <cellStyle name="Comma_WIP Chart" xfId="1095"/>
    <cellStyle name="Comma_WSP" xfId="1096"/>
    <cellStyle name="Comma_X" xfId="1097"/>
    <cellStyle name="Currency [0]_12~3SO2" xfId="1098"/>
    <cellStyle name="Currency [0]_1st Current Estimate" xfId="1099"/>
    <cellStyle name="Currency [0]_29" xfId="1100"/>
    <cellStyle name="Currency [0]_2nd qtr" xfId="1101"/>
    <cellStyle name="Currency [0]_97TARGET" xfId="1102"/>
    <cellStyle name="Currency [0]_97TRGT3" xfId="1103"/>
    <cellStyle name="Currency [0]_A" xfId="1104"/>
    <cellStyle name="Currency [0]_A_Corp_det" xfId="1105"/>
    <cellStyle name="Currency [0]_A_dimon" xfId="1106"/>
    <cellStyle name="Currency [0]_A_dimon_Corp_det" xfId="1107"/>
    <cellStyle name="Currency [0]_aa detail" xfId="1108"/>
    <cellStyle name="Currency [0]_algasdefault" xfId="1109"/>
    <cellStyle name="Currency [0]_Alternative1" xfId="1110"/>
    <cellStyle name="Currency [0]_Alternative1_1" xfId="1111"/>
    <cellStyle name="Currency [0]_Alternative1_1_Corp_det" xfId="1112"/>
    <cellStyle name="Currency [0]_Alternative1_1_RC_Variance_3QTR_EST_ACT" xfId="1113"/>
    <cellStyle name="Currency [0]_Alternative1_Corp_det" xfId="1114"/>
    <cellStyle name="Currency [0]_App E" xfId="1115"/>
    <cellStyle name="Currency [0]_App E_Corp_det" xfId="1116"/>
    <cellStyle name="Currency [0]_Arapahoe" xfId="1117"/>
    <cellStyle name="Currency [0]_Assumptions" xfId="1118"/>
    <cellStyle name="Currency [0]_Assumptions_Corp_det" xfId="1119"/>
    <cellStyle name="Currency [0]_Assumptions_FORECAST" xfId="1120"/>
    <cellStyle name="Currency [0]_bahiadefault" xfId="1121"/>
    <cellStyle name="Currency [0]_Book2" xfId="1122"/>
    <cellStyle name="Currency [0]_Book3" xfId="1123"/>
    <cellStyle name="Currency [0]_buckets" xfId="1124"/>
    <cellStyle name="Currency [0]_Calculations" xfId="1125"/>
    <cellStyle name="Currency [0]_Calculations (2)" xfId="1126"/>
    <cellStyle name="Currency [0]_Calculations (2)_Corp_det" xfId="1127"/>
    <cellStyle name="Currency [0]_Calculations (2)_FORECAST" xfId="1128"/>
    <cellStyle name="Currency [0]_Calculations II" xfId="1129"/>
    <cellStyle name="Currency [0]_Calculations II_Corp_det" xfId="1130"/>
    <cellStyle name="Currency [0]_Calculations II_FORECAST" xfId="1131"/>
    <cellStyle name="Currency [0]_Calculations III" xfId="1132"/>
    <cellStyle name="Currency [0]_Calculations III_Corp_det" xfId="1133"/>
    <cellStyle name="Currency [0]_Calculations III_FORECAST" xfId="1134"/>
    <cellStyle name="Currency [0]_Calculations_1" xfId="1135"/>
    <cellStyle name="Currency [0]_Calculations_1_Corp_det" xfId="1136"/>
    <cellStyle name="Currency [0]_Calculations_Corp_det" xfId="1137"/>
    <cellStyle name="Currency [0]_Calculations_FORECAST" xfId="1138"/>
    <cellStyle name="Currency [0]_calendar" xfId="1139"/>
    <cellStyle name="Currency [0]_CAPEX" xfId="1140"/>
    <cellStyle name="Currency [0]_CAPEX94" xfId="1141"/>
    <cellStyle name="Currency [0]_CAPEX94_Corp_det" xfId="1142"/>
    <cellStyle name="Currency [0]_CAPEX_Corp_det" xfId="1143"/>
    <cellStyle name="Currency [0]_Cardig GHS" xfId="1144"/>
    <cellStyle name="Currency [0]_Cardig GHS_Corp_det" xfId="1145"/>
    <cellStyle name="Currency [0]_Cash Flows" xfId="1146"/>
    <cellStyle name="Currency [0]_Cash Flows_Corp_det" xfId="1147"/>
    <cellStyle name="Currency [0]_Cash Flows_RC_Variance_3QTR_EST_ACT" xfId="1148"/>
    <cellStyle name="Currency [0]_CCA" xfId="1149"/>
    <cellStyle name="Currency [0]_CCA_Book2" xfId="1150"/>
    <cellStyle name="Currency [0]_CCA_Book2_FORECAST" xfId="1151"/>
    <cellStyle name="Currency [0]_CCA_Book2_RC_Variance_3QTR_EST_ACT" xfId="1152"/>
    <cellStyle name="Currency [0]_CCA_Book3" xfId="1153"/>
    <cellStyle name="Currency [0]_CCA_Corp_det" xfId="1154"/>
    <cellStyle name="Currency [0]_CCA_dimon" xfId="1155"/>
    <cellStyle name="Currency [0]_CCA_dimon_Book2" xfId="1156"/>
    <cellStyle name="Currency [0]_CCA_dimon_Book3" xfId="1157"/>
    <cellStyle name="Currency [0]_CCA_dimon_Corp_det" xfId="1158"/>
    <cellStyle name="Currency [0]_CCA_dimon_RC_Variance_3QTR_EST_ACT" xfId="1159"/>
    <cellStyle name="Currency [0]_CCA_RC_Variance_3QTR_EST_ACT" xfId="1160"/>
    <cellStyle name="Currency [0]_CCA_RC_Variance_3QTR_EST_ACT_forecast3" xfId="1161"/>
    <cellStyle name="Currency [0]_CCOCPX" xfId="1162"/>
    <cellStyle name="Currency [0]_CCOCPX_forecast3" xfId="1163"/>
    <cellStyle name="Currency [0]_Channel Table" xfId="1164"/>
    <cellStyle name="Currency [0]_Charts" xfId="1165"/>
    <cellStyle name="Currency [0]_Charts_Corp_det" xfId="1166"/>
    <cellStyle name="Currency [0]_Comm File" xfId="1167"/>
    <cellStyle name="Currency [0]_Comm File_Book2" xfId="1168"/>
    <cellStyle name="Currency [0]_Comm File_Book2_FORECAST" xfId="1169"/>
    <cellStyle name="Currency [0]_Comm File_Book2_RC_Variance_3QTR_EST_ACT" xfId="1170"/>
    <cellStyle name="Currency [0]_Comm File_Book3" xfId="1171"/>
    <cellStyle name="Currency [0]_Comm File_Corp_det" xfId="1172"/>
    <cellStyle name="Currency [0]_Comm File_dimon" xfId="1173"/>
    <cellStyle name="Currency [0]_Comm File_dimon_Book2" xfId="1174"/>
    <cellStyle name="Currency [0]_Comm File_dimon_Book3" xfId="1175"/>
    <cellStyle name="Currency [0]_Comm File_dimon_Corp_det" xfId="1176"/>
    <cellStyle name="Currency [0]_Comm File_dimon_RC_Variance_3QTR_EST_ACT" xfId="1177"/>
    <cellStyle name="Currency [0]_Comm File_RC_Variance_3QTR_EST_ACT" xfId="1178"/>
    <cellStyle name="Currency [0]_Comm File_RC_Variance_3QTR_EST_ACT_forecast3" xfId="1179"/>
    <cellStyle name="Currency [0]_coperdefault" xfId="1180"/>
    <cellStyle name="Currency [0]_Corp_det" xfId="1181"/>
    <cellStyle name="Currency [0]_Cost Code" xfId="1182"/>
    <cellStyle name="Currency [0]_Cost Code_Corp_det" xfId="1183"/>
    <cellStyle name="Currency [0]_Cost Code_RC_Variance_3QTR_EST_ACT" xfId="1184"/>
    <cellStyle name="Currency [0]_Cur 5100" xfId="1185"/>
    <cellStyle name="Currency [0]_DEFAULT" xfId="1186"/>
    <cellStyle name="Currency [0]_dimon" xfId="1187"/>
    <cellStyle name="Currency [0]_dimon_1" xfId="1188"/>
    <cellStyle name="Currency [0]_dimon_1_Corp_det" xfId="1189"/>
    <cellStyle name="Currency [0]_dimon_2" xfId="1190"/>
    <cellStyle name="Currency [0]_dimon_2_Corp_det" xfId="1191"/>
    <cellStyle name="Currency [0]_dimon_2_FORECAST" xfId="1192"/>
    <cellStyle name="Currency [0]_dimon_3" xfId="1193"/>
    <cellStyle name="Currency [0]_dimon_Book3" xfId="1194"/>
    <cellStyle name="Currency [0]_dimon_Corp_det" xfId="1195"/>
    <cellStyle name="Currency [0]_dimon_RC_Variance_3QTR_EST_ACT" xfId="1196"/>
    <cellStyle name="Currency [0]_Dowell C1b" xfId="1197"/>
    <cellStyle name="Currency [0]_Dowell C1b_Corp_det" xfId="1198"/>
    <cellStyle name="Currency [0]_Dowell-C1a" xfId="1199"/>
    <cellStyle name="Currency [0]_Dowell-C1a_Corp_det" xfId="1200"/>
    <cellStyle name="Currency [0]_E&amp;ONW1" xfId="1201"/>
    <cellStyle name="Currency [0]_E&amp;ONW1_forecast3" xfId="1202"/>
    <cellStyle name="Currency [0]_E&amp;ONW2" xfId="1203"/>
    <cellStyle name="Currency [0]_E&amp;ONW2_forecast3" xfId="1204"/>
    <cellStyle name="Currency [0]_E&amp;OOCPX" xfId="1205"/>
    <cellStyle name="Currency [0]_E&amp;OOCPX_forecast3" xfId="1206"/>
    <cellStyle name="Currency [0]_earn_rel" xfId="1207"/>
    <cellStyle name="Currency [0]_ECM_fcst" xfId="1208"/>
    <cellStyle name="Currency [0]_emserdefault" xfId="1209"/>
    <cellStyle name="Currency [0]_EXEC_SUM" xfId="1210"/>
    <cellStyle name="Currency [0]_F&amp;COCPX" xfId="1211"/>
    <cellStyle name="Currency [0]_F&amp;COCPX_forecast3" xfId="1212"/>
    <cellStyle name="Currency [0]_forecast" xfId="1213"/>
    <cellStyle name="Currency [0]_FP 20 A (1)" xfId="1214"/>
    <cellStyle name="Currency [0]_FP 20 A (1)_Corp_det" xfId="1215"/>
    <cellStyle name="Currency [0]_FP 20 A (2)" xfId="1216"/>
    <cellStyle name="Currency [0]_FP 20 A (2)_Corp_det" xfId="1217"/>
    <cellStyle name="Currency [0]_FP-20 (App. E)" xfId="1218"/>
    <cellStyle name="Currency [0]_FP-20 (App. E)_Corp_det" xfId="1219"/>
    <cellStyle name="Currency [0]_FP-20 (App.A) " xfId="1220"/>
    <cellStyle name="Currency [0]_FP-20 (App.A) _Corp_det" xfId="1221"/>
    <cellStyle name="Currency [0]_FP-20 (App.D)" xfId="1222"/>
    <cellStyle name="Currency [0]_FP-20 (App.D)_Corp_det" xfId="1223"/>
    <cellStyle name="Currency [0]_FP-20(App.B)" xfId="1224"/>
    <cellStyle name="Currency [0]_FP-20(App.B)_Corp_det" xfId="1225"/>
    <cellStyle name="Currency [0]_FP-20(C1) (a)" xfId="1226"/>
    <cellStyle name="Currency [0]_FP-20(C1) (a) (2)" xfId="1227"/>
    <cellStyle name="Currency [0]_FP-20(C1) (a) (2)_Corp_det" xfId="1228"/>
    <cellStyle name="Currency [0]_FP-20(C1) (a)_Corp_det" xfId="1229"/>
    <cellStyle name="Currency [0]_FP-20(C1) (b)" xfId="1230"/>
    <cellStyle name="Currency [0]_FP-20(C1) (b) " xfId="1231"/>
    <cellStyle name="Currency [0]_FP-20(C1) (b) (2)" xfId="1232"/>
    <cellStyle name="Currency [0]_FP-20(C1) (b) (2)_Corp_det" xfId="1233"/>
    <cellStyle name="Currency [0]_FP-20(C1) (b) _Corp_det" xfId="1234"/>
    <cellStyle name="Currency [0]_FP-20(C1) (b)_Corp_det" xfId="1235"/>
    <cellStyle name="Currency [0]_Full Year FY96" xfId="1236"/>
    <cellStyle name="Currency [0]_GenAssum" xfId="1237"/>
    <cellStyle name="Currency [0]_GP C1a" xfId="1238"/>
    <cellStyle name="Currency [0]_GP C1a_Corp_det" xfId="1239"/>
    <cellStyle name="Currency [0]_GP C1b" xfId="1240"/>
    <cellStyle name="Currency [0]_GP C1b_Corp_det" xfId="1241"/>
    <cellStyle name="Currency [0]_GP_EI_3" xfId="1242"/>
    <cellStyle name="Currency [0]_GQ C1A" xfId="1243"/>
    <cellStyle name="Currency [0]_GQ C1A_Corp_det" xfId="1244"/>
    <cellStyle name="Currency [0]_GQ C1B" xfId="1245"/>
    <cellStyle name="Currency [0]_GQ C1B_Corp_det" xfId="1246"/>
    <cellStyle name="Currency [0]_groups" xfId="1247"/>
    <cellStyle name="Currency [0]_Income" xfId="1248"/>
    <cellStyle name="Currency [0]_income2" xfId="1249"/>
    <cellStyle name="Currency [0]_income4" xfId="1250"/>
    <cellStyle name="Currency [0]_income6" xfId="1251"/>
    <cellStyle name="Currency [0]_Inputs" xfId="1252"/>
    <cellStyle name="Currency [0]_IPM C1b" xfId="1253"/>
    <cellStyle name="Currency [0]_IPM C1b_Corp_det" xfId="1254"/>
    <cellStyle name="Currency [0]_IPMC1a" xfId="1255"/>
    <cellStyle name="Currency [0]_IPMC1a_Corp_det" xfId="1256"/>
    <cellStyle name="Currency [0]_IS-Hold" xfId="1257"/>
    <cellStyle name="Currency [0]_IS-Hold_Corp_det" xfId="1258"/>
    <cellStyle name="Currency [0]_ITOCPX" xfId="1259"/>
    <cellStyle name="Currency [0]_ITOCPX_forecast3" xfId="1260"/>
    <cellStyle name="Currency [0]_laroux" xfId="1261"/>
    <cellStyle name="Currency [0]_laroux_1" xfId="1262"/>
    <cellStyle name="Currency [0]_laroux_12~3SO2" xfId="1263"/>
    <cellStyle name="Currency [0]_laroux_1_12~3SO2" xfId="1264"/>
    <cellStyle name="Currency [0]_laroux_1_Book3" xfId="1265"/>
    <cellStyle name="Currency [0]_laroux_1_Corp_det" xfId="1266"/>
    <cellStyle name="Currency [0]_laroux_1_dimon" xfId="1267"/>
    <cellStyle name="Currency [0]_laroux_1_dimon_1" xfId="1268"/>
    <cellStyle name="Currency [0]_laroux_1_dimon_1_Book2" xfId="1269"/>
    <cellStyle name="Currency [0]_laroux_1_dimon_1_Book2_FORECAST" xfId="1270"/>
    <cellStyle name="Currency [0]_laroux_1_dimon_1_Book2_RC_Variance_3QTR_EST_ACT" xfId="1271"/>
    <cellStyle name="Currency [0]_laroux_1_dimon_1_Book3" xfId="1272"/>
    <cellStyle name="Currency [0]_laroux_1_dimon_1_Corp_det" xfId="1273"/>
    <cellStyle name="Currency [0]_laroux_1_dimon_1_RC_Variance_3QTR_EST_ACT" xfId="1274"/>
    <cellStyle name="Currency [0]_laroux_1_dimon_1_RC_Variance_3QTR_EST_ACT_forecast3" xfId="1275"/>
    <cellStyle name="Currency [0]_laroux_1_dimon_2" xfId="1276"/>
    <cellStyle name="Currency [0]_laroux_1_dimon_2_Corp_det" xfId="1277"/>
    <cellStyle name="Currency [0]_laroux_1_dimon_3" xfId="1278"/>
    <cellStyle name="Currency [0]_laroux_1_dimon_3_Corp_det" xfId="1279"/>
    <cellStyle name="Currency [0]_laroux_1_dimon_dimon" xfId="1280"/>
    <cellStyle name="Currency [0]_laroux_1_dimon_dimon_Book2" xfId="1281"/>
    <cellStyle name="Currency [0]_laroux_1_dimon_dimon_Book3" xfId="1282"/>
    <cellStyle name="Currency [0]_laroux_1_dimon_dimon_Corp_det" xfId="1283"/>
    <cellStyle name="Currency [0]_laroux_1_dimon_dimon_RC_Variance_3QTR_EST_ACT" xfId="1284"/>
    <cellStyle name="Currency [0]_laroux_1_laroux" xfId="1285"/>
    <cellStyle name="Currency [0]_laroux_1_laroux_1" xfId="1286"/>
    <cellStyle name="Currency [0]_laroux_1_laroux_1_Book2" xfId="1287"/>
    <cellStyle name="Currency [0]_laroux_1_laroux_1_Book2_FORECAST" xfId="1288"/>
    <cellStyle name="Currency [0]_laroux_1_laroux_1_Book2_RC_Variance_3QTR_EST_ACT" xfId="1289"/>
    <cellStyle name="Currency [0]_laroux_1_laroux_1_Book3" xfId="1290"/>
    <cellStyle name="Currency [0]_laroux_1_laroux_1_Corp_det" xfId="1291"/>
    <cellStyle name="Currency [0]_laroux_1_laroux_1_dimon" xfId="1292"/>
    <cellStyle name="Currency [0]_laroux_1_laroux_1_dimon_Book2" xfId="1293"/>
    <cellStyle name="Currency [0]_laroux_1_laroux_1_dimon_Book3" xfId="1294"/>
    <cellStyle name="Currency [0]_laroux_1_laroux_1_dimon_Corp_det" xfId="1295"/>
    <cellStyle name="Currency [0]_laroux_1_laroux_1_dimon_RC_Variance_3QTR_EST_ACT" xfId="1296"/>
    <cellStyle name="Currency [0]_laroux_1_laroux_1_RC_Variance_3QTR_EST_ACT" xfId="1297"/>
    <cellStyle name="Currency [0]_laroux_1_laroux_1_RC_Variance_3QTR_EST_ACT_forecast3" xfId="1298"/>
    <cellStyle name="Currency [0]_laroux_1_laroux_Corp_det" xfId="1299"/>
    <cellStyle name="Currency [0]_laroux_1_laroux_dimon" xfId="1300"/>
    <cellStyle name="Currency [0]_laroux_1_laroux_dimon_Corp_det" xfId="1301"/>
    <cellStyle name="Currency [0]_laroux_1_Locas" xfId="1302"/>
    <cellStyle name="Currency [0]_laroux_1_Locas_Book2" xfId="1303"/>
    <cellStyle name="Currency [0]_laroux_1_Locas_Book2_FORECAST" xfId="1304"/>
    <cellStyle name="Currency [0]_laroux_1_Locas_Book2_RC_Variance_3QTR_EST_ACT" xfId="1305"/>
    <cellStyle name="Currency [0]_laroux_1_Locas_Book3" xfId="1306"/>
    <cellStyle name="Currency [0]_laroux_1_Locas_Corp_det" xfId="1307"/>
    <cellStyle name="Currency [0]_laroux_1_Locas_dimon" xfId="1308"/>
    <cellStyle name="Currency [0]_laroux_1_Locas_dimon_Book2" xfId="1309"/>
    <cellStyle name="Currency [0]_laroux_1_Locas_dimon_Book3" xfId="1310"/>
    <cellStyle name="Currency [0]_laroux_1_Locas_dimon_Corp_det" xfId="1311"/>
    <cellStyle name="Currency [0]_laroux_1_Locas_dimon_RC_Variance_3QTR_EST_ACT" xfId="1312"/>
    <cellStyle name="Currency [0]_laroux_1_Locas_RC_Variance_3QTR_EST_ACT" xfId="1313"/>
    <cellStyle name="Currency [0]_laroux_1_Locas_RC_Variance_3QTR_EST_ACT_forecast3" xfId="1314"/>
    <cellStyle name="Currency [0]_laroux_1_pldt" xfId="1315"/>
    <cellStyle name="Currency [0]_laroux_1_PLDT_dimon" xfId="1316"/>
    <cellStyle name="Currency [0]_laroux_1_PLDT_dimon_1" xfId="1317"/>
    <cellStyle name="Currency [0]_laroux_1_PLDT_dimon_1_Book2" xfId="1318"/>
    <cellStyle name="Currency [0]_laroux_1_PLDT_dimon_1_Book3" xfId="1319"/>
    <cellStyle name="Currency [0]_laroux_1_PLDT_dimon_1_Corp_det" xfId="1320"/>
    <cellStyle name="Currency [0]_laroux_1_PLDT_dimon_1_RC_Variance_3QTR_EST_ACT" xfId="1321"/>
    <cellStyle name="Currency [0]_laroux_1_PLDT_dimon_Book2" xfId="1322"/>
    <cellStyle name="Currency [0]_laroux_1_PLDT_dimon_Book2_FORECAST" xfId="1323"/>
    <cellStyle name="Currency [0]_laroux_1_PLDT_dimon_Book2_RC_Variance_3QTR_EST_ACT" xfId="1324"/>
    <cellStyle name="Currency [0]_laroux_1_PLDT_dimon_Book3" xfId="1325"/>
    <cellStyle name="Currency [0]_laroux_1_PLDT_dimon_Corp_det" xfId="1326"/>
    <cellStyle name="Currency [0]_laroux_1_PLDT_dimon_RC_Variance_3QTR_EST_ACT" xfId="1327"/>
    <cellStyle name="Currency [0]_laroux_1_PLDT_dimon_RC_Variance_3QTR_EST_ACT_forecast3" xfId="1328"/>
    <cellStyle name="Currency [0]_laroux_1_RC_Variance_3QTR_EST_ACT" xfId="1329"/>
    <cellStyle name="Currency [0]_laroux_1_VERA" xfId="1330"/>
    <cellStyle name="Currency [0]_laroux_1_VERA_1" xfId="1331"/>
    <cellStyle name="Currency [0]_laroux_1_VERA_1_Corp_det" xfId="1332"/>
    <cellStyle name="Currency [0]_laroux_1_VERA_Corp_det" xfId="1333"/>
    <cellStyle name="Currency [0]_laroux_1_VIRUS-EDY" xfId="1334"/>
    <cellStyle name="Currency [0]_laroux_1_VIRUS-EDY_Corp_det" xfId="1335"/>
    <cellStyle name="Currency [0]_laroux_2" xfId="1336"/>
    <cellStyle name="Currency [0]_laroux_2_12~3SO2" xfId="1337"/>
    <cellStyle name="Currency [0]_laroux_2_12~3SO2_Book3" xfId="1338"/>
    <cellStyle name="Currency [0]_laroux_2_12~3SO2_Corp_det" xfId="1339"/>
    <cellStyle name="Currency [0]_laroux_2_12~3SO2_RC_Variance_3QTR_EST_ACT" xfId="1340"/>
    <cellStyle name="Currency [0]_laroux_2_dimon" xfId="1341"/>
    <cellStyle name="Currency [0]_laroux_2_dimon_1" xfId="1342"/>
    <cellStyle name="Currency [0]_laroux_2_dimon_1_Corp_det" xfId="1343"/>
    <cellStyle name="Currency [0]_laroux_2_dimon_1_dimon" xfId="1344"/>
    <cellStyle name="Currency [0]_laroux_2_dimon_1_dimon_Book2" xfId="1345"/>
    <cellStyle name="Currency [0]_laroux_2_dimon_1_dimon_Book3" xfId="1346"/>
    <cellStyle name="Currency [0]_laroux_2_dimon_1_dimon_Corp_det" xfId="1347"/>
    <cellStyle name="Currency [0]_laroux_2_dimon_1_dimon_RC_Variance_3QTR_EST_ACT" xfId="1348"/>
    <cellStyle name="Currency [0]_laroux_2_dimon_2" xfId="1349"/>
    <cellStyle name="Currency [0]_laroux_2_dimon_2_Book2" xfId="1350"/>
    <cellStyle name="Currency [0]_laroux_2_dimon_2_Book2_FORECAST" xfId="1351"/>
    <cellStyle name="Currency [0]_laroux_2_dimon_2_Book2_RC_Variance_3QTR_EST_ACT" xfId="1352"/>
    <cellStyle name="Currency [0]_laroux_2_dimon_2_Book3" xfId="1353"/>
    <cellStyle name="Currency [0]_laroux_2_dimon_2_Corp_det" xfId="1354"/>
    <cellStyle name="Currency [0]_laroux_2_dimon_2_RC_Variance_3QTR_EST_ACT" xfId="1355"/>
    <cellStyle name="Currency [0]_laroux_2_dimon_2_RC_Variance_3QTR_EST_ACT_forecast3" xfId="1356"/>
    <cellStyle name="Currency [0]_laroux_2_dimon_3" xfId="1357"/>
    <cellStyle name="Currency [0]_laroux_2_dimon_3_Corp_det" xfId="1358"/>
    <cellStyle name="Currency [0]_laroux_2_dimon_Book2" xfId="1359"/>
    <cellStyle name="Currency [0]_laroux_2_dimon_Book2_RC_Variance_3QTR_EST_ACT" xfId="1360"/>
    <cellStyle name="Currency [0]_laroux_2_dimon_Book3" xfId="1361"/>
    <cellStyle name="Currency [0]_laroux_2_dimon_Book3_FORECAST" xfId="1362"/>
    <cellStyle name="Currency [0]_laroux_2_dimon_Corp_det" xfId="1363"/>
    <cellStyle name="Currency [0]_laroux_2_dimon_RC_Variance_3QTR_EST_ACT" xfId="1364"/>
    <cellStyle name="Currency [0]_laroux_2_laroux" xfId="1365"/>
    <cellStyle name="Currency [0]_laroux_2_laroux_Corp_det" xfId="1366"/>
    <cellStyle name="Currency [0]_laroux_2_laroux_dimon" xfId="1367"/>
    <cellStyle name="Currency [0]_laroux_2_laroux_dimon_Corp_det" xfId="1368"/>
    <cellStyle name="Currency [0]_laroux_2_Locas" xfId="1369"/>
    <cellStyle name="Currency [0]_laroux_2_Locas_Corp_det" xfId="1370"/>
    <cellStyle name="Currency [0]_laroux_2_pldt" xfId="1371"/>
    <cellStyle name="Currency [0]_laroux_2_PLDT_dimon" xfId="1372"/>
    <cellStyle name="Currency [0]_laroux_2_PLDT_dimon_Corp_det" xfId="1373"/>
    <cellStyle name="Currency [0]_laroux_2_VIRUS-EDY" xfId="1374"/>
    <cellStyle name="Currency [0]_laroux_2_VIRUS-EDY_Corp_det" xfId="1375"/>
    <cellStyle name="Currency [0]_laroux_3" xfId="1376"/>
    <cellStyle name="Currency [0]_laroux_3_12~3SO2" xfId="1377"/>
    <cellStyle name="Currency [0]_laroux_3_dimon" xfId="1378"/>
    <cellStyle name="Currency [0]_laroux_3_dimon_1" xfId="1379"/>
    <cellStyle name="Currency [0]_laroux_3_dimon_1_Corp_det" xfId="1380"/>
    <cellStyle name="Currency [0]_laroux_3_dimon_1_dimon" xfId="1381"/>
    <cellStyle name="Currency [0]_laroux_3_dimon_1_dimon_Book2" xfId="1382"/>
    <cellStyle name="Currency [0]_laroux_3_dimon_1_dimon_Book3" xfId="1383"/>
    <cellStyle name="Currency [0]_laroux_3_dimon_1_dimon_Corp_det" xfId="1384"/>
    <cellStyle name="Currency [0]_laroux_3_dimon_1_dimon_RC_Variance_3QTR_EST_ACT" xfId="1385"/>
    <cellStyle name="Currency [0]_laroux_3_dimon_2" xfId="1386"/>
    <cellStyle name="Currency [0]_laroux_3_dimon_2_Book2" xfId="1387"/>
    <cellStyle name="Currency [0]_laroux_3_dimon_2_Book2_FORECAST" xfId="1388"/>
    <cellStyle name="Currency [0]_laroux_3_dimon_2_Book2_RC_Variance_3QTR_EST_ACT" xfId="1389"/>
    <cellStyle name="Currency [0]_laroux_3_dimon_2_Book3" xfId="1390"/>
    <cellStyle name="Currency [0]_laroux_3_dimon_2_Corp_det" xfId="1391"/>
    <cellStyle name="Currency [0]_laroux_3_dimon_2_RC_Variance_3QTR_EST_ACT" xfId="1392"/>
    <cellStyle name="Currency [0]_laroux_3_dimon_2_RC_Variance_3QTR_EST_ACT_forecast3" xfId="1393"/>
    <cellStyle name="Currency [0]_laroux_3_dimon_3" xfId="1394"/>
    <cellStyle name="Currency [0]_laroux_3_dimon_3_Corp_det" xfId="1395"/>
    <cellStyle name="Currency [0]_laroux_4" xfId="1396"/>
    <cellStyle name="Currency [0]_laroux_4_dimon" xfId="1397"/>
    <cellStyle name="Currency [0]_laroux_4_dimon_1" xfId="1398"/>
    <cellStyle name="Currency [0]_laroux_4_dimon_1_Corp_det" xfId="1399"/>
    <cellStyle name="Currency [0]_laroux_4_dimon_2" xfId="1400"/>
    <cellStyle name="Currency [0]_laroux_4_dimon_2_Corp_det" xfId="1401"/>
    <cellStyle name="Currency [0]_laroux_4_dimon_3" xfId="1402"/>
    <cellStyle name="Currency [0]_laroux_4_dimon_3_Book2" xfId="1403"/>
    <cellStyle name="Currency [0]_laroux_4_dimon_3_Corp_det" xfId="1404"/>
    <cellStyle name="Currency [0]_laroux_4_dimon_3_RC_Variance_3QTR_EST_ACT" xfId="1405"/>
    <cellStyle name="Currency [0]_laroux_4_dimon_Book2" xfId="1406"/>
    <cellStyle name="Currency [0]_laroux_4_dimon_Book3" xfId="1407"/>
    <cellStyle name="Currency [0]_laroux_4_dimon_Corp_det" xfId="1408"/>
    <cellStyle name="Currency [0]_laroux_4_dimon_RC_Variance_3QTR_EST_ACT" xfId="1409"/>
    <cellStyle name="Currency [0]_laroux_5" xfId="1410"/>
    <cellStyle name="Currency [0]_laroux_5_Book2" xfId="1411"/>
    <cellStyle name="Currency [0]_laroux_5_Book2_FORECAST" xfId="1412"/>
    <cellStyle name="Currency [0]_laroux_5_Book2_RC_Variance_3QTR_EST_ACT" xfId="1413"/>
    <cellStyle name="Currency [0]_laroux_5_Book3" xfId="1414"/>
    <cellStyle name="Currency [0]_laroux_5_Corp_det" xfId="1415"/>
    <cellStyle name="Currency [0]_laroux_5_dimon" xfId="1416"/>
    <cellStyle name="Currency [0]_laroux_5_dimon_Book2" xfId="1417"/>
    <cellStyle name="Currency [0]_laroux_5_dimon_Book3" xfId="1418"/>
    <cellStyle name="Currency [0]_laroux_5_dimon_Corp_det" xfId="1419"/>
    <cellStyle name="Currency [0]_laroux_5_dimon_RC_Variance_3QTR_EST_ACT" xfId="1420"/>
    <cellStyle name="Currency [0]_laroux_5_RC_Variance_3QTR_EST_ACT" xfId="1421"/>
    <cellStyle name="Currency [0]_laroux_5_RC_Variance_3QTR_EST_ACT_forecast3" xfId="1422"/>
    <cellStyle name="Currency [0]_laroux_6" xfId="1423"/>
    <cellStyle name="Currency [0]_laroux_6_Corp_det" xfId="1424"/>
    <cellStyle name="Currency [0]_laroux_7" xfId="1425"/>
    <cellStyle name="Currency [0]_laroux_7_Book2" xfId="1426"/>
    <cellStyle name="Currency [0]_laroux_7_Book2_FORECAST" xfId="1427"/>
    <cellStyle name="Currency [0]_laroux_7_Book2_RC_Variance_3QTR_EST_ACT" xfId="1428"/>
    <cellStyle name="Currency [0]_laroux_7_Book3" xfId="1429"/>
    <cellStyle name="Currency [0]_laroux_7_Corp_det" xfId="1430"/>
    <cellStyle name="Currency [0]_laroux_7_dimon" xfId="1431"/>
    <cellStyle name="Currency [0]_laroux_7_dimon_Book2" xfId="1432"/>
    <cellStyle name="Currency [0]_laroux_7_dimon_Book3" xfId="1433"/>
    <cellStyle name="Currency [0]_laroux_7_dimon_Corp_det" xfId="1434"/>
    <cellStyle name="Currency [0]_laroux_7_dimon_RC_Variance_3QTR_EST_ACT" xfId="1435"/>
    <cellStyle name="Currency [0]_laroux_7_RC_Variance_3QTR_EST_ACT" xfId="1436"/>
    <cellStyle name="Currency [0]_laroux_7_RC_Variance_3QTR_EST_ACT_forecast3" xfId="1437"/>
    <cellStyle name="Currency [0]_laroux_dimon" xfId="1438"/>
    <cellStyle name="Currency [0]_laroux_dimon_1" xfId="1439"/>
    <cellStyle name="Currency [0]_laroux_dimon_1_Corp_det" xfId="1440"/>
    <cellStyle name="Currency [0]_laroux_dimon_2" xfId="1441"/>
    <cellStyle name="Currency [0]_laroux_dimon_2_Corp_det" xfId="1442"/>
    <cellStyle name="Currency [0]_laroux_dimon_3" xfId="1443"/>
    <cellStyle name="Currency [0]_laroux_dimon_3_Corp_det" xfId="1444"/>
    <cellStyle name="Currency [0]_laroux_dimon_3_FORECAST" xfId="1445"/>
    <cellStyle name="Currency [0]_laroux_laroux" xfId="1446"/>
    <cellStyle name="Currency [0]_laroux_laroux_1" xfId="1447"/>
    <cellStyle name="Currency [0]_laroux_laroux_1_Corp_det" xfId="1448"/>
    <cellStyle name="Currency [0]_laroux_laroux_1_dimon" xfId="1449"/>
    <cellStyle name="Currency [0]_laroux_laroux_1_dimon_Corp_det" xfId="1450"/>
    <cellStyle name="Currency [0]_laroux_laroux_Corp_det" xfId="1451"/>
    <cellStyle name="Currency [0]_laroux_laroux_dimon" xfId="1452"/>
    <cellStyle name="Currency [0]_laroux_laroux_dimon_Corp_det" xfId="1453"/>
    <cellStyle name="Currency [0]_laroux_Locas" xfId="1454"/>
    <cellStyle name="Currency [0]_laroux_Locas_Corp_det" xfId="1455"/>
    <cellStyle name="Currency [0]_laroux_MATERAL2" xfId="1456"/>
    <cellStyle name="Currency [0]_laroux_MATERAL2_dimon" xfId="1457"/>
    <cellStyle name="Currency [0]_laroux_MATERAL2_dimon_Corp_det" xfId="1458"/>
    <cellStyle name="Currency [0]_laroux_MATERAL2_laroux" xfId="1459"/>
    <cellStyle name="Currency [0]_laroux_MATERAL2_laroux_Corp_det" xfId="1460"/>
    <cellStyle name="Currency [0]_laroux_MATERAL2_laroux_dimon" xfId="1461"/>
    <cellStyle name="Currency [0]_laroux_MATERAL2_laroux_dimon_Corp_det" xfId="1462"/>
    <cellStyle name="Currency [0]_laroux_MATERAL2_pldt" xfId="1463"/>
    <cellStyle name="Currency [0]_laroux_MATERAL2_VERA" xfId="1464"/>
    <cellStyle name="Currency [0]_laroux_MATERAL2_VERA_Corp_det" xfId="1465"/>
    <cellStyle name="Currency [0]_laroux_MATERAL2_VIRUS-EDY" xfId="1466"/>
    <cellStyle name="Currency [0]_laroux_MATERAL2_VIRUS-EDY_Corp_det" xfId="1467"/>
    <cellStyle name="Currency [0]_laroux_mud plant bolted" xfId="1468"/>
    <cellStyle name="Currency [0]_laroux_mud plant bolted_dimon" xfId="1469"/>
    <cellStyle name="Currency [0]_laroux_mud plant bolted_dimon_1" xfId="1470"/>
    <cellStyle name="Currency [0]_laroux_mud plant bolted_dimon_1_Book2" xfId="1471"/>
    <cellStyle name="Currency [0]_laroux_mud plant bolted_dimon_1_Book2_FORECAST" xfId="1472"/>
    <cellStyle name="Currency [0]_laroux_mud plant bolted_dimon_1_Book2_RC_Variance_3QTR_EST_ACT" xfId="1473"/>
    <cellStyle name="Currency [0]_laroux_mud plant bolted_dimon_1_Book3" xfId="1474"/>
    <cellStyle name="Currency [0]_laroux_mud plant bolted_dimon_1_Corp_det" xfId="1475"/>
    <cellStyle name="Currency [0]_laroux_mud plant bolted_dimon_1_RC_Variance_3QTR_EST_ACT" xfId="1476"/>
    <cellStyle name="Currency [0]_laroux_mud plant bolted_dimon_1_RC_Variance_3QTR_EST_ACT_forecast3" xfId="1477"/>
    <cellStyle name="Currency [0]_laroux_mud plant bolted_dimon_2" xfId="1478"/>
    <cellStyle name="Currency [0]_laroux_mud plant bolted_dimon_2_Book2" xfId="1479"/>
    <cellStyle name="Currency [0]_laroux_mud plant bolted_dimon_2_Corp_det" xfId="1480"/>
    <cellStyle name="Currency [0]_laroux_mud plant bolted_dimon_2_RC_Variance_3QTR_EST_ACT" xfId="1481"/>
    <cellStyle name="Currency [0]_laroux_mud plant bolted_dimon_Book2" xfId="1482"/>
    <cellStyle name="Currency [0]_laroux_mud plant bolted_dimon_Book3" xfId="1483"/>
    <cellStyle name="Currency [0]_laroux_mud plant bolted_dimon_Corp_det" xfId="1484"/>
    <cellStyle name="Currency [0]_laroux_mud plant bolted_dimon_dimon" xfId="1485"/>
    <cellStyle name="Currency [0]_laroux_mud plant bolted_dimon_dimon_Book2" xfId="1486"/>
    <cellStyle name="Currency [0]_laroux_mud plant bolted_dimon_dimon_Book3" xfId="1487"/>
    <cellStyle name="Currency [0]_laroux_mud plant bolted_dimon_dimon_Corp_det" xfId="1488"/>
    <cellStyle name="Currency [0]_laroux_mud plant bolted_dimon_dimon_RC_Variance_3QTR_EST_ACT" xfId="1489"/>
    <cellStyle name="Currency [0]_laroux_mud plant bolted_dimon_RC_Variance_3QTR_EST_ACT" xfId="1490"/>
    <cellStyle name="Currency [0]_laroux_pldt" xfId="1491"/>
    <cellStyle name="Currency [0]_laroux_pldt_forecast3" xfId="1492"/>
    <cellStyle name="Currency [0]_laroux_VERA" xfId="1493"/>
    <cellStyle name="Currency [0]_laroux_VERA_1" xfId="1494"/>
    <cellStyle name="Currency [0]_laroux_VERA_1_Book2" xfId="1495"/>
    <cellStyle name="Currency [0]_laroux_VERA_1_Corp_det" xfId="1496"/>
    <cellStyle name="Currency [0]_laroux_VERA_Corp_det" xfId="1497"/>
    <cellStyle name="Currency [0]_laroux_VIRUS-EDY" xfId="1498"/>
    <cellStyle name="Currency [0]_laroux_VIRUS-EDY_Corp_det" xfId="1499"/>
    <cellStyle name="Currency [0]_laroux_VIRUS-EDY_FORECAST" xfId="1500"/>
    <cellStyle name="Currency [0]_List" xfId="1501"/>
    <cellStyle name="Currency [0]_List_Book2" xfId="1502"/>
    <cellStyle name="Currency [0]_List_Corp_det" xfId="1503"/>
    <cellStyle name="Currency [0]_MACRO1.XLM" xfId="1504"/>
    <cellStyle name="Currency [0]_MATERAL2" xfId="1505"/>
    <cellStyle name="Currency [0]_MATERAL2_dimon" xfId="1506"/>
    <cellStyle name="Currency [0]_MATERAL2_dimon_1" xfId="1507"/>
    <cellStyle name="Currency [0]_MATERAL2_dimon_1_Book2" xfId="1508"/>
    <cellStyle name="Currency [0]_MATERAL2_dimon_1_Book2_FORECAST" xfId="1509"/>
    <cellStyle name="Currency [0]_MATERAL2_dimon_1_Book2_RC_Variance_3QTR_EST_ACT" xfId="1510"/>
    <cellStyle name="Currency [0]_MATERAL2_dimon_1_Book3" xfId="1511"/>
    <cellStyle name="Currency [0]_MATERAL2_dimon_1_Corp_det" xfId="1512"/>
    <cellStyle name="Currency [0]_MATERAL2_dimon_1_RC_Variance_3QTR_EST_ACT" xfId="1513"/>
    <cellStyle name="Currency [0]_MATERAL2_dimon_1_RC_Variance_3QTR_EST_ACT_forecast3" xfId="1514"/>
    <cellStyle name="Currency [0]_MATERAL2_dimon_2" xfId="1515"/>
    <cellStyle name="Currency [0]_MATERAL2_dimon_2_Book2" xfId="1516"/>
    <cellStyle name="Currency [0]_MATERAL2_dimon_2_Corp_det" xfId="1517"/>
    <cellStyle name="Currency [0]_MATERAL2_dimon_2_RC_Variance_3QTR_EST_ACT" xfId="1518"/>
    <cellStyle name="Currency [0]_MATERAL2_dimon_Book2" xfId="1519"/>
    <cellStyle name="Currency [0]_MATERAL2_dimon_Book3" xfId="1520"/>
    <cellStyle name="Currency [0]_MATERAL2_dimon_Corp_det" xfId="1521"/>
    <cellStyle name="Currency [0]_MATERAL2_dimon_dimon" xfId="1522"/>
    <cellStyle name="Currency [0]_MATERAL2_dimon_dimon_Book2" xfId="1523"/>
    <cellStyle name="Currency [0]_MATERAL2_dimon_dimon_Book3" xfId="1524"/>
    <cellStyle name="Currency [0]_MATERAL2_dimon_dimon_Corp_det" xfId="1525"/>
    <cellStyle name="Currency [0]_MATERAL2_dimon_dimon_RC_Variance_3QTR_EST_ACT" xfId="1526"/>
    <cellStyle name="Currency [0]_MATERAL2_dimon_RC_Variance_3QTR_EST_ACT" xfId="1527"/>
    <cellStyle name="Currency [0]_MKGOCPX" xfId="1528"/>
    <cellStyle name="Currency [0]_MKGOCPX_forecast3" xfId="1529"/>
    <cellStyle name="Currency [0]_MOBCPX" xfId="1530"/>
    <cellStyle name="Currency [0]_MOBCPX_forecast3" xfId="1531"/>
    <cellStyle name="Currency [0]_mud plant bolted" xfId="1532"/>
    <cellStyle name="Currency [0]_mud plant bolted_dimon" xfId="1533"/>
    <cellStyle name="Currency [0]_mud plant bolted_dimon_Corp_det" xfId="1534"/>
    <cellStyle name="Currency [0]_mud plant bolted_laroux" xfId="1535"/>
    <cellStyle name="Currency [0]_mud plant bolted_laroux_Corp_det" xfId="1536"/>
    <cellStyle name="Currency [0]_mud plant bolted_laroux_dimon" xfId="1537"/>
    <cellStyle name="Currency [0]_mud plant bolted_laroux_dimon_Corp_det" xfId="1538"/>
    <cellStyle name="Currency [0]_mud plant bolted_pldt" xfId="1539"/>
    <cellStyle name="Currency [0]_mud plant bolted_VERA" xfId="1540"/>
    <cellStyle name="Currency [0]_mud plant bolted_VERA_Corp_det" xfId="1541"/>
    <cellStyle name="Currency [0]_mud plant bolted_VIRUS-EDY" xfId="1542"/>
    <cellStyle name="Currency [0]_mud plant bolted_VIRUS-EDY_Corp_det" xfId="1543"/>
    <cellStyle name="Currency [0]_Odner" xfId="1544"/>
    <cellStyle name="Currency [0]_Odner (2)" xfId="1545"/>
    <cellStyle name="Currency [0]_Odner (2)_Book2" xfId="1546"/>
    <cellStyle name="Currency [0]_Odner (2)_Book2_FORECAST" xfId="1547"/>
    <cellStyle name="Currency [0]_Odner (2)_Book2_RC_Variance_3QTR_EST_ACT" xfId="1548"/>
    <cellStyle name="Currency [0]_Odner (2)_Book3" xfId="1549"/>
    <cellStyle name="Currency [0]_Odner (2)_Corp_det" xfId="1550"/>
    <cellStyle name="Currency [0]_Odner (2)_dimon" xfId="1551"/>
    <cellStyle name="Currency [0]_Odner (2)_dimon_Book2" xfId="1552"/>
    <cellStyle name="Currency [0]_Odner (2)_dimon_Book3" xfId="1553"/>
    <cellStyle name="Currency [0]_Odner (2)_dimon_Corp_det" xfId="1554"/>
    <cellStyle name="Currency [0]_Odner (2)_dimon_RC_Variance_3QTR_EST_ACT" xfId="1555"/>
    <cellStyle name="Currency [0]_Odner (2)_RC_Variance_3QTR_EST_ACT" xfId="0"/>
    <cellStyle name="Currency [0]_Odner (2)_RC_Variance_3QTR_EST_ACT_forecast3" xfId="0"/>
    <cellStyle name="Currency [0]_Odner (3)" xfId="0"/>
    <cellStyle name="Currency [0]_Odner (3)_Book2" xfId="0"/>
    <cellStyle name="Currency [0]_Odner (3)_Book2_FORECAST" xfId="0"/>
    <cellStyle name="Currency [0]_Odner (3)_Book2_RC_Variance_3QTR_EST_ACT" xfId="0"/>
    <cellStyle name="Currency [0]_Odner (3)_Book3" xfId="0"/>
    <cellStyle name="Currency [0]_Odner (3)_Corp_det" xfId="0"/>
    <cellStyle name="Currency [0]_Odner (3)_dimon" xfId="0"/>
    <cellStyle name="Currency [0]_Odner (3)_dimon_Book2" xfId="0"/>
    <cellStyle name="Currency [0]_Odner (3)_dimon_Book3" xfId="0"/>
    <cellStyle name="Currency [0]_Odner (3)_dimon_Corp_det" xfId="0"/>
    <cellStyle name="Currency [0]_Odner (3)_dimon_RC_Variance_3QTR_EST_ACT" xfId="0"/>
    <cellStyle name="Currency [0]_Odner (3)_RC_Variance_3QTR_EST_ACT" xfId="0"/>
    <cellStyle name="Currency [0]_Odner (3)_RC_Variance_3QTR_EST_ACT_forecast3" xfId="0"/>
    <cellStyle name="Currency [0]_Odner_Book2" xfId="0"/>
    <cellStyle name="Currency [0]_Odner_Book2_FORECAST" xfId="0"/>
    <cellStyle name="Currency [0]_Odner_Book2_RC_Variance_3QTR_EST_ACT" xfId="0"/>
    <cellStyle name="Currency [0]_Odner_Book3" xfId="0"/>
    <cellStyle name="Currency [0]_Odner_Corp_det" xfId="0"/>
    <cellStyle name="Currency [0]_Odner_dimon" xfId="0"/>
    <cellStyle name="Currency [0]_Odner_dimon_Book2" xfId="0"/>
    <cellStyle name="Currency [0]_Odner_dimon_Book3" xfId="0"/>
    <cellStyle name="Currency [0]_Odner_dimon_Corp_det" xfId="0"/>
    <cellStyle name="Currency [0]_Odner_dimon_RC_Variance_3QTR_EST_ACT" xfId="0"/>
    <cellStyle name="Currency [0]_Odner_RC_Variance_3QTR_EST_ACT" xfId="0"/>
    <cellStyle name="Currency [0]_Odner_RC_Variance_3QTR_EST_ACT_forecast3" xfId="0"/>
    <cellStyle name="Currency [0]_OSMOCPX" xfId="0"/>
    <cellStyle name="Currency [0]_OSMOCPX_forecast3" xfId="0"/>
    <cellStyle name="Currency [0]_Other Months" xfId="0"/>
    <cellStyle name="Currency [0]_Other Months_Corp_det" xfId="0"/>
    <cellStyle name="Currency [0]_P&amp;L" xfId="0"/>
    <cellStyle name="Currency [0]_pbdefault" xfId="0"/>
    <cellStyle name="Currency [0]_PERSONAL" xfId="0"/>
    <cellStyle name="Currency [0]_PERSONAL_Corp_det" xfId="0"/>
    <cellStyle name="Currency [0]_PGMKOCPX" xfId="0"/>
    <cellStyle name="Currency [0]_PGMKOCPX_forecast3" xfId="0"/>
    <cellStyle name="Currency [0]_PGNW1" xfId="0"/>
    <cellStyle name="Currency [0]_PGNW1_forecast3" xfId="0"/>
    <cellStyle name="Currency [0]_PGNW2" xfId="0"/>
    <cellStyle name="Currency [0]_PGNW2_forecast3" xfId="0"/>
    <cellStyle name="Currency [0]_PGNWOCPX" xfId="0"/>
    <cellStyle name="Currency [0]_PGNWOCPX_forecast3" xfId="0"/>
    <cellStyle name="Currency [0]_Pink" xfId="0"/>
    <cellStyle name="Currency [0]_Pink_Corp_det" xfId="0"/>
    <cellStyle name="Currency [0]_Plan" xfId="0"/>
    <cellStyle name="Currency [0]_Plan_Book2" xfId="0"/>
    <cellStyle name="Currency [0]_Plan_Book2_FORECAST" xfId="0"/>
    <cellStyle name="Currency [0]_Plan_Book2_RC_Variance_3QTR_EST_ACT" xfId="0"/>
    <cellStyle name="Currency [0]_Plan_Book3" xfId="0"/>
    <cellStyle name="Currency [0]_Plan_Corp_det" xfId="0"/>
    <cellStyle name="Currency [0]_Plan_dimon" xfId="0"/>
    <cellStyle name="Currency [0]_Plan_dimon_Book2" xfId="0"/>
    <cellStyle name="Currency [0]_Plan_dimon_Book3" xfId="0"/>
    <cellStyle name="Currency [0]_Plan_dimon_Corp_det" xfId="0"/>
    <cellStyle name="Currency [0]_Plan_dimon_RC_Variance_3QTR_EST_ACT" xfId="0"/>
    <cellStyle name="Currency [0]_Plan_RC_Variance_3QTR_EST_ACT" xfId="0"/>
    <cellStyle name="Currency [0]_Plan_RC_Variance_3QTR_EST_ACT_forecast3" xfId="0"/>
    <cellStyle name="Currency [0]_PLANCAL" xfId="0"/>
    <cellStyle name="Currency [0]_PLDT" xfId="0"/>
    <cellStyle name="Currency [0]_pldt_1" xfId="0"/>
    <cellStyle name="Currency [0]_PLDT_1_dimon" xfId="0"/>
    <cellStyle name="Currency [0]_pldt_1_dimon_1" xfId="0"/>
    <cellStyle name="Currency [0]_pldt_1_dimon_1_Corp_det" xfId="0"/>
    <cellStyle name="Currency [0]_PLDT_1_dimon_Corp_det" xfId="0"/>
    <cellStyle name="Currency [0]_pldt_2" xfId="0"/>
    <cellStyle name="Currency [0]_pldt_2_Book3" xfId="0"/>
    <cellStyle name="Currency [0]_pldt_2_Corp_det" xfId="0"/>
    <cellStyle name="Currency [0]_pldt_2_RC_Variance_3QTR_EST_ACT" xfId="0"/>
    <cellStyle name="Currency [0]_PLDT_Book2" xfId="0"/>
    <cellStyle name="Currency [0]_PLDT_Book3" xfId="0"/>
    <cellStyle name="Currency [0]_pldt_Calculations" xfId="0"/>
    <cellStyle name="Currency [0]_pldt_Calculations_Corp_det" xfId="0"/>
    <cellStyle name="Currency [0]_PLDT_dimon" xfId="0"/>
    <cellStyle name="Currency [0]_pldt_dimon_1" xfId="0"/>
    <cellStyle name="Currency [0]_pldt_dimon_1_Book2" xfId="0"/>
    <cellStyle name="Currency [0]_PLDT_dimon_1_Book3" xfId="0"/>
    <cellStyle name="Currency [0]_pldt_dimon_1_Corp_det" xfId="0"/>
    <cellStyle name="Currency [0]_PLDT_dimon_1_RC_Variance_3QTR_EST_ACT" xfId="0"/>
    <cellStyle name="Currency [0]_pldt_dimon_2" xfId="0"/>
    <cellStyle name="Currency [0]_PLDT_dimon_Book2" xfId="0"/>
    <cellStyle name="Currency [0]_PLDT_dimon_Book3" xfId="0"/>
    <cellStyle name="Currency [0]_PLDT_dimon_Corp_det" xfId="0"/>
    <cellStyle name="Currency [0]_PLDT_dimon_RC_Variance_3QTR_EST_ACT" xfId="0"/>
    <cellStyle name="Currency [0]_PLDT_RC_Variance_3QTR_EST_ACT" xfId="0"/>
    <cellStyle name="Currency [0]_priccurv" xfId="0"/>
    <cellStyle name="Currency [0]_PROFILE4" xfId="0"/>
    <cellStyle name="Currency [0]_Projects" xfId="0"/>
    <cellStyle name="Currency [0]_Projects_Book2" xfId="0"/>
    <cellStyle name="Currency [0]_Projects_Book2_FORECAST" xfId="0"/>
    <cellStyle name="Currency [0]_Projects_Book2_RC_Variance_3QTR_EST_ACT" xfId="0"/>
    <cellStyle name="Currency [0]_Projects_Book3" xfId="0"/>
    <cellStyle name="Currency [0]_Projects_Corp_det" xfId="0"/>
    <cellStyle name="Currency [0]_Projects_dimon" xfId="0"/>
    <cellStyle name="Currency [0]_Projects_dimon_Book2" xfId="0"/>
    <cellStyle name="Currency [0]_Projects_dimon_Book3" xfId="0"/>
    <cellStyle name="Currency [0]_Projects_dimon_Corp_det" xfId="0"/>
    <cellStyle name="Currency [0]_Projects_dimon_RC_Variance_3QTR_EST_ACT" xfId="0"/>
    <cellStyle name="Currency [0]_Projects_RC_Variance_3QTR_EST_ACT" xfId="0"/>
    <cellStyle name="Currency [0]_Projects_RC_Variance_3QTR_EST_ACT_forecast3" xfId="0"/>
    <cellStyle name="Currency [0]_Q1 FY96" xfId="0"/>
    <cellStyle name="Currency [0]_Q2 FY96" xfId="0"/>
    <cellStyle name="Currency [0]_Q3 FY96" xfId="0"/>
    <cellStyle name="Currency [0]_Q4 FY96" xfId="0"/>
    <cellStyle name="Currency [0]_QTR94_95" xfId="0"/>
    <cellStyle name="Currency [0]_Quarter End Months" xfId="0"/>
    <cellStyle name="Currency [0]_Quarter End Months_Corp_det" xfId="0"/>
    <cellStyle name="Currency [0]_r1" xfId="0"/>
    <cellStyle name="Currency [0]_r1_Book3" xfId="0"/>
    <cellStyle name="Currency [0]_r1_Corp_det" xfId="0"/>
    <cellStyle name="Currency [0]_r1_dimon" xfId="0"/>
    <cellStyle name="Currency [0]_r1_RC_Variance_3QTR_EST_ACT" xfId="0"/>
    <cellStyle name="Currency [0]_RC_Variance_3QTR_EST_ACT" xfId="0"/>
    <cellStyle name="Currency [0]_RFI" xfId="0"/>
    <cellStyle name="Currency [0]_RFI_1" xfId="0"/>
    <cellStyle name="Currency [0]_RFI_1_Book2" xfId="0"/>
    <cellStyle name="Currency [0]_RFI_1_Book2_FORECAST" xfId="0"/>
    <cellStyle name="Currency [0]_RFI_1_Book2_RC_Variance_3QTR_EST_ACT" xfId="0"/>
    <cellStyle name="Currency [0]_RFI_1_Book3" xfId="0"/>
    <cellStyle name="Currency [0]_RFI_1_Corp_det" xfId="0"/>
    <cellStyle name="Currency [0]_RFI_1_dimon" xfId="0"/>
    <cellStyle name="Currency [0]_RFI_1_dimon_Book2" xfId="0"/>
    <cellStyle name="Currency [0]_RFI_1_dimon_Book3" xfId="0"/>
    <cellStyle name="Currency [0]_RFI_1_dimon_Corp_det" xfId="0"/>
    <cellStyle name="Currency [0]_RFI_1_dimon_RC_Variance_3QTR_EST_ACT" xfId="0"/>
    <cellStyle name="Currency [0]_RFI_1_RC_Variance_3QTR_EST_ACT" xfId="0"/>
    <cellStyle name="Currency [0]_RFI_1_RC_Variance_3QTR_EST_ACT_forecast3" xfId="0"/>
    <cellStyle name="Currency [0]_RFI_Corp_det" xfId="0"/>
    <cellStyle name="Currency [0]_RQSTFRM" xfId="0"/>
    <cellStyle name="Currency [0]_Sales Order" xfId="0"/>
    <cellStyle name="Currency [0]_Sales Order_Corp_det" xfId="0"/>
    <cellStyle name="Currency [0]_Sales Order_RC_Variance_3QTR_EST_ACT" xfId="0"/>
    <cellStyle name="Currency [0]_SATOCPX" xfId="0"/>
    <cellStyle name="Currency [0]_SATOCPX_forecast3" xfId="0"/>
    <cellStyle name="Currency [0]_Sheet1" xfId="0"/>
    <cellStyle name="Currency [0]_Sheet1 (2)" xfId="0"/>
    <cellStyle name="Currency [0]_Sheet1 (2)_Corp_det" xfId="0"/>
    <cellStyle name="Currency [0]_Sheet1_dimon" xfId="0"/>
    <cellStyle name="Currency [0]_Sheet1_dimon_Corp_det" xfId="0"/>
    <cellStyle name="Currency [0]_Sheet1_laroux" xfId="0"/>
    <cellStyle name="Currency [0]_Sheet4" xfId="0"/>
    <cellStyle name="Currency [0]_Sheet4_pldt" xfId="0"/>
    <cellStyle name="Currency [0]_Shipped" xfId="0"/>
    <cellStyle name="Currency [0]_Snr. CO" xfId="0"/>
    <cellStyle name="Currency [0]_Snr. CO_Book2" xfId="0"/>
    <cellStyle name="Currency [0]_Snr. CO_Book2_FORECAST" xfId="0"/>
    <cellStyle name="Currency [0]_Snr. CO_Book2_RC_Variance_3QTR_EST_ACT" xfId="0"/>
    <cellStyle name="Currency [0]_Snr. CO_Book3" xfId="0"/>
    <cellStyle name="Currency [0]_Snr. CO_Corp_det" xfId="0"/>
    <cellStyle name="Currency [0]_Snr. CO_dimon" xfId="0"/>
    <cellStyle name="Currency [0]_Snr. CO_dimon_Book2" xfId="0"/>
    <cellStyle name="Currency [0]_Snr. CO_dimon_Book3" xfId="0"/>
    <cellStyle name="Currency [0]_Snr. CO_dimon_Corp_det" xfId="0"/>
    <cellStyle name="Currency [0]_Snr. CO_dimon_RC_Variance_3QTR_EST_ACT" xfId="0"/>
    <cellStyle name="Currency [0]_Snr. CO_RC_Variance_3QTR_EST_ACT" xfId="0"/>
    <cellStyle name="Currency [0]_Snr. CO_RC_Variance_3QTR_EST_ACT_forecast3" xfId="0"/>
    <cellStyle name="Currency [0]_stats" xfId="0"/>
    <cellStyle name="Currency [0]_Subcont File" xfId="0"/>
    <cellStyle name="Currency [0]_Subcont File_Book2" xfId="0"/>
    <cellStyle name="Currency [0]_Subcont File_Book2_FORECAST" xfId="0"/>
    <cellStyle name="Currency [0]_Subcont File_Book2_RC_Variance_3QTR_EST_ACT" xfId="0"/>
    <cellStyle name="Currency [0]_Subcont File_Book3" xfId="0"/>
    <cellStyle name="Currency [0]_Subcont File_Corp_det" xfId="0"/>
    <cellStyle name="Currency [0]_Subcont File_dimon" xfId="0"/>
    <cellStyle name="Currency [0]_Subcont File_dimon_Book2" xfId="0"/>
    <cellStyle name="Currency [0]_Subcont File_dimon_Book3" xfId="0"/>
    <cellStyle name="Currency [0]_Subcont File_dimon_Corp_det" xfId="0"/>
    <cellStyle name="Currency [0]_Subcont File_dimon_RC_Variance_3QTR_EST_ACT" xfId="0"/>
    <cellStyle name="Currency [0]_Subcont File_RC_Variance_3QTR_EST_ACT" xfId="0"/>
    <cellStyle name="Currency [0]_Subcont File_RC_Variance_3QTR_EST_ACT_forecast3" xfId="0"/>
    <cellStyle name="Currency [0]_Summary Info" xfId="0"/>
    <cellStyle name="Currency [0]_Summary Info_Book2" xfId="0"/>
    <cellStyle name="Currency [0]_Summary Info_Book2_FORECAST" xfId="0"/>
    <cellStyle name="Currency [0]_Summary Info_Book2_RC_Variance_3QTR_EST_ACT" xfId="0"/>
    <cellStyle name="Currency [0]_Summary Info_Book3" xfId="0"/>
    <cellStyle name="Currency [0]_Summary Info_Corp_det" xfId="0"/>
    <cellStyle name="Currency [0]_Summary Info_dimon" xfId="0"/>
    <cellStyle name="Currency [0]_Summary Info_dimon_Book2" xfId="0"/>
    <cellStyle name="Currency [0]_Summary Info_dimon_Book3" xfId="0"/>
    <cellStyle name="Currency [0]_Summary Info_dimon_Corp_det" xfId="0"/>
    <cellStyle name="Currency [0]_Summary Info_dimon_RC_Variance_3QTR_EST_ACT" xfId="0"/>
    <cellStyle name="Currency [0]_Summary Info_RC_Variance_3QTR_EST_ACT" xfId="0"/>
    <cellStyle name="Currency [0]_Summary Info_RC_Variance_3QTR_EST_ACT_forecast3" xfId="0"/>
    <cellStyle name="Currency [0]_SUMPAGE" xfId="0"/>
    <cellStyle name="Currency [0]_SUMPAGE_Corp_det" xfId="0"/>
    <cellStyle name="Currency [0]_Terms Defined" xfId="0"/>
    <cellStyle name="Currency [0]_TMSNW1" xfId="0"/>
    <cellStyle name="Currency [0]_TMSNW1_forecast3" xfId="0"/>
    <cellStyle name="Currency [0]_TMSNW2" xfId="0"/>
    <cellStyle name="Currency [0]_TMSNW2_forecast3" xfId="0"/>
    <cellStyle name="Currency [0]_TMSOCPX" xfId="0"/>
    <cellStyle name="Currency [0]_TMSOCPX_forecast3" xfId="0"/>
    <cellStyle name="Currency [0]_Variance" xfId="0"/>
    <cellStyle name="Currency [0]_VERA" xfId="0"/>
    <cellStyle name="Currency [0]_VERA_Corp_det" xfId="0"/>
    <cellStyle name="Currency [0]_VERA_FORECAST" xfId="0"/>
    <cellStyle name="Currency [0]_VIRUS-EDY" xfId="0"/>
    <cellStyle name="Currency [0]_VIRUS-EDY_1" xfId="0"/>
    <cellStyle name="Currency [0]_VIRUS-EDY_1_Corp_det" xfId="0"/>
    <cellStyle name="Currency [0]_VIRUS-EDY_1_FORECAST" xfId="0"/>
    <cellStyle name="Currency [0]_VIRUS-EDY_Corp_det" xfId="0"/>
    <cellStyle name="Currency [0]_White" xfId="0"/>
    <cellStyle name="Currency [0]_White_Corp_det" xfId="0"/>
    <cellStyle name="Currency [0]_WIP Chart" xfId="0"/>
    <cellStyle name="Currency [0]_WSP" xfId="0"/>
    <cellStyle name="Currency [0]_WSP_Corp_det" xfId="0"/>
    <cellStyle name="Currency [0]_X" xfId="0"/>
    <cellStyle name="Currency_12~3SO2" xfId="0"/>
    <cellStyle name="Currency_1st Current Estimate" xfId="0"/>
    <cellStyle name="Currency_29" xfId="0"/>
    <cellStyle name="Currency_2nd qtr" xfId="0"/>
    <cellStyle name="Currency_97TARGET" xfId="0"/>
    <cellStyle name="Currency_97TRGT3" xfId="0"/>
    <cellStyle name="Currency_A" xfId="0"/>
    <cellStyle name="Currency_A_Corp_det" xfId="0"/>
    <cellStyle name="Currency_A_dimon" xfId="0"/>
    <cellStyle name="Currency_A_dimon_Corp_det" xfId="0"/>
    <cellStyle name="Currency_aa detail" xfId="0"/>
    <cellStyle name="Currency_algasdefault" xfId="0"/>
    <cellStyle name="Currency_algasdefault_1" xfId="0"/>
    <cellStyle name="Currency_Alternative1" xfId="0"/>
    <cellStyle name="Currency_Alternative1_1" xfId="0"/>
    <cellStyle name="Currency_Alternative1_1_Corp_det" xfId="0"/>
    <cellStyle name="Currency_Alternative1_1_RC_Variance_3QTR_EST_ACT" xfId="0"/>
    <cellStyle name="Currency_Alternative1_Corp_det" xfId="0"/>
    <cellStyle name="Currency_App E" xfId="0"/>
    <cellStyle name="Currency_App E_Corp_det" xfId="0"/>
    <cellStyle name="Currency_Arapahoe" xfId="0"/>
    <cellStyle name="Currency_Assumptions" xfId="0"/>
    <cellStyle name="Currency_Assumptions_Corp_det" xfId="0"/>
    <cellStyle name="Currency_bahiadefault" xfId="0"/>
    <cellStyle name="Currency_bahiadefault_1" xfId="0"/>
    <cellStyle name="Currency_BIGOUT" xfId="0"/>
    <cellStyle name="Currency_Book2" xfId="0"/>
    <cellStyle name="Currency_Book3" xfId="0"/>
    <cellStyle name="Currency_buckets" xfId="0"/>
    <cellStyle name="Currency_Calculations" xfId="0"/>
    <cellStyle name="Currency_Calculations (2)" xfId="0"/>
    <cellStyle name="Currency_Calculations (2)_Corp_det" xfId="0"/>
    <cellStyle name="Currency_Calculations II" xfId="0"/>
    <cellStyle name="Currency_Calculations II_Corp_det" xfId="0"/>
    <cellStyle name="Currency_Calculations III" xfId="0"/>
    <cellStyle name="Currency_Calculations III_Corp_det" xfId="0"/>
    <cellStyle name="Currency_Calculations_1" xfId="0"/>
    <cellStyle name="Currency_Calculations_1_Corp_det" xfId="0"/>
    <cellStyle name="Currency_Calculations_Corp_det" xfId="0"/>
    <cellStyle name="Currency_calendar" xfId="0"/>
    <cellStyle name="Currency_CAPEX" xfId="0"/>
    <cellStyle name="Currency_CAPEX94" xfId="0"/>
    <cellStyle name="Currency_CAPEX94_Corp_det" xfId="0"/>
    <cellStyle name="Currency_CAPEX_Corp_det" xfId="0"/>
    <cellStyle name="Currency_Cardig GHS" xfId="0"/>
    <cellStyle name="Currency_Cardig GHS_Corp_det" xfId="0"/>
    <cellStyle name="Currency_Cash Flows" xfId="0"/>
    <cellStyle name="Currency_Cash Flows_Corp_det" xfId="0"/>
    <cellStyle name="Currency_Cash Flows_RC_Variance_3QTR_EST_ACT" xfId="0"/>
    <cellStyle name="Currency_CCA" xfId="0"/>
    <cellStyle name="Currency_CCA_Book2" xfId="0"/>
    <cellStyle name="Currency_CCA_Book2_FORECAST" xfId="0"/>
    <cellStyle name="Currency_CCA_Book2_RC_Variance_3QTR_EST_ACT" xfId="0"/>
    <cellStyle name="Currency_CCA_Corp_det" xfId="0"/>
    <cellStyle name="Currency_CCA_dimon" xfId="0"/>
    <cellStyle name="Currency_CCA_dimon_Book2" xfId="0"/>
    <cellStyle name="Currency_CCA_dimon_Book2_RC_Variance_3QTR_EST_ACT" xfId="0"/>
    <cellStyle name="Currency_CCA_dimon_Book3" xfId="0"/>
    <cellStyle name="Currency_CCA_dimon_Book3_FORECAST" xfId="0"/>
    <cellStyle name="Currency_CCA_dimon_Corp_det" xfId="0"/>
    <cellStyle name="Currency_CCA_dimon_RC_Variance_3QTR_EST_ACT" xfId="0"/>
    <cellStyle name="Currency_CCOCPX" xfId="0"/>
    <cellStyle name="Currency_CCOCPX_FORECAST" xfId="0"/>
    <cellStyle name="Currency_Channel Table" xfId="0"/>
    <cellStyle name="Currency_Charts" xfId="0"/>
    <cellStyle name="Currency_Charts_Corp_det" xfId="0"/>
    <cellStyle name="Currency_Comm File" xfId="0"/>
    <cellStyle name="Currency_Comm File_Book2" xfId="0"/>
    <cellStyle name="Currency_Comm File_Book2_FORECAST" xfId="0"/>
    <cellStyle name="Currency_Comm File_Book2_RC_Variance_3QTR_EST_ACT" xfId="0"/>
    <cellStyle name="Currency_Comm File_Corp_det" xfId="0"/>
    <cellStyle name="Currency_Comm File_dimon" xfId="0"/>
    <cellStyle name="Currency_Comm File_dimon_Book2" xfId="0"/>
    <cellStyle name="Currency_Comm File_dimon_Book2_RC_Variance_3QTR_EST_ACT" xfId="0"/>
    <cellStyle name="Currency_Comm File_dimon_Book3" xfId="0"/>
    <cellStyle name="Currency_Comm File_dimon_Book3_FORECAST" xfId="0"/>
    <cellStyle name="Currency_Comm File_dimon_Corp_det" xfId="0"/>
    <cellStyle name="Currency_Comm File_dimon_RC_Variance_3QTR_EST_ACT" xfId="0"/>
    <cellStyle name="Currency_coperdefault" xfId="0"/>
    <cellStyle name="Currency_coperdefault_1" xfId="0"/>
    <cellStyle name="Currency_Corp_det" xfId="0"/>
    <cellStyle name="Currency_Cost Code" xfId="0"/>
    <cellStyle name="Currency_Cost Code_Corp_det" xfId="0"/>
    <cellStyle name="Currency_Cost Code_RC_Variance_3QTR_EST_ACT" xfId="0"/>
    <cellStyle name="Currency_Cur 5100" xfId="0"/>
    <cellStyle name="Currency_DEFAULT" xfId="0"/>
    <cellStyle name="Currency_dimon" xfId="0"/>
    <cellStyle name="Currency_dimon_1" xfId="0"/>
    <cellStyle name="Currency_dimon_1_Corp_det" xfId="0"/>
    <cellStyle name="Currency_dimon_2" xfId="0"/>
    <cellStyle name="Currency_dimon_2_Corp_det" xfId="0"/>
    <cellStyle name="Currency_dimon_3" xfId="0"/>
    <cellStyle name="Currency_dimon_Book3" xfId="0"/>
    <cellStyle name="Currency_dimon_Corp_det" xfId="0"/>
    <cellStyle name="Currency_dimon_RC_Variance_3QTR_EST_ACT" xfId="0"/>
    <cellStyle name="Currency_Dowell C1b" xfId="0"/>
    <cellStyle name="Currency_Dowell C1b_Corp_det" xfId="0"/>
    <cellStyle name="Currency_Dowell-C1a" xfId="0"/>
    <cellStyle name="Currency_Dowell-C1a_Corp_det" xfId="0"/>
    <cellStyle name="Currency_E&amp;ONW1" xfId="0"/>
    <cellStyle name="Currency_E&amp;ONW1_FORECAST" xfId="0"/>
    <cellStyle name="Currency_E&amp;ONW2" xfId="0"/>
    <cellStyle name="Currency_E&amp;ONW2_FORECAST" xfId="0"/>
    <cellStyle name="Currency_E&amp;OOCPX" xfId="0"/>
    <cellStyle name="Currency_E&amp;OOCPX_FORECAST" xfId="0"/>
    <cellStyle name="Currency_earn_rel" xfId="0"/>
    <cellStyle name="Currency_ECM_fcst" xfId="0"/>
    <cellStyle name="Currency_emserdefault" xfId="0"/>
    <cellStyle name="Currency_emserdefault_1" xfId="0"/>
    <cellStyle name="Currency_EXEC_SUM" xfId="0"/>
    <cellStyle name="Currency_F&amp;COCPX" xfId="0"/>
    <cellStyle name="Currency_F&amp;COCPX_FORECAST" xfId="0"/>
    <cellStyle name="Currency_forecast" xfId="0"/>
    <cellStyle name="Currency_FP 20 A (1)" xfId="0"/>
    <cellStyle name="Currency_FP 20 A (1)_Corp_det" xfId="0"/>
    <cellStyle name="Currency_FP 20 A (2)" xfId="0"/>
    <cellStyle name="Currency_FP 20 A (2)_Corp_det" xfId="0"/>
    <cellStyle name="Currency_FP-20 (App. E)" xfId="0"/>
    <cellStyle name="Currency_FP-20 (App. E)_Corp_det" xfId="0"/>
    <cellStyle name="Currency_FP-20 (App.A) " xfId="0"/>
    <cellStyle name="Currency_FP-20 (App.A) _Corp_det" xfId="0"/>
    <cellStyle name="Currency_FP-20 (App.D)" xfId="0"/>
    <cellStyle name="Currency_FP-20 (App.D)_Corp_det" xfId="0"/>
    <cellStyle name="Currency_FP-20(App.B)" xfId="0"/>
    <cellStyle name="Currency_FP-20(App.B)_Corp_det" xfId="0"/>
    <cellStyle name="Currency_FP-20(C1) (a)" xfId="0"/>
    <cellStyle name="Currency_FP-20(C1) (a) (2)" xfId="0"/>
    <cellStyle name="Currency_FP-20(C1) (a) (2)_Corp_det" xfId="0"/>
    <cellStyle name="Currency_FP-20(C1) (a)_Corp_det" xfId="0"/>
    <cellStyle name="Currency_FP-20(C1) (b)" xfId="0"/>
    <cellStyle name="Currency_FP-20(C1) (b) " xfId="0"/>
    <cellStyle name="Currency_FP-20(C1) (b) (2)" xfId="0"/>
    <cellStyle name="Currency_FP-20(C1) (b) (2)_Corp_det" xfId="0"/>
    <cellStyle name="Currency_FP-20(C1) (b) _Corp_det" xfId="0"/>
    <cellStyle name="Currency_FP-20(C1) (b)_Corp_det" xfId="0"/>
    <cellStyle name="Currency_Full Year FY96" xfId="0"/>
    <cellStyle name="Currency_GenAssum" xfId="0"/>
    <cellStyle name="Currency_GP C1a" xfId="0"/>
    <cellStyle name="Currency_GP C1a_Corp_det" xfId="0"/>
    <cellStyle name="Currency_GP C1b" xfId="0"/>
    <cellStyle name="Currency_GP C1b_Corp_det" xfId="0"/>
    <cellStyle name="Currency_GP_EI_3" xfId="0"/>
    <cellStyle name="Currency_GQ C1A" xfId="0"/>
    <cellStyle name="Currency_GQ C1A_Corp_det" xfId="0"/>
    <cellStyle name="Currency_GQ C1B" xfId="0"/>
    <cellStyle name="Currency_GQ C1B_Corp_det" xfId="0"/>
    <cellStyle name="Currency_groups" xfId="0"/>
    <cellStyle name="Currency_Income" xfId="0"/>
    <cellStyle name="Currency_income2" xfId="0"/>
    <cellStyle name="Currency_income4" xfId="0"/>
    <cellStyle name="Currency_income6" xfId="0"/>
    <cellStyle name="Currency_Inputs" xfId="0"/>
    <cellStyle name="Currency_IPM C1b" xfId="0"/>
    <cellStyle name="Currency_IPM C1b_Corp_det" xfId="0"/>
    <cellStyle name="Currency_IPMC1a" xfId="0"/>
    <cellStyle name="Currency_IPMC1a_Corp_det" xfId="0"/>
    <cellStyle name="Currency_IS-Hold" xfId="0"/>
    <cellStyle name="Currency_IS-Hold_Corp_det" xfId="0"/>
    <cellStyle name="Currency_ITOCPX" xfId="0"/>
    <cellStyle name="Currency_ITOCPX_FORECAST" xfId="0"/>
    <cellStyle name="Currency_laroux" xfId="0"/>
    <cellStyle name="Currency_laroux_1" xfId="0"/>
    <cellStyle name="Currency_laroux_12~3SO2" xfId="0"/>
    <cellStyle name="Currency_laroux_1_12~3SO2" xfId="0"/>
    <cellStyle name="Currency_laroux_1_Book3" xfId="0"/>
    <cellStyle name="Currency_laroux_1_Corp_det" xfId="0"/>
    <cellStyle name="Currency_laroux_1_dimon" xfId="0"/>
    <cellStyle name="Currency_laroux_1_dimon_1" xfId="0"/>
    <cellStyle name="Currency_laroux_1_dimon_1_Book2" xfId="0"/>
    <cellStyle name="Currency_laroux_1_dimon_1_Book2_FORECAST" xfId="0"/>
    <cellStyle name="Currency_laroux_1_dimon_1_Book2_RC_Variance_3QTR_EST_ACT" xfId="0"/>
    <cellStyle name="Currency_laroux_1_dimon_1_Corp_det" xfId="0"/>
    <cellStyle name="Currency_laroux_1_dimon_2" xfId="0"/>
    <cellStyle name="Currency_laroux_1_dimon_2_Corp_det" xfId="0"/>
    <cellStyle name="Currency_laroux_1_dimon_3" xfId="0"/>
    <cellStyle name="Currency_laroux_1_dimon_3_Corp_det" xfId="0"/>
    <cellStyle name="Currency_laroux_1_dimon_dimon" xfId="0"/>
    <cellStyle name="Currency_laroux_1_dimon_dimon_Book2" xfId="0"/>
    <cellStyle name="Currency_laroux_1_dimon_dimon_Book2_RC_Variance_3QTR_EST_ACT" xfId="0"/>
    <cellStyle name="Currency_laroux_1_dimon_dimon_Book3" xfId="0"/>
    <cellStyle name="Currency_laroux_1_dimon_dimon_Book3_FORECAST" xfId="0"/>
    <cellStyle name="Currency_laroux_1_dimon_dimon_Corp_det" xfId="0"/>
    <cellStyle name="Currency_laroux_1_dimon_dimon_RC_Variance_3QTR_EST_ACT" xfId="0"/>
    <cellStyle name="Currency_laroux_1_laroux" xfId="0"/>
    <cellStyle name="Currency_laroux_1_laroux_1" xfId="0"/>
    <cellStyle name="Currency_laroux_1_laroux_1_Book2" xfId="0"/>
    <cellStyle name="Currency_laroux_1_laroux_1_Book2_FORECAST" xfId="0"/>
    <cellStyle name="Currency_laroux_1_laroux_1_Book2_RC_Variance_3QTR_EST_ACT" xfId="0"/>
    <cellStyle name="Currency_laroux_1_laroux_1_Corp_det" xfId="0"/>
    <cellStyle name="Currency_laroux_1_laroux_1_dimon" xfId="0"/>
    <cellStyle name="Currency_laroux_1_laroux_1_dimon_Book2" xfId="0"/>
    <cellStyle name="Currency_laroux_1_laroux_1_dimon_Book2_RC_Variance_3QTR_EST_ACT" xfId="0"/>
    <cellStyle name="Currency_laroux_1_laroux_1_dimon_Book3" xfId="0"/>
    <cellStyle name="Currency_laroux_1_laroux_1_dimon_Book3_FORECAST" xfId="0"/>
    <cellStyle name="Currency_laroux_1_laroux_1_dimon_Corp_det" xfId="0"/>
    <cellStyle name="Currency_laroux_1_laroux_1_dimon_RC_Variance_3QTR_EST_ACT" xfId="0"/>
    <cellStyle name="Currency_laroux_1_laroux_Corp_det" xfId="0"/>
    <cellStyle name="Currency_laroux_1_laroux_dimon" xfId="0"/>
    <cellStyle name="Currency_laroux_1_laroux_dimon_Corp_det" xfId="0"/>
    <cellStyle name="Currency_laroux_1_Locas" xfId="0"/>
    <cellStyle name="Currency_laroux_1_Locas_Book2" xfId="0"/>
    <cellStyle name="Currency_laroux_1_Locas_Book2_FORECAST" xfId="0"/>
    <cellStyle name="Currency_laroux_1_Locas_Book2_RC_Variance_3QTR_EST_ACT" xfId="0"/>
    <cellStyle name="Currency_laroux_1_Locas_Corp_det" xfId="0"/>
    <cellStyle name="Currency_laroux_1_Locas_dimon" xfId="0"/>
    <cellStyle name="Currency_laroux_1_Locas_dimon_Book2" xfId="0"/>
    <cellStyle name="Currency_laroux_1_Locas_dimon_Book2_RC_Variance_3QTR_EST_ACT" xfId="0"/>
    <cellStyle name="Currency_laroux_1_Locas_dimon_Book3" xfId="0"/>
    <cellStyle name="Currency_laroux_1_Locas_dimon_Book3_FORECAST" xfId="0"/>
    <cellStyle name="Currency_laroux_1_Locas_dimon_Corp_det" xfId="0"/>
    <cellStyle name="Currency_laroux_1_Locas_dimon_RC_Variance_3QTR_EST_ACT" xfId="0"/>
    <cellStyle name="Currency_laroux_1_pldt" xfId="0"/>
    <cellStyle name="Currency_laroux_1_PLDT_dimon" xfId="0"/>
    <cellStyle name="Currency_laroux_1_PLDT_dimon_1" xfId="0"/>
    <cellStyle name="Currency_laroux_1_PLDT_dimon_1_Book2" xfId="0"/>
    <cellStyle name="Currency_laroux_1_PLDT_dimon_1_Book2_RC_Variance_3QTR_EST_ACT" xfId="0"/>
    <cellStyle name="Currency_laroux_1_PLDT_dimon_1_Book3" xfId="0"/>
    <cellStyle name="Currency_laroux_1_PLDT_dimon_1_Book3_FORECAST" xfId="0"/>
    <cellStyle name="Currency_laroux_1_PLDT_dimon_1_Corp_det" xfId="0"/>
    <cellStyle name="Currency_laroux_1_PLDT_dimon_1_RC_Variance_3QTR_EST_ACT" xfId="0"/>
    <cellStyle name="Currency_laroux_1_PLDT_dimon_Book2" xfId="0"/>
    <cellStyle name="Currency_laroux_1_PLDT_dimon_Book2_FORECAST" xfId="0"/>
    <cellStyle name="Currency_laroux_1_PLDT_dimon_Book2_RC_Variance_3QTR_EST_ACT" xfId="0"/>
    <cellStyle name="Currency_laroux_1_PLDT_dimon_Corp_det" xfId="0"/>
    <cellStyle name="Currency_laroux_1_RC_Variance_3QTR_EST_ACT" xfId="0"/>
    <cellStyle name="Currency_laroux_1_VERA" xfId="0"/>
    <cellStyle name="Currency_laroux_1_VERA_1" xfId="0"/>
    <cellStyle name="Currency_laroux_1_VERA_1_Corp_det" xfId="0"/>
    <cellStyle name="Currency_laroux_1_VERA_Corp_det" xfId="0"/>
    <cellStyle name="Currency_laroux_1_VIRUS-EDY" xfId="0"/>
    <cellStyle name="Currency_laroux_1_VIRUS-EDY_Corp_det" xfId="0"/>
    <cellStyle name="Currency_laroux_2" xfId="0"/>
    <cellStyle name="Currency_laroux_2_12~3SO2" xfId="0"/>
    <cellStyle name="Currency_laroux_2_12~3SO2_Book3" xfId="0"/>
    <cellStyle name="Currency_laroux_2_12~3SO2_Corp_det" xfId="0"/>
    <cellStyle name="Currency_laroux_2_12~3SO2_RC_Variance_3QTR_EST_ACT" xfId="0"/>
    <cellStyle name="Currency_laroux_2_dimon" xfId="0"/>
    <cellStyle name="Currency_laroux_2_dimon_1" xfId="0"/>
    <cellStyle name="Currency_laroux_2_dimon_1_Corp_det" xfId="0"/>
    <cellStyle name="Currency_laroux_2_dimon_1_dimon" xfId="0"/>
    <cellStyle name="Currency_laroux_2_dimon_1_dimon_Book2" xfId="0"/>
    <cellStyle name="Currency_laroux_2_dimon_1_dimon_Book2_RC_Variance_3QTR_EST_ACT" xfId="0"/>
    <cellStyle name="Currency_laroux_2_dimon_1_dimon_Book3" xfId="0"/>
    <cellStyle name="Currency_laroux_2_dimon_1_dimon_Book3_FORECAST" xfId="0"/>
    <cellStyle name="Currency_laroux_2_dimon_1_dimon_Corp_det" xfId="0"/>
    <cellStyle name="Currency_laroux_2_dimon_1_dimon_RC_Variance_3QTR_EST_ACT" xfId="0"/>
    <cellStyle name="Currency_laroux_2_dimon_2" xfId="0"/>
    <cellStyle name="Currency_laroux_2_dimon_2_Corp_det" xfId="0"/>
    <cellStyle name="Currency_laroux_2_dimon_Book2" xfId="0"/>
    <cellStyle name="Currency_laroux_2_dimon_Book2_FORECAST" xfId="0"/>
    <cellStyle name="Currency_laroux_2_dimon_Book2_RC_Variance_3QTR_EST_ACT" xfId="0"/>
    <cellStyle name="Currency_laroux_2_dimon_Corp_det" xfId="0"/>
    <cellStyle name="Currency_laroux_2_laroux" xfId="0"/>
    <cellStyle name="Currency_laroux_2_laroux_Corp_det" xfId="0"/>
    <cellStyle name="Currency_laroux_2_laroux_dimon" xfId="0"/>
    <cellStyle name="Currency_laroux_2_laroux_dimon_Corp_det" xfId="0"/>
    <cellStyle name="Currency_laroux_2_Locas" xfId="0"/>
    <cellStyle name="Currency_laroux_2_Locas_Corp_det" xfId="0"/>
    <cellStyle name="Currency_laroux_2_pldt" xfId="0"/>
    <cellStyle name="Currency_laroux_2_PLDT_dimon" xfId="0"/>
    <cellStyle name="Currency_laroux_2_PLDT_dimon_Corp_det" xfId="0"/>
    <cellStyle name="Currency_laroux_2_VIRUS-EDY" xfId="0"/>
    <cellStyle name="Currency_laroux_2_VIRUS-EDY_Corp_det" xfId="0"/>
    <cellStyle name="Currency_laroux_3" xfId="0"/>
    <cellStyle name="Currency_laroux_3_12~3SO2" xfId="0"/>
    <cellStyle name="Currency_laroux_3_dimon" xfId="0"/>
    <cellStyle name="Currency_laroux_3_dimon_1" xfId="0"/>
    <cellStyle name="Currency_laroux_3_dimon_1_Corp_det" xfId="0"/>
    <cellStyle name="Currency_laroux_3_dimon_1_dimon" xfId="0"/>
    <cellStyle name="Currency_laroux_3_dimon_1_dimon_Book2" xfId="0"/>
    <cellStyle name="Currency_laroux_3_dimon_1_dimon_Book2_RC_Variance_3QTR_EST_ACT" xfId="0"/>
    <cellStyle name="Currency_laroux_3_dimon_1_dimon_Book3" xfId="0"/>
    <cellStyle name="Currency_laroux_3_dimon_1_dimon_Book3_FORECAST" xfId="0"/>
    <cellStyle name="Currency_laroux_3_dimon_1_dimon_Corp_det" xfId="0"/>
    <cellStyle name="Currency_laroux_3_dimon_1_dimon_RC_Variance_3QTR_EST_ACT" xfId="0"/>
    <cellStyle name="Currency_laroux_3_dimon_2" xfId="0"/>
    <cellStyle name="Currency_laroux_3_dimon_2_Book2" xfId="0"/>
    <cellStyle name="Currency_laroux_3_dimon_2_Book2_FORECAST" xfId="0"/>
    <cellStyle name="Currency_laroux_3_dimon_2_Book2_RC_Variance_3QTR_EST_ACT" xfId="0"/>
    <cellStyle name="Currency_laroux_3_dimon_2_Corp_det" xfId="0"/>
    <cellStyle name="Currency_laroux_3_dimon_3" xfId="0"/>
    <cellStyle name="Currency_laroux_3_dimon_3_Corp_det" xfId="0"/>
    <cellStyle name="Currency_laroux_4" xfId="0"/>
    <cellStyle name="Currency_laroux_4_dimon" xfId="0"/>
    <cellStyle name="Currency_laroux_4_dimon_1" xfId="0"/>
    <cellStyle name="Currency_laroux_4_dimon_1_Corp_det" xfId="0"/>
    <cellStyle name="Currency_laroux_4_dimon_2" xfId="0"/>
    <cellStyle name="Currency_laroux_4_dimon_2_Corp_det" xfId="0"/>
    <cellStyle name="Currency_laroux_4_dimon_3" xfId="0"/>
    <cellStyle name="Currency_laroux_4_dimon_3_Book2" xfId="0"/>
    <cellStyle name="Currency_laroux_4_dimon_3_Book2_FORECAST" xfId="0"/>
    <cellStyle name="Currency_laroux_4_dimon_3_Book2_RC_Variance_3QTR_EST_ACT" xfId="0"/>
    <cellStyle name="Currency_laroux_4_dimon_3_Book3" xfId="0"/>
    <cellStyle name="Currency_laroux_4_dimon_3_Corp_det" xfId="0"/>
    <cellStyle name="Currency_laroux_4_dimon_3_RC_Variance_3QTR_EST_ACT" xfId="0"/>
    <cellStyle name="Currency_laroux_4_dimon_3_RC_Variance_3QTR_EST_ACT_forecast3" xfId="0"/>
    <cellStyle name="Currency_laroux_4_dimon_Book2" xfId="0"/>
    <cellStyle name="Currency_laroux_4_dimon_Book2_RC_Variance_3QTR_EST_ACT" xfId="0"/>
    <cellStyle name="Currency_laroux_4_dimon_Book3" xfId="0"/>
    <cellStyle name="Currency_laroux_4_dimon_Book3_FORECAST" xfId="0"/>
    <cellStyle name="Currency_laroux_4_dimon_Corp_det" xfId="0"/>
    <cellStyle name="Currency_laroux_4_dimon_RC_Variance_3QTR_EST_ACT" xfId="0"/>
    <cellStyle name="Currency_laroux_5" xfId="0"/>
    <cellStyle name="Currency_laroux_5_Book2" xfId="0"/>
    <cellStyle name="Currency_laroux_5_Book2_RC_Variance_3QTR_EST_ACT" xfId="0"/>
    <cellStyle name="Currency_laroux_5_Book3" xfId="0"/>
    <cellStyle name="Currency_laroux_5_Book3_FORECAST" xfId="0"/>
    <cellStyle name="Currency_laroux_5_Corp_det" xfId="0"/>
    <cellStyle name="Currency_laroux_5_dimon" xfId="0"/>
    <cellStyle name="Currency_laroux_5_dimon_Book2" xfId="0"/>
    <cellStyle name="Currency_laroux_5_dimon_Book2_FORECAST" xfId="0"/>
    <cellStyle name="Currency_laroux_5_dimon_Book2_RC_Variance_3QTR_EST_ACT" xfId="0"/>
    <cellStyle name="Currency_laroux_5_dimon_Book3" xfId="0"/>
    <cellStyle name="Currency_laroux_5_dimon_Corp_det" xfId="0"/>
    <cellStyle name="Currency_laroux_5_dimon_RC_Variance_3QTR_EST_ACT" xfId="0"/>
    <cellStyle name="Currency_laroux_5_dimon_RC_Variance_3QTR_EST_ACT_forecast3" xfId="0"/>
    <cellStyle name="Currency_laroux_5_RC_Variance_3QTR_EST_ACT" xfId="0"/>
    <cellStyle name="Currency_laroux_6" xfId="0"/>
    <cellStyle name="Currency_laroux_7" xfId="0"/>
    <cellStyle name="Currency_laroux_7_Corp_det" xfId="0"/>
    <cellStyle name="Currency_laroux_8" xfId="0"/>
    <cellStyle name="Currency_laroux_8_Book2" xfId="0"/>
    <cellStyle name="Currency_laroux_8_Book2_FORECAST" xfId="0"/>
    <cellStyle name="Currency_laroux_8_Book2_RC_Variance_3QTR_EST_ACT" xfId="0"/>
    <cellStyle name="Currency_laroux_8_Corp_det" xfId="0"/>
    <cellStyle name="Currency_laroux_8_dimon" xfId="0"/>
    <cellStyle name="Currency_laroux_8_dimon_Book2" xfId="0"/>
    <cellStyle name="Currency_laroux_8_dimon_Book2_RC_Variance_3QTR_EST_ACT" xfId="0"/>
    <cellStyle name="Currency_laroux_8_dimon_Book3" xfId="0"/>
    <cellStyle name="Currency_laroux_8_dimon_Book3_FORECAST" xfId="0"/>
    <cellStyle name="Currency_laroux_8_dimon_Corp_det" xfId="0"/>
    <cellStyle name="Currency_laroux_8_dimon_RC_Variance_3QTR_EST_ACT" xfId="0"/>
    <cellStyle name="Currency_laroux_dimon" xfId="0"/>
    <cellStyle name="Currency_laroux_dimon_1" xfId="0"/>
    <cellStyle name="Currency_laroux_dimon_1_Corp_det" xfId="0"/>
    <cellStyle name="Currency_laroux_dimon_2" xfId="0"/>
    <cellStyle name="Currency_laroux_dimon_2_Corp_det" xfId="0"/>
    <cellStyle name="Currency_laroux_dimon_3" xfId="0"/>
    <cellStyle name="Currency_laroux_dimon_3_Corp_det" xfId="0"/>
    <cellStyle name="Currency_laroux_laroux" xfId="0"/>
    <cellStyle name="Currency_laroux_laroux_1" xfId="0"/>
    <cellStyle name="Currency_laroux_laroux_1_Corp_det" xfId="0"/>
    <cellStyle name="Currency_laroux_laroux_1_dimon" xfId="0"/>
    <cellStyle name="Currency_laroux_laroux_1_dimon_Corp_det" xfId="0"/>
    <cellStyle name="Currency_laroux_laroux_Corp_det" xfId="0"/>
    <cellStyle name="Currency_laroux_laroux_dimon" xfId="0"/>
    <cellStyle name="Currency_laroux_laroux_dimon_Corp_det" xfId="0"/>
    <cellStyle name="Currency_laroux_Locas" xfId="0"/>
    <cellStyle name="Currency_laroux_Locas_Corp_det" xfId="0"/>
    <cellStyle name="Currency_laroux_pldt" xfId="0"/>
    <cellStyle name="Currency_laroux_pldt_FORECAST" xfId="0"/>
    <cellStyle name="Currency_laroux_VERA" xfId="0"/>
    <cellStyle name="Currency_laroux_VERA_1" xfId="0"/>
    <cellStyle name="Currency_laroux_VERA_1_Corp_det" xfId="0"/>
    <cellStyle name="Currency_laroux_VERA_Corp_det" xfId="0"/>
    <cellStyle name="Currency_laroux_VIRUS-EDY" xfId="0"/>
    <cellStyle name="Currency_laroux_VIRUS-EDY_Corp_det" xfId="0"/>
    <cellStyle name="Currency_List" xfId="0"/>
    <cellStyle name="Currency_List_Corp_det" xfId="0"/>
    <cellStyle name="Currency_MACRO1.XLM" xfId="0"/>
    <cellStyle name="Currency_MATERAL2" xfId="0"/>
    <cellStyle name="Currency_MATERAL2_dimon" xfId="0"/>
    <cellStyle name="Currency_MATERAL2_dimon_1" xfId="0"/>
    <cellStyle name="Currency_MATERAL2_dimon_1_Book2" xfId="0"/>
    <cellStyle name="Currency_MATERAL2_dimon_1_Book2_FORECAST" xfId="0"/>
    <cellStyle name="Currency_MATERAL2_dimon_1_Book2_RC_Variance_3QTR_EST_ACT" xfId="0"/>
    <cellStyle name="Currency_MATERAL2_dimon_1_Corp_det" xfId="0"/>
    <cellStyle name="Currency_MATERAL2_dimon_2" xfId="0"/>
    <cellStyle name="Currency_MATERAL2_dimon_2_Book2" xfId="0"/>
    <cellStyle name="Currency_MATERAL2_dimon_2_Book2_FORECAST" xfId="0"/>
    <cellStyle name="Currency_MATERAL2_dimon_2_Book2_RC_Variance_3QTR_EST_ACT" xfId="0"/>
    <cellStyle name="Currency_MATERAL2_dimon_2_Book3" xfId="0"/>
    <cellStyle name="Currency_MATERAL2_dimon_2_Corp_det" xfId="0"/>
    <cellStyle name="Currency_MATERAL2_dimon_2_RC_Variance_3QTR_EST_ACT" xfId="0"/>
    <cellStyle name="Currency_MATERAL2_dimon_2_RC_Variance_3QTR_EST_ACT_forecast3" xfId="0"/>
    <cellStyle name="Currency_MATERAL2_dimon_Book2" xfId="0"/>
    <cellStyle name="Currency_MATERAL2_dimon_Book2_RC_Variance_3QTR_EST_ACT" xfId="0"/>
    <cellStyle name="Currency_MATERAL2_dimon_Book3" xfId="0"/>
    <cellStyle name="Currency_MATERAL2_dimon_Book3_FORECAST" xfId="0"/>
    <cellStyle name="Currency_MATERAL2_dimon_Corp_det" xfId="0"/>
    <cellStyle name="Currency_MATERAL2_dimon_dimon" xfId="0"/>
    <cellStyle name="Currency_MATERAL2_dimon_dimon_Book2" xfId="0"/>
    <cellStyle name="Currency_MATERAL2_dimon_dimon_Book2_RC_Variance_3QTR_EST_ACT" xfId="0"/>
    <cellStyle name="Currency_MATERAL2_dimon_dimon_Book3" xfId="0"/>
    <cellStyle name="Currency_MATERAL2_dimon_dimon_Book3_FORECAST" xfId="0"/>
    <cellStyle name="Currency_MATERAL2_dimon_dimon_Corp_det" xfId="0"/>
    <cellStyle name="Currency_MATERAL2_dimon_dimon_RC_Variance_3QTR_EST_ACT" xfId="0"/>
    <cellStyle name="Currency_MATERAL2_dimon_RC_Variance_3QTR_EST_ACT" xfId="0"/>
    <cellStyle name="Currency_MKGOCPX" xfId="0"/>
    <cellStyle name="Currency_MKGOCPX_FORECAST" xfId="0"/>
    <cellStyle name="Currency_MOBCPX" xfId="0"/>
    <cellStyle name="Currency_MOBCPX_FORECAST" xfId="0"/>
    <cellStyle name="Currency_mud plant bolted" xfId="0"/>
    <cellStyle name="Currency_mud plant bolted_dimon" xfId="0"/>
    <cellStyle name="Currency_mud plant bolted_dimon_1" xfId="0"/>
    <cellStyle name="Currency_mud plant bolted_dimon_1_Book2" xfId="0"/>
    <cellStyle name="Currency_mud plant bolted_dimon_1_Book2_FORECAST" xfId="0"/>
    <cellStyle name="Currency_mud plant bolted_dimon_1_Book2_RC_Variance_3QTR_EST_ACT" xfId="0"/>
    <cellStyle name="Currency_mud plant bolted_dimon_1_Corp_det" xfId="0"/>
    <cellStyle name="Currency_mud plant bolted_dimon_2" xfId="0"/>
    <cellStyle name="Currency_mud plant bolted_dimon_2_Book2" xfId="0"/>
    <cellStyle name="Currency_mud plant bolted_dimon_2_Book2_RC_Variance_3QTR_EST_ACT" xfId="0"/>
    <cellStyle name="Currency_mud plant bolted_dimon_2_Book3" xfId="0"/>
    <cellStyle name="Currency_mud plant bolted_dimon_2_Book3_FORECAST" xfId="0"/>
    <cellStyle name="Currency_mud plant bolted_dimon_2_Corp_det" xfId="0"/>
    <cellStyle name="Currency_mud plant bolted_dimon_2_RC_Variance_3QTR_EST_ACT" xfId="0"/>
    <cellStyle name="Currency_mud plant bolted_dimon_Book2" xfId="0"/>
    <cellStyle name="Currency_mud plant bolted_dimon_Book3" xfId="0"/>
    <cellStyle name="Currency_mud plant bolted_dimon_Corp_det" xfId="0"/>
    <cellStyle name="Currency_mud plant bolted_dimon_RC_Variance_3QTR_EST_ACT" xfId="0"/>
    <cellStyle name="Currency_mud plant bolted_PLDT" xfId="0"/>
    <cellStyle name="Currency_mud plant bolted_PLDT_Book2" xfId="0"/>
    <cellStyle name="Currency_mud plant bolted_PLDT_Book2_FORECAST" xfId="0"/>
    <cellStyle name="Currency_mud plant bolted_PLDT_Book2_RC_Variance_3QTR_EST_ACT" xfId="0"/>
    <cellStyle name="Currency_mud plant bolted_PLDT_Corp_det" xfId="0"/>
    <cellStyle name="Currency_mud plant bolted_PLDT_dimon" xfId="0"/>
    <cellStyle name="Currency_mud plant bolted_PLDT_dimon_Book2" xfId="0"/>
    <cellStyle name="Currency_mud plant bolted_PLDT_dimon_Book2_RC_Variance_3QTR_EST_ACT" xfId="0"/>
    <cellStyle name="Currency_mud plant bolted_PLDT_dimon_Book3" xfId="0"/>
    <cellStyle name="Currency_mud plant bolted_PLDT_dimon_Book3_FORECAST" xfId="0"/>
    <cellStyle name="Currency_mud plant bolted_PLDT_dimon_Corp_det" xfId="0"/>
    <cellStyle name="Currency_mud plant bolted_PLDT_dimon_RC_Variance_3QTR_EST_ACT" xfId="0"/>
    <cellStyle name="Currency_mud plant bolted_VERA" xfId="0"/>
    <cellStyle name="Currency_mud plant bolted_VERA_1" xfId="0"/>
    <cellStyle name="Currency_mud plant bolted_VERA_1_Book2" xfId="0"/>
    <cellStyle name="Currency_mud plant bolted_VERA_1_Corp_det" xfId="0"/>
    <cellStyle name="Currency_mud plant bolted_VERA_1_RC_Variance_3QTR_EST_ACT" xfId="0"/>
    <cellStyle name="Currency_mud plant bolted_VERA_2nd qtr" xfId="0"/>
    <cellStyle name="Currency_mud plant bolted_VERA_Book2" xfId="0"/>
    <cellStyle name="Currency_mud plant bolted_VERA_Book2_RC_Variance_3QTR_EST_ACT" xfId="0"/>
    <cellStyle name="Currency_mud plant bolted_VERA_Book3" xfId="0"/>
    <cellStyle name="Currency_mud plant bolted_VERA_Corp_det" xfId="0"/>
    <cellStyle name="Currency_mud plant bolted_VERA_dimon" xfId="0"/>
    <cellStyle name="Currency_mud plant bolted_VERA_dimon_Book2" xfId="0"/>
    <cellStyle name="Currency_mud plant bolted_VERA_dimon_Book3" xfId="0"/>
    <cellStyle name="Currency_mud plant bolted_VERA_dimon_Corp_det" xfId="0"/>
    <cellStyle name="Currency_mud plant bolted_VERA_dimon_RC_Variance_3QTR_EST_ACT" xfId="0"/>
    <cellStyle name="Currency_mud plant bolted_VERA_FORECAST" xfId="0"/>
    <cellStyle name="Currency_mud plant bolted_VERA_Income" xfId="0"/>
    <cellStyle name="Currency_mud plant bolted_VERA_Income2" xfId="0"/>
    <cellStyle name="Currency_mud plant bolted_VERA_RC_Variance_3QTR_EST_ACT" xfId="0"/>
    <cellStyle name="Currency_Odner" xfId="0"/>
    <cellStyle name="Currency_Odner (2)" xfId="0"/>
    <cellStyle name="Currency_Odner (2)_Book2" xfId="0"/>
    <cellStyle name="Currency_Odner (2)_Book2_FORECAST" xfId="0"/>
    <cellStyle name="Currency_Odner (2)_Book2_RC_Variance_3QTR_EST_ACT" xfId="0"/>
    <cellStyle name="Currency_Odner (2)_Corp_det" xfId="0"/>
    <cellStyle name="Currency_Odner (2)_dimon" xfId="0"/>
    <cellStyle name="Currency_Odner (2)_dimon_Book2" xfId="0"/>
    <cellStyle name="Currency_Odner (2)_dimon_Book2_RC_Variance_3QTR_EST_ACT" xfId="0"/>
    <cellStyle name="Currency_Odner (2)_dimon_Book3" xfId="0"/>
    <cellStyle name="Currency_Odner (2)_dimon_Book3_FORECAST" xfId="0"/>
    <cellStyle name="Currency_Odner (2)_dimon_Corp_det" xfId="0"/>
    <cellStyle name="Currency_Odner (2)_dimon_RC_Variance_3QTR_EST_ACT" xfId="0"/>
    <cellStyle name="Currency_Odner (3)" xfId="0"/>
    <cellStyle name="Currency_Odner (3)_Book2" xfId="0"/>
    <cellStyle name="Currency_Odner (3)_Book2_FORECAST" xfId="0"/>
    <cellStyle name="Currency_Odner (3)_Book2_RC_Variance_3QTR_EST_ACT" xfId="0"/>
    <cellStyle name="Currency_Odner (3)_Corp_det" xfId="0"/>
    <cellStyle name="Currency_Odner (3)_dimon" xfId="0"/>
    <cellStyle name="Currency_Odner (3)_dimon_Book2" xfId="0"/>
    <cellStyle name="Currency_Odner (3)_dimon_Book2_RC_Variance_3QTR_EST_ACT" xfId="0"/>
    <cellStyle name="Currency_Odner (3)_dimon_Book3" xfId="0"/>
    <cellStyle name="Currency_Odner (3)_dimon_Book3_FORECAST" xfId="0"/>
    <cellStyle name="Currency_Odner (3)_dimon_Corp_det" xfId="0"/>
    <cellStyle name="Currency_Odner (3)_dimon_RC_Variance_3QTR_EST_ACT" xfId="0"/>
    <cellStyle name="Currency_Odner_Book2" xfId="0"/>
    <cellStyle name="Currency_Odner_Book2_FORECAST" xfId="0"/>
    <cellStyle name="Currency_Odner_Book2_RC_Variance_3QTR_EST_ACT" xfId="0"/>
    <cellStyle name="Currency_Odner_Corp_det" xfId="0"/>
    <cellStyle name="Currency_Odner_dimon" xfId="0"/>
    <cellStyle name="Currency_Odner_dimon_Book2" xfId="0"/>
    <cellStyle name="Currency_Odner_dimon_Book2_RC_Variance_3QTR_EST_ACT" xfId="0"/>
    <cellStyle name="Currency_Odner_dimon_Book3" xfId="0"/>
    <cellStyle name="Currency_Odner_dimon_Book3_FORECAST" xfId="0"/>
    <cellStyle name="Currency_Odner_dimon_Corp_det" xfId="0"/>
    <cellStyle name="Currency_Odner_dimon_RC_Variance_3QTR_EST_ACT" xfId="0"/>
    <cellStyle name="Currency_OSMOCPX" xfId="0"/>
    <cellStyle name="Currency_OSMOCPX_FORECAST" xfId="0"/>
    <cellStyle name="Currency_Other Months" xfId="0"/>
    <cellStyle name="Currency_Other Months_Corp_det" xfId="0"/>
    <cellStyle name="Currency_P&amp;L" xfId="0"/>
    <cellStyle name="Currency_pbdefault" xfId="0"/>
    <cellStyle name="Currency_pbdefault_1" xfId="0"/>
    <cellStyle name="Currency_PERSONAL" xfId="0"/>
    <cellStyle name="Currency_PERSONAL_Corp_det" xfId="0"/>
    <cellStyle name="Currency_PGMKOCPX" xfId="0"/>
    <cellStyle name="Currency_PGMKOCPX_FORECAST" xfId="0"/>
    <cellStyle name="Currency_PGNW1" xfId="0"/>
    <cellStyle name="Currency_PGNW1_FORECAST" xfId="0"/>
    <cellStyle name="Currency_PGNW2" xfId="0"/>
    <cellStyle name="Currency_PGNW2_FORECAST" xfId="0"/>
    <cellStyle name="Currency_PGNWOCPX" xfId="0"/>
    <cellStyle name="Currency_PGNWOCPX_FORECAST" xfId="0"/>
    <cellStyle name="Currency_Pink" xfId="0"/>
    <cellStyle name="Currency_Pink_Corp_det" xfId="0"/>
    <cellStyle name="Currency_Plan" xfId="0"/>
    <cellStyle name="Currency_Plan_Book2" xfId="0"/>
    <cellStyle name="Currency_Plan_Book2_FORECAST" xfId="0"/>
    <cellStyle name="Currency_Plan_Book2_RC_Variance_3QTR_EST_ACT" xfId="0"/>
    <cellStyle name="Currency_Plan_Corp_det" xfId="0"/>
    <cellStyle name="Currency_Plan_dimon" xfId="0"/>
    <cellStyle name="Currency_Plan_dimon_Book2" xfId="0"/>
    <cellStyle name="Currency_Plan_dimon_Book2_RC_Variance_3QTR_EST_ACT" xfId="0"/>
    <cellStyle name="Currency_Plan_dimon_Book3" xfId="0"/>
    <cellStyle name="Currency_Plan_dimon_Book3_FORECAST" xfId="0"/>
    <cellStyle name="Currency_Plan_dimon_Corp_det" xfId="0"/>
    <cellStyle name="Currency_Plan_dimon_RC_Variance_3QTR_EST_ACT" xfId="0"/>
    <cellStyle name="Currency_PLANCAL" xfId="0"/>
    <cellStyle name="Currency_PLDT" xfId="0"/>
    <cellStyle name="Currency_pldt_1" xfId="0"/>
    <cellStyle name="Currency_PLDT_1_dimon" xfId="0"/>
    <cellStyle name="Currency_pldt_1_dimon_1" xfId="0"/>
    <cellStyle name="Currency_pldt_1_dimon_1_Corp_det" xfId="0"/>
    <cellStyle name="Currency_PLDT_1_dimon_Corp_det" xfId="0"/>
    <cellStyle name="Currency_pldt_2" xfId="0"/>
    <cellStyle name="Currency_pldt_2_Book3" xfId="0"/>
    <cellStyle name="Currency_pldt_2_Corp_det" xfId="0"/>
    <cellStyle name="Currency_pldt_2_RC_Variance_3QTR_EST_ACT" xfId="0"/>
    <cellStyle name="Currency_PLDT_Book2" xfId="0"/>
    <cellStyle name="Currency_PLDT_Book3" xfId="0"/>
    <cellStyle name="Currency_pldt_Calculations" xfId="0"/>
    <cellStyle name="Currency_pldt_Calculations_Corp_det" xfId="0"/>
    <cellStyle name="Currency_PLDT_dimon" xfId="0"/>
    <cellStyle name="Currency_pldt_dimon_1" xfId="0"/>
    <cellStyle name="Currency_pldt_dimon_1_Book2" xfId="0"/>
    <cellStyle name="Currency_PLDT_dimon_1_Book3" xfId="0"/>
    <cellStyle name="Currency_pldt_dimon_1_Corp_det" xfId="0"/>
    <cellStyle name="Currency_PLDT_dimon_1_RC_Variance_3QTR_EST_ACT" xfId="0"/>
    <cellStyle name="Currency_pldt_dimon_2" xfId="0"/>
    <cellStyle name="Currency_PLDT_dimon_Book2" xfId="0"/>
    <cellStyle name="Currency_PLDT_dimon_Book3" xfId="0"/>
    <cellStyle name="Currency_PLDT_dimon_Corp_det" xfId="0"/>
    <cellStyle name="Currency_PLDT_dimon_RC_Variance_3QTR_EST_ACT" xfId="0"/>
    <cellStyle name="Currency_PLDT_RC_Variance_3QTR_EST_ACT" xfId="0"/>
    <cellStyle name="Currency_priccurv" xfId="0"/>
    <cellStyle name="Currency_PROFILE4" xfId="0"/>
    <cellStyle name="Currency_Projects" xfId="0"/>
    <cellStyle name="Currency_Projects_Book2" xfId="0"/>
    <cellStyle name="Currency_Projects_Book2_FORECAST" xfId="0"/>
    <cellStyle name="Currency_Projects_Book2_RC_Variance_3QTR_EST_ACT" xfId="0"/>
    <cellStyle name="Currency_Projects_Corp_det" xfId="0"/>
    <cellStyle name="Currency_Projects_dimon" xfId="0"/>
    <cellStyle name="Currency_Projects_dimon_Book2" xfId="0"/>
    <cellStyle name="Currency_Projects_dimon_Book2_RC_Variance_3QTR_EST_ACT" xfId="0"/>
    <cellStyle name="Currency_Projects_dimon_Book3" xfId="0"/>
    <cellStyle name="Currency_Projects_dimon_Book3_FORECAST" xfId="0"/>
    <cellStyle name="Currency_Projects_dimon_Corp_det" xfId="0"/>
    <cellStyle name="Currency_Projects_dimon_RC_Variance_3QTR_EST_ACT" xfId="0"/>
    <cellStyle name="Currency_Q1 FY96" xfId="0"/>
    <cellStyle name="Currency_Q2 FY96" xfId="0"/>
    <cellStyle name="Currency_Q3 FY96" xfId="0"/>
    <cellStyle name="Currency_Q4 FY96" xfId="0"/>
    <cellStyle name="Currency_QTR94_95" xfId="0"/>
    <cellStyle name="Currency_Quarter End Months" xfId="0"/>
    <cellStyle name="Currency_Quarter End Months_Corp_det" xfId="0"/>
    <cellStyle name="Currency_r1" xfId="0"/>
    <cellStyle name="Currency_r1_Book3" xfId="0"/>
    <cellStyle name="Currency_r1_Corp_det" xfId="0"/>
    <cellStyle name="Currency_r1_dimon" xfId="0"/>
    <cellStyle name="Currency_r1_RC_Variance_3QTR_EST_ACT" xfId="0"/>
    <cellStyle name="Currency_RC_Variance_3QTR_EST_ACT" xfId="0"/>
    <cellStyle name="Currency_RFI" xfId="0"/>
    <cellStyle name="Currency_RFI_1" xfId="0"/>
    <cellStyle name="Currency_RFI_1_Book2" xfId="0"/>
    <cellStyle name="Currency_RFI_1_Book2_FORECAST" xfId="0"/>
    <cellStyle name="Currency_RFI_1_Book2_RC_Variance_3QTR_EST_ACT" xfId="0"/>
    <cellStyle name="Currency_RFI_1_Corp_det" xfId="0"/>
    <cellStyle name="Currency_RFI_1_dimon" xfId="0"/>
    <cellStyle name="Currency_RFI_1_dimon_Book2" xfId="0"/>
    <cellStyle name="Currency_RFI_1_dimon_Book2_RC_Variance_3QTR_EST_ACT" xfId="0"/>
    <cellStyle name="Currency_RFI_1_dimon_Book3" xfId="0"/>
    <cellStyle name="Currency_RFI_1_dimon_Book3_FORECAST" xfId="0"/>
    <cellStyle name="Currency_RFI_1_dimon_Corp_det" xfId="0"/>
    <cellStyle name="Currency_RFI_1_dimon_RC_Variance_3QTR_EST_ACT" xfId="0"/>
    <cellStyle name="Currency_RFI_Corp_det" xfId="0"/>
    <cellStyle name="Currency_RQSTFRM" xfId="0"/>
    <cellStyle name="Currency_Sales Order" xfId="0"/>
    <cellStyle name="Currency_Sales Order_Corp_det" xfId="0"/>
    <cellStyle name="Currency_Sales Order_RC_Variance_3QTR_EST_ACT" xfId="0"/>
    <cellStyle name="Currency_SATOCPX" xfId="0"/>
    <cellStyle name="Currency_SATOCPX_FORECAST" xfId="0"/>
    <cellStyle name="Currency_Sheet1" xfId="0"/>
    <cellStyle name="Currency_Sheet1 (2)" xfId="0"/>
    <cellStyle name="Currency_Sheet1 (2)_Corp_det" xfId="0"/>
    <cellStyle name="Currency_Sheet1_dimon" xfId="0"/>
    <cellStyle name="Currency_Sheet1_dimon_Corp_det" xfId="0"/>
    <cellStyle name="Currency_Sheet1_laroux" xfId="0"/>
    <cellStyle name="Currency_Sheet4" xfId="0"/>
    <cellStyle name="Currency_Sheet4_pldt" xfId="0"/>
    <cellStyle name="Currency_Shipped" xfId="0"/>
    <cellStyle name="Currency_Snr. CO" xfId="0"/>
    <cellStyle name="Currency_Snr. CO_Book2" xfId="0"/>
    <cellStyle name="Currency_Snr. CO_Book2_FORECAST" xfId="0"/>
    <cellStyle name="Currency_Snr. CO_Book2_RC_Variance_3QTR_EST_ACT" xfId="0"/>
    <cellStyle name="Currency_Snr. CO_Corp_det" xfId="0"/>
    <cellStyle name="Currency_Snr. CO_dimon" xfId="0"/>
    <cellStyle name="Currency_Snr. CO_dimon_Book2" xfId="0"/>
    <cellStyle name="Currency_Snr. CO_dimon_Book2_RC_Variance_3QTR_EST_ACT" xfId="0"/>
    <cellStyle name="Currency_Snr. CO_dimon_Book3" xfId="0"/>
    <cellStyle name="Currency_Snr. CO_dimon_Book3_FORECAST" xfId="0"/>
    <cellStyle name="Currency_Snr. CO_dimon_Corp_det" xfId="0"/>
    <cellStyle name="Currency_Snr. CO_dimon_RC_Variance_3QTR_EST_ACT" xfId="0"/>
    <cellStyle name="Currency_stats" xfId="0"/>
    <cellStyle name="Currency_Subcont File" xfId="0"/>
    <cellStyle name="Currency_Subcont File_Book2" xfId="0"/>
    <cellStyle name="Currency_Subcont File_Book2_FORECAST" xfId="0"/>
    <cellStyle name="Currency_Subcont File_Book2_RC_Variance_3QTR_EST_ACT" xfId="0"/>
    <cellStyle name="Currency_Subcont File_Corp_det" xfId="0"/>
    <cellStyle name="Currency_Subcont File_dimon" xfId="0"/>
    <cellStyle name="Currency_Subcont File_dimon_Book2" xfId="0"/>
    <cellStyle name="Currency_Subcont File_dimon_Book2_RC_Variance_3QTR_EST_ACT" xfId="0"/>
    <cellStyle name="Currency_Subcont File_dimon_Book3" xfId="0"/>
    <cellStyle name="Currency_Subcont File_dimon_Book3_FORECAST" xfId="0"/>
    <cellStyle name="Currency_Subcont File_dimon_Corp_det" xfId="0"/>
    <cellStyle name="Currency_Subcont File_dimon_RC_Variance_3QTR_EST_ACT" xfId="0"/>
    <cellStyle name="Currency_Summary Info" xfId="0"/>
    <cellStyle name="Currency_Summary Info_Book2" xfId="0"/>
    <cellStyle name="Currency_Summary Info_Book2_FORECAST" xfId="0"/>
    <cellStyle name="Currency_Summary Info_Book2_RC_Variance_3QTR_EST_ACT" xfId="0"/>
    <cellStyle name="Currency_Summary Info_Corp_det" xfId="0"/>
    <cellStyle name="Currency_Summary Info_dimon" xfId="0"/>
    <cellStyle name="Currency_Summary Info_dimon_Book2" xfId="0"/>
    <cellStyle name="Currency_Summary Info_dimon_Book2_RC_Variance_3QTR_EST_ACT" xfId="0"/>
    <cellStyle name="Currency_Summary Info_dimon_Book3" xfId="0"/>
    <cellStyle name="Currency_Summary Info_dimon_Book3_FORECAST" xfId="0"/>
    <cellStyle name="Currency_Summary Info_dimon_Corp_det" xfId="0"/>
    <cellStyle name="Currency_Summary Info_dimon_RC_Variance_3QTR_EST_ACT" xfId="0"/>
    <cellStyle name="Currency_SUMPAGE" xfId="0"/>
    <cellStyle name="Currency_SUMPAGE_Corp_det" xfId="0"/>
    <cellStyle name="Currency_Terms Defined" xfId="0"/>
    <cellStyle name="Currency_TMSNW1" xfId="0"/>
    <cellStyle name="Currency_TMSNW1_FORECAST" xfId="0"/>
    <cellStyle name="Currency_TMSNW2" xfId="0"/>
    <cellStyle name="Currency_TMSNW2_FORECAST" xfId="0"/>
    <cellStyle name="Currency_TMSOCPX" xfId="0"/>
    <cellStyle name="Currency_TMSOCPX_FORECAST" xfId="0"/>
    <cellStyle name="Currency_Variance" xfId="0"/>
    <cellStyle name="Currency_VERA" xfId="0"/>
    <cellStyle name="Currency_VERA_Corp_det" xfId="0"/>
    <cellStyle name="Currency_VIRUS-EDY" xfId="0"/>
    <cellStyle name="Currency_VIRUS-EDY_1" xfId="0"/>
    <cellStyle name="Currency_VIRUS-EDY_1_Corp_det" xfId="0"/>
    <cellStyle name="Currency_VIRUS-EDY_Corp_det" xfId="0"/>
    <cellStyle name="Currency_White" xfId="0"/>
    <cellStyle name="Currency_White_Corp_det" xfId="0"/>
    <cellStyle name="Currency_WIP Chart" xfId="0"/>
    <cellStyle name="Currency_WSP" xfId="0"/>
    <cellStyle name="Currency_WSP_Corp_det" xfId="0"/>
    <cellStyle name="Currency_X" xfId="0"/>
    <cellStyle name="Date" xfId="0"/>
    <cellStyle name="Fixed" xfId="0"/>
    <cellStyle name="Fixed_Corp_det" xfId="0"/>
    <cellStyle name="Grey" xfId="0"/>
    <cellStyle name="HEADER" xfId="0"/>
    <cellStyle name="Header1" xfId="0"/>
    <cellStyle name="Header2" xfId="0"/>
    <cellStyle name="Heading 1" xfId="0"/>
    <cellStyle name="Heading1_Corp_det" xfId="0"/>
    <cellStyle name="Heading2" xfId="0"/>
    <cellStyle name="Heading2_Corp_det" xfId="0"/>
    <cellStyle name="HIGHLIGHT" xfId="0"/>
    <cellStyle name="Input [yellow]" xfId="0"/>
    <cellStyle name="Normal - Style1" xfId="0"/>
    <cellStyle name="Normal - Style1_2nd qtr" xfId="0"/>
    <cellStyle name="Normal - Style1_dimon" xfId="0"/>
    <cellStyle name="Normal - Style1_dimon_Corp_det" xfId="0"/>
    <cellStyle name="Normal - Style1_FORECAST" xfId="0"/>
    <cellStyle name="Normal - Style1_Income" xfId="0"/>
    <cellStyle name="Normal - Style1_Income2" xfId="0"/>
    <cellStyle name="Normal_12" xfId="0"/>
    <cellStyle name="Normal_12~3SO2" xfId="0"/>
    <cellStyle name="Normal_1997C" xfId="0"/>
    <cellStyle name="Normal_1st Current Estimate" xfId="0"/>
    <cellStyle name="Normal_20196" xfId="0"/>
    <cellStyle name="Normal_29" xfId="0"/>
    <cellStyle name="Normal_2nd CE" xfId="0"/>
    <cellStyle name="Normal_2nd qtr" xfId="0"/>
    <cellStyle name="Normal_4018fin" xfId="0"/>
    <cellStyle name="Normal_4021fin" xfId="0"/>
    <cellStyle name="Normal_97 by Qtr" xfId="0"/>
    <cellStyle name="Normal_97TARGET" xfId="0"/>
    <cellStyle name="Normal_97TRGT3" xfId="0"/>
    <cellStyle name="Normal_A" xfId="0"/>
    <cellStyle name="Normal_A (2)" xfId="0"/>
    <cellStyle name="Normal_A (2)_Corp_det" xfId="0"/>
    <cellStyle name="Normal_A_Book2" xfId="0"/>
    <cellStyle name="Normal_A_Book3" xfId="0"/>
    <cellStyle name="Normal_A_Cap Table" xfId="0"/>
    <cellStyle name="Normal_A_Corp_det" xfId="0"/>
    <cellStyle name="Normal_A_dimon" xfId="0"/>
    <cellStyle name="Normal_A_dimon_1" xfId="0"/>
    <cellStyle name="Normal_A_dimon_Book2" xfId="0"/>
    <cellStyle name="Normal_A_dimon_Book3" xfId="0"/>
    <cellStyle name="Normal_A_dimon_Corp_det" xfId="0"/>
    <cellStyle name="Normal_A_dimon_RC_Variance_3QTR_EST_ACT" xfId="0"/>
    <cellStyle name="Normal_A_RC_Variance_3QTR_EST_ACT" xfId="0"/>
    <cellStyle name="Normal_A_VERA" xfId="0"/>
    <cellStyle name="Normal_aa detail" xfId="0"/>
    <cellStyle name="Normal_algasdefault" xfId="0"/>
    <cellStyle name="Normal_algasdefault_1" xfId="0"/>
    <cellStyle name="Normal_Alternative1" xfId="0"/>
    <cellStyle name="Normal_Alternative1_1" xfId="0"/>
    <cellStyle name="Normal_AOPS" xfId="0"/>
    <cellStyle name="Normal_App E" xfId="0"/>
    <cellStyle name="Normal_Arapahoe" xfId="0"/>
    <cellStyle name="Normal_Assumptions" xfId="0"/>
    <cellStyle name="Normal_B" xfId="0"/>
    <cellStyle name="Normal_bahiadefault" xfId="0"/>
    <cellStyle name="Normal_bahiadefault_1" xfId="0"/>
    <cellStyle name="Normal_BIGOUT" xfId="0"/>
    <cellStyle name="Normal_Book2" xfId="0"/>
    <cellStyle name="Normal_Book3" xfId="0"/>
    <cellStyle name="Normal_Book3_1" xfId="0"/>
    <cellStyle name="Normal_BREPAIR" xfId="0"/>
    <cellStyle name="Normal_BREPAIR_Corp_det" xfId="0"/>
    <cellStyle name="Normal_buckets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lendar" xfId="0"/>
    <cellStyle name="Normal_Cap Table" xfId="0"/>
    <cellStyle name="Normal_Capex" xfId="0"/>
    <cellStyle name="Normal_Capex per line" xfId="0"/>
    <cellStyle name="Normal_Capex%rev" xfId="0"/>
    <cellStyle name="Normal_CAPEX2" xfId="0"/>
    <cellStyle name="Normal_CAPEX2_Corp_det" xfId="0"/>
    <cellStyle name="Normal_CAPEX94" xfId="0"/>
    <cellStyle name="Normal_CAPEX94_Corp_det" xfId="0"/>
    <cellStyle name="Normal_CAPEX_dimon" xfId="0"/>
    <cellStyle name="Normal_CAPEX_dimon_Corp_det" xfId="0"/>
    <cellStyle name="Normal_CAPEX_VERA" xfId="0"/>
    <cellStyle name="Normal_Cardig GHS" xfId="0"/>
    <cellStyle name="Normal_Cash Flows" xfId="0"/>
    <cellStyle name="Normal_CCOCPX" xfId="0"/>
    <cellStyle name="Normal_Certs Q2" xfId="0"/>
    <cellStyle name="Normal_Certs Q2 (2)" xfId="0"/>
    <cellStyle name="Normal_Certs Q2 (2)_dimon" xfId="0"/>
    <cellStyle name="Normal_CFMACROS.XLM" xfId="0"/>
    <cellStyle name="Normal_CFMODEL.XLS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OTH" xfId="0"/>
    <cellStyle name="Normal_coperdefault" xfId="0"/>
    <cellStyle name="Normal_coperdefault_1" xfId="0"/>
    <cellStyle name="Normal_Corp_det" xfId="0"/>
    <cellStyle name="Normal_Cost Code" xfId="0"/>
    <cellStyle name="Normal_Cost Summ" xfId="0"/>
    <cellStyle name="Normal_CROCF" xfId="0"/>
    <cellStyle name="Normal_Cum Real Opr Cf" xfId="0"/>
    <cellStyle name="Normal_Cur 5100" xfId="0"/>
    <cellStyle name="Normal_Curves" xfId="0"/>
    <cellStyle name="Normal_DEFAULT" xfId="0"/>
    <cellStyle name="Normal_Demand Fcst." xfId="0"/>
    <cellStyle name="Normal_Dep%Rev" xfId="0"/>
    <cellStyle name="Normal_detail" xfId="0"/>
    <cellStyle name="Normal_dimon" xfId="0"/>
    <cellStyle name="Normal_dimon_1" xfId="0"/>
    <cellStyle name="Normal_dimon_1_Book3" xfId="0"/>
    <cellStyle name="Normal_dimon_1_Corp_det" xfId="0"/>
    <cellStyle name="Normal_dimon_1_RC_Variance_3QTR_EST_ACT" xfId="0"/>
    <cellStyle name="Normal_dimon_2" xfId="0"/>
    <cellStyle name="Normal_dimon_2_Book3" xfId="0"/>
    <cellStyle name="Normal_dimon_2_Corp_det" xfId="0"/>
    <cellStyle name="Normal_dimon_2_RC_Variance_3QTR_EST_ACT" xfId="0"/>
    <cellStyle name="Normal_dimon_3" xfId="0"/>
    <cellStyle name="Normal_dimon_3_Book3" xfId="0"/>
    <cellStyle name="Normal_dimon_3_Corp_det" xfId="0"/>
    <cellStyle name="Normal_dimon_3_RC_Variance_3QTR_EST_ACT" xfId="0"/>
    <cellStyle name="Normal_dimon_4" xfId="0"/>
    <cellStyle name="Normal_dimon_4_Book3" xfId="0"/>
    <cellStyle name="Normal_dimon_4_Corp_det" xfId="0"/>
    <cellStyle name="Normal_dimon_4_RC_Variance_3QTR_EST_ACT" xfId="0"/>
    <cellStyle name="Normal_dimon_5" xfId="0"/>
    <cellStyle name="Normal_dimon_5_Book3" xfId="0"/>
    <cellStyle name="Normal_dimon_5_Corp_det" xfId="0"/>
    <cellStyle name="Normal_dimon_5_RC_Variance_3QTR_EST_ACT" xfId="0"/>
    <cellStyle name="Normal_dimon_6" xfId="0"/>
    <cellStyle name="Normal_dimon_6_Book3" xfId="0"/>
    <cellStyle name="Normal_dimon_6_RC_Variance_3QTR_EST_ACT" xfId="0"/>
    <cellStyle name="Normal_dimon_7" xfId="0"/>
    <cellStyle name="Normal_dimon_Book3" xfId="0"/>
    <cellStyle name="Normal_dimon_Corp_det" xfId="0"/>
    <cellStyle name="Normal_dimon_RC_Variance_3QTR_EST_ACT" xfId="0"/>
    <cellStyle name="Normal_DIV" xfId="0"/>
    <cellStyle name="Normal_Dowell C1b" xfId="0"/>
    <cellStyle name="Normal_Dowell-C1a" xfId="0"/>
    <cellStyle name="Normal_E&amp;ONW1" xfId="0"/>
    <cellStyle name="Normal_E&amp;ONW2" xfId="0"/>
    <cellStyle name="Normal_E&amp;OOCPX" xfId="0"/>
    <cellStyle name="Normal_EARN_REL" xfId="0"/>
    <cellStyle name="Normal_EARN_REL_1" xfId="0"/>
    <cellStyle name="Normal_earn_rel_2nd qtr" xfId="0"/>
    <cellStyle name="Normal_earn_rel_forecast" xfId="0"/>
    <cellStyle name="Normal_EARN_REL_Income" xfId="0"/>
    <cellStyle name="Normal_EARN_REL_income2" xfId="0"/>
    <cellStyle name="Normal_EARN_REL_income4" xfId="0"/>
    <cellStyle name="Normal_EARN_REL_income6" xfId="0"/>
    <cellStyle name="Normal_ECM_fcst" xfId="0"/>
    <cellStyle name="Normal_ELS WIP" xfId="0"/>
    <cellStyle name="Normal_emserdefault" xfId="0"/>
    <cellStyle name="Normal_emserdefault_1" xfId="0"/>
    <cellStyle name="Normal_EPS" xfId="0"/>
    <cellStyle name="Normal_EQCON" xfId="0"/>
    <cellStyle name="Normal_EQCON_Corp_det" xfId="0"/>
    <cellStyle name="Normal_EXEC_SUM" xfId="0"/>
    <cellStyle name="Normal_EXTEMP1" xfId="0"/>
    <cellStyle name="Normal_F&amp;COCPX" xfId="0"/>
    <cellStyle name="Normal_forecast" xfId="0"/>
    <cellStyle name="Normal_forecast_1" xfId="0"/>
    <cellStyle name="Normal_FORMAT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Full Year FY96" xfId="0"/>
    <cellStyle name="Normal_GE03" xfId="0"/>
    <cellStyle name="Normal_GE04" xfId="0"/>
    <cellStyle name="Normal_GenAssum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HC" xfId="0"/>
    <cellStyle name="Normal_HGBYCOM2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come" xfId="0"/>
    <cellStyle name="Normal_income2" xfId="0"/>
    <cellStyle name="Normal_income4" xfId="0"/>
    <cellStyle name="Normal_income6" xfId="0"/>
    <cellStyle name="Normal_Input" xfId="0"/>
    <cellStyle name="Normal_INPUT_1" xfId="0"/>
    <cellStyle name="Normal_Input_Corp_det" xfId="0"/>
    <cellStyle name="Normal_Input_dimon" xfId="0"/>
    <cellStyle name="Normal_INPUT_GenAssum" xfId="0"/>
    <cellStyle name="Normal_Inputs" xfId="0"/>
    <cellStyle name="Normal_Inputs_dimon" xfId="0"/>
    <cellStyle name="Normal_INVREV" xfId="0"/>
    <cellStyle name="Normal_INVREV_Corp_det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2_Corp_det" xfId="0"/>
    <cellStyle name="Normal_laroux_1_laroux" xfId="0"/>
    <cellStyle name="Normal_laroux_1_laroux_1" xfId="0"/>
    <cellStyle name="Normal_laroux_1_laroux_1_Corp_det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2_Corp_det" xfId="0"/>
    <cellStyle name="Normal_laroux_2_dimon_3" xfId="0"/>
    <cellStyle name="Normal_laroux_2_laroux" xfId="0"/>
    <cellStyle name="Normal_laroux_2_laroux_1" xfId="0"/>
    <cellStyle name="Normal_laroux_2_laroux_2" xfId="0"/>
    <cellStyle name="Normal_laroux_2_laroux_Corp_det" xfId="0"/>
    <cellStyle name="Normal_laroux_2_Locas" xfId="0"/>
    <cellStyle name="Normal_laroux_2_Locas_1" xfId="0"/>
    <cellStyle name="Normal_laroux_2_pldt" xfId="0"/>
    <cellStyle name="Normal_laroux_2_pldt_1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2_Corp_det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2_Corp_det" xfId="0"/>
    <cellStyle name="Normal_laroux_3_Locas" xfId="0"/>
    <cellStyle name="Normal_laroux_3_pldt" xfId="0"/>
    <cellStyle name="Normal_laroux_3_PLDT_dimon" xfId="0"/>
    <cellStyle name="Normal_laroux_3_VERA" xfId="0"/>
    <cellStyle name="Normal_laroux_3_VERA_1" xfId="0"/>
    <cellStyle name="Normal_laroux_3_VERA_Corp_det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3_Corp_det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2_Corp_det" xfId="0"/>
    <cellStyle name="Normal_laroux_5_dimon_3" xfId="0"/>
    <cellStyle name="Normal_laroux_5_laroux" xfId="0"/>
    <cellStyle name="Normal_laroux_5_laroux_1" xfId="0"/>
    <cellStyle name="Normal_laroux_5_laroux_1_Corp_det" xfId="0"/>
    <cellStyle name="Normal_laroux_5_laroux_2" xfId="0"/>
    <cellStyle name="Normal_laroux_5_pldt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Corp_det" xfId="0"/>
    <cellStyle name="Normal_laroux_6_dimon_2" xfId="0"/>
    <cellStyle name="Normal_laroux_6_dimon_3" xfId="0"/>
    <cellStyle name="Normal_laroux_6_laroux" xfId="0"/>
    <cellStyle name="Normal_laroux_6_laroux_1" xfId="0"/>
    <cellStyle name="Normal_laroux_6_laroux_Corp_det" xfId="0"/>
    <cellStyle name="Normal_laroux_6_pldt" xfId="0"/>
    <cellStyle name="Normal_laroux_6_PLDT_dimon" xfId="0"/>
    <cellStyle name="Normal_laroux_6_VERA" xfId="0"/>
    <cellStyle name="Normal_laroux_6_VIRUS-EDY" xfId="0"/>
    <cellStyle name="Normal_laroux_6_VIRUS-EDY_Corp_det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VERA" xfId="0"/>
    <cellStyle name="Normal_laroux_9" xfId="0"/>
    <cellStyle name="Normal_laroux_9_dimon" xfId="0"/>
    <cellStyle name="Normal_laroux_A" xfId="0"/>
    <cellStyle name="Normal_laroux_B" xfId="0"/>
    <cellStyle name="Normal_laroux_C" xfId="0"/>
    <cellStyle name="Normal_laroux_D" xfId="0"/>
    <cellStyle name="Normal_laroux_D_Corp_det" xfId="0"/>
    <cellStyle name="Normal_laroux_dimon" xfId="0"/>
    <cellStyle name="Normal_laroux_dimon_1" xfId="0"/>
    <cellStyle name="Normal_laroux_dimon_1_Corp_det" xfId="0"/>
    <cellStyle name="Normal_laroux_dimon_2" xfId="0"/>
    <cellStyle name="Normal_laroux_dimon_3" xfId="0"/>
    <cellStyle name="Normal_laroux_dimon_4" xfId="0"/>
    <cellStyle name="Normal_laroux_dimon_5" xfId="0"/>
    <cellStyle name="Normal_laroux_dimon_5_Corp_det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1_2nd qtr" xfId="0"/>
    <cellStyle name="Normal_laroux_pldt_1_FORECAST" xfId="0"/>
    <cellStyle name="Normal_laroux_pldt_1_Income" xfId="0"/>
    <cellStyle name="Normal_laroux_pldt_1_Income2" xfId="0"/>
    <cellStyle name="Normal_laroux_PLDT_dimon" xfId="0"/>
    <cellStyle name="Normal_laroux_PLDT_dimon_Corp_det" xfId="0"/>
    <cellStyle name="Normal_laroux_VERA" xfId="0"/>
    <cellStyle name="Normal_laroux_VERA_1" xfId="0"/>
    <cellStyle name="Normal_laroux_VIRUS-EDY" xfId="0"/>
    <cellStyle name="Normal_Libor 1year" xfId="0"/>
    <cellStyle name="Normal_Line Inst." xfId="0"/>
    <cellStyle name="Normal_List" xfId="0"/>
    <cellStyle name="Normal_List_Corp_det" xfId="0"/>
    <cellStyle name="Normal_Locas" xfId="0"/>
    <cellStyle name="Normal_Locas_1" xfId="0"/>
    <cellStyle name="Normal_MACRO1.XLM" xfId="0"/>
    <cellStyle name="Normal_Macro2" xfId="0"/>
    <cellStyle name="Normal_MAJASSUM" xfId="0"/>
    <cellStyle name="Normal_MAJREP" xfId="0"/>
    <cellStyle name="Normal_MAJREP_Corp_det" xfId="0"/>
    <cellStyle name="Normal_MATERAL2" xfId="0"/>
    <cellStyle name="Normal_MATERAL2_dimon" xfId="0"/>
    <cellStyle name="Normal_Material List NEW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Book2" xfId="0"/>
    <cellStyle name="Normal_Module1_1_Book3" xfId="0"/>
    <cellStyle name="Normal_Module1_1_Corp_det" xfId="0"/>
    <cellStyle name="Normal_Module1_1_dimon" xfId="0"/>
    <cellStyle name="Normal_Module1_1_Income" xfId="0"/>
    <cellStyle name="Normal_Module1_1_PLDT" xfId="0"/>
    <cellStyle name="Normal_Module1_1_RC_Variance_3QTR_EST_ACT" xfId="0"/>
    <cellStyle name="Normal_Module1_1_Targets" xfId="0"/>
    <cellStyle name="Normal_Module1_1_taxrates" xfId="0"/>
    <cellStyle name="Normal_Module5" xfId="0"/>
    <cellStyle name="Normal_MONTHLY" xfId="0"/>
    <cellStyle name="Normal_MOR  - Supp" xfId="0"/>
    <cellStyle name="Normal_mud plant bolted" xfId="0"/>
    <cellStyle name="Normal_mud plant bolted_dimon" xfId="0"/>
    <cellStyle name="Normal_Multikarya" xfId="0"/>
    <cellStyle name="Normal_NCR-C&amp;W Val" xfId="0"/>
    <cellStyle name="Normal_NCR-Cap intensity" xfId="0"/>
    <cellStyle name="Normal_NCR-Line per Staff" xfId="0"/>
    <cellStyle name="Normal_NCR-Rev dist" xfId="0"/>
    <cellStyle name="Normal_new-debt" xfId="0"/>
    <cellStyle name="Normal_Notes" xfId="0"/>
    <cellStyle name="Normal_O&amp;Mvar" xfId="0"/>
    <cellStyle name="Normal_OBL_VAR3" xfId="0"/>
    <cellStyle name="Normal_OBLIGDET" xfId="0"/>
    <cellStyle name="Normal_Op Cost Break" xfId="0"/>
    <cellStyle name="Normal_OPSTAT" xfId="0"/>
    <cellStyle name="Normal_OSMOCPX" xfId="0"/>
    <cellStyle name="Normal_Other Months" xfId="0"/>
    <cellStyle name="Normal_Other Obligations" xfId="0"/>
    <cellStyle name="Normal_P&amp;L" xfId="0"/>
    <cellStyle name="Normal_pbdefault" xfId="0"/>
    <cellStyle name="Normal_pbdefault_1" xfId="0"/>
    <cellStyle name="Normal_PERSONAL" xfId="0"/>
    <cellStyle name="Normal_PERSONAL_dimon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nk" xfId="0"/>
    <cellStyle name="Normal_PLANCAL" xfId="0"/>
    <cellStyle name="Normal_PLDT" xfId="0"/>
    <cellStyle name="Normal_PLDT_1" xfId="0"/>
    <cellStyle name="Normal_PLDT_1_Book2" xfId="0"/>
    <cellStyle name="Normal_PLDT_1_Book3" xfId="0"/>
    <cellStyle name="Normal_pldt_1_Calculations" xfId="0"/>
    <cellStyle name="Normal_PLDT_1_dimon" xfId="0"/>
    <cellStyle name="Normal_PLDT_1_dimon_1" xfId="0"/>
    <cellStyle name="Normal_PLDT_1_dimon_Book2" xfId="0"/>
    <cellStyle name="Normal_PLDT_1_dimon_Book3" xfId="0"/>
    <cellStyle name="Normal_PLDT_1_dimon_RC_Variance_3QTR_EST_ACT" xfId="0"/>
    <cellStyle name="Normal_PLDT_1_RC_Variance_3QTR_EST_ACT" xfId="0"/>
    <cellStyle name="Normal_pldt_2" xfId="0"/>
    <cellStyle name="Normal_pldt_2_Book2" xfId="0"/>
    <cellStyle name="Normal_PLDT_2_Book3" xfId="0"/>
    <cellStyle name="Normal_pldt_2_Calculations" xfId="0"/>
    <cellStyle name="Normal_pldt_2_Calculations_Corp_det" xfId="0"/>
    <cellStyle name="Normal_PLDT_2_dimon" xfId="0"/>
    <cellStyle name="Normal_pldt_2_dimon_1" xfId="0"/>
    <cellStyle name="Normal_pldt_2_dimon_1_Book2" xfId="0"/>
    <cellStyle name="Normal_PLDT_2_dimon_1_Book3" xfId="0"/>
    <cellStyle name="Normal_PLDT_2_dimon_1_RC_Variance_3QTR_EST_ACT" xfId="0"/>
    <cellStyle name="Normal_pldt_2_dimon_2" xfId="0"/>
    <cellStyle name="Normal_PLDT_2_dimon_Book2" xfId="0"/>
    <cellStyle name="Normal_pldt_2_dimon_Book3" xfId="0"/>
    <cellStyle name="Normal_pldt_2_dimon_RC_Variance_3QTR_EST_ACT" xfId="0"/>
    <cellStyle name="Normal_PLDT_2_RC_Variance_3QTR_EST_ACT" xfId="0"/>
    <cellStyle name="Normal_pldt_3" xfId="0"/>
    <cellStyle name="Normal_pldt_3_Book2" xfId="0"/>
    <cellStyle name="Normal_pldt_3_Book3" xfId="0"/>
    <cellStyle name="Normal_pldt_3_dimon" xfId="0"/>
    <cellStyle name="Normal_pldt_3_dimon_1" xfId="0"/>
    <cellStyle name="Normal_pldt_3_dimon_Book2" xfId="0"/>
    <cellStyle name="Normal_pldt_3_dimon_Book3" xfId="0"/>
    <cellStyle name="Normal_pldt_3_dimon_Corp_det" xfId="0"/>
    <cellStyle name="Normal_pldt_3_dimon_RC_Variance_3QTR_EST_ACT" xfId="0"/>
    <cellStyle name="Normal_pldt_3_RC_Variance_3QTR_EST_ACT" xfId="0"/>
    <cellStyle name="Normal_pldt_4" xfId="0"/>
    <cellStyle name="Normal_pldt_4_Book2" xfId="0"/>
    <cellStyle name="Normal_pldt_4_Book3" xfId="0"/>
    <cellStyle name="Normal_pldt_4_dimon" xfId="0"/>
    <cellStyle name="Normal_PLDT_4_dimon_1" xfId="0"/>
    <cellStyle name="Normal_PLDT_4_dimon_1_Book2" xfId="0"/>
    <cellStyle name="Normal_pldt_4_dimon_1_Book3" xfId="0"/>
    <cellStyle name="Normal_pldt_4_dimon_1_RC_Variance_3QTR_EST_ACT" xfId="0"/>
    <cellStyle name="Normal_PLDT_4_dimon_2" xfId="0"/>
    <cellStyle name="Normal_pldt_4_dimon_Book2" xfId="0"/>
    <cellStyle name="Normal_pldt_4_dimon_Book3" xfId="0"/>
    <cellStyle name="Normal_pldt_4_dimon_RC_Variance_3QTR_EST_ACT" xfId="0"/>
    <cellStyle name="Normal_pldt_4_RC_Variance_3QTR_EST_ACT" xfId="0"/>
    <cellStyle name="Normal_pldt_5" xfId="0"/>
    <cellStyle name="Normal_pldt_5_Book2" xfId="0"/>
    <cellStyle name="Normal_pldt_5_Book3" xfId="0"/>
    <cellStyle name="Normal_pldt_5_Corp_det" xfId="0"/>
    <cellStyle name="Normal_pldt_5_dimon" xfId="0"/>
    <cellStyle name="Normal_pldt_5_dimon_RC_Variance_3QTR_EST_ACT" xfId="0"/>
    <cellStyle name="Normal_pldt_5_Income" xfId="0"/>
    <cellStyle name="Normal_pldt_5_RC_Variance_3QTR_EST_ACT" xfId="0"/>
    <cellStyle name="Normal_pldt_5_Targets" xfId="0"/>
    <cellStyle name="Normal_pldt_5_taxrates" xfId="0"/>
    <cellStyle name="Normal_pldt_6" xfId="0"/>
    <cellStyle name="Normal_pldt_6_Book2" xfId="0"/>
    <cellStyle name="Normal_pldt_6_Book3" xfId="0"/>
    <cellStyle name="Normal_pldt_6_dimon" xfId="0"/>
    <cellStyle name="Normal_pldt_6_RC_Variance_3QTR_EST_ACT" xfId="0"/>
    <cellStyle name="Normal_pldt_7" xfId="0"/>
    <cellStyle name="Normal_PLDT_Book2" xfId="0"/>
    <cellStyle name="Normal_PLDT_Book3" xfId="0"/>
    <cellStyle name="Normal_pldt_Calculations" xfId="0"/>
    <cellStyle name="Normal_PLDT_dimon" xfId="0"/>
    <cellStyle name="Normal_PLDT_dimon_1" xfId="0"/>
    <cellStyle name="Normal_PLDT_dimon_1_Book2" xfId="0"/>
    <cellStyle name="Normal_PLDT_dimon_1_Book3" xfId="0"/>
    <cellStyle name="Normal_PLDT_dimon_1_RC_Variance_3QTR_EST_ACT" xfId="0"/>
    <cellStyle name="Normal_PLDT_dimon_2" xfId="0"/>
    <cellStyle name="Normal_PLDT_dimon_Book2" xfId="0"/>
    <cellStyle name="Normal_PLDT_dimon_Book3" xfId="0"/>
    <cellStyle name="Normal_PLDT_dimon_RC_Variance_3QTR_EST_ACT" xfId="0"/>
    <cellStyle name="Normal_PLDT_RC_Variance_3QTR_EST_ACT" xfId="0"/>
    <cellStyle name="Normal_POW-Provision" xfId="0"/>
    <cellStyle name="Normal_priccurv" xfId="0"/>
    <cellStyle name="Normal_priccurv_1" xfId="0"/>
    <cellStyle name="Normal_priccurv_2" xfId="0"/>
    <cellStyle name="Normal_priccurv_2_Book2" xfId="0"/>
    <cellStyle name="Normal_priccurv_2_Corp_det" xfId="0"/>
    <cellStyle name="Normal_priccurv_2_RC_Variance_3QTR_EST_ACT" xfId="0"/>
    <cellStyle name="Normal_PrintBox (2)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Payment model_Book2" xfId="0"/>
    <cellStyle name="Normal_Production Payment model_Corp_det" xfId="0"/>
    <cellStyle name="Normal_Production Payment model_RC_Variance_3QTR_EST_ACT" xfId="0"/>
    <cellStyle name="Normal_production tony" xfId="0"/>
    <cellStyle name="Normal_PROFILE4" xfId="0"/>
    <cellStyle name="Normal_Q08-95.XLS" xfId="0"/>
    <cellStyle name="Normal_Q08-95.XLS_Corp_det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MM-1_Corp_det" xfId="0"/>
    <cellStyle name="Normal_QTR94_95" xfId="0"/>
    <cellStyle name="Normal_Quarter End Months" xfId="0"/>
    <cellStyle name="Normal_r1" xfId="0"/>
    <cellStyle name="Normal_r1_dimon" xfId="0"/>
    <cellStyle name="Normal_RC_Variance_3QTR_EST_ACT" xfId="0"/>
    <cellStyle name="Normal_Real Opr Cf" xfId="0"/>
    <cellStyle name="Normal_Real Rev per Staff (1)" xfId="0"/>
    <cellStyle name="Normal_Real Rev per Staff (2)" xfId="0"/>
    <cellStyle name="Normal_Region 2-C&amp;W" xfId="0"/>
    <cellStyle name="Normal_Req Summ" xfId="0"/>
    <cellStyle name="Normal_Return on Rev" xfId="0"/>
    <cellStyle name="Normal_Rev p line" xfId="0"/>
    <cellStyle name="Normal_ROACE" xfId="0"/>
    <cellStyle name="Normal_ROCF (Tot)" xfId="0"/>
    <cellStyle name="Normal_RQSTFRM" xfId="0"/>
    <cellStyle name="Normal_Sales Order" xfId="0"/>
    <cellStyle name="Normal_SATOCPX" xfId="0"/>
    <cellStyle name="Normal_SC COP" xfId="0"/>
    <cellStyle name="Normal_SC COP_Corp_det" xfId="0"/>
    <cellStyle name="Normal_Sheet1" xfId="0"/>
    <cellStyle name="Normal_Sheet1 (2)" xfId="0"/>
    <cellStyle name="Normal_Sheet1 (2)_VERA" xfId="0"/>
    <cellStyle name="Normal_Sheet1 (2)_VERA_1" xfId="0"/>
    <cellStyle name="Normal_Sheet1_dimon" xfId="0"/>
    <cellStyle name="Normal_Sheet1_dimon_1" xfId="0"/>
    <cellStyle name="Normal_Sheet1_laroux" xfId="0"/>
    <cellStyle name="Normal_Sheet1_List" xfId="0"/>
    <cellStyle name="Normal_Sheet1_VERA" xfId="0"/>
    <cellStyle name="Normal_Sheet1_VERA_1" xfId="0"/>
    <cellStyle name="Normal_Sheet4" xfId="0"/>
    <cellStyle name="Normal_Sheet4_pldt" xfId="0"/>
    <cellStyle name="Normal_Shipped" xfId="0"/>
    <cellStyle name="Normal_SOP" xfId="0"/>
    <cellStyle name="Normal_SOP_Corp_det" xfId="0"/>
    <cellStyle name="Normal_Staff cost%rev" xfId="0"/>
    <cellStyle name="Normal_stats" xfId="0"/>
    <cellStyle name="Normal_Summary" xfId="0"/>
    <cellStyle name="Normal_SUMPAGE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Obligation Format" xfId="0"/>
    <cellStyle name="Normal_Total-Rev dist." xfId="0"/>
    <cellStyle name="Normal_trgt_rec" xfId="0"/>
    <cellStyle name="Normal_VAR_CHGS" xfId="0"/>
    <cellStyle name="Normal_Variance" xfId="0"/>
    <cellStyle name="Normal_White" xfId="0"/>
    <cellStyle name="Normal_WIP Chart" xfId="0"/>
    <cellStyle name="Normal_WSP" xfId="0"/>
    <cellStyle name="Normal_X" xfId="0"/>
    <cellStyle name="Percent [2]" xfId="0"/>
    <cellStyle name="Percent_12~3SO2" xfId="0"/>
    <cellStyle name="Percent_laroux" xfId="0"/>
    <cellStyle name="Total" xfId="0"/>
    <cellStyle name="Total_Corp_det" xfId="0"/>
    <cellStyle name="Unprot" xfId="0"/>
    <cellStyle name="Unprot$" xfId="0"/>
    <cellStyle name="Unprot_dimon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0" name="Group 1"/>
        <xdr:cNvGrpSpPr/>
      </xdr:nvGrpSpPr>
      <xdr:grpSpPr>
        <a:xfrm>
          <a:off x="0" y="0"/>
          <a:ext cx="0" cy="0"/>
          <a:chOff x="0" y="0"/>
          <a:chExt cx="0" cy="0"/>
        </a:xfrm>
      </xdr:grpSpPr>
      <xdr:grpSp>
        <xdr:nvGrpSpPr>
          <xdr:cNvPr id="1" name="Group 2"/>
          <xdr:cNvGrpSpPr/>
        </xdr:nvGrpSpPr>
        <xdr:grpSpPr>
          <a:xfrm>
            <a:off x="0" y="0"/>
            <a:ext cx="0" cy="0"/>
            <a:chOff x="0" y="0"/>
            <a:chExt cx="0" cy="0"/>
          </a:xfrm>
        </xdr:grpSpPr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31320</xdr:colOff>
      <xdr:row>0</xdr:row>
      <xdr:rowOff>19440</xdr:rowOff>
    </xdr:from>
    <xdr:to>
      <xdr:col>11</xdr:col>
      <xdr:colOff>402120</xdr:colOff>
      <xdr:row>0</xdr:row>
      <xdr:rowOff>275760</xdr:rowOff>
    </xdr:to>
    <xdr:sp>
      <xdr:nvSpPr>
        <xdr:cNvPr id="2" name="Rectangle 1"/>
        <xdr:cNvSpPr/>
      </xdr:nvSpPr>
      <xdr:spPr>
        <a:xfrm>
          <a:off x="5804280" y="19440"/>
          <a:ext cx="2039400" cy="256320"/>
        </a:xfrm>
        <a:prstGeom prst="rect">
          <a:avLst/>
        </a:prstGeom>
        <a:solidFill>
          <a:srgbClr val="ffff99"/>
        </a:solidFill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600" strike="noStrike" u="none">
              <a:effectLst/>
              <a:uFillTx/>
              <a:latin typeface="Arial"/>
            </a:rPr>
            <a:t>Confidential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QUARTE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0002PlanTmp/calend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CURREST/2nd98/EP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QTRFCST/4th99/1st99/melinc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FORECAS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2000plan/200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IT 1st qtr"/>
      <sheetName val="NI-1st qtr"/>
      <sheetName val="Qtr-IBIT (2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ey Dates (3)"/>
      <sheetName val="Key Dates"/>
      <sheetName val="reviews (2)"/>
      <sheetName val="bullet points"/>
      <sheetName val="Key Dates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PS"/>
      <sheetName val="EPS (2)"/>
      <sheetName val="EPS (3)"/>
      <sheetName val="EPS (4)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I"/>
      <sheetName val="IBIT"/>
      <sheetName val="Var"/>
      <sheetName val="Var (2)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BIT - .40"/>
      <sheetName val="NI - .40 &amp; 18%"/>
      <sheetName val="IBIT  - .37"/>
      <sheetName val="Exposure"/>
      <sheetName val="Update"/>
      <sheetName val="Overview (2)"/>
      <sheetName val="Overview"/>
      <sheetName val="IBIT 1st qtr (3)"/>
      <sheetName val="Support"/>
      <sheetName val="Support (2)"/>
      <sheetName val="IBIT 1st qtr"/>
      <sheetName val="NI-1st qtr"/>
      <sheetName val="IBIT 1st qtr (2)"/>
      <sheetName val="Feb 10"/>
      <sheetName val="Feb 17"/>
      <sheetName val="March 2"/>
      <sheetName val="March 9"/>
      <sheetName val="Upsides"/>
      <sheetName val="IBIT 1st qtr (6)"/>
      <sheetName val="IBIT - .40 &amp; 19% "/>
    </sheetNames>
    <sheetDataSet>
      <sheetData sheetId="0">
        <row r="6">
          <cell r="G6" t="str">
            <v>March 30</v>
          </cell>
        </row>
        <row r="11">
          <cell r="I11">
            <v>5</v>
          </cell>
        </row>
        <row r="15">
          <cell r="I15">
            <v>35</v>
          </cell>
        </row>
        <row r="16">
          <cell r="I16">
            <v>15</v>
          </cell>
        </row>
        <row r="26">
          <cell r="I26">
            <v>10</v>
          </cell>
        </row>
        <row r="38">
          <cell r="I38">
            <v>6</v>
          </cell>
        </row>
        <row r="46">
          <cell r="I46">
            <v>0</v>
          </cell>
        </row>
        <row r="48">
          <cell r="I48">
            <v>1.8</v>
          </cell>
        </row>
        <row r="51">
          <cell r="I51">
            <v>18</v>
          </cell>
        </row>
        <row r="53">
          <cell r="I53">
            <v>0</v>
          </cell>
        </row>
        <row r="58">
          <cell r="K58">
            <v>0</v>
          </cell>
        </row>
        <row r="62">
          <cell r="I62">
            <v>2</v>
          </cell>
        </row>
        <row r="76">
          <cell r="G76">
            <v>311.8796872</v>
          </cell>
        </row>
        <row r="76">
          <cell r="K76">
            <v>337.991598</v>
          </cell>
        </row>
        <row r="83">
          <cell r="G83">
            <v>853.687</v>
          </cell>
        </row>
      </sheetData>
      <sheetData sheetId="1"/>
      <sheetData sheetId="2">
        <row r="82">
          <cell r="G82">
            <v>853.687</v>
          </cell>
        </row>
      </sheetData>
      <sheetData sheetId="3"/>
      <sheetData sheetId="4">
        <row r="12">
          <cell r="D12">
            <v>127.5</v>
          </cell>
        </row>
        <row r="12">
          <cell r="F12">
            <v>111.9</v>
          </cell>
        </row>
        <row r="12">
          <cell r="H12">
            <v>132.9</v>
          </cell>
        </row>
        <row r="12">
          <cell r="J12">
            <v>70.5</v>
          </cell>
        </row>
        <row r="12">
          <cell r="L12">
            <v>-19.9</v>
          </cell>
        </row>
        <row r="12">
          <cell r="N12">
            <v>36.2</v>
          </cell>
        </row>
        <row r="12">
          <cell r="P12">
            <v>8.7</v>
          </cell>
        </row>
        <row r="12">
          <cell r="R12">
            <v>22.3</v>
          </cell>
        </row>
        <row r="12">
          <cell r="T12">
            <v>-1.5</v>
          </cell>
        </row>
        <row r="12">
          <cell r="V12">
            <v>-4.4</v>
          </cell>
        </row>
        <row r="12">
          <cell r="X12">
            <v>4.20000000000002</v>
          </cell>
        </row>
        <row r="12">
          <cell r="AB12">
            <v>-5</v>
          </cell>
        </row>
        <row r="12">
          <cell r="AD12">
            <v>80.6</v>
          </cell>
        </row>
        <row r="12">
          <cell r="AF12">
            <v>4.5</v>
          </cell>
        </row>
        <row r="12">
          <cell r="AH12">
            <v>8.6</v>
          </cell>
        </row>
        <row r="12">
          <cell r="AJ12">
            <v>10</v>
          </cell>
        </row>
        <row r="12">
          <cell r="AL12">
            <v>-0.0452899999999982</v>
          </cell>
        </row>
        <row r="12">
          <cell r="AN12">
            <v>-6</v>
          </cell>
        </row>
        <row r="12">
          <cell r="AP12">
            <v>-11</v>
          </cell>
        </row>
        <row r="12">
          <cell r="AR12">
            <v>15.6</v>
          </cell>
        </row>
        <row r="12">
          <cell r="AT12">
            <v>-1.1</v>
          </cell>
        </row>
        <row r="12">
          <cell r="AV12">
            <v>-3.4</v>
          </cell>
        </row>
        <row r="12">
          <cell r="AX12">
            <v>-1.363112</v>
          </cell>
        </row>
        <row r="12">
          <cell r="BB12">
            <v>-51</v>
          </cell>
        </row>
        <row r="12">
          <cell r="BD12">
            <v>75.2</v>
          </cell>
        </row>
        <row r="12">
          <cell r="BH12">
            <v>0</v>
          </cell>
        </row>
        <row r="14">
          <cell r="BJ14">
            <v>162.9</v>
          </cell>
        </row>
        <row r="15">
          <cell r="BJ15">
            <v>3.5527136788005E-015</v>
          </cell>
        </row>
        <row r="16">
          <cell r="BJ16">
            <v>0</v>
          </cell>
        </row>
        <row r="17">
          <cell r="BJ17">
            <v>-9.9</v>
          </cell>
        </row>
        <row r="18">
          <cell r="BJ18">
            <v>17.1</v>
          </cell>
        </row>
        <row r="19">
          <cell r="BJ19">
            <v>34</v>
          </cell>
        </row>
        <row r="21">
          <cell r="BJ21">
            <v>88.0119108</v>
          </cell>
        </row>
        <row r="23">
          <cell r="D23">
            <v>80.5</v>
          </cell>
        </row>
        <row r="23">
          <cell r="F23">
            <v>54.014</v>
          </cell>
        </row>
        <row r="23">
          <cell r="H23">
            <v>83.1</v>
          </cell>
        </row>
        <row r="23">
          <cell r="J23">
            <v>48.5</v>
          </cell>
        </row>
        <row r="23">
          <cell r="L23">
            <v>-3.402</v>
          </cell>
        </row>
        <row r="23">
          <cell r="N23">
            <v>6.90000000000001</v>
          </cell>
        </row>
        <row r="23">
          <cell r="P23">
            <v>6.5</v>
          </cell>
        </row>
        <row r="23">
          <cell r="R23">
            <v>15.45</v>
          </cell>
        </row>
        <row r="23">
          <cell r="T23">
            <v>-1.3</v>
          </cell>
        </row>
        <row r="23">
          <cell r="V23">
            <v>-3.3</v>
          </cell>
        </row>
        <row r="23">
          <cell r="X23">
            <v>2.50000000000002</v>
          </cell>
        </row>
        <row r="23">
          <cell r="AB23">
            <v>-3.15</v>
          </cell>
        </row>
        <row r="23">
          <cell r="AD23">
            <v>45.3</v>
          </cell>
        </row>
        <row r="23">
          <cell r="AF23">
            <v>5.5</v>
          </cell>
        </row>
        <row r="23">
          <cell r="AH23">
            <v>5.418</v>
          </cell>
        </row>
        <row r="23">
          <cell r="AJ23">
            <v>2.65</v>
          </cell>
        </row>
        <row r="23">
          <cell r="AL23">
            <v>-0.0452899999999982</v>
          </cell>
        </row>
        <row r="23">
          <cell r="AN23">
            <v>-8.7</v>
          </cell>
        </row>
        <row r="23">
          <cell r="AP23">
            <v>-11</v>
          </cell>
        </row>
        <row r="23">
          <cell r="AR23">
            <v>5.3</v>
          </cell>
        </row>
        <row r="23">
          <cell r="AT23">
            <v>-1.1</v>
          </cell>
        </row>
        <row r="23">
          <cell r="AV23">
            <v>-2.1</v>
          </cell>
        </row>
        <row r="23">
          <cell r="AX23">
            <v>-0.8860228</v>
          </cell>
        </row>
        <row r="23">
          <cell r="AZ23">
            <v>-102.5</v>
          </cell>
        </row>
        <row r="23">
          <cell r="BB23">
            <v>-22.869</v>
          </cell>
        </row>
        <row r="23">
          <cell r="BD23">
            <v>47.4</v>
          </cell>
        </row>
        <row r="23">
          <cell r="BF23">
            <v>63.2</v>
          </cell>
        </row>
        <row r="23">
          <cell r="BH23">
            <v>0</v>
          </cell>
        </row>
        <row r="31">
          <cell r="D31">
            <v>127.5</v>
          </cell>
        </row>
        <row r="31">
          <cell r="F31">
            <v>125.9</v>
          </cell>
        </row>
        <row r="31">
          <cell r="H31">
            <v>143.4</v>
          </cell>
        </row>
        <row r="31">
          <cell r="J31">
            <v>70.5</v>
          </cell>
        </row>
        <row r="31">
          <cell r="L31">
            <v>-2.5</v>
          </cell>
        </row>
        <row r="31">
          <cell r="N31">
            <v>36.2</v>
          </cell>
        </row>
        <row r="31">
          <cell r="P31">
            <v>6.1</v>
          </cell>
        </row>
        <row r="31">
          <cell r="R31">
            <v>7.3</v>
          </cell>
        </row>
        <row r="31">
          <cell r="T31">
            <v>-1.5</v>
          </cell>
        </row>
        <row r="31">
          <cell r="V31">
            <v>-4.38682370896991</v>
          </cell>
        </row>
        <row r="31">
          <cell r="X31">
            <v>4.20000000000002</v>
          </cell>
        </row>
        <row r="31">
          <cell r="AB31">
            <v>-2</v>
          </cell>
        </row>
        <row r="31">
          <cell r="AD31">
            <v>30.65</v>
          </cell>
        </row>
        <row r="31">
          <cell r="AF31">
            <v>3.7</v>
          </cell>
        </row>
        <row r="31">
          <cell r="AH31">
            <v>15</v>
          </cell>
        </row>
        <row r="31">
          <cell r="AJ31">
            <v>9.69999999999997</v>
          </cell>
        </row>
        <row r="31">
          <cell r="AL31">
            <v>-0.0452899999999982</v>
          </cell>
        </row>
        <row r="31">
          <cell r="AN31">
            <v>-11.0447395497059</v>
          </cell>
        </row>
        <row r="31">
          <cell r="AP31">
            <v>-4.8</v>
          </cell>
        </row>
        <row r="31">
          <cell r="AR31">
            <v>15.6</v>
          </cell>
        </row>
        <row r="31">
          <cell r="AT31">
            <v>-1.5169</v>
          </cell>
        </row>
        <row r="31">
          <cell r="AV31">
            <v>-5.5</v>
          </cell>
        </row>
        <row r="31">
          <cell r="AX31">
            <v>-1.363112</v>
          </cell>
        </row>
        <row r="31">
          <cell r="BB31">
            <v>-43.9</v>
          </cell>
        </row>
        <row r="31">
          <cell r="BD31">
            <v>95.5</v>
          </cell>
        </row>
        <row r="33">
          <cell r="BJ33">
            <v>178.92103502402</v>
          </cell>
        </row>
        <row r="34">
          <cell r="BJ34">
            <v>-0.00198438717542615</v>
          </cell>
        </row>
        <row r="35">
          <cell r="BJ35">
            <v>-0.069128157455137</v>
          </cell>
        </row>
        <row r="36">
          <cell r="BJ36">
            <v>-8.4</v>
          </cell>
        </row>
        <row r="37">
          <cell r="BJ37">
            <v>19.2</v>
          </cell>
        </row>
        <row r="38">
          <cell r="BJ38">
            <v>29.006169876117</v>
          </cell>
        </row>
        <row r="40">
          <cell r="BJ40">
            <v>86.68814932488</v>
          </cell>
        </row>
        <row r="42">
          <cell r="D42">
            <v>80.5</v>
          </cell>
        </row>
        <row r="42">
          <cell r="F42">
            <v>61.9</v>
          </cell>
        </row>
        <row r="42">
          <cell r="H42">
            <v>83.1</v>
          </cell>
        </row>
        <row r="42">
          <cell r="J42">
            <v>48.4</v>
          </cell>
        </row>
        <row r="42">
          <cell r="N42">
            <v>6.80000000000001</v>
          </cell>
        </row>
        <row r="42">
          <cell r="P42">
            <v>3.9</v>
          </cell>
        </row>
        <row r="42">
          <cell r="R42">
            <v>6</v>
          </cell>
        </row>
        <row r="42">
          <cell r="T42">
            <v>-1.3</v>
          </cell>
        </row>
        <row r="42">
          <cell r="V42">
            <v>-3.29055591405947</v>
          </cell>
        </row>
        <row r="42">
          <cell r="X42">
            <v>2.50000000000002</v>
          </cell>
        </row>
        <row r="42">
          <cell r="AB42">
            <v>-1.26</v>
          </cell>
        </row>
        <row r="42">
          <cell r="AD42">
            <v>11.977</v>
          </cell>
        </row>
        <row r="42">
          <cell r="AF42">
            <v>5</v>
          </cell>
        </row>
        <row r="42">
          <cell r="AH42">
            <v>9.45</v>
          </cell>
        </row>
        <row r="42">
          <cell r="AJ42">
            <v>2.89999999999997</v>
          </cell>
        </row>
        <row r="42">
          <cell r="AL42">
            <v>-0.0452899999999982</v>
          </cell>
        </row>
        <row r="42">
          <cell r="AN42">
            <v>-11.6542579232341</v>
          </cell>
        </row>
        <row r="42">
          <cell r="AP42">
            <v>-4.8</v>
          </cell>
        </row>
        <row r="42">
          <cell r="AR42">
            <v>5.30000000000005</v>
          </cell>
        </row>
        <row r="42">
          <cell r="AT42">
            <v>-1.5169</v>
          </cell>
        </row>
        <row r="42">
          <cell r="AV42">
            <v>-3.5</v>
          </cell>
        </row>
        <row r="42">
          <cell r="AX42">
            <v>-0.8860228</v>
          </cell>
        </row>
        <row r="42">
          <cell r="AZ42">
            <v>-101.5</v>
          </cell>
        </row>
        <row r="42">
          <cell r="BB42">
            <v>-6.87328465524007</v>
          </cell>
        </row>
        <row r="42">
          <cell r="BD42">
            <v>60.165</v>
          </cell>
        </row>
        <row r="42">
          <cell r="BF42">
            <v>56.0832043534717</v>
          </cell>
        </row>
      </sheetData>
      <sheetData sheetId="5"/>
      <sheetData sheetId="6"/>
      <sheetData sheetId="7"/>
      <sheetData sheetId="8"/>
      <sheetData sheetId="9"/>
      <sheetData sheetId="10">
        <row r="75">
          <cell r="C75">
            <v>292.393632610644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BIT"/>
      <sheetName val="NI-1st qtr"/>
      <sheetName val="IBIT 1st qtr"/>
      <sheetName val="Qtr-IBIT"/>
      <sheetName val="Qtr-IBIT (2)"/>
    </sheetNames>
    <sheetDataSet>
      <sheetData sheetId="0"/>
      <sheetData sheetId="1"/>
      <sheetData sheetId="2">
        <row r="86">
          <cell r="C86">
            <v>788.2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5.4921875" defaultRowHeight="12" customHeight="true" zeroHeight="false" outlineLevelRow="0" outlineLevelCol="0"/>
  <cols>
    <col collapsed="false" customWidth="true" hidden="false" outlineLevel="0" max="1" min="1" style="1" width="40.15"/>
    <col collapsed="false" customWidth="true" hidden="false" outlineLevel="0" max="3" min="2" style="1" width="10.82"/>
    <col collapsed="false" customWidth="true" hidden="false" outlineLevel="0" max="4" min="4" style="1" width="1.82"/>
    <col collapsed="false" customWidth="true" hidden="false" outlineLevel="0" max="5" min="5" style="1" width="10.82"/>
    <col collapsed="false" customWidth="true" hidden="false" outlineLevel="0" max="6" min="6" style="1" width="1.82"/>
    <col collapsed="false" customWidth="true" hidden="false" outlineLevel="0" max="7" min="7" style="1" width="10.82"/>
    <col collapsed="false" customWidth="true" hidden="false" outlineLevel="0" max="8" min="8" style="1" width="1.82"/>
    <col collapsed="false" customWidth="true" hidden="false" outlineLevel="0" max="9" min="9" style="1" width="10.82"/>
    <col collapsed="false" customWidth="true" hidden="false" outlineLevel="0" max="10" min="10" style="1" width="1.82"/>
    <col collapsed="false" customWidth="true" hidden="false" outlineLevel="0" max="11" min="11" style="1" width="10.82"/>
    <col collapsed="false" customWidth="true" hidden="false" outlineLevel="0" max="13" min="12" style="1" width="1.82"/>
    <col collapsed="false" customWidth="true" hidden="false" outlineLevel="0" max="14" min="14" style="1" width="10.82"/>
    <col collapsed="false" customWidth="true" hidden="false" outlineLevel="0" max="15" min="15" style="1" width="4.82"/>
    <col collapsed="false" customWidth="true" hidden="true" outlineLevel="0" max="16" min="16" style="1" width="8.82"/>
    <col collapsed="false" customWidth="true" hidden="true" outlineLevel="0" max="17" min="17" style="1" width="4.82"/>
    <col collapsed="false" customWidth="true" hidden="false" outlineLevel="0" max="18" min="18" style="2" width="8.82"/>
    <col collapsed="false" customWidth="false" hidden="false" outlineLevel="0" max="257" min="19" style="1" width="5.49"/>
  </cols>
  <sheetData>
    <row r="1" customFormat="false" ht="18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customFormat="fals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"/>
      <c r="T3" s="4"/>
      <c r="U3" s="4"/>
      <c r="V3" s="4"/>
      <c r="W3" s="4"/>
      <c r="X3" s="4"/>
      <c r="Y3" s="4"/>
      <c r="Z3" s="4"/>
    </row>
    <row r="4" customFormat="false" ht="15" hidden="false" customHeight="true" outlineLevel="0" collapsed="false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customFormat="false" ht="15" hidden="false" customHeight="true" outlineLevel="0" collapsed="false">
      <c r="A5" s="7"/>
      <c r="B5" s="7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customFormat="false" ht="14.1" hidden="false" customHeight="true" outlineLevel="0" collapsed="false">
      <c r="B6" s="11"/>
      <c r="C6" s="12" t="s">
        <v>4</v>
      </c>
      <c r="D6" s="12"/>
      <c r="E6" s="12"/>
      <c r="F6" s="12"/>
      <c r="G6" s="12" t="s">
        <v>5</v>
      </c>
      <c r="H6" s="12"/>
      <c r="I6" s="13" t="s">
        <v>6</v>
      </c>
      <c r="J6" s="12"/>
      <c r="K6" s="12" t="s">
        <v>7</v>
      </c>
      <c r="L6" s="12"/>
      <c r="M6" s="14"/>
      <c r="N6" s="12" t="s">
        <v>8</v>
      </c>
      <c r="O6" s="12"/>
      <c r="P6" s="15" t="s">
        <v>9</v>
      </c>
      <c r="Q6" s="12"/>
      <c r="R6" s="15" t="s">
        <v>9</v>
      </c>
    </row>
    <row r="7" customFormat="false" ht="13.9" hidden="false" customHeight="true" outlineLevel="0" collapsed="false">
      <c r="B7" s="11"/>
      <c r="C7" s="16" t="s">
        <v>10</v>
      </c>
      <c r="D7" s="12"/>
      <c r="E7" s="16" t="s">
        <v>11</v>
      </c>
      <c r="F7" s="12"/>
      <c r="G7" s="16" t="s">
        <v>12</v>
      </c>
      <c r="H7" s="12"/>
      <c r="I7" s="16" t="s">
        <v>13</v>
      </c>
      <c r="J7" s="12"/>
      <c r="K7" s="16" t="s">
        <v>12</v>
      </c>
      <c r="L7" s="12"/>
      <c r="M7" s="17"/>
      <c r="N7" s="18" t="s">
        <v>14</v>
      </c>
      <c r="O7" s="12"/>
      <c r="P7" s="19" t="s">
        <v>15</v>
      </c>
      <c r="Q7" s="12"/>
      <c r="R7" s="19" t="s">
        <v>15</v>
      </c>
    </row>
    <row r="8" customFormat="false" ht="5.25" hidden="false" customHeight="true" outlineLevel="0" collapsed="false"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20"/>
      <c r="O8" s="20"/>
      <c r="P8" s="2"/>
      <c r="Q8" s="20"/>
    </row>
    <row r="9" customFormat="false" ht="15.75" hidden="false" customHeight="true" outlineLevel="0" collapsed="false">
      <c r="A9" s="22" t="s">
        <v>16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0"/>
      <c r="O9" s="20"/>
      <c r="P9" s="2"/>
      <c r="Q9" s="20"/>
    </row>
    <row r="10" customFormat="false" ht="12.75" hidden="false" customHeight="true" outlineLevel="0" collapsed="false">
      <c r="A10" s="23" t="s">
        <v>17</v>
      </c>
      <c r="B10" s="24"/>
      <c r="C10" s="25" t="n">
        <f aca="false">[5]Update!D31</f>
        <v>127.5</v>
      </c>
      <c r="D10" s="25"/>
      <c r="E10" s="25" t="n">
        <f aca="false">G10-C10</f>
        <v>0</v>
      </c>
      <c r="F10" s="25"/>
      <c r="G10" s="25" t="n">
        <f aca="false">[5]Update!D12</f>
        <v>127.5</v>
      </c>
      <c r="H10" s="25"/>
      <c r="I10" s="25" t="n">
        <v>0</v>
      </c>
      <c r="J10" s="25"/>
      <c r="K10" s="25" t="n">
        <f aca="false">G10+I10</f>
        <v>127.5</v>
      </c>
      <c r="L10" s="25"/>
      <c r="M10" s="26"/>
      <c r="N10" s="25" t="n">
        <v>126.2</v>
      </c>
      <c r="O10" s="25"/>
      <c r="P10" s="27" t="n">
        <f aca="false">(G10-N10)/N10</f>
        <v>0.0103011093502377</v>
      </c>
      <c r="Q10" s="25"/>
      <c r="R10" s="27" t="n">
        <f aca="false">(K10-N10)/N10</f>
        <v>0.0103011093502377</v>
      </c>
    </row>
    <row r="11" customFormat="false" ht="12.75" hidden="false" customHeight="true" outlineLevel="0" collapsed="false">
      <c r="A11" s="23" t="s">
        <v>18</v>
      </c>
      <c r="B11" s="24"/>
      <c r="C11" s="24" t="n">
        <f aca="false">[5]Update!F31</f>
        <v>125.9</v>
      </c>
      <c r="D11" s="24"/>
      <c r="E11" s="25" t="n">
        <f aca="false">G11-C11</f>
        <v>-14</v>
      </c>
      <c r="F11" s="24"/>
      <c r="G11" s="24" t="n">
        <f aca="false">[5]Update!F12</f>
        <v>111.9</v>
      </c>
      <c r="H11" s="24"/>
      <c r="I11" s="25" t="n">
        <v>5</v>
      </c>
      <c r="J11" s="24"/>
      <c r="K11" s="25" t="n">
        <f aca="false">G11+I11</f>
        <v>116.9</v>
      </c>
      <c r="L11" s="24"/>
      <c r="M11" s="28"/>
      <c r="N11" s="25" t="n">
        <v>91.3</v>
      </c>
      <c r="O11" s="24"/>
      <c r="P11" s="27" t="n">
        <f aca="false">(G11-N11)/N11</f>
        <v>0.225629791894852</v>
      </c>
      <c r="Q11" s="24"/>
      <c r="R11" s="27" t="n">
        <f aca="false">(K11-N11)/N11</f>
        <v>0.28039430449069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2.75" hidden="false" customHeight="true" outlineLevel="0" collapsed="false">
      <c r="A12" s="7" t="s">
        <v>19</v>
      </c>
      <c r="B12" s="20"/>
      <c r="C12" s="30" t="n">
        <f aca="false">SUM(C10:C11)</f>
        <v>253.4</v>
      </c>
      <c r="D12" s="20"/>
      <c r="E12" s="30" t="n">
        <f aca="false">SUM(E10:E11)</f>
        <v>-14</v>
      </c>
      <c r="F12" s="20"/>
      <c r="G12" s="30" t="n">
        <f aca="false">SUM(G10:G11)</f>
        <v>239.4</v>
      </c>
      <c r="H12" s="20"/>
      <c r="I12" s="30" t="n">
        <f aca="false">SUM(I10:I11)</f>
        <v>5</v>
      </c>
      <c r="J12" s="20"/>
      <c r="K12" s="30" t="n">
        <f aca="false">SUM(K10:K11)</f>
        <v>244.4</v>
      </c>
      <c r="L12" s="20"/>
      <c r="M12" s="21"/>
      <c r="N12" s="30" t="n">
        <f aca="false">SUM(N10:N11)</f>
        <v>217.5</v>
      </c>
      <c r="O12" s="20"/>
      <c r="P12" s="27" t="n">
        <f aca="false">(G12-N12)/N12</f>
        <v>0.100689655172414</v>
      </c>
      <c r="Q12" s="20"/>
      <c r="R12" s="27" t="n">
        <f aca="false">(K12-N12)/N12</f>
        <v>0.12367816091954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8.1" hidden="false" customHeight="true" outlineLevel="0" collapsed="false">
      <c r="A13" s="23"/>
      <c r="B13" s="2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0"/>
      <c r="P13" s="27"/>
      <c r="Q13" s="20"/>
      <c r="R13" s="27"/>
    </row>
    <row r="14" customFormat="false" ht="15.75" hidden="false" customHeight="true" outlineLevel="0" collapsed="false">
      <c r="A14" s="22" t="s">
        <v>20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0"/>
      <c r="O14" s="20"/>
      <c r="P14" s="27"/>
      <c r="Q14" s="20"/>
      <c r="R14" s="27"/>
    </row>
    <row r="15" customFormat="false" ht="12.75" hidden="false" customHeight="true" outlineLevel="0" collapsed="false">
      <c r="A15" s="23" t="s">
        <v>21</v>
      </c>
      <c r="B15" s="24"/>
      <c r="C15" s="25" t="n">
        <f aca="false">[5]Update!H31</f>
        <v>143.4</v>
      </c>
      <c r="D15" s="25"/>
      <c r="E15" s="25" t="n">
        <f aca="false">G15-C15</f>
        <v>-10.5</v>
      </c>
      <c r="F15" s="25"/>
      <c r="G15" s="25" t="n">
        <f aca="false">[5]Update!H12</f>
        <v>132.9</v>
      </c>
      <c r="H15" s="25"/>
      <c r="I15" s="25" t="n">
        <v>35</v>
      </c>
      <c r="J15" s="25"/>
      <c r="K15" s="25" t="n">
        <f aca="false">G15+I15</f>
        <v>167.9</v>
      </c>
      <c r="L15" s="25"/>
      <c r="M15" s="26"/>
      <c r="N15" s="24" t="n">
        <v>125</v>
      </c>
      <c r="O15" s="25"/>
      <c r="P15" s="27" t="n">
        <f aca="false">(G15-N15)/N15</f>
        <v>0.0632000000000001</v>
      </c>
      <c r="Q15" s="25"/>
      <c r="R15" s="27" t="n">
        <f aca="false">(K15-N15)/N15</f>
        <v>0.3432</v>
      </c>
      <c r="S15" s="23"/>
    </row>
    <row r="16" customFormat="false" ht="12.75" hidden="false" customHeight="true" outlineLevel="0" collapsed="false">
      <c r="A16" s="23" t="s">
        <v>22</v>
      </c>
      <c r="B16" s="24"/>
      <c r="C16" s="25" t="n">
        <f aca="false">[5]Update!J31</f>
        <v>70.5</v>
      </c>
      <c r="D16" s="25"/>
      <c r="E16" s="25" t="n">
        <f aca="false">G16-C16</f>
        <v>0</v>
      </c>
      <c r="F16" s="25"/>
      <c r="G16" s="25" t="n">
        <f aca="false">[5]Update!J12</f>
        <v>70.5</v>
      </c>
      <c r="H16" s="25"/>
      <c r="I16" s="25" t="n">
        <v>15</v>
      </c>
      <c r="J16" s="25"/>
      <c r="K16" s="25" t="n">
        <f aca="false">G16+I16</f>
        <v>85.5</v>
      </c>
      <c r="L16" s="25"/>
      <c r="M16" s="26"/>
      <c r="N16" s="24" t="n">
        <v>65.9</v>
      </c>
      <c r="O16" s="25"/>
      <c r="P16" s="27" t="n">
        <f aca="false">(G16-N16)/N16</f>
        <v>0.069802731411229</v>
      </c>
      <c r="Q16" s="25"/>
      <c r="R16" s="27" t="n">
        <f aca="false">(K16-N16)/N16</f>
        <v>0.29742033383915</v>
      </c>
      <c r="S16" s="23"/>
    </row>
    <row r="17" customFormat="false" ht="12.75" hidden="false" customHeight="true" outlineLevel="0" collapsed="false">
      <c r="A17" s="23" t="s">
        <v>23</v>
      </c>
      <c r="B17" s="24"/>
      <c r="C17" s="25" t="n">
        <f aca="false">[5]Update!L31</f>
        <v>-2.5</v>
      </c>
      <c r="D17" s="25"/>
      <c r="E17" s="25" t="n">
        <f aca="false">G17-C17</f>
        <v>-17.4</v>
      </c>
      <c r="F17" s="25"/>
      <c r="G17" s="25" t="n">
        <f aca="false">[5]Update!L12</f>
        <v>-19.9</v>
      </c>
      <c r="H17" s="25"/>
      <c r="I17" s="25" t="n">
        <v>0</v>
      </c>
      <c r="J17" s="25"/>
      <c r="K17" s="25" t="n">
        <f aca="false">G17+I17</f>
        <v>-19.9</v>
      </c>
      <c r="L17" s="25"/>
      <c r="M17" s="26"/>
      <c r="N17" s="24" t="n">
        <v>0</v>
      </c>
      <c r="O17" s="25"/>
      <c r="P17" s="27"/>
      <c r="Q17" s="25"/>
      <c r="R17" s="27"/>
      <c r="S17" s="23"/>
    </row>
    <row r="18" customFormat="false" ht="12.75" hidden="false" customHeight="true" outlineLevel="0" collapsed="false">
      <c r="A18" s="23" t="s">
        <v>24</v>
      </c>
      <c r="B18" s="24"/>
      <c r="C18" s="20"/>
      <c r="D18" s="20"/>
      <c r="E18" s="20"/>
      <c r="F18" s="20"/>
      <c r="G18" s="20"/>
      <c r="H18" s="20"/>
      <c r="I18" s="20"/>
      <c r="J18" s="20"/>
      <c r="K18" s="25" t="n">
        <f aca="false">G18+I18</f>
        <v>0</v>
      </c>
      <c r="L18" s="20"/>
      <c r="M18" s="21"/>
      <c r="N18" s="20"/>
      <c r="O18" s="20"/>
      <c r="P18" s="27"/>
      <c r="Q18" s="20"/>
      <c r="R18" s="27"/>
    </row>
    <row r="19" customFormat="false" ht="12.75" hidden="false" customHeight="true" outlineLevel="0" collapsed="false">
      <c r="A19" s="23" t="s">
        <v>25</v>
      </c>
      <c r="B19" s="24"/>
      <c r="C19" s="25" t="n">
        <f aca="false">[5]Update!N31</f>
        <v>36.2</v>
      </c>
      <c r="D19" s="25"/>
      <c r="E19" s="25" t="n">
        <f aca="false">G19-C19</f>
        <v>0</v>
      </c>
      <c r="F19" s="25"/>
      <c r="G19" s="25" t="n">
        <f aca="false">[5]Update!N12</f>
        <v>36.2</v>
      </c>
      <c r="H19" s="25"/>
      <c r="I19" s="25" t="n">
        <v>0</v>
      </c>
      <c r="J19" s="25"/>
      <c r="K19" s="25" t="n">
        <f aca="false">G19+I19</f>
        <v>36.2</v>
      </c>
      <c r="L19" s="25"/>
      <c r="M19" s="26"/>
      <c r="N19" s="24" t="n">
        <v>38.5</v>
      </c>
      <c r="O19" s="25"/>
      <c r="P19" s="27" t="n">
        <f aca="false">(G19-N19)/N19</f>
        <v>-0.0597402597402597</v>
      </c>
      <c r="Q19" s="25"/>
      <c r="R19" s="27"/>
    </row>
    <row r="20" customFormat="false" ht="12.75" hidden="false" customHeight="true" outlineLevel="0" collapsed="false">
      <c r="A20" s="23" t="s">
        <v>26</v>
      </c>
      <c r="B20" s="24"/>
      <c r="C20" s="25" t="n">
        <f aca="false">[5]Update!P31</f>
        <v>6.1</v>
      </c>
      <c r="D20" s="25"/>
      <c r="E20" s="25" t="n">
        <f aca="false">G20-C20</f>
        <v>2.6</v>
      </c>
      <c r="F20" s="25"/>
      <c r="G20" s="25" t="n">
        <f aca="false">[5]Update!P12</f>
        <v>8.7</v>
      </c>
      <c r="H20" s="25"/>
      <c r="I20" s="25" t="n">
        <v>0</v>
      </c>
      <c r="J20" s="25"/>
      <c r="K20" s="25" t="n">
        <f aca="false">G20+I20</f>
        <v>8.7</v>
      </c>
      <c r="L20" s="25"/>
      <c r="M20" s="26"/>
      <c r="N20" s="24" t="n">
        <v>-3</v>
      </c>
      <c r="O20" s="25"/>
      <c r="P20" s="27" t="n">
        <f aca="false">(G20-N20)/N20</f>
        <v>-3.9</v>
      </c>
      <c r="Q20" s="25"/>
      <c r="R20" s="27"/>
    </row>
    <row r="21" customFormat="false" ht="12.75" hidden="false" customHeight="true" outlineLevel="0" collapsed="false">
      <c r="A21" s="23" t="s">
        <v>27</v>
      </c>
      <c r="B21" s="24"/>
      <c r="C21" s="25" t="n">
        <f aca="false">[5]Update!R31</f>
        <v>7.3</v>
      </c>
      <c r="D21" s="25"/>
      <c r="E21" s="25" t="n">
        <f aca="false">G21-C21</f>
        <v>15</v>
      </c>
      <c r="F21" s="25"/>
      <c r="G21" s="25" t="n">
        <f aca="false">[5]Update!R12</f>
        <v>22.3</v>
      </c>
      <c r="H21" s="25"/>
      <c r="I21" s="25" t="n">
        <v>0</v>
      </c>
      <c r="J21" s="25"/>
      <c r="K21" s="25" t="n">
        <f aca="false">G21+I21</f>
        <v>22.3</v>
      </c>
      <c r="L21" s="25"/>
      <c r="M21" s="26"/>
      <c r="N21" s="24" t="n">
        <v>14.1</v>
      </c>
      <c r="O21" s="25"/>
      <c r="P21" s="27" t="n">
        <f aca="false">(G21-N21)/N21</f>
        <v>0.581560283687943</v>
      </c>
      <c r="Q21" s="25"/>
      <c r="R21" s="27"/>
    </row>
    <row r="22" customFormat="false" ht="12.75" hidden="false" customHeight="true" outlineLevel="0" collapsed="false">
      <c r="A22" s="23" t="s">
        <v>28</v>
      </c>
      <c r="B22" s="24"/>
      <c r="C22" s="25" t="n">
        <f aca="false">[5]Update!V31</f>
        <v>-4.38682370896991</v>
      </c>
      <c r="D22" s="25"/>
      <c r="E22" s="25" t="n">
        <f aca="false">G22-C22</f>
        <v>-0.0131762910300903</v>
      </c>
      <c r="F22" s="25"/>
      <c r="G22" s="25" t="n">
        <f aca="false">[5]Update!V12</f>
        <v>-4.4</v>
      </c>
      <c r="H22" s="25"/>
      <c r="I22" s="25" t="n">
        <v>0</v>
      </c>
      <c r="J22" s="25"/>
      <c r="K22" s="25" t="n">
        <f aca="false">G22+I22</f>
        <v>-4.4</v>
      </c>
      <c r="L22" s="25"/>
      <c r="M22" s="26"/>
      <c r="N22" s="24" t="n">
        <v>20.1</v>
      </c>
      <c r="O22" s="25"/>
      <c r="P22" s="27" t="n">
        <f aca="false">(G22-N22)/N22</f>
        <v>-1.21890547263682</v>
      </c>
      <c r="Q22" s="25"/>
      <c r="R22" s="27"/>
    </row>
    <row r="23" customFormat="false" ht="12.75" hidden="false" customHeight="true" outlineLevel="0" collapsed="false">
      <c r="A23" s="23" t="s">
        <v>29</v>
      </c>
      <c r="B23" s="24"/>
      <c r="C23" s="25" t="n">
        <f aca="false">[5]Update!X31</f>
        <v>4.20000000000002</v>
      </c>
      <c r="D23" s="25"/>
      <c r="E23" s="25" t="n">
        <f aca="false">G23-C23</f>
        <v>0</v>
      </c>
      <c r="F23" s="25"/>
      <c r="G23" s="25" t="n">
        <f aca="false">[5]Update!X12</f>
        <v>4.20000000000002</v>
      </c>
      <c r="H23" s="25"/>
      <c r="I23" s="25" t="n">
        <v>0</v>
      </c>
      <c r="J23" s="25"/>
      <c r="K23" s="25" t="n">
        <f aca="false">G23+I23</f>
        <v>4.20000000000002</v>
      </c>
      <c r="L23" s="25"/>
      <c r="M23" s="26"/>
      <c r="N23" s="24" t="n">
        <v>34.8</v>
      </c>
      <c r="O23" s="25"/>
      <c r="P23" s="27" t="n">
        <f aca="false">(G23-N23)/N23</f>
        <v>-0.879310344827586</v>
      </c>
      <c r="Q23" s="25"/>
      <c r="R23" s="27"/>
    </row>
    <row r="24" customFormat="false" ht="12.75" hidden="false" customHeight="true" outlineLevel="0" collapsed="false">
      <c r="A24" s="23" t="s">
        <v>30</v>
      </c>
      <c r="B24" s="24"/>
      <c r="C24" s="25" t="n">
        <f aca="false">[5]Update!T31+[5]Update!AB31</f>
        <v>-3.5</v>
      </c>
      <c r="D24" s="25"/>
      <c r="E24" s="25" t="n">
        <f aca="false">G24-C24</f>
        <v>-3</v>
      </c>
      <c r="F24" s="25"/>
      <c r="G24" s="25" t="n">
        <f aca="false">[5]Update!T12+[5]Update!AB12</f>
        <v>-6.5</v>
      </c>
      <c r="H24" s="25"/>
      <c r="I24" s="25" t="n">
        <v>0</v>
      </c>
      <c r="J24" s="25"/>
      <c r="K24" s="25" t="n">
        <f aca="false">G24+I24</f>
        <v>-6.5</v>
      </c>
      <c r="L24" s="25"/>
      <c r="M24" s="26"/>
      <c r="N24" s="24" t="n">
        <f aca="false">6.9</f>
        <v>6.9</v>
      </c>
      <c r="O24" s="25"/>
      <c r="P24" s="27"/>
      <c r="Q24" s="25"/>
      <c r="R24" s="27"/>
    </row>
    <row r="25" customFormat="false" ht="12.75" hidden="false" customHeight="true" outlineLevel="0" collapsed="false">
      <c r="A25" s="23"/>
      <c r="B25" s="24"/>
      <c r="C25" s="31" t="n">
        <f aca="false">SUM(C19:C24)</f>
        <v>45.9131762910301</v>
      </c>
      <c r="D25" s="25"/>
      <c r="E25" s="31" t="n">
        <f aca="false">SUM(E19:E24)</f>
        <v>14.5868237089699</v>
      </c>
      <c r="F25" s="25"/>
      <c r="G25" s="31" t="n">
        <f aca="false">SUM(G19:G24)</f>
        <v>60.5</v>
      </c>
      <c r="H25" s="25"/>
      <c r="I25" s="31" t="n">
        <f aca="false">SUM(I19:I24)</f>
        <v>0</v>
      </c>
      <c r="J25" s="25"/>
      <c r="K25" s="31" t="n">
        <f aca="false">SUM(K19:K24)</f>
        <v>60.5</v>
      </c>
      <c r="L25" s="25"/>
      <c r="M25" s="26"/>
      <c r="N25" s="32" t="n">
        <f aca="false">SUM(N19:N24)</f>
        <v>111.4</v>
      </c>
      <c r="O25" s="25"/>
      <c r="P25" s="27" t="n">
        <f aca="false">(G25-N25)/N25</f>
        <v>-0.456912028725314</v>
      </c>
      <c r="Q25" s="25"/>
      <c r="R25" s="27" t="n">
        <f aca="false">(K25-N25)/N25</f>
        <v>-0.456912028725314</v>
      </c>
    </row>
    <row r="26" customFormat="false" ht="12.75" hidden="false" customHeight="true" outlineLevel="0" collapsed="false">
      <c r="A26" s="23" t="s">
        <v>31</v>
      </c>
      <c r="B26" s="24"/>
      <c r="C26" s="25" t="n">
        <f aca="false">[5]Update!AD31</f>
        <v>30.65</v>
      </c>
      <c r="D26" s="25"/>
      <c r="E26" s="25" t="n">
        <f aca="false">G26-C26</f>
        <v>49.95</v>
      </c>
      <c r="F26" s="25"/>
      <c r="G26" s="25" t="n">
        <f aca="false">[5]Update!AD12</f>
        <v>80.6</v>
      </c>
      <c r="H26" s="25"/>
      <c r="I26" s="25" t="n">
        <v>10</v>
      </c>
      <c r="J26" s="25"/>
      <c r="K26" s="25" t="n">
        <f aca="false">G26+I26</f>
        <v>90.6</v>
      </c>
      <c r="L26" s="25"/>
      <c r="M26" s="26"/>
      <c r="N26" s="25" t="n">
        <f aca="false">49-7.1</f>
        <v>41.9</v>
      </c>
      <c r="O26" s="25"/>
      <c r="P26" s="27" t="n">
        <f aca="false">(G26-N26)/N26</f>
        <v>0.9236276849642</v>
      </c>
      <c r="Q26" s="25"/>
      <c r="R26" s="27" t="n">
        <f aca="false">(K26-N26)/N26</f>
        <v>1.16229116945107</v>
      </c>
      <c r="S26" s="23"/>
    </row>
    <row r="27" customFormat="false" ht="12.75" hidden="false" customHeight="true" outlineLevel="0" collapsed="false">
      <c r="A27" s="33" t="s">
        <v>32</v>
      </c>
      <c r="B27" s="25"/>
      <c r="C27" s="25" t="n">
        <f aca="false">[5]Update!AF31</f>
        <v>3.7</v>
      </c>
      <c r="D27" s="25"/>
      <c r="E27" s="25" t="n">
        <f aca="false">G27-C27</f>
        <v>0.799999999999998</v>
      </c>
      <c r="F27" s="25"/>
      <c r="G27" s="25" t="n">
        <f aca="false">[5]Update!AF12</f>
        <v>4.5</v>
      </c>
      <c r="H27" s="25"/>
      <c r="I27" s="25" t="n">
        <v>0</v>
      </c>
      <c r="J27" s="25"/>
      <c r="K27" s="25" t="n">
        <f aca="false">G27+I27</f>
        <v>4.5</v>
      </c>
      <c r="L27" s="25"/>
      <c r="M27" s="26"/>
      <c r="N27" s="25" t="n">
        <v>0</v>
      </c>
      <c r="O27" s="25"/>
      <c r="P27" s="27"/>
      <c r="Q27" s="25"/>
      <c r="R27" s="27"/>
      <c r="S27" s="34"/>
    </row>
    <row r="28" customFormat="false" ht="12.75" hidden="false" customHeight="true" outlineLevel="0" collapsed="false">
      <c r="A28" s="23" t="s">
        <v>33</v>
      </c>
      <c r="B28" s="25"/>
      <c r="C28" s="25" t="n">
        <v>0</v>
      </c>
      <c r="D28" s="25"/>
      <c r="E28" s="25" t="n">
        <f aca="false">G28-C28</f>
        <v>0</v>
      </c>
      <c r="F28" s="25"/>
      <c r="G28" s="25" t="n">
        <v>0</v>
      </c>
      <c r="H28" s="25"/>
      <c r="I28" s="25" t="n">
        <v>0</v>
      </c>
      <c r="J28" s="25"/>
      <c r="K28" s="25" t="n">
        <f aca="false">G28+I28</f>
        <v>0</v>
      </c>
      <c r="L28" s="25"/>
      <c r="M28" s="26"/>
      <c r="N28" s="25" t="n">
        <v>14.6</v>
      </c>
      <c r="O28" s="25"/>
      <c r="P28" s="27"/>
      <c r="Q28" s="25"/>
      <c r="R28" s="27"/>
      <c r="S28" s="34"/>
    </row>
    <row r="29" customFormat="false" ht="12.75" hidden="false" customHeight="true" outlineLevel="0" collapsed="false">
      <c r="A29" s="23" t="s">
        <v>34</v>
      </c>
      <c r="B29" s="25"/>
      <c r="C29" s="25" t="n">
        <v>-4.7</v>
      </c>
      <c r="D29" s="25"/>
      <c r="E29" s="25" t="n">
        <f aca="false">G29-C29</f>
        <v>-3.3</v>
      </c>
      <c r="F29" s="25"/>
      <c r="G29" s="25" t="n">
        <v>-8</v>
      </c>
      <c r="H29" s="25"/>
      <c r="I29" s="25" t="n">
        <v>0</v>
      </c>
      <c r="J29" s="25"/>
      <c r="K29" s="25" t="n">
        <f aca="false">G29+I29</f>
        <v>-8</v>
      </c>
      <c r="L29" s="25"/>
      <c r="M29" s="26"/>
      <c r="N29" s="25" t="n">
        <v>0</v>
      </c>
      <c r="O29" s="25"/>
      <c r="P29" s="27"/>
      <c r="Q29" s="25"/>
      <c r="R29" s="27"/>
      <c r="S29" s="34"/>
    </row>
    <row r="30" customFormat="false" ht="12.75" hidden="false" customHeight="true" outlineLevel="0" collapsed="false">
      <c r="A30" s="23" t="s">
        <v>35</v>
      </c>
      <c r="B30" s="24"/>
      <c r="C30" s="25" t="n">
        <v>0</v>
      </c>
      <c r="D30" s="25"/>
      <c r="E30" s="25" t="n">
        <f aca="false">G30-C30</f>
        <v>0</v>
      </c>
      <c r="F30" s="25"/>
      <c r="G30" s="25" t="n">
        <f aca="false">[5]Update!BH12</f>
        <v>0</v>
      </c>
      <c r="H30" s="25"/>
      <c r="I30" s="25" t="n">
        <f aca="false">-I55</f>
        <v>18</v>
      </c>
      <c r="J30" s="25"/>
      <c r="K30" s="25" t="n">
        <f aca="false">G30+I30</f>
        <v>18</v>
      </c>
      <c r="L30" s="25"/>
      <c r="M30" s="26"/>
      <c r="N30" s="25" t="n">
        <f aca="false">-46.1+7.1</f>
        <v>-39</v>
      </c>
      <c r="O30" s="25"/>
      <c r="P30" s="27"/>
      <c r="Q30" s="25"/>
      <c r="R30" s="27"/>
      <c r="S30" s="23"/>
    </row>
    <row r="31" customFormat="false" ht="12.75" hidden="false" customHeight="true" outlineLevel="0" collapsed="false">
      <c r="A31" s="7" t="s">
        <v>36</v>
      </c>
      <c r="B31" s="20"/>
      <c r="C31" s="30" t="n">
        <f aca="false">SUM(C15:C30)-C25</f>
        <v>286.96317629103</v>
      </c>
      <c r="D31" s="20"/>
      <c r="E31" s="30" t="n">
        <f aca="false">SUM(E15:E30)-E25</f>
        <v>34.1368237089699</v>
      </c>
      <c r="F31" s="20"/>
      <c r="G31" s="30" t="n">
        <f aca="false">SUM(G15:G30)-G25</f>
        <v>321.1</v>
      </c>
      <c r="H31" s="20"/>
      <c r="I31" s="30" t="n">
        <f aca="false">SUM(I15:I30)-I25</f>
        <v>78</v>
      </c>
      <c r="J31" s="20"/>
      <c r="K31" s="30" t="n">
        <f aca="false">SUM(K15:K30)-K25</f>
        <v>399.1</v>
      </c>
      <c r="L31" s="20"/>
      <c r="M31" s="21"/>
      <c r="N31" s="30" t="n">
        <f aca="false">SUM(N15:N30)-N25</f>
        <v>319.8</v>
      </c>
      <c r="O31" s="20"/>
      <c r="P31" s="27" t="n">
        <f aca="false">(G31-N31)/N31</f>
        <v>0.00406504065040672</v>
      </c>
      <c r="Q31" s="20"/>
      <c r="R31" s="27" t="n">
        <f aca="false">(K31-N31)/N31</f>
        <v>0.247967479674797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8.1" hidden="false" customHeight="true" outlineLevel="0" collapsed="false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  <c r="N32" s="20"/>
      <c r="O32" s="20"/>
      <c r="P32" s="35"/>
      <c r="Q32" s="20"/>
      <c r="R32" s="35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.75" hidden="false" customHeight="true" outlineLevel="0" collapsed="false">
      <c r="A33" s="22" t="s">
        <v>37</v>
      </c>
      <c r="B33" s="24"/>
      <c r="C33" s="25" t="n">
        <f aca="false">[5]Update!AJ31</f>
        <v>9.69999999999997</v>
      </c>
      <c r="D33" s="25"/>
      <c r="E33" s="25" t="n">
        <f aca="false">G33-C33</f>
        <v>0.300000000000029</v>
      </c>
      <c r="F33" s="25"/>
      <c r="G33" s="25" t="n">
        <f aca="false">[5]Update!AJ12</f>
        <v>10</v>
      </c>
      <c r="H33" s="25"/>
      <c r="I33" s="25" t="n">
        <v>0</v>
      </c>
      <c r="J33" s="25"/>
      <c r="K33" s="25" t="n">
        <f aca="false">G33+I33</f>
        <v>10</v>
      </c>
      <c r="L33" s="25"/>
      <c r="M33" s="26"/>
      <c r="N33" s="25" t="n">
        <v>-32.8</v>
      </c>
      <c r="O33" s="25"/>
      <c r="P33" s="35"/>
      <c r="Q33" s="25"/>
      <c r="R33" s="35"/>
      <c r="S33" s="34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.75" hidden="false" customHeight="true" outlineLevel="0" collapsed="false">
      <c r="A34" s="23" t="s">
        <v>38</v>
      </c>
      <c r="B34" s="24"/>
      <c r="C34" s="24" t="n">
        <f aca="false">[5]Update!AL31</f>
        <v>-0.0452899999999982</v>
      </c>
      <c r="D34" s="24"/>
      <c r="E34" s="25" t="n">
        <f aca="false">G34-C34</f>
        <v>0</v>
      </c>
      <c r="F34" s="24"/>
      <c r="G34" s="24" t="n">
        <f aca="false">[5]Update!AL12</f>
        <v>-0.0452899999999982</v>
      </c>
      <c r="H34" s="24"/>
      <c r="I34" s="25" t="n">
        <v>0</v>
      </c>
      <c r="J34" s="24"/>
      <c r="K34" s="25" t="n">
        <f aca="false">G34+I34</f>
        <v>-0.0452899999999982</v>
      </c>
      <c r="L34" s="24"/>
      <c r="M34" s="28"/>
      <c r="N34" s="24" t="n">
        <v>1.7</v>
      </c>
      <c r="O34" s="24"/>
      <c r="P34" s="35"/>
      <c r="Q34" s="24"/>
      <c r="R34" s="35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.75" hidden="false" customHeight="true" outlineLevel="0" collapsed="false">
      <c r="A35" s="23" t="s">
        <v>39</v>
      </c>
      <c r="B35" s="24"/>
      <c r="C35" s="24" t="n">
        <f aca="false">-C29</f>
        <v>4.7</v>
      </c>
      <c r="D35" s="24"/>
      <c r="E35" s="25" t="n">
        <f aca="false">G35-C35</f>
        <v>3.3</v>
      </c>
      <c r="F35" s="24"/>
      <c r="G35" s="24" t="n">
        <f aca="false">-G29</f>
        <v>8</v>
      </c>
      <c r="H35" s="24"/>
      <c r="I35" s="25" t="n">
        <v>0</v>
      </c>
      <c r="J35" s="24"/>
      <c r="K35" s="25" t="n">
        <f aca="false">G35+I35</f>
        <v>8</v>
      </c>
      <c r="L35" s="24"/>
      <c r="M35" s="28"/>
      <c r="N35" s="24" t="n">
        <f aca="false">-N29</f>
        <v>-0</v>
      </c>
      <c r="O35" s="24"/>
      <c r="P35" s="35"/>
      <c r="Q35" s="24"/>
      <c r="R35" s="35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.75" hidden="false" customHeight="true" outlineLevel="0" collapsed="false">
      <c r="A36" s="22" t="s">
        <v>40</v>
      </c>
      <c r="B36" s="20"/>
      <c r="C36" s="30" t="n">
        <f aca="false">SUM(C33:C35)</f>
        <v>14.35471</v>
      </c>
      <c r="D36" s="20"/>
      <c r="E36" s="30" t="n">
        <f aca="false">SUM(E33:E35)</f>
        <v>3.60000000000003</v>
      </c>
      <c r="F36" s="20"/>
      <c r="G36" s="30" t="n">
        <f aca="false">SUM(G33:G35)</f>
        <v>17.95471</v>
      </c>
      <c r="H36" s="20"/>
      <c r="I36" s="30" t="n">
        <f aca="false">SUM(I33:I35)</f>
        <v>0</v>
      </c>
      <c r="J36" s="20"/>
      <c r="K36" s="30" t="n">
        <f aca="false">SUM(K33:K35)</f>
        <v>17.95471</v>
      </c>
      <c r="L36" s="20"/>
      <c r="M36" s="21"/>
      <c r="N36" s="30" t="n">
        <f aca="false">SUM(N33:N35)</f>
        <v>-31.1</v>
      </c>
      <c r="O36" s="20"/>
      <c r="P36" s="27" t="n">
        <f aca="false">-(G36-N36)/N36</f>
        <v>1.57732186495177</v>
      </c>
      <c r="Q36" s="20"/>
      <c r="R36" s="27" t="n">
        <f aca="false">-(K36-N36)/N36</f>
        <v>1.57732186495177</v>
      </c>
      <c r="S36" s="29"/>
      <c r="T36" s="29"/>
      <c r="U36" s="29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8.1" hidden="false" customHeight="true" outlineLevel="0" collapsed="false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/>
      <c r="N37" s="20"/>
      <c r="O37" s="20"/>
      <c r="P37" s="35"/>
      <c r="Q37" s="20"/>
      <c r="R37" s="35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.75" hidden="false" customHeight="true" outlineLevel="0" collapsed="false">
      <c r="A38" s="22" t="s">
        <v>41</v>
      </c>
      <c r="B38" s="20"/>
      <c r="C38" s="36" t="n">
        <f aca="false">ROUND([5]Update!AN31,1)</f>
        <v>-11</v>
      </c>
      <c r="D38" s="36"/>
      <c r="E38" s="25" t="n">
        <f aca="false">G38-C38</f>
        <v>5</v>
      </c>
      <c r="F38" s="36"/>
      <c r="G38" s="36" t="n">
        <f aca="false">[5]Update!AN12</f>
        <v>-6</v>
      </c>
      <c r="H38" s="36"/>
      <c r="I38" s="25" t="n">
        <v>6</v>
      </c>
      <c r="J38" s="36"/>
      <c r="K38" s="25" t="n">
        <f aca="false">G38+I38</f>
        <v>0</v>
      </c>
      <c r="L38" s="36"/>
      <c r="M38" s="37"/>
      <c r="N38" s="36" t="n">
        <v>0</v>
      </c>
      <c r="O38" s="36"/>
      <c r="P38" s="27"/>
      <c r="Q38" s="36"/>
      <c r="R38" s="27"/>
      <c r="S38" s="22"/>
      <c r="T38" s="29"/>
      <c r="U38" s="29"/>
      <c r="V38" s="29"/>
      <c r="W38" s="29"/>
      <c r="X38" s="29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8.1" hidden="false" customHeight="true" outlineLevel="0" collapsed="false">
      <c r="A39" s="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/>
      <c r="N39" s="20"/>
      <c r="O39" s="20"/>
      <c r="P39" s="35"/>
      <c r="Q39" s="20"/>
      <c r="R39" s="35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2.75" hidden="true" customHeight="true" outlineLevel="0" collapsed="false">
      <c r="A40" s="22" t="s">
        <v>42</v>
      </c>
      <c r="B40" s="2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38"/>
      <c r="N40" s="39"/>
      <c r="O40" s="11"/>
      <c r="P40" s="35"/>
      <c r="Q40" s="11"/>
      <c r="R40" s="35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2.75" hidden="true" customHeight="true" outlineLevel="0" collapsed="false">
      <c r="A41" s="23" t="s">
        <v>43</v>
      </c>
      <c r="B41" s="24"/>
      <c r="C41" s="24" t="n">
        <v>0</v>
      </c>
      <c r="D41" s="24"/>
      <c r="E41" s="24"/>
      <c r="F41" s="24"/>
      <c r="G41" s="24" t="n">
        <v>0</v>
      </c>
      <c r="H41" s="24"/>
      <c r="I41" s="24"/>
      <c r="J41" s="24"/>
      <c r="K41" s="24"/>
      <c r="L41" s="24"/>
      <c r="M41" s="28"/>
      <c r="N41" s="24" t="e">
        <f aca="false">'[1]'!I11</f>
        <v>#N/A</v>
      </c>
      <c r="O41" s="24"/>
      <c r="P41" s="35"/>
      <c r="Q41" s="24"/>
      <c r="R41" s="35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2.75" hidden="true" customHeight="true" outlineLevel="0" collapsed="false">
      <c r="A42" s="23" t="s">
        <v>44</v>
      </c>
      <c r="B42" s="24"/>
      <c r="C42" s="24" t="n">
        <v>0</v>
      </c>
      <c r="D42" s="24"/>
      <c r="E42" s="24"/>
      <c r="F42" s="24"/>
      <c r="G42" s="24" t="n">
        <v>0</v>
      </c>
      <c r="H42" s="24"/>
      <c r="I42" s="24"/>
      <c r="J42" s="24"/>
      <c r="K42" s="24"/>
      <c r="L42" s="24"/>
      <c r="M42" s="28"/>
      <c r="N42" s="24" t="e">
        <f aca="false">'[1]'!I12</f>
        <v>#N/A</v>
      </c>
      <c r="O42" s="24"/>
      <c r="P42" s="35"/>
      <c r="Q42" s="24"/>
      <c r="R42" s="35"/>
      <c r="S42" s="1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2.75" hidden="false" customHeight="true" outlineLevel="0" collapsed="false">
      <c r="A43" s="7" t="s">
        <v>42</v>
      </c>
      <c r="B43" s="20"/>
      <c r="C43" s="20" t="n">
        <v>0</v>
      </c>
      <c r="D43" s="20"/>
      <c r="E43" s="25" t="n">
        <v>0</v>
      </c>
      <c r="F43" s="20"/>
      <c r="G43" s="20" t="n">
        <v>0</v>
      </c>
      <c r="H43" s="20"/>
      <c r="I43" s="25" t="n">
        <v>0</v>
      </c>
      <c r="J43" s="20"/>
      <c r="K43" s="25" t="n">
        <f aca="false">G43+I43</f>
        <v>0</v>
      </c>
      <c r="L43" s="20"/>
      <c r="M43" s="21"/>
      <c r="N43" s="20" t="n">
        <v>12.2</v>
      </c>
      <c r="O43" s="20"/>
      <c r="P43" s="35"/>
      <c r="Q43" s="20"/>
      <c r="R43" s="35"/>
      <c r="S43" s="29"/>
      <c r="T43" s="29"/>
      <c r="U43" s="29"/>
      <c r="V43" s="29"/>
      <c r="W43" s="29"/>
      <c r="X43" s="29"/>
      <c r="Y43" s="29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8.1" hidden="false" customHeight="true" outlineLevel="0" collapsed="false">
      <c r="A44" s="23"/>
      <c r="B44" s="24"/>
      <c r="C44" s="40"/>
      <c r="D44" s="40"/>
      <c r="E44" s="40"/>
      <c r="F44" s="40"/>
      <c r="G44" s="40"/>
      <c r="H44" s="40"/>
      <c r="I44" s="24"/>
      <c r="J44" s="40"/>
      <c r="K44" s="40"/>
      <c r="L44" s="40"/>
      <c r="M44" s="41"/>
      <c r="N44" s="40"/>
      <c r="O44" s="40"/>
      <c r="P44" s="35"/>
      <c r="Q44" s="40"/>
      <c r="R44" s="35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15.75" hidden="false" customHeight="true" outlineLevel="0" collapsed="false">
      <c r="A45" s="22" t="s">
        <v>45</v>
      </c>
      <c r="B45" s="20"/>
      <c r="C45" s="40"/>
      <c r="D45" s="40"/>
      <c r="E45" s="40"/>
      <c r="F45" s="40"/>
      <c r="G45" s="40"/>
      <c r="H45" s="40"/>
      <c r="I45" s="24"/>
      <c r="J45" s="40"/>
      <c r="K45" s="40"/>
      <c r="L45" s="40"/>
      <c r="M45" s="41"/>
      <c r="N45" s="40"/>
      <c r="O45" s="40"/>
      <c r="P45" s="27"/>
      <c r="Q45" s="40"/>
      <c r="R45" s="27"/>
    </row>
    <row r="46" customFormat="false" ht="15.75" hidden="false" customHeight="true" outlineLevel="0" collapsed="false">
      <c r="A46" s="23" t="s">
        <v>46</v>
      </c>
      <c r="B46" s="20"/>
      <c r="C46" s="24" t="n">
        <f aca="false">[5]Update!AP31</f>
        <v>-4.8</v>
      </c>
      <c r="D46" s="24"/>
      <c r="E46" s="25" t="n">
        <f aca="false">G46-C46</f>
        <v>-6.2</v>
      </c>
      <c r="F46" s="24"/>
      <c r="G46" s="24" t="n">
        <f aca="false">[5]Update!AP12</f>
        <v>-11</v>
      </c>
      <c r="H46" s="24"/>
      <c r="I46" s="25" t="n">
        <v>0</v>
      </c>
      <c r="J46" s="24"/>
      <c r="K46" s="25" t="n">
        <f aca="false">G46+I46</f>
        <v>-11</v>
      </c>
      <c r="L46" s="24"/>
      <c r="M46" s="28"/>
      <c r="N46" s="24" t="n">
        <v>2</v>
      </c>
      <c r="O46" s="24"/>
      <c r="P46" s="27"/>
      <c r="Q46" s="24"/>
      <c r="R46" s="27"/>
    </row>
    <row r="47" customFormat="false" ht="12.75" hidden="false" customHeight="true" outlineLevel="0" collapsed="false">
      <c r="A47" s="23" t="s">
        <v>47</v>
      </c>
      <c r="B47" s="24"/>
      <c r="C47" s="25" t="n">
        <f aca="false">[5]Update!AR31</f>
        <v>15.6</v>
      </c>
      <c r="D47" s="25"/>
      <c r="E47" s="25" t="n">
        <f aca="false">G47-C47</f>
        <v>0</v>
      </c>
      <c r="F47" s="25"/>
      <c r="G47" s="25" t="n">
        <f aca="false">[5]Update!AR12</f>
        <v>15.6</v>
      </c>
      <c r="H47" s="25"/>
      <c r="I47" s="25" t="n">
        <v>-3.3</v>
      </c>
      <c r="J47" s="25"/>
      <c r="K47" s="25" t="n">
        <f aca="false">G47+I47</f>
        <v>12.3</v>
      </c>
      <c r="L47" s="25"/>
      <c r="M47" s="26"/>
      <c r="N47" s="24" t="n">
        <v>13.4</v>
      </c>
      <c r="O47" s="25"/>
      <c r="P47" s="27"/>
      <c r="Q47" s="25"/>
      <c r="R47" s="27"/>
    </row>
    <row r="48" customFormat="false" ht="12.75" hidden="false" customHeight="true" outlineLevel="0" collapsed="false">
      <c r="A48" s="23" t="s">
        <v>48</v>
      </c>
      <c r="B48" s="24"/>
      <c r="C48" s="24" t="n">
        <f aca="false">[5]Update!AT31</f>
        <v>-1.5169</v>
      </c>
      <c r="D48" s="24"/>
      <c r="E48" s="25" t="n">
        <f aca="false">G48-C48</f>
        <v>0.416900000000005</v>
      </c>
      <c r="F48" s="24"/>
      <c r="G48" s="24" t="n">
        <f aca="false">[5]Update!AT12</f>
        <v>-1.1</v>
      </c>
      <c r="H48" s="24"/>
      <c r="I48" s="25" t="n">
        <v>1.8</v>
      </c>
      <c r="J48" s="24"/>
      <c r="K48" s="25" t="n">
        <f aca="false">G48+I48</f>
        <v>0.7</v>
      </c>
      <c r="L48" s="24"/>
      <c r="M48" s="28"/>
      <c r="N48" s="24" t="n">
        <v>1.2</v>
      </c>
      <c r="O48" s="24"/>
      <c r="P48" s="27"/>
      <c r="Q48" s="24"/>
      <c r="R48" s="27"/>
    </row>
    <row r="49" customFormat="false" ht="12.75" hidden="false" customHeight="true" outlineLevel="0" collapsed="false">
      <c r="A49" s="23" t="s">
        <v>49</v>
      </c>
      <c r="B49" s="24"/>
      <c r="C49" s="24" t="n">
        <f aca="false">[5]Update!AV31</f>
        <v>-5.5</v>
      </c>
      <c r="D49" s="24"/>
      <c r="E49" s="25" t="n">
        <f aca="false">G49-C49</f>
        <v>2.1</v>
      </c>
      <c r="F49" s="24"/>
      <c r="G49" s="24" t="n">
        <f aca="false">[5]Update!AV12</f>
        <v>-3.4</v>
      </c>
      <c r="H49" s="24"/>
      <c r="I49" s="25" t="n">
        <v>0</v>
      </c>
      <c r="J49" s="24"/>
      <c r="K49" s="25" t="n">
        <f aca="false">G49+I49</f>
        <v>-3.4</v>
      </c>
      <c r="L49" s="24"/>
      <c r="M49" s="28"/>
      <c r="N49" s="24" t="n">
        <v>-10.6</v>
      </c>
      <c r="O49" s="24"/>
      <c r="P49" s="27"/>
      <c r="Q49" s="24"/>
      <c r="R49" s="27"/>
    </row>
    <row r="50" customFormat="false" ht="12.75" hidden="false" customHeight="true" outlineLevel="0" collapsed="false">
      <c r="A50" s="23" t="s">
        <v>50</v>
      </c>
      <c r="B50" s="24"/>
      <c r="C50" s="24" t="n">
        <f aca="false">[5]Update!AX31</f>
        <v>-1.363112</v>
      </c>
      <c r="D50" s="24"/>
      <c r="E50" s="25" t="n">
        <f aca="false">G50-C50</f>
        <v>0</v>
      </c>
      <c r="F50" s="24"/>
      <c r="G50" s="24" t="n">
        <f aca="false">[5]Update!AX12</f>
        <v>-1.363112</v>
      </c>
      <c r="H50" s="24"/>
      <c r="I50" s="25" t="n">
        <v>0</v>
      </c>
      <c r="J50" s="24"/>
      <c r="K50" s="25" t="n">
        <f aca="false">G50+I50</f>
        <v>-1.363112</v>
      </c>
      <c r="L50" s="24"/>
      <c r="M50" s="28"/>
      <c r="N50" s="24" t="n">
        <v>0</v>
      </c>
      <c r="O50" s="24"/>
      <c r="P50" s="27"/>
      <c r="Q50" s="24"/>
      <c r="R50" s="27"/>
    </row>
    <row r="51" customFormat="false" ht="12.75" hidden="false" customHeight="true" outlineLevel="0" collapsed="false">
      <c r="A51" s="23" t="s">
        <v>51</v>
      </c>
      <c r="B51" s="24"/>
      <c r="C51" s="24" t="n">
        <f aca="false">[5]Update!BB31-C52</f>
        <v>-25.8</v>
      </c>
      <c r="D51" s="24"/>
      <c r="E51" s="25" t="n">
        <f aca="false">G51-C51</f>
        <v>-7.10000000000001</v>
      </c>
      <c r="F51" s="24"/>
      <c r="G51" s="24" t="n">
        <f aca="false">[5]Update!BB12-G52+[5]Update!BH12</f>
        <v>-32.9</v>
      </c>
      <c r="H51" s="24"/>
      <c r="I51" s="25" t="n">
        <v>18</v>
      </c>
      <c r="J51" s="24"/>
      <c r="K51" s="25" t="n">
        <f aca="false">G51+I51</f>
        <v>-14.9</v>
      </c>
      <c r="L51" s="24"/>
      <c r="M51" s="28"/>
      <c r="N51" s="24" t="n">
        <f aca="false">-29.1+7.1</f>
        <v>-22</v>
      </c>
      <c r="O51" s="24"/>
      <c r="P51" s="27"/>
      <c r="Q51" s="24"/>
      <c r="R51" s="27"/>
    </row>
    <row r="52" customFormat="false" ht="12.75" hidden="false" customHeight="true" outlineLevel="0" collapsed="false">
      <c r="A52" s="23" t="s">
        <v>52</v>
      </c>
      <c r="B52" s="24"/>
      <c r="C52" s="24" t="n">
        <v>-18.1</v>
      </c>
      <c r="D52" s="24"/>
      <c r="E52" s="25" t="n">
        <f aca="false">G52-C52</f>
        <v>0</v>
      </c>
      <c r="F52" s="24"/>
      <c r="G52" s="24" t="n">
        <v>-18.1</v>
      </c>
      <c r="H52" s="24"/>
      <c r="I52" s="25" t="n">
        <v>0</v>
      </c>
      <c r="J52" s="24"/>
      <c r="K52" s="25" t="n">
        <f aca="false">G52+I52</f>
        <v>-18.1</v>
      </c>
      <c r="L52" s="24"/>
      <c r="M52" s="28"/>
      <c r="N52" s="24" t="n">
        <v>-8.7</v>
      </c>
      <c r="O52" s="24"/>
      <c r="P52" s="27"/>
      <c r="Q52" s="24"/>
      <c r="R52" s="27"/>
    </row>
    <row r="53" customFormat="false" ht="12.75" hidden="true" customHeight="true" outlineLevel="0" collapsed="false">
      <c r="A53" s="23" t="s">
        <v>53</v>
      </c>
      <c r="B53" s="24"/>
      <c r="C53" s="24" t="n">
        <v>0</v>
      </c>
      <c r="D53" s="24"/>
      <c r="E53" s="25" t="n">
        <f aca="false">G53-C53</f>
        <v>0</v>
      </c>
      <c r="F53" s="24"/>
      <c r="G53" s="24" t="n">
        <v>0</v>
      </c>
      <c r="H53" s="24"/>
      <c r="I53" s="25" t="n">
        <v>0</v>
      </c>
      <c r="J53" s="24"/>
      <c r="K53" s="25" t="n">
        <f aca="false">G53+I53</f>
        <v>0</v>
      </c>
      <c r="L53" s="24"/>
      <c r="M53" s="28"/>
      <c r="N53" s="24" t="n">
        <v>0</v>
      </c>
      <c r="O53" s="24"/>
      <c r="P53" s="27"/>
      <c r="Q53" s="24"/>
      <c r="R53" s="27"/>
    </row>
    <row r="54" customFormat="false" ht="12.75" hidden="false" customHeight="true" outlineLevel="0" collapsed="false">
      <c r="A54" s="23" t="s">
        <v>54</v>
      </c>
      <c r="B54" s="24"/>
      <c r="C54" s="24" t="n">
        <f aca="false">[5]Update!AH31</f>
        <v>15</v>
      </c>
      <c r="D54" s="24"/>
      <c r="E54" s="25" t="n">
        <f aca="false">G54-C54</f>
        <v>-6.4</v>
      </c>
      <c r="F54" s="24"/>
      <c r="G54" s="24" t="n">
        <f aca="false">[5]Update!AH12</f>
        <v>8.6</v>
      </c>
      <c r="H54" s="24"/>
      <c r="I54" s="25" t="n">
        <v>0</v>
      </c>
      <c r="J54" s="24"/>
      <c r="K54" s="25" t="n">
        <f aca="false">G54+I54</f>
        <v>8.6</v>
      </c>
      <c r="L54" s="24"/>
      <c r="M54" s="28"/>
      <c r="N54" s="24" t="n">
        <v>0</v>
      </c>
      <c r="O54" s="24"/>
      <c r="P54" s="27"/>
      <c r="Q54" s="24"/>
      <c r="R54" s="27"/>
    </row>
    <row r="55" customFormat="false" ht="12.75" hidden="false" customHeight="true" outlineLevel="0" collapsed="false">
      <c r="A55" s="23" t="s">
        <v>55</v>
      </c>
      <c r="B55" s="24"/>
      <c r="C55" s="42" t="n">
        <f aca="false">-C30</f>
        <v>-0</v>
      </c>
      <c r="D55" s="24"/>
      <c r="E55" s="25" t="n">
        <f aca="false">G55-C55</f>
        <v>0</v>
      </c>
      <c r="F55" s="24"/>
      <c r="G55" s="42" t="n">
        <f aca="false">-G30</f>
        <v>-0</v>
      </c>
      <c r="H55" s="24"/>
      <c r="I55" s="25" t="n">
        <v>-18</v>
      </c>
      <c r="J55" s="24"/>
      <c r="K55" s="25" t="n">
        <f aca="false">G55+I55</f>
        <v>-18</v>
      </c>
      <c r="L55" s="24"/>
      <c r="M55" s="28"/>
      <c r="N55" s="42" t="n">
        <f aca="false">-N30</f>
        <v>39</v>
      </c>
      <c r="O55" s="24"/>
      <c r="P55" s="27"/>
      <c r="Q55" s="24"/>
      <c r="R55" s="27"/>
    </row>
    <row r="56" customFormat="false" ht="12.75" hidden="false" customHeight="true" outlineLevel="0" collapsed="false">
      <c r="A56" s="7" t="s">
        <v>56</v>
      </c>
      <c r="B56" s="20"/>
      <c r="C56" s="20" t="n">
        <f aca="false">SUM(C46:C55)</f>
        <v>-26.480012</v>
      </c>
      <c r="D56" s="20"/>
      <c r="E56" s="43" t="n">
        <f aca="false">SUM(E46:E55)</f>
        <v>-17.1831</v>
      </c>
      <c r="F56" s="20"/>
      <c r="G56" s="20" t="n">
        <f aca="false">SUM(G46:G55)</f>
        <v>-43.663112</v>
      </c>
      <c r="H56" s="20"/>
      <c r="I56" s="43" t="n">
        <f aca="false">SUM(I46:I55)</f>
        <v>-1.5</v>
      </c>
      <c r="J56" s="20"/>
      <c r="K56" s="43" t="n">
        <f aca="false">SUM(K46:K55)</f>
        <v>-45.163112</v>
      </c>
      <c r="L56" s="20"/>
      <c r="M56" s="21"/>
      <c r="N56" s="20" t="n">
        <f aca="false">SUM(N46:N55)</f>
        <v>14.3</v>
      </c>
      <c r="O56" s="20"/>
      <c r="P56" s="35"/>
      <c r="Q56" s="20"/>
      <c r="R56" s="35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</row>
    <row r="57" customFormat="false" ht="8.1" hidden="false" customHeight="true" outlineLevel="0" collapsed="false">
      <c r="A57" s="4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1"/>
      <c r="N57" s="20"/>
      <c r="O57" s="20"/>
      <c r="P57" s="35"/>
      <c r="Q57" s="20"/>
      <c r="R57" s="35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2.75" hidden="false" customHeight="true" outlineLevel="0" collapsed="false">
      <c r="A58" s="45" t="s">
        <v>57</v>
      </c>
      <c r="B58" s="46"/>
      <c r="C58" s="46" t="n">
        <f aca="false">[5]Update!BD31</f>
        <v>95.5</v>
      </c>
      <c r="D58" s="46"/>
      <c r="E58" s="46" t="n">
        <f aca="false">G58-C58</f>
        <v>-20.3</v>
      </c>
      <c r="F58" s="46"/>
      <c r="G58" s="46" t="n">
        <f aca="false">[5]Update!BD12</f>
        <v>75.2</v>
      </c>
      <c r="H58" s="46"/>
      <c r="I58" s="46" t="n">
        <f aca="false">-I56-I38-I36-I31-I12-7+23-5.7+I62</f>
        <v>-75.2</v>
      </c>
      <c r="J58" s="46"/>
      <c r="K58" s="46" t="n">
        <f aca="false">G58+I58</f>
        <v>0</v>
      </c>
      <c r="L58" s="46"/>
      <c r="M58" s="47"/>
      <c r="N58" s="46" t="n">
        <v>0</v>
      </c>
      <c r="O58" s="46"/>
      <c r="P58" s="48"/>
      <c r="Q58" s="46"/>
      <c r="R58" s="48"/>
      <c r="S58" s="49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  <c r="IW58" s="50"/>
    </row>
    <row r="59" customFormat="false" ht="8.1" hidden="false" customHeight="true" outlineLevel="0" collapsed="false">
      <c r="A59" s="22"/>
      <c r="B59" s="2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2"/>
      <c r="N59" s="51"/>
      <c r="O59" s="51"/>
      <c r="P59" s="27"/>
      <c r="Q59" s="51"/>
      <c r="R59" s="27"/>
      <c r="S59" s="34"/>
    </row>
    <row r="60" customFormat="false" ht="15.75" hidden="false" customHeight="true" outlineLevel="0" collapsed="false">
      <c r="A60" s="53" t="s">
        <v>58</v>
      </c>
      <c r="B60" s="54"/>
      <c r="C60" s="55" t="n">
        <f aca="false">C56+C43+C31+C12+C58+C38+C36</f>
        <v>612.73787429103</v>
      </c>
      <c r="D60" s="56"/>
      <c r="E60" s="55" t="n">
        <f aca="false">E56+E43+E31+E12+E58+E38+E36</f>
        <v>-8.74627629103006</v>
      </c>
      <c r="F60" s="56"/>
      <c r="G60" s="55" t="n">
        <f aca="false">G56+G43+G31+G12+G58+G38+G36</f>
        <v>603.991598</v>
      </c>
      <c r="H60" s="56"/>
      <c r="I60" s="55" t="n">
        <f aca="false">I56+I43+I31+I12+I58+I38+I36</f>
        <v>12.3</v>
      </c>
      <c r="J60" s="56"/>
      <c r="K60" s="55" t="n">
        <f aca="false">K56+K43+K31+K12+K58+K38+K36</f>
        <v>616.291598</v>
      </c>
      <c r="L60" s="56"/>
      <c r="M60" s="57"/>
      <c r="N60" s="55" t="n">
        <f aca="false">N56+N43+N31+N12+N58+N38+N36</f>
        <v>532.7</v>
      </c>
      <c r="O60" s="56"/>
      <c r="P60" s="27" t="n">
        <f aca="false">(G60-N60)/N60</f>
        <v>0.133830670170828</v>
      </c>
      <c r="Q60" s="56"/>
      <c r="R60" s="27" t="n">
        <f aca="false">(K60-N60)/N60</f>
        <v>0.156920589449972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</row>
    <row r="61" customFormat="false" ht="6" hidden="false" customHeight="true" outlineLevel="0" collapsed="false">
      <c r="B61" s="11"/>
      <c r="C61" s="58"/>
      <c r="D61" s="58"/>
      <c r="E61" s="58"/>
      <c r="F61" s="58"/>
      <c r="G61" s="58"/>
      <c r="H61" s="58"/>
      <c r="I61" s="20"/>
      <c r="J61" s="58"/>
      <c r="K61" s="58"/>
      <c r="L61" s="58"/>
      <c r="M61" s="59"/>
      <c r="N61" s="58"/>
      <c r="O61" s="58"/>
      <c r="P61" s="27"/>
      <c r="Q61" s="58"/>
      <c r="R61" s="27"/>
    </row>
    <row r="62" customFormat="false" ht="12.75" hidden="false" customHeight="true" outlineLevel="0" collapsed="false">
      <c r="A62" s="60" t="s">
        <v>59</v>
      </c>
      <c r="B62" s="60"/>
      <c r="C62" s="61" t="n">
        <f aca="false">SUM([5]Update!BJ33:BJ36)</f>
        <v>170.449922479389</v>
      </c>
      <c r="D62" s="61"/>
      <c r="E62" s="25" t="n">
        <f aca="false">G62-C62</f>
        <v>-17.4499224793891</v>
      </c>
      <c r="F62" s="61"/>
      <c r="G62" s="61" t="n">
        <f aca="false">SUM([5]Update!BJ14:BJ17)</f>
        <v>153</v>
      </c>
      <c r="H62" s="61"/>
      <c r="I62" s="25" t="n">
        <v>2</v>
      </c>
      <c r="J62" s="61"/>
      <c r="K62" s="25" t="n">
        <f aca="false">G62+I62</f>
        <v>155</v>
      </c>
      <c r="L62" s="61"/>
      <c r="M62" s="62"/>
      <c r="N62" s="61" t="n">
        <v>174.6</v>
      </c>
      <c r="O62" s="61"/>
      <c r="P62" s="27" t="n">
        <f aca="false">(G62-N62)/N62</f>
        <v>-0.123711340206186</v>
      </c>
      <c r="Q62" s="61"/>
      <c r="R62" s="27" t="n">
        <f aca="false">(K62-N62)/N62</f>
        <v>-0.112256586483391</v>
      </c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2" hidden="false" customHeight="true" outlineLevel="0" collapsed="false">
      <c r="A63" s="60" t="s">
        <v>60</v>
      </c>
      <c r="B63" s="60"/>
      <c r="C63" s="61" t="n">
        <f aca="false">[5]Update!BJ37</f>
        <v>19.2</v>
      </c>
      <c r="D63" s="61"/>
      <c r="E63" s="25" t="n">
        <f aca="false">G63-C63</f>
        <v>-2.1</v>
      </c>
      <c r="F63" s="61"/>
      <c r="G63" s="61" t="n">
        <f aca="false">[5]Update!BJ18</f>
        <v>17.1</v>
      </c>
      <c r="H63" s="61"/>
      <c r="I63" s="25" t="n">
        <v>0</v>
      </c>
      <c r="J63" s="61"/>
      <c r="K63" s="25" t="n">
        <f aca="false">G63+I63</f>
        <v>17.1</v>
      </c>
      <c r="L63" s="61"/>
      <c r="M63" s="62"/>
      <c r="N63" s="61" t="n">
        <v>18.9</v>
      </c>
      <c r="O63" s="61"/>
      <c r="P63" s="63"/>
      <c r="Q63" s="61"/>
      <c r="R63" s="63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</row>
    <row r="64" customFormat="false" ht="12.75" hidden="false" customHeight="false" outlineLevel="0" collapsed="false">
      <c r="A64" s="61" t="s">
        <v>61</v>
      </c>
      <c r="B64" s="61"/>
      <c r="C64" s="61" t="n">
        <f aca="false">[5]Update!BJ38</f>
        <v>29.006169876117</v>
      </c>
      <c r="D64" s="61"/>
      <c r="E64" s="25" t="n">
        <f aca="false">G64-C64</f>
        <v>4.993830123883</v>
      </c>
      <c r="F64" s="61"/>
      <c r="G64" s="61" t="n">
        <f aca="false">[5]Update!BJ19</f>
        <v>34</v>
      </c>
      <c r="H64" s="61"/>
      <c r="I64" s="25" t="n">
        <v>0</v>
      </c>
      <c r="J64" s="61"/>
      <c r="K64" s="25" t="n">
        <f aca="false">G64+I64</f>
        <v>34</v>
      </c>
      <c r="L64" s="61"/>
      <c r="M64" s="62"/>
      <c r="N64" s="61" t="n">
        <f aca="false">26.5+12.1-6.1</f>
        <v>32.5</v>
      </c>
      <c r="O64" s="61"/>
      <c r="P64" s="63"/>
      <c r="Q64" s="61"/>
      <c r="R64" s="63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</row>
    <row r="65" customFormat="false" ht="8.1" hidden="false" customHeight="true" outlineLevel="0" collapsed="false">
      <c r="A65" s="61"/>
      <c r="B65" s="61"/>
      <c r="C65" s="64"/>
      <c r="D65" s="61"/>
      <c r="E65" s="65"/>
      <c r="F65" s="61"/>
      <c r="G65" s="64"/>
      <c r="H65" s="61"/>
      <c r="I65" s="65"/>
      <c r="J65" s="61"/>
      <c r="K65" s="65"/>
      <c r="L65" s="61"/>
      <c r="M65" s="62"/>
      <c r="N65" s="64"/>
      <c r="O65" s="61"/>
      <c r="P65" s="63"/>
      <c r="Q65" s="61"/>
      <c r="R65" s="63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  <c r="IW65" s="61"/>
    </row>
    <row r="66" customFormat="false" ht="12.75" hidden="false" customHeight="false" outlineLevel="0" collapsed="false">
      <c r="A66" s="66" t="s">
        <v>62</v>
      </c>
      <c r="B66" s="66"/>
      <c r="C66" s="66" t="n">
        <f aca="false">-SUM(C62:C64)+C60</f>
        <v>394.081781935524</v>
      </c>
      <c r="D66" s="66"/>
      <c r="E66" s="66" t="n">
        <f aca="false">-SUM(E62:E64)+E60</f>
        <v>5.80981606447606</v>
      </c>
      <c r="F66" s="66"/>
      <c r="G66" s="66" t="n">
        <f aca="false">-SUM(G62:G64)+G60</f>
        <v>399.891598</v>
      </c>
      <c r="H66" s="66"/>
      <c r="I66" s="66" t="n">
        <f aca="false">-SUM(I62:I64)+I60</f>
        <v>10.3</v>
      </c>
      <c r="J66" s="66"/>
      <c r="K66" s="66" t="n">
        <f aca="false">-SUM(K62:K64)+K60</f>
        <v>410.191598</v>
      </c>
      <c r="L66" s="66"/>
      <c r="M66" s="67"/>
      <c r="N66" s="66" t="n">
        <f aca="false">-SUM(N62:N64)+N60</f>
        <v>306.7</v>
      </c>
      <c r="O66" s="66"/>
      <c r="P66" s="68"/>
      <c r="Q66" s="66"/>
      <c r="R66" s="68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</row>
    <row r="67" customFormat="false" ht="12.75" hidden="false" customHeight="true" outlineLevel="0" collapsed="false">
      <c r="A67" s="60" t="s">
        <v>63</v>
      </c>
      <c r="B67" s="60"/>
      <c r="C67" s="69" t="n">
        <f aca="false">[5]Update!BJ40</f>
        <v>86.68814932488</v>
      </c>
      <c r="D67" s="70"/>
      <c r="E67" s="25" t="n">
        <f aca="false">G67-C67</f>
        <v>1.32376147511995</v>
      </c>
      <c r="F67" s="70"/>
      <c r="G67" s="69" t="n">
        <f aca="false">[5]Update!BJ21</f>
        <v>88.0119108</v>
      </c>
      <c r="H67" s="70"/>
      <c r="I67" s="25" t="n">
        <f aca="false">K67-G67</f>
        <v>-15.8119108</v>
      </c>
      <c r="J67" s="70"/>
      <c r="K67" s="25" t="n">
        <f aca="false">ROUND(K66*0.22,1)-15-3</f>
        <v>72.2</v>
      </c>
      <c r="L67" s="70"/>
      <c r="M67" s="71"/>
      <c r="N67" s="69" t="n">
        <v>53.3</v>
      </c>
      <c r="O67" s="70"/>
      <c r="P67" s="63"/>
      <c r="Q67" s="70"/>
      <c r="R67" s="6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  <c r="IW67" s="61"/>
    </row>
    <row r="68" customFormat="false" ht="15.75" hidden="false" customHeight="true" outlineLevel="0" collapsed="false">
      <c r="A68" s="22" t="s">
        <v>64</v>
      </c>
      <c r="B68" s="20"/>
      <c r="C68" s="72" t="n">
        <f aca="false">C66-C67</f>
        <v>307.393632610644</v>
      </c>
      <c r="D68" s="72"/>
      <c r="E68" s="73" t="n">
        <f aca="false">E66-E67</f>
        <v>4.48605458935611</v>
      </c>
      <c r="F68" s="72"/>
      <c r="G68" s="72" t="n">
        <f aca="false">G66-G67</f>
        <v>311.8796872</v>
      </c>
      <c r="H68" s="72"/>
      <c r="I68" s="73" t="n">
        <f aca="false">I66-I67</f>
        <v>26.1119108</v>
      </c>
      <c r="J68" s="72"/>
      <c r="K68" s="73" t="n">
        <f aca="false">K66-K67</f>
        <v>337.991598</v>
      </c>
      <c r="L68" s="72"/>
      <c r="M68" s="74"/>
      <c r="N68" s="72" t="n">
        <f aca="false">N66-N67</f>
        <v>253.4</v>
      </c>
      <c r="O68" s="72"/>
      <c r="P68" s="35"/>
      <c r="Q68" s="72"/>
      <c r="R68" s="35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</row>
    <row r="69" customFormat="false" ht="6" hidden="false" customHeight="true" outlineLevel="0" collapsed="false">
      <c r="A69" s="23"/>
      <c r="B69" s="2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6"/>
      <c r="N69" s="75"/>
      <c r="O69" s="75"/>
      <c r="P69" s="27"/>
      <c r="Q69" s="75"/>
      <c r="R69" s="27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2.75" hidden="false" customHeight="true" outlineLevel="0" collapsed="false">
      <c r="A70" s="23" t="s">
        <v>65</v>
      </c>
      <c r="B70" s="24"/>
      <c r="C70" s="75" t="n">
        <v>15</v>
      </c>
      <c r="D70" s="75"/>
      <c r="E70" s="25" t="n">
        <f aca="false">G70-C70</f>
        <v>-15</v>
      </c>
      <c r="F70" s="75"/>
      <c r="G70" s="75" t="n">
        <v>0</v>
      </c>
      <c r="H70" s="75"/>
      <c r="I70" s="25" t="n">
        <v>0</v>
      </c>
      <c r="J70" s="75"/>
      <c r="K70" s="25" t="n">
        <f aca="false">G70+I70</f>
        <v>0</v>
      </c>
      <c r="L70" s="75"/>
      <c r="M70" s="76"/>
      <c r="N70" s="75" t="n">
        <v>0</v>
      </c>
      <c r="O70" s="75"/>
      <c r="P70" s="27"/>
      <c r="Q70" s="75"/>
      <c r="R70" s="27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</row>
    <row r="71" customFormat="false" ht="6" hidden="false" customHeight="true" outlineLevel="0" collapsed="false">
      <c r="A71" s="23"/>
      <c r="B71" s="24"/>
      <c r="C71" s="77"/>
      <c r="D71" s="75"/>
      <c r="E71" s="77"/>
      <c r="F71" s="75"/>
      <c r="G71" s="77"/>
      <c r="H71" s="75"/>
      <c r="I71" s="77"/>
      <c r="J71" s="75"/>
      <c r="K71" s="77"/>
      <c r="L71" s="75"/>
      <c r="M71" s="76"/>
      <c r="N71" s="77"/>
      <c r="O71" s="75"/>
      <c r="P71" s="27"/>
      <c r="Q71" s="75"/>
      <c r="R71" s="27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customFormat="false" ht="12.75" hidden="false" customHeight="true" outlineLevel="0" collapsed="false">
      <c r="A72" s="22" t="s">
        <v>66</v>
      </c>
      <c r="B72" s="24"/>
      <c r="C72" s="72" t="n">
        <f aca="false">C68-C70</f>
        <v>292.393632610644</v>
      </c>
      <c r="D72" s="72"/>
      <c r="E72" s="72" t="n">
        <f aca="false">E68-E70</f>
        <v>19.4860545893561</v>
      </c>
      <c r="F72" s="72"/>
      <c r="G72" s="72" t="n">
        <f aca="false">G68-G70</f>
        <v>311.8796872</v>
      </c>
      <c r="H72" s="72"/>
      <c r="I72" s="72" t="n">
        <f aca="false">I68-I70</f>
        <v>26.1119108</v>
      </c>
      <c r="J72" s="72"/>
      <c r="K72" s="72" t="n">
        <f aca="false">K68-K70</f>
        <v>337.991598</v>
      </c>
      <c r="L72" s="72"/>
      <c r="M72" s="74"/>
      <c r="N72" s="72" t="n">
        <f aca="false">N68-N70</f>
        <v>253.4</v>
      </c>
      <c r="O72" s="72"/>
      <c r="P72" s="27" t="n">
        <f aca="false">(G72-N72)/N72</f>
        <v>0.230780138910814</v>
      </c>
      <c r="Q72" s="72"/>
      <c r="R72" s="27" t="n">
        <f aca="false">(K72-N72)/N72</f>
        <v>0.333826353591161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6" hidden="false" customHeight="true" outlineLevel="0" collapsed="false">
      <c r="A73" s="23"/>
      <c r="B73" s="2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6"/>
      <c r="N73" s="75"/>
      <c r="O73" s="75"/>
      <c r="P73" s="27"/>
      <c r="Q73" s="75"/>
      <c r="R73" s="27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22" t="s">
        <v>67</v>
      </c>
      <c r="B74" s="20"/>
      <c r="C74" s="42" t="n">
        <v>0</v>
      </c>
      <c r="D74" s="24"/>
      <c r="E74" s="42" t="n">
        <v>0</v>
      </c>
      <c r="F74" s="24"/>
      <c r="G74" s="42" t="n">
        <v>0</v>
      </c>
      <c r="H74" s="24"/>
      <c r="I74" s="42" t="n">
        <v>0</v>
      </c>
      <c r="J74" s="24"/>
      <c r="K74" s="42" t="n">
        <v>0</v>
      </c>
      <c r="L74" s="24"/>
      <c r="M74" s="28"/>
      <c r="N74" s="42" t="n">
        <v>-131</v>
      </c>
      <c r="O74" s="24"/>
      <c r="P74" s="35"/>
      <c r="Q74" s="24"/>
      <c r="R74" s="35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</row>
    <row r="75" customFormat="false" ht="6" hidden="false" customHeight="true" outlineLevel="0" collapsed="false">
      <c r="A75" s="22"/>
      <c r="B75" s="20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8"/>
      <c r="N75" s="24"/>
      <c r="O75" s="24"/>
      <c r="P75" s="35"/>
      <c r="Q75" s="24"/>
      <c r="R75" s="35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</row>
    <row r="76" customFormat="false" ht="13.5" hidden="false" customHeight="false" outlineLevel="0" collapsed="false">
      <c r="A76" s="22" t="s">
        <v>68</v>
      </c>
      <c r="B76" s="20"/>
      <c r="C76" s="78" t="n">
        <f aca="false">C72+C74</f>
        <v>292.393632610644</v>
      </c>
      <c r="D76" s="20"/>
      <c r="E76" s="78" t="n">
        <f aca="false">E72+E74</f>
        <v>19.4860545893561</v>
      </c>
      <c r="F76" s="20"/>
      <c r="G76" s="78" t="n">
        <f aca="false">G72+G74</f>
        <v>311.8796872</v>
      </c>
      <c r="H76" s="20"/>
      <c r="I76" s="78" t="n">
        <f aca="false">I72+I74</f>
        <v>26.1119108</v>
      </c>
      <c r="J76" s="20"/>
      <c r="K76" s="78" t="n">
        <f aca="false">K72+K74</f>
        <v>337.991598</v>
      </c>
      <c r="L76" s="20"/>
      <c r="M76" s="21"/>
      <c r="N76" s="78" t="n">
        <f aca="false">N72+N74</f>
        <v>122.4</v>
      </c>
      <c r="O76" s="20"/>
      <c r="P76" s="35"/>
      <c r="Q76" s="20"/>
      <c r="R76" s="35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</row>
    <row r="77" customFormat="false" ht="6" hidden="false" customHeight="true" outlineLevel="0" collapsed="false">
      <c r="A77" s="23"/>
      <c r="B77" s="24"/>
      <c r="C77" s="79"/>
      <c r="D77" s="79"/>
      <c r="E77" s="79"/>
      <c r="F77" s="79"/>
      <c r="G77" s="79"/>
      <c r="H77" s="79"/>
      <c r="I77" s="75"/>
      <c r="J77" s="79"/>
      <c r="K77" s="79"/>
      <c r="L77" s="79"/>
      <c r="M77" s="80"/>
      <c r="N77" s="79"/>
      <c r="O77" s="79"/>
      <c r="P77" s="27"/>
      <c r="Q77" s="79"/>
      <c r="R77" s="27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</row>
    <row r="78" customFormat="false" ht="12.75" hidden="false" customHeight="false" outlineLevel="0" collapsed="false">
      <c r="A78" s="22" t="s">
        <v>69</v>
      </c>
      <c r="B78" s="20"/>
      <c r="C78" s="81"/>
      <c r="D78" s="81"/>
      <c r="E78" s="81"/>
      <c r="F78" s="81"/>
      <c r="G78" s="81"/>
      <c r="H78" s="81"/>
      <c r="I78" s="72"/>
      <c r="J78" s="81"/>
      <c r="K78" s="81"/>
      <c r="L78" s="81"/>
      <c r="M78" s="82"/>
      <c r="N78" s="54"/>
      <c r="O78" s="54"/>
      <c r="P78" s="35"/>
      <c r="Q78" s="54"/>
      <c r="R78" s="35"/>
      <c r="S78" s="20"/>
      <c r="T78" s="20"/>
      <c r="U78" s="20"/>
      <c r="V78" s="20"/>
      <c r="W78" s="20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</row>
    <row r="79" customFormat="false" ht="12.75" hidden="false" customHeight="false" outlineLevel="0" collapsed="false">
      <c r="A79" s="23" t="s">
        <v>70</v>
      </c>
      <c r="B79" s="24"/>
      <c r="C79" s="83" t="n">
        <f aca="false">ROUND(C72/C83,2)</f>
        <v>0.37</v>
      </c>
      <c r="D79" s="83"/>
      <c r="E79" s="83" t="n">
        <f aca="false">G79-C79</f>
        <v>0</v>
      </c>
      <c r="F79" s="83"/>
      <c r="G79" s="83" t="n">
        <f aca="false">ROUND(G72/G83,2)</f>
        <v>0.37</v>
      </c>
      <c r="H79" s="83"/>
      <c r="I79" s="84" t="n">
        <f aca="false">K79-G79</f>
        <v>0.03</v>
      </c>
      <c r="J79" s="83"/>
      <c r="K79" s="83" t="n">
        <f aca="false">ROUND(K72/K83,2)</f>
        <v>0.4</v>
      </c>
      <c r="L79" s="83"/>
      <c r="M79" s="85"/>
      <c r="N79" s="83" t="n">
        <f aca="false">N72/N83</f>
        <v>0.340316948697287</v>
      </c>
      <c r="O79" s="84"/>
      <c r="P79" s="27" t="n">
        <f aca="false">(G79-N79)/N79</f>
        <v>0.0872217837411211</v>
      </c>
      <c r="Q79" s="84"/>
      <c r="R79" s="27" t="n">
        <f aca="false">(K79-N79)/N79</f>
        <v>0.175374901341753</v>
      </c>
      <c r="S79" s="24"/>
      <c r="T79" s="24"/>
      <c r="U79" s="24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</row>
    <row r="80" customFormat="false" ht="12.75" hidden="false" customHeight="false" outlineLevel="0" collapsed="false">
      <c r="A80" s="23" t="s">
        <v>71</v>
      </c>
      <c r="B80" s="24"/>
      <c r="C80" s="86" t="n">
        <f aca="false">C74/C83</f>
        <v>0</v>
      </c>
      <c r="D80" s="84"/>
      <c r="E80" s="86" t="n">
        <f aca="false">G80-C80</f>
        <v>0</v>
      </c>
      <c r="F80" s="84"/>
      <c r="G80" s="86" t="n">
        <f aca="false">G74/G83</f>
        <v>0</v>
      </c>
      <c r="H80" s="84"/>
      <c r="I80" s="87" t="n">
        <v>0</v>
      </c>
      <c r="J80" s="84"/>
      <c r="K80" s="86" t="n">
        <f aca="false">G80+I80</f>
        <v>0</v>
      </c>
      <c r="L80" s="84"/>
      <c r="M80" s="88"/>
      <c r="N80" s="86" t="n">
        <f aca="false">N74/N83</f>
        <v>-0.175933387053452</v>
      </c>
      <c r="O80" s="84"/>
      <c r="P80" s="84"/>
      <c r="Q80" s="84"/>
      <c r="R80" s="27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</row>
    <row r="81" customFormat="false" ht="13.5" hidden="false" customHeight="false" outlineLevel="0" collapsed="false">
      <c r="A81" s="22" t="s">
        <v>72</v>
      </c>
      <c r="B81" s="20"/>
      <c r="C81" s="89" t="n">
        <f aca="false">C79+C80</f>
        <v>0.37</v>
      </c>
      <c r="D81" s="90"/>
      <c r="E81" s="89" t="n">
        <f aca="false">E79+E80</f>
        <v>0</v>
      </c>
      <c r="F81" s="90"/>
      <c r="G81" s="89" t="n">
        <f aca="false">G79+G80</f>
        <v>0.37</v>
      </c>
      <c r="H81" s="90"/>
      <c r="I81" s="91" t="n">
        <f aca="false">I79+I80</f>
        <v>0.03</v>
      </c>
      <c r="J81" s="90"/>
      <c r="K81" s="89" t="n">
        <f aca="false">K79+K80</f>
        <v>0.4</v>
      </c>
      <c r="L81" s="90"/>
      <c r="M81" s="92"/>
      <c r="N81" s="89" t="n">
        <f aca="false">N79+N80</f>
        <v>0.164383561643836</v>
      </c>
      <c r="O81" s="90"/>
      <c r="P81" s="90"/>
      <c r="Q81" s="90"/>
      <c r="R81" s="35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</row>
    <row r="82" customFormat="false" ht="8.1" hidden="false" customHeight="true" outlineLevel="0" collapsed="false">
      <c r="A82" s="23"/>
      <c r="B82" s="24"/>
      <c r="C82" s="79"/>
      <c r="D82" s="79"/>
      <c r="E82" s="79"/>
      <c r="F82" s="79"/>
      <c r="G82" s="79"/>
      <c r="H82" s="79"/>
      <c r="I82" s="75"/>
      <c r="J82" s="79"/>
      <c r="K82" s="79"/>
      <c r="L82" s="79"/>
      <c r="M82" s="80"/>
      <c r="N82" s="79"/>
      <c r="O82" s="79"/>
      <c r="P82" s="79"/>
      <c r="Q82" s="79"/>
      <c r="R82" s="27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</row>
    <row r="83" customFormat="false" ht="12" hidden="false" customHeight="false" outlineLevel="0" collapsed="false">
      <c r="A83" s="2" t="s">
        <v>73</v>
      </c>
      <c r="B83" s="93"/>
      <c r="C83" s="94" t="n">
        <v>788.2</v>
      </c>
      <c r="D83" s="94"/>
      <c r="E83" s="94"/>
      <c r="F83" s="94"/>
      <c r="G83" s="94" t="n">
        <f aca="false">'[5]IBIT  - .37'!G82</f>
        <v>853.687</v>
      </c>
      <c r="H83" s="94"/>
      <c r="I83" s="94"/>
      <c r="J83" s="94"/>
      <c r="K83" s="94" t="n">
        <f aca="false">G83</f>
        <v>853.687</v>
      </c>
      <c r="L83" s="94"/>
      <c r="M83" s="95"/>
      <c r="N83" s="94" t="n">
        <v>744.6</v>
      </c>
      <c r="O83" s="94"/>
      <c r="P83" s="94"/>
      <c r="Q83" s="94"/>
      <c r="R83" s="2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true" outlineLevel="0" collapsed="false">
      <c r="A84" s="23"/>
      <c r="B84" s="23"/>
      <c r="C84" s="0"/>
      <c r="D84" s="0"/>
      <c r="E84" s="0"/>
      <c r="F84" s="0"/>
      <c r="G84" s="0"/>
      <c r="H84" s="0"/>
      <c r="I84" s="96"/>
      <c r="J84" s="0"/>
      <c r="K84" s="0"/>
      <c r="L84" s="0"/>
      <c r="M84" s="97"/>
      <c r="N84" s="98"/>
      <c r="O84" s="0"/>
      <c r="P84" s="0"/>
      <c r="Q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</row>
    <row r="85" customFormat="false" ht="12.75" hidden="false" customHeight="true" outlineLevel="0" collapsed="false">
      <c r="A85" s="23" t="s">
        <v>74</v>
      </c>
      <c r="B85" s="23"/>
      <c r="C85" s="99" t="n">
        <f aca="false">C67/C66</f>
        <v>0.219975023709833</v>
      </c>
      <c r="D85" s="99"/>
      <c r="E85" s="99"/>
      <c r="F85" s="99"/>
      <c r="G85" s="99" t="n">
        <f aca="false">G67/G66</f>
        <v>0.2200894223339</v>
      </c>
      <c r="H85" s="99"/>
      <c r="I85" s="100"/>
      <c r="J85" s="99"/>
      <c r="K85" s="99" t="n">
        <f aca="false">K67/K66</f>
        <v>0.176015306876178</v>
      </c>
      <c r="L85" s="99"/>
      <c r="M85" s="101"/>
      <c r="N85" s="99" t="n">
        <f aca="false">N67/N66</f>
        <v>0.17378545810238</v>
      </c>
      <c r="O85" s="0"/>
      <c r="P85" s="0"/>
      <c r="Q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</row>
    <row r="86" customFormat="false" ht="12.75" hidden="false" customHeight="true" outlineLevel="0" collapsed="false">
      <c r="A86" s="23"/>
      <c r="B86" s="23"/>
      <c r="C86" s="0"/>
      <c r="D86" s="0"/>
      <c r="E86" s="0"/>
      <c r="F86" s="0"/>
      <c r="G86" s="0"/>
      <c r="H86" s="0"/>
      <c r="I86" s="96"/>
      <c r="J86" s="0"/>
      <c r="K86" s="0"/>
      <c r="L86" s="0"/>
      <c r="M86" s="0"/>
      <c r="N86" s="98"/>
      <c r="O86" s="0"/>
      <c r="P86" s="0"/>
      <c r="Q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</row>
    <row r="87" customFormat="false" ht="8.1" hidden="false" customHeight="true" outlineLevel="0" collapsed="false">
      <c r="A87" s="102" t="str">
        <f aca="true">CELL("filename",A1)</f>
        <v>'file:///mnt/12tb/@roms/datasets/enron/EDRM Enron Email Data Set v2 XML/filtered-attachments/xls/Ibit.xls'#$IBIT - .40</v>
      </c>
      <c r="C87" s="103"/>
      <c r="D87" s="103"/>
      <c r="E87" s="103"/>
      <c r="F87" s="103"/>
      <c r="G87" s="103"/>
      <c r="H87" s="103"/>
      <c r="I87" s="104"/>
      <c r="J87" s="103"/>
      <c r="K87" s="103"/>
      <c r="L87" s="103"/>
      <c r="M87" s="103"/>
      <c r="N87" s="105"/>
      <c r="O87" s="103"/>
      <c r="P87" s="103"/>
      <c r="Q87" s="103"/>
    </row>
    <row r="88" customFormat="false" ht="9.95" hidden="false" customHeight="true" outlineLevel="0" collapsed="false">
      <c r="A88" s="106" t="n">
        <f aca="true">NOW()</f>
        <v>45926.9843587956</v>
      </c>
      <c r="C88" s="107"/>
      <c r="D88" s="107"/>
      <c r="E88" s="107"/>
      <c r="F88" s="107"/>
      <c r="G88" s="107"/>
      <c r="H88" s="107"/>
      <c r="I88" s="108"/>
      <c r="J88" s="107"/>
      <c r="K88" s="107"/>
      <c r="L88" s="107"/>
      <c r="M88" s="107"/>
      <c r="N88" s="107"/>
      <c r="O88" s="107"/>
      <c r="P88" s="107"/>
      <c r="Q88" s="107"/>
    </row>
    <row r="89" customFormat="false" ht="6" hidden="false" customHeight="true" outlineLevel="0" collapsed="false"/>
    <row r="90" customFormat="false" ht="12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" hidden="false" customHeight="false" outlineLevel="0" collapsed="false">
      <c r="A91" s="2"/>
      <c r="B91" s="2"/>
      <c r="C91" s="2"/>
      <c r="D91" s="2"/>
      <c r="E91" s="2"/>
      <c r="F91" s="2"/>
      <c r="G91" s="109" t="n">
        <f aca="false">G76/G83</f>
        <v>0.365332595201754</v>
      </c>
      <c r="H91" s="2"/>
      <c r="I91" s="2"/>
      <c r="J91" s="2"/>
      <c r="K91" s="109" t="n">
        <f aca="false">K76/K83</f>
        <v>0.395919813702212</v>
      </c>
      <c r="L91" s="2"/>
      <c r="M91" s="2"/>
      <c r="N91" s="2"/>
      <c r="O91" s="2"/>
      <c r="P91" s="2"/>
      <c r="Q91" s="2"/>
    </row>
    <row r="92" customFormat="false" ht="12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" hidden="tru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" hidden="true" customHeight="false" outlineLevel="0" collapsed="false">
      <c r="A94" s="2"/>
      <c r="B94" s="2"/>
      <c r="C94" s="110" t="s">
        <v>75</v>
      </c>
      <c r="D94" s="110"/>
      <c r="E94" s="110"/>
      <c r="F94" s="110"/>
      <c r="G94" s="110" t="s">
        <v>76</v>
      </c>
      <c r="H94" s="2"/>
      <c r="I94" s="110" t="s">
        <v>77</v>
      </c>
      <c r="J94" s="2"/>
      <c r="L94" s="2"/>
      <c r="M94" s="2"/>
      <c r="N94" s="2"/>
      <c r="O94" s="2"/>
      <c r="P94" s="2"/>
      <c r="Q94" s="2"/>
    </row>
    <row r="95" customFormat="false" ht="12" hidden="true" customHeight="false" outlineLevel="0" collapsed="false">
      <c r="A95" s="2"/>
      <c r="B95" s="2"/>
      <c r="C95" s="111" t="s">
        <v>78</v>
      </c>
      <c r="D95" s="110"/>
      <c r="E95" s="111" t="s">
        <v>79</v>
      </c>
      <c r="F95" s="110"/>
      <c r="G95" s="111" t="s">
        <v>78</v>
      </c>
      <c r="H95" s="2"/>
      <c r="I95" s="111" t="s">
        <v>80</v>
      </c>
      <c r="J95" s="2"/>
      <c r="L95" s="2"/>
      <c r="M95" s="2"/>
      <c r="N95" s="2"/>
      <c r="O95" s="2"/>
      <c r="P95" s="2"/>
      <c r="Q95" s="2"/>
    </row>
    <row r="96" customFormat="false" ht="12" hidden="tru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N96" s="2"/>
      <c r="O96" s="2"/>
      <c r="P96" s="2"/>
      <c r="Q96" s="2"/>
    </row>
    <row r="97" customFormat="false" ht="12" hidden="true" customHeight="false" outlineLevel="0" collapsed="false">
      <c r="A97" s="2" t="s">
        <v>12</v>
      </c>
      <c r="B97" s="2"/>
      <c r="C97" s="2" t="n">
        <f aca="false">G66</f>
        <v>399.891598</v>
      </c>
      <c r="D97" s="2"/>
      <c r="E97" s="2" t="n">
        <f aca="false">G67</f>
        <v>88.0119108</v>
      </c>
      <c r="F97" s="2"/>
      <c r="G97" s="2" t="n">
        <f aca="false">C97-E97</f>
        <v>311.8796872</v>
      </c>
      <c r="H97" s="2"/>
      <c r="I97" s="112" t="n">
        <f aca="false">E97/C97</f>
        <v>0.2200894223339</v>
      </c>
      <c r="J97" s="2"/>
      <c r="L97" s="2"/>
      <c r="M97" s="2"/>
      <c r="N97" s="2"/>
      <c r="O97" s="2"/>
      <c r="P97" s="2"/>
      <c r="Q97" s="2"/>
    </row>
    <row r="98" customFormat="false" ht="12" hidden="true" customHeight="false" outlineLevel="0" collapsed="false">
      <c r="A98" s="2" t="s">
        <v>81</v>
      </c>
      <c r="B98" s="2"/>
      <c r="C98" s="2" t="n">
        <f aca="false">I66</f>
        <v>10.3</v>
      </c>
      <c r="D98" s="2"/>
      <c r="E98" s="2" t="n">
        <f aca="false">C98*0.22</f>
        <v>2.266</v>
      </c>
      <c r="F98" s="2"/>
      <c r="G98" s="2" t="n">
        <f aca="false">C98-E98</f>
        <v>8.034</v>
      </c>
      <c r="H98" s="2"/>
      <c r="I98" s="112" t="n">
        <f aca="false">E98/C98</f>
        <v>0.22</v>
      </c>
      <c r="J98" s="2"/>
      <c r="L98" s="2"/>
      <c r="M98" s="2"/>
      <c r="N98" s="2"/>
      <c r="O98" s="2"/>
      <c r="P98" s="2"/>
      <c r="Q98" s="2"/>
    </row>
    <row r="99" customFormat="false" ht="12" hidden="true" customHeight="false" outlineLevel="0" collapsed="false">
      <c r="A99" s="2"/>
      <c r="B99" s="2"/>
      <c r="C99" s="113" t="n">
        <f aca="false">C97+C98</f>
        <v>410.191598</v>
      </c>
      <c r="D99" s="2"/>
      <c r="E99" s="113" t="n">
        <f aca="false">E97+E98</f>
        <v>90.2779108</v>
      </c>
      <c r="F99" s="2"/>
      <c r="G99" s="113" t="n">
        <f aca="false">G97+G98</f>
        <v>319.9136872</v>
      </c>
      <c r="H99" s="2"/>
      <c r="I99" s="112" t="n">
        <f aca="false">E99/C99</f>
        <v>0.220087176919699</v>
      </c>
      <c r="J99" s="2"/>
      <c r="L99" s="2"/>
      <c r="M99" s="2"/>
      <c r="N99" s="2"/>
      <c r="O99" s="2"/>
      <c r="P99" s="2"/>
      <c r="Q99" s="2"/>
    </row>
    <row r="100" customFormat="false" ht="12" hidden="true" customHeight="false" outlineLevel="0" collapsed="false">
      <c r="A100" s="2" t="s">
        <v>82</v>
      </c>
      <c r="B100" s="2"/>
      <c r="C100" s="2"/>
      <c r="D100" s="2"/>
      <c r="E100" s="2" t="n">
        <f aca="false">-G100</f>
        <v>-18.0779107999999</v>
      </c>
      <c r="F100" s="2"/>
      <c r="G100" s="2" t="n">
        <f aca="false">G102-G99</f>
        <v>18.0779107999999</v>
      </c>
      <c r="H100" s="2"/>
      <c r="I100" s="112"/>
      <c r="J100" s="2"/>
      <c r="L100" s="2"/>
      <c r="M100" s="2"/>
      <c r="N100" s="2"/>
      <c r="O100" s="2"/>
      <c r="P100" s="2"/>
      <c r="Q100" s="2"/>
    </row>
    <row r="101" customFormat="false" ht="12" hidden="true" customHeight="false" outlineLevel="0" collapsed="false">
      <c r="A101" s="2"/>
      <c r="B101" s="2"/>
      <c r="C101" s="113"/>
      <c r="D101" s="2"/>
      <c r="E101" s="113"/>
      <c r="F101" s="2"/>
      <c r="G101" s="113"/>
      <c r="H101" s="2"/>
      <c r="I101" s="2"/>
      <c r="J101" s="2"/>
      <c r="L101" s="2"/>
      <c r="M101" s="2"/>
      <c r="N101" s="2"/>
      <c r="O101" s="2"/>
      <c r="P101" s="2"/>
      <c r="Q101" s="2"/>
    </row>
    <row r="102" customFormat="false" ht="12.75" hidden="true" customHeight="false" outlineLevel="0" collapsed="false">
      <c r="A102" s="2"/>
      <c r="B102" s="2"/>
      <c r="C102" s="114" t="n">
        <f aca="false">SUM(C99:C101)</f>
        <v>410.191598</v>
      </c>
      <c r="D102" s="2"/>
      <c r="E102" s="114" t="n">
        <f aca="false">SUM(E99:E101)</f>
        <v>72.2000000000001</v>
      </c>
      <c r="F102" s="2"/>
      <c r="G102" s="114" t="n">
        <f aca="false">K72</f>
        <v>337.991598</v>
      </c>
      <c r="H102" s="2"/>
      <c r="I102" s="112" t="n">
        <f aca="false">E102/C102</f>
        <v>0.176015306876178</v>
      </c>
      <c r="J102" s="2"/>
      <c r="L102" s="2"/>
      <c r="M102" s="2"/>
      <c r="N102" s="2"/>
      <c r="O102" s="2"/>
      <c r="P102" s="2"/>
      <c r="Q102" s="2"/>
    </row>
    <row r="103" customFormat="false" ht="12.75" hidden="tru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N103" s="2"/>
      <c r="O103" s="2"/>
      <c r="P103" s="2"/>
      <c r="Q103" s="2"/>
    </row>
    <row r="104" customFormat="false" ht="12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N104" s="2"/>
      <c r="O104" s="2"/>
      <c r="P104" s="2"/>
      <c r="Q104" s="2"/>
    </row>
    <row r="105" customFormat="false" ht="12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N105" s="2"/>
      <c r="O105" s="2"/>
      <c r="P105" s="2"/>
      <c r="Q105" s="2"/>
    </row>
    <row r="106" customFormat="false" ht="12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N106" s="2"/>
      <c r="O106" s="2"/>
      <c r="P106" s="2"/>
      <c r="Q106" s="2"/>
    </row>
    <row r="107" customFormat="false" ht="12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N107" s="2"/>
      <c r="O107" s="2"/>
      <c r="P107" s="2"/>
      <c r="Q107" s="2"/>
    </row>
    <row r="108" customFormat="false" ht="12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N108" s="2"/>
      <c r="O108" s="2"/>
      <c r="P108" s="2"/>
      <c r="Q108" s="2"/>
    </row>
    <row r="109" customFormat="false" ht="12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N109" s="2"/>
      <c r="O109" s="2"/>
      <c r="P109" s="2"/>
      <c r="Q109" s="2"/>
    </row>
    <row r="110" customFormat="false" ht="12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N110" s="2"/>
      <c r="O110" s="2"/>
      <c r="P110" s="2"/>
      <c r="Q110" s="2"/>
    </row>
    <row r="111" customFormat="false" ht="12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N111" s="2"/>
      <c r="O111" s="2"/>
      <c r="P111" s="2"/>
      <c r="Q111" s="2"/>
    </row>
  </sheetData>
  <mergeCells count="4">
    <mergeCell ref="A1:R1"/>
    <mergeCell ref="A2:R2"/>
    <mergeCell ref="A3:R3"/>
    <mergeCell ref="C5:R5"/>
  </mergeCells>
  <printOptions headings="false" gridLines="false" gridLinesSet="true" horizontalCentered="true" verticalCentered="true"/>
  <pageMargins left="0.25" right="0.25" top="0.179861111111111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8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I4" activeCellId="0" sqref="I4"/>
    </sheetView>
  </sheetViews>
  <sheetFormatPr defaultColWidth="9.82421875" defaultRowHeight="11.25" customHeight="true" zeroHeight="false" outlineLevelRow="0" outlineLevelCol="0"/>
  <cols>
    <col collapsed="false" customWidth="true" hidden="false" outlineLevel="0" max="1" min="1" style="1" width="51.32"/>
    <col collapsed="false" customWidth="true" hidden="false" outlineLevel="0" max="2" min="2" style="1" width="1.99"/>
    <col collapsed="false" customWidth="true" hidden="false" outlineLevel="0" max="3" min="3" style="1" width="11.32"/>
    <col collapsed="false" customWidth="true" hidden="false" outlineLevel="0" max="4" min="4" style="1" width="1.82"/>
    <col collapsed="false" customWidth="true" hidden="false" outlineLevel="0" max="5" min="5" style="1" width="11.32"/>
    <col collapsed="false" customWidth="true" hidden="false" outlineLevel="0" max="6" min="6" style="1" width="1.82"/>
    <col collapsed="false" customWidth="true" hidden="false" outlineLevel="0" max="7" min="7" style="1" width="11.32"/>
    <col collapsed="false" customWidth="true" hidden="false" outlineLevel="0" max="8" min="8" style="1" width="1.82"/>
    <col collapsed="false" customWidth="true" hidden="false" outlineLevel="0" max="9" min="9" style="1" width="11.32"/>
    <col collapsed="false" customWidth="true" hidden="false" outlineLevel="0" max="10" min="10" style="1" width="1.82"/>
    <col collapsed="false" customWidth="true" hidden="false" outlineLevel="0" max="11" min="11" style="1" width="11.32"/>
    <col collapsed="false" customWidth="true" hidden="false" outlineLevel="0" max="12" min="12" style="1" width="6.49"/>
    <col collapsed="false" customWidth="true" hidden="false" outlineLevel="0" max="13" min="13" style="1" width="10.82"/>
    <col collapsed="false" customWidth="false" hidden="false" outlineLevel="0" max="257" min="14" style="1" width="9.82"/>
  </cols>
  <sheetData>
    <row r="1" customFormat="false" ht="23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true" outlineLevel="0" collapsed="false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2.75" hidden="false" customHeight="true" outlineLevel="0" collapsed="false">
      <c r="A3" s="6" t="s">
        <v>84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12.75" hidden="false" customHeight="true" outlineLevel="0" collapsed="false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customFormat="false" ht="13.5" hidden="false" customHeight="false" outlineLevel="0" collapsed="false">
      <c r="A5" s="7"/>
      <c r="B5" s="7"/>
      <c r="C5" s="117" t="s">
        <v>3</v>
      </c>
      <c r="D5" s="117"/>
      <c r="E5" s="117"/>
      <c r="F5" s="117"/>
      <c r="G5" s="117"/>
      <c r="H5" s="117"/>
      <c r="I5" s="117"/>
      <c r="J5" s="117"/>
      <c r="K5" s="117"/>
    </row>
    <row r="6" customFormat="false" ht="14.1" hidden="false" customHeight="true" outlineLevel="0" collapsed="false">
      <c r="B6" s="12"/>
      <c r="C6" s="118" t="s">
        <v>4</v>
      </c>
      <c r="D6" s="118"/>
      <c r="E6" s="118"/>
      <c r="F6" s="118"/>
      <c r="G6" s="118" t="str">
        <f aca="false">'[5]IBIT - .40'!G6</f>
        <v>March 30</v>
      </c>
      <c r="H6" s="118"/>
      <c r="I6" s="118" t="s">
        <v>6</v>
      </c>
      <c r="J6" s="118"/>
      <c r="K6" s="118" t="s">
        <v>7</v>
      </c>
    </row>
    <row r="7" customFormat="false" ht="13.9" hidden="false" customHeight="true" outlineLevel="0" collapsed="false">
      <c r="B7" s="12"/>
      <c r="C7" s="16" t="s">
        <v>10</v>
      </c>
      <c r="D7" s="12"/>
      <c r="E7" s="16" t="s">
        <v>11</v>
      </c>
      <c r="F7" s="12"/>
      <c r="G7" s="16" t="s">
        <v>12</v>
      </c>
      <c r="H7" s="12"/>
      <c r="I7" s="16" t="s">
        <v>13</v>
      </c>
      <c r="J7" s="12"/>
      <c r="K7" s="16" t="s">
        <v>12</v>
      </c>
    </row>
    <row r="8" customFormat="false" ht="15.75" hidden="false" customHeight="true" outlineLevel="0" collapsed="false">
      <c r="A8" s="119" t="s">
        <v>85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customFormat="false" ht="15.75" hidden="false" customHeight="true" outlineLevel="0" collapsed="false">
      <c r="A9" s="22" t="s">
        <v>86</v>
      </c>
      <c r="B9" s="24"/>
      <c r="C9" s="120" t="n">
        <f aca="false">[5]Update!H42</f>
        <v>83.1</v>
      </c>
      <c r="D9" s="120"/>
      <c r="E9" s="120" t="n">
        <f aca="false">G9-C9</f>
        <v>0</v>
      </c>
      <c r="F9" s="120"/>
      <c r="G9" s="120" t="n">
        <f aca="false">[5]Update!H23</f>
        <v>83.1</v>
      </c>
      <c r="H9" s="120"/>
      <c r="I9" s="120" t="n">
        <f aca="false">ROUND('[5]IBIT - .40'!I15*0.63,1)</f>
        <v>22.1</v>
      </c>
      <c r="J9" s="120"/>
      <c r="K9" s="120" t="n">
        <f aca="false">I9+G9</f>
        <v>105.2</v>
      </c>
    </row>
    <row r="10" customFormat="false" ht="12" hidden="false" customHeight="true" outlineLevel="0" collapsed="false">
      <c r="A10" s="119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customFormat="false" ht="12.75" hidden="false" customHeight="true" outlineLevel="0" collapsed="false">
      <c r="A11" s="22" t="s">
        <v>87</v>
      </c>
      <c r="B11" s="24"/>
      <c r="C11" s="24" t="n">
        <f aca="false">[5]Update!J42</f>
        <v>48.4</v>
      </c>
      <c r="D11" s="24"/>
      <c r="E11" s="24" t="n">
        <f aca="false">G11-C11</f>
        <v>0.100000000000001</v>
      </c>
      <c r="F11" s="24"/>
      <c r="G11" s="24" t="n">
        <f aca="false">[5]Update!J23</f>
        <v>48.5</v>
      </c>
      <c r="H11" s="24"/>
      <c r="I11" s="24" t="n">
        <f aca="false">ROUND('[5]IBIT - .40'!I16*0.63,1)</f>
        <v>9.5</v>
      </c>
      <c r="J11" s="24"/>
      <c r="K11" s="24" t="n">
        <f aca="false">I11+G11</f>
        <v>58</v>
      </c>
      <c r="L11" s="23"/>
      <c r="M11" s="23"/>
      <c r="N11" s="23"/>
      <c r="O11" s="23"/>
    </row>
    <row r="12" customFormat="false" ht="12.75" hidden="false" customHeight="true" outlineLevel="0" collapsed="false">
      <c r="A12" s="22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3"/>
      <c r="M12" s="23"/>
      <c r="N12" s="23"/>
      <c r="O12" s="23"/>
    </row>
    <row r="13" customFormat="false" ht="12.75" hidden="false" customHeight="true" outlineLevel="0" collapsed="false">
      <c r="A13" s="22" t="s">
        <v>88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M13" s="23" t="s">
        <v>85</v>
      </c>
      <c r="N13" s="23"/>
      <c r="O13" s="23"/>
    </row>
    <row r="14" customFormat="false" ht="12.75" hidden="false" customHeight="true" outlineLevel="0" collapsed="false">
      <c r="A14" s="22" t="s">
        <v>89</v>
      </c>
      <c r="B14" s="24"/>
      <c r="C14" s="24" t="n">
        <f aca="false">[5]Update!N42</f>
        <v>6.80000000000001</v>
      </c>
      <c r="D14" s="24"/>
      <c r="E14" s="24" t="n">
        <f aca="false">G14-C14</f>
        <v>0.0999999999999979</v>
      </c>
      <c r="F14" s="24"/>
      <c r="G14" s="24" t="n">
        <f aca="false">[5]Update!N23</f>
        <v>6.90000000000001</v>
      </c>
      <c r="H14" s="24"/>
      <c r="I14" s="24" t="n">
        <v>0</v>
      </c>
      <c r="J14" s="24"/>
      <c r="K14" s="24" t="n">
        <f aca="false">I14+G14</f>
        <v>6.90000000000001</v>
      </c>
      <c r="M14" s="23"/>
      <c r="N14" s="23"/>
      <c r="O14" s="23"/>
    </row>
    <row r="15" customFormat="false" ht="12.75" hidden="false" customHeight="true" outlineLevel="0" collapsed="false">
      <c r="A15" s="22" t="s">
        <v>90</v>
      </c>
      <c r="B15" s="24"/>
      <c r="C15" s="24" t="n">
        <f aca="false">[5]Update!P42</f>
        <v>3.9</v>
      </c>
      <c r="D15" s="24"/>
      <c r="E15" s="24" t="n">
        <f aca="false">G15-C15</f>
        <v>2.6</v>
      </c>
      <c r="F15" s="24"/>
      <c r="G15" s="24" t="n">
        <f aca="false">[5]Update!P23</f>
        <v>6.5</v>
      </c>
      <c r="H15" s="24"/>
      <c r="I15" s="24" t="n">
        <v>0</v>
      </c>
      <c r="J15" s="24"/>
      <c r="K15" s="24" t="n">
        <f aca="false">I15+G15</f>
        <v>6.5</v>
      </c>
      <c r="M15" s="23"/>
      <c r="N15" s="23"/>
      <c r="O15" s="23"/>
    </row>
    <row r="16" customFormat="false" ht="12.75" hidden="false" customHeight="true" outlineLevel="0" collapsed="false">
      <c r="A16" s="22" t="s">
        <v>91</v>
      </c>
      <c r="B16" s="24"/>
      <c r="C16" s="24" t="n">
        <f aca="false">[5]Update!R42</f>
        <v>6</v>
      </c>
      <c r="D16" s="24"/>
      <c r="E16" s="24" t="n">
        <f aca="false">G16-C16</f>
        <v>9.45</v>
      </c>
      <c r="F16" s="24"/>
      <c r="G16" s="24" t="n">
        <f aca="false">[5]Update!R23</f>
        <v>15.45</v>
      </c>
      <c r="H16" s="24"/>
      <c r="I16" s="24" t="n">
        <v>0</v>
      </c>
      <c r="J16" s="24"/>
      <c r="K16" s="24" t="n">
        <f aca="false">I16+G16</f>
        <v>15.45</v>
      </c>
      <c r="M16" s="23"/>
      <c r="N16" s="23"/>
      <c r="O16" s="23"/>
    </row>
    <row r="17" customFormat="false" ht="12.75" hidden="false" customHeight="true" outlineLevel="0" collapsed="false">
      <c r="A17" s="22" t="s">
        <v>92</v>
      </c>
      <c r="B17" s="24"/>
      <c r="C17" s="24" t="n">
        <f aca="false">ROUND([5]Update!V42,1)</f>
        <v>-3.3</v>
      </c>
      <c r="D17" s="24"/>
      <c r="E17" s="24" t="n">
        <f aca="false">G17-C17</f>
        <v>0</v>
      </c>
      <c r="F17" s="24"/>
      <c r="G17" s="24" t="n">
        <f aca="false">[5]Update!V23</f>
        <v>-3.3</v>
      </c>
      <c r="H17" s="24"/>
      <c r="I17" s="24" t="n">
        <v>0</v>
      </c>
      <c r="J17" s="24"/>
      <c r="K17" s="24" t="n">
        <f aca="false">I17+G17</f>
        <v>-3.3</v>
      </c>
      <c r="M17" s="23"/>
      <c r="N17" s="23"/>
      <c r="O17" s="23"/>
    </row>
    <row r="18" customFormat="false" ht="12.75" hidden="false" customHeight="true" outlineLevel="0" collapsed="false">
      <c r="A18" s="22" t="s">
        <v>93</v>
      </c>
      <c r="B18" s="24"/>
      <c r="C18" s="24" t="n">
        <f aca="false">[5]Update!X42</f>
        <v>2.50000000000002</v>
      </c>
      <c r="D18" s="24"/>
      <c r="E18" s="24" t="n">
        <f aca="false">G18-C18</f>
        <v>0</v>
      </c>
      <c r="F18" s="24"/>
      <c r="G18" s="24" t="n">
        <f aca="false">[5]Update!X23</f>
        <v>2.50000000000002</v>
      </c>
      <c r="H18" s="24"/>
      <c r="I18" s="24" t="n">
        <v>0</v>
      </c>
      <c r="J18" s="24"/>
      <c r="K18" s="24" t="n">
        <f aca="false">I18+G18</f>
        <v>2.50000000000002</v>
      </c>
      <c r="M18" s="23"/>
      <c r="N18" s="23"/>
      <c r="O18" s="23"/>
    </row>
    <row r="19" customFormat="false" ht="12.75" hidden="false" customHeight="true" outlineLevel="0" collapsed="false">
      <c r="A19" s="22" t="s">
        <v>94</v>
      </c>
      <c r="B19" s="24"/>
      <c r="C19" s="24" t="n">
        <f aca="false">[5]Update!AB42+[5]Update!T42</f>
        <v>-2.56</v>
      </c>
      <c r="D19" s="24"/>
      <c r="E19" s="24" t="n">
        <f aca="false">G19-C19</f>
        <v>-1.89</v>
      </c>
      <c r="F19" s="24"/>
      <c r="G19" s="24" t="n">
        <f aca="false">[5]Update!AB23+[5]Update!T23</f>
        <v>-4.45</v>
      </c>
      <c r="H19" s="24"/>
      <c r="I19" s="24" t="n">
        <v>0</v>
      </c>
      <c r="J19" s="24"/>
      <c r="K19" s="24" t="n">
        <f aca="false">I19+G19</f>
        <v>-4.45</v>
      </c>
      <c r="M19" s="23"/>
      <c r="N19" s="23"/>
      <c r="O19" s="23"/>
    </row>
    <row r="20" customFormat="false" ht="12.75" hidden="false" customHeight="true" outlineLevel="0" collapsed="false">
      <c r="A20" s="121" t="s">
        <v>95</v>
      </c>
      <c r="B20" s="24"/>
      <c r="C20" s="32" t="n">
        <f aca="false">SUM(C14:C19)</f>
        <v>13.34</v>
      </c>
      <c r="D20" s="24"/>
      <c r="E20" s="32" t="n">
        <f aca="false">SUM(E14:E19)</f>
        <v>10.26</v>
      </c>
      <c r="F20" s="24"/>
      <c r="G20" s="32" t="n">
        <f aca="false">SUM(G14:G19)</f>
        <v>23.6</v>
      </c>
      <c r="H20" s="24"/>
      <c r="I20" s="32" t="n">
        <f aca="false">SUM(I14:I19)</f>
        <v>0</v>
      </c>
      <c r="J20" s="24"/>
      <c r="K20" s="32" t="n">
        <f aca="false">SUM(K14:K19)</f>
        <v>23.6</v>
      </c>
      <c r="M20" s="23"/>
      <c r="N20" s="23"/>
      <c r="O20" s="23"/>
    </row>
    <row r="21" customFormat="false" ht="12.75" hidden="false" customHeight="true" outlineLevel="0" collapsed="false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M21" s="23"/>
      <c r="N21" s="23"/>
      <c r="O21" s="23"/>
    </row>
    <row r="22" customFormat="false" ht="12.75" hidden="false" customHeight="true" outlineLevel="0" collapsed="false">
      <c r="A22" s="22" t="s">
        <v>96</v>
      </c>
      <c r="B22" s="24"/>
      <c r="C22" s="24" t="n">
        <f aca="false">[5]Update!D42</f>
        <v>80.5</v>
      </c>
      <c r="D22" s="24"/>
      <c r="E22" s="24" t="n">
        <f aca="false">G22-C22</f>
        <v>0</v>
      </c>
      <c r="F22" s="24"/>
      <c r="G22" s="24" t="n">
        <f aca="false">[5]Update!D23</f>
        <v>80.5</v>
      </c>
      <c r="H22" s="24"/>
      <c r="I22" s="24" t="n">
        <v>0</v>
      </c>
      <c r="J22" s="24"/>
      <c r="K22" s="24" t="n">
        <f aca="false">I22+G22</f>
        <v>80.5</v>
      </c>
    </row>
    <row r="23" customFormat="false" ht="12.75" hidden="false" customHeight="true" outlineLevel="0" collapsed="false">
      <c r="A23" s="23" t="s">
        <v>97</v>
      </c>
      <c r="B23" s="24"/>
      <c r="C23" s="24" t="n">
        <f aca="false">[5]Update!AV42</f>
        <v>-3.5</v>
      </c>
      <c r="D23" s="24"/>
      <c r="E23" s="24" t="n">
        <f aca="false">G23-C23</f>
        <v>1.4</v>
      </c>
      <c r="F23" s="24"/>
      <c r="G23" s="24" t="n">
        <f aca="false">[5]Update!AV23</f>
        <v>-2.1</v>
      </c>
      <c r="H23" s="24"/>
      <c r="I23" s="24" t="n">
        <v>0</v>
      </c>
      <c r="J23" s="24"/>
      <c r="K23" s="24" t="n">
        <f aca="false">I23+G23</f>
        <v>-2.1</v>
      </c>
    </row>
    <row r="24" customFormat="false" ht="12.75" hidden="false" customHeight="true" outlineLevel="0" collapsed="false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customFormat="false" ht="12.75" hidden="false" customHeight="true" outlineLevel="0" collapsed="false">
      <c r="A25" s="22" t="s">
        <v>98</v>
      </c>
      <c r="B25" s="24"/>
      <c r="C25" s="24" t="n">
        <f aca="false">[5]Update!F42</f>
        <v>61.9</v>
      </c>
      <c r="D25" s="24"/>
      <c r="E25" s="24" t="n">
        <f aca="false">G25-C25</f>
        <v>-7.886</v>
      </c>
      <c r="F25" s="24"/>
      <c r="G25" s="24" t="n">
        <f aca="false">[5]Update!F23</f>
        <v>54.014</v>
      </c>
      <c r="H25" s="24"/>
      <c r="I25" s="24" t="n">
        <f aca="false">'[5]IBIT - .40'!I11*0.5</f>
        <v>2.5</v>
      </c>
      <c r="J25" s="24"/>
      <c r="K25" s="24" t="n">
        <f aca="false">I25+G25</f>
        <v>56.514</v>
      </c>
      <c r="L25" s="29"/>
      <c r="M25" s="29"/>
      <c r="N25" s="29" t="n">
        <f aca="false">45*0.13</f>
        <v>5.85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</row>
    <row r="26" customFormat="false" ht="12.75" hidden="false" customHeight="true" outlineLevel="0" collapsed="false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</row>
    <row r="27" customFormat="false" ht="12.75" hidden="false" customHeight="true" outlineLevel="0" collapsed="false">
      <c r="A27" s="22" t="s">
        <v>37</v>
      </c>
      <c r="B27" s="24"/>
      <c r="C27" s="24" t="n">
        <f aca="false">[5]Update!AJ42</f>
        <v>2.89999999999997</v>
      </c>
      <c r="D27" s="24"/>
      <c r="E27" s="24" t="n">
        <f aca="false">G27-C27</f>
        <v>-0.249999999999971</v>
      </c>
      <c r="F27" s="24"/>
      <c r="G27" s="24" t="n">
        <f aca="false">[5]Update!AJ23</f>
        <v>2.65</v>
      </c>
      <c r="H27" s="24"/>
      <c r="I27" s="24" t="n">
        <v>0</v>
      </c>
      <c r="J27" s="24"/>
      <c r="K27" s="24" t="n">
        <f aca="false">I27+G27</f>
        <v>2.65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2.75" hidden="false" customHeight="true" outlineLevel="0" collapsed="false">
      <c r="A28" s="23" t="s">
        <v>99</v>
      </c>
      <c r="B28" s="24"/>
      <c r="C28" s="24" t="n">
        <f aca="false">[5]Update!AL42</f>
        <v>-0.0452899999999982</v>
      </c>
      <c r="D28" s="24"/>
      <c r="E28" s="24" t="n">
        <f aca="false">G28-C28</f>
        <v>0</v>
      </c>
      <c r="F28" s="24"/>
      <c r="G28" s="24" t="n">
        <f aca="false">[5]Update!AL23</f>
        <v>-0.0452899999999982</v>
      </c>
      <c r="H28" s="24"/>
      <c r="I28" s="24" t="n">
        <v>0</v>
      </c>
      <c r="J28" s="24"/>
      <c r="K28" s="24" t="n">
        <f aca="false">I28+G28</f>
        <v>-0.0452899999999982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</row>
    <row r="29" customFormat="false" ht="12.75" hidden="false" customHeight="true" outlineLevel="0" collapsed="false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</row>
    <row r="30" customFormat="false" ht="12.75" hidden="false" customHeight="true" outlineLevel="0" collapsed="false">
      <c r="A30" s="22" t="s">
        <v>41</v>
      </c>
      <c r="B30" s="24"/>
      <c r="C30" s="24" t="n">
        <f aca="false">[5]Update!AN42</f>
        <v>-11.6542579232341</v>
      </c>
      <c r="D30" s="24"/>
      <c r="E30" s="24" t="n">
        <f aca="false">G30-C30</f>
        <v>2.95425792323408</v>
      </c>
      <c r="F30" s="24"/>
      <c r="G30" s="24" t="n">
        <f aca="false">[5]Update!AN23</f>
        <v>-8.7</v>
      </c>
      <c r="H30" s="24"/>
      <c r="I30" s="24" t="n">
        <f aca="false">'[5]IBIT - .40'!$I$38*0.6</f>
        <v>3.6</v>
      </c>
      <c r="J30" s="24"/>
      <c r="K30" s="24" t="n">
        <f aca="false">I30+G30</f>
        <v>-5.1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</row>
    <row r="31" customFormat="false" ht="12.75" hidden="false" customHeight="true" outlineLevel="0" collapsed="false">
      <c r="A31" s="22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customFormat="false" ht="12.75" hidden="false" customHeight="true" outlineLevel="0" collapsed="false">
      <c r="A32" s="22" t="s">
        <v>100</v>
      </c>
      <c r="B32" s="24"/>
      <c r="C32" s="24" t="n">
        <f aca="false">[5]Update!AF42</f>
        <v>5</v>
      </c>
      <c r="D32" s="24"/>
      <c r="E32" s="24" t="n">
        <f aca="false">G32-C32</f>
        <v>0.499999999999996</v>
      </c>
      <c r="F32" s="24"/>
      <c r="G32" s="24" t="n">
        <f aca="false">[5]Update!AF23</f>
        <v>5.5</v>
      </c>
      <c r="H32" s="24"/>
      <c r="I32" s="24" t="n">
        <v>0</v>
      </c>
      <c r="J32" s="24"/>
      <c r="K32" s="24" t="n">
        <f aca="false">I32+G32</f>
        <v>5.5</v>
      </c>
    </row>
    <row r="33" customFormat="false" ht="12.75" hidden="false" customHeight="true" outlineLevel="0" collapsed="false">
      <c r="A33" s="121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customFormat="false" ht="12.75" hidden="false" customHeight="true" outlineLevel="0" collapsed="false">
      <c r="A34" s="122" t="s">
        <v>101</v>
      </c>
      <c r="B34" s="24"/>
      <c r="C34" s="24" t="n">
        <f aca="false">[5]Update!AP42</f>
        <v>-4.8</v>
      </c>
      <c r="D34" s="24"/>
      <c r="E34" s="24" t="n">
        <f aca="false">G34-C34</f>
        <v>-6.2</v>
      </c>
      <c r="F34" s="24"/>
      <c r="G34" s="24" t="n">
        <f aca="false">[5]Update!AP23</f>
        <v>-11</v>
      </c>
      <c r="H34" s="24"/>
      <c r="I34" s="24" t="n">
        <f aca="false">'[5]IBIT - .40'!I46</f>
        <v>0</v>
      </c>
      <c r="J34" s="24"/>
      <c r="K34" s="24" t="n">
        <f aca="false">I34+G34</f>
        <v>-11</v>
      </c>
    </row>
    <row r="35" customFormat="false" ht="12.75" hidden="false" customHeight="true" outlineLevel="0" collapsed="false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customFormat="false" ht="12.75" hidden="false" customHeight="true" outlineLevel="0" collapsed="false">
      <c r="A36" s="22" t="s">
        <v>102</v>
      </c>
      <c r="B36" s="24"/>
      <c r="C36" s="24" t="n">
        <f aca="false">ROUND([5]Update!AR42,1)</f>
        <v>5.3</v>
      </c>
      <c r="D36" s="24"/>
      <c r="E36" s="24" t="n">
        <f aca="false">G36-C36</f>
        <v>0</v>
      </c>
      <c r="F36" s="24"/>
      <c r="G36" s="24" t="n">
        <f aca="false">[5]Update!AR23</f>
        <v>5.3</v>
      </c>
      <c r="H36" s="24"/>
      <c r="I36" s="24" t="n">
        <v>1.7</v>
      </c>
      <c r="J36" s="24"/>
      <c r="K36" s="24" t="n">
        <f aca="false">I36+G36</f>
        <v>7</v>
      </c>
      <c r="L36" s="23"/>
    </row>
    <row r="37" customFormat="false" ht="12.75" hidden="false" customHeight="true" outlineLevel="0" collapsed="false">
      <c r="A37" s="23" t="s">
        <v>103</v>
      </c>
      <c r="B37" s="24"/>
      <c r="C37" s="24" t="n">
        <f aca="false">[5]Update!AT42</f>
        <v>-1.5169</v>
      </c>
      <c r="D37" s="24"/>
      <c r="E37" s="24" t="n">
        <f aca="false">G37-C37</f>
        <v>0.416900000000005</v>
      </c>
      <c r="F37" s="24"/>
      <c r="G37" s="24" t="n">
        <f aca="false">[5]Update!AT23</f>
        <v>-1.1</v>
      </c>
      <c r="H37" s="24"/>
      <c r="I37" s="24" t="n">
        <f aca="false">'[5]IBIT - .40'!I48</f>
        <v>1.8</v>
      </c>
      <c r="J37" s="24"/>
      <c r="K37" s="24" t="n">
        <f aca="false">I37+G37</f>
        <v>0.7</v>
      </c>
    </row>
    <row r="38" customFormat="false" ht="12.75" hidden="false" customHeight="true" outlineLevel="0" collapsed="false">
      <c r="A38" s="22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3"/>
    </row>
    <row r="39" customFormat="false" ht="12.75" hidden="false" customHeight="true" outlineLevel="0" collapsed="false">
      <c r="A39" s="22" t="s">
        <v>104</v>
      </c>
      <c r="B39" s="24"/>
      <c r="C39" s="24" t="n">
        <f aca="false">[5]Update!AD42</f>
        <v>11.977</v>
      </c>
      <c r="D39" s="24"/>
      <c r="E39" s="24" t="n">
        <f aca="false">G39-C39</f>
        <v>33.323</v>
      </c>
      <c r="F39" s="24"/>
      <c r="G39" s="24" t="n">
        <f aca="false">[5]Update!AD23</f>
        <v>45.3</v>
      </c>
      <c r="H39" s="24"/>
      <c r="I39" s="24" t="n">
        <f aca="false">ROUND('[5]IBIT - .40'!I26*0.63,1)</f>
        <v>6.3</v>
      </c>
      <c r="J39" s="24"/>
      <c r="K39" s="24" t="n">
        <f aca="false">I39+G39</f>
        <v>51.6</v>
      </c>
      <c r="L39" s="23"/>
    </row>
    <row r="40" customFormat="false" ht="12.75" hidden="false" customHeight="true" outlineLevel="0" collapsed="false">
      <c r="A40" s="22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customFormat="false" ht="12.75" hidden="false" customHeight="true" outlineLevel="0" collapsed="false">
      <c r="A41" s="22" t="s">
        <v>105</v>
      </c>
      <c r="B41" s="24"/>
      <c r="C41" s="24" t="n">
        <f aca="false">[5]Update!AX42</f>
        <v>-0.8860228</v>
      </c>
      <c r="D41" s="24"/>
      <c r="E41" s="24" t="n">
        <f aca="false">G41-C41</f>
        <v>0</v>
      </c>
      <c r="F41" s="24"/>
      <c r="G41" s="24" t="n">
        <f aca="false">[5]Update!AX23</f>
        <v>-0.8860228</v>
      </c>
      <c r="H41" s="24"/>
      <c r="I41" s="24" t="n">
        <v>0</v>
      </c>
      <c r="J41" s="24"/>
      <c r="K41" s="24" t="n">
        <f aca="false">I41+G41</f>
        <v>-0.8860228</v>
      </c>
    </row>
    <row r="42" customFormat="false" ht="12.75" hidden="false" customHeight="true" outlineLevel="0" collapsed="false">
      <c r="A42" s="22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customFormat="false" ht="12.75" hidden="false" customHeight="true" outlineLevel="0" collapsed="false">
      <c r="A43" s="123" t="s">
        <v>106</v>
      </c>
      <c r="B43" s="24"/>
      <c r="C43" s="70" t="n">
        <f aca="false">[5]Update!BF42+[5]Update!BB42</f>
        <v>49.2099196982317</v>
      </c>
      <c r="D43" s="70"/>
      <c r="E43" s="24" t="n">
        <f aca="false">G43-C43</f>
        <v>-8.87891969823166</v>
      </c>
      <c r="F43" s="70"/>
      <c r="G43" s="70" t="n">
        <f aca="false">[5]Update!BB23+[5]Update!BF23+[5]Update!BH23</f>
        <v>40.331</v>
      </c>
      <c r="H43" s="70"/>
      <c r="I43" s="24" t="n">
        <f aca="false">('[5]IBIT - .40'!I51*0.63)+18-2.1</f>
        <v>27.24</v>
      </c>
      <c r="J43" s="70"/>
      <c r="K43" s="24" t="n">
        <f aca="false">I43+G43</f>
        <v>67.571</v>
      </c>
    </row>
    <row r="44" customFormat="false" ht="12.75" hidden="true" customHeight="true" outlineLevel="0" collapsed="false">
      <c r="A44" s="124" t="s">
        <v>107</v>
      </c>
      <c r="B44" s="24"/>
      <c r="C44" s="70" t="n">
        <v>0</v>
      </c>
      <c r="D44" s="70"/>
      <c r="E44" s="24" t="n">
        <f aca="false">G44-C44</f>
        <v>0</v>
      </c>
      <c r="F44" s="70"/>
      <c r="G44" s="70" t="n">
        <f aca="false">[5]Update!BB24+[5]Update!BF24+[5]Update!BH24</f>
        <v>0</v>
      </c>
      <c r="H44" s="70"/>
      <c r="I44" s="24" t="n">
        <f aca="false">'[5]IBIT - .40'!I53*0.63</f>
        <v>0</v>
      </c>
      <c r="J44" s="70"/>
      <c r="K44" s="24" t="n">
        <f aca="false">I44+G44</f>
        <v>0</v>
      </c>
    </row>
    <row r="45" customFormat="false" ht="12.75" hidden="false" customHeight="true" outlineLevel="0" collapsed="false">
      <c r="A45" s="23" t="s">
        <v>108</v>
      </c>
      <c r="B45" s="24"/>
      <c r="C45" s="24" t="n">
        <f aca="false">[5]Update!AH42</f>
        <v>9.45</v>
      </c>
      <c r="D45" s="24"/>
      <c r="E45" s="24" t="n">
        <f aca="false">G45-C45</f>
        <v>-4.032</v>
      </c>
      <c r="F45" s="24"/>
      <c r="G45" s="24" t="n">
        <f aca="false">[5]Update!AH23</f>
        <v>5.418</v>
      </c>
      <c r="H45" s="24"/>
      <c r="I45" s="24" t="n">
        <v>0</v>
      </c>
      <c r="J45" s="24"/>
      <c r="K45" s="24" t="n">
        <f aca="false">I45+G45</f>
        <v>5.418</v>
      </c>
    </row>
    <row r="46" customFormat="false" ht="12.75" hidden="false" customHeight="true" outlineLevel="0" collapsed="false">
      <c r="A46" s="23" t="s">
        <v>109</v>
      </c>
      <c r="B46" s="24"/>
      <c r="C46" s="24" t="n">
        <f aca="false">[5]Update!AZ42</f>
        <v>-101.5</v>
      </c>
      <c r="D46" s="24"/>
      <c r="E46" s="24" t="n">
        <f aca="false">G46-C46</f>
        <v>-4.402</v>
      </c>
      <c r="F46" s="24"/>
      <c r="G46" s="24" t="n">
        <f aca="false">[5]Update!AZ23+[5]Update!L23</f>
        <v>-105.902</v>
      </c>
      <c r="H46" s="24"/>
      <c r="I46" s="24" t="n">
        <f aca="false">-'[5]IBIT - .40'!$I$62*0.63</f>
        <v>-1.26</v>
      </c>
      <c r="J46" s="24"/>
      <c r="K46" s="24" t="n">
        <f aca="false">I46+G46</f>
        <v>-107.162</v>
      </c>
      <c r="L46" s="11"/>
      <c r="M46" s="11"/>
    </row>
    <row r="47" customFormat="false" ht="12.75" hidden="false" customHeight="true" outlineLevel="0" collapsed="false">
      <c r="A47" s="23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customFormat="false" ht="12.75" hidden="false" customHeight="false" outlineLevel="0" collapsed="false">
      <c r="A48" s="45" t="s">
        <v>110</v>
      </c>
      <c r="B48" s="126"/>
      <c r="C48" s="127" t="n">
        <f aca="false">ROUND([5]Update!BD42,1)</f>
        <v>60.2</v>
      </c>
      <c r="D48" s="127"/>
      <c r="E48" s="127" t="n">
        <f aca="false">G48-C48</f>
        <v>-12.8</v>
      </c>
      <c r="F48" s="127"/>
      <c r="G48" s="127" t="n">
        <f aca="false">[5]Update!BD23</f>
        <v>47.4</v>
      </c>
      <c r="H48" s="127"/>
      <c r="I48" s="127" t="n">
        <f aca="false">K48-G48</f>
        <v>-47.4</v>
      </c>
      <c r="J48" s="127"/>
      <c r="K48" s="127" t="n">
        <f aca="false">'[5]IBIT - .40'!K58*0.63</f>
        <v>0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customFormat="false" ht="6" hidden="false" customHeight="true" outlineLevel="0" collapsed="false">
      <c r="A49" s="23"/>
      <c r="B49" s="125"/>
      <c r="C49" s="128"/>
      <c r="D49" s="125"/>
      <c r="E49" s="128"/>
      <c r="F49" s="125"/>
      <c r="G49" s="128"/>
      <c r="H49" s="125"/>
      <c r="I49" s="128"/>
      <c r="J49" s="125"/>
      <c r="K49" s="128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12.75" hidden="false" customHeight="false" outlineLevel="0" collapsed="false">
      <c r="A50" s="22" t="s">
        <v>111</v>
      </c>
      <c r="B50" s="125"/>
      <c r="C50" s="129" t="n">
        <f aca="false">SUM(C9:C49)-C20</f>
        <v>307.374448974998</v>
      </c>
      <c r="D50" s="129"/>
      <c r="E50" s="129" t="n">
        <f aca="false">SUM(E9:E49)-E20</f>
        <v>4.50523822500244</v>
      </c>
      <c r="F50" s="129"/>
      <c r="G50" s="129" t="n">
        <f aca="false">SUM(G9:G49)-G20</f>
        <v>311.8796872</v>
      </c>
      <c r="H50" s="129"/>
      <c r="I50" s="129" t="n">
        <f aca="false">SUM(I9:I49)-I20</f>
        <v>26.08</v>
      </c>
      <c r="J50" s="129"/>
      <c r="K50" s="129" t="n">
        <f aca="false">SUM(K9:K49)-K20</f>
        <v>337.9596872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8.1" hidden="false" customHeight="true" outlineLevel="0" collapsed="false">
      <c r="A51" s="22"/>
      <c r="B51" s="125"/>
      <c r="C51" s="130"/>
      <c r="D51" s="130"/>
      <c r="E51" s="130"/>
      <c r="F51" s="130"/>
      <c r="G51" s="130"/>
      <c r="H51" s="130"/>
      <c r="I51" s="130"/>
      <c r="J51" s="130"/>
      <c r="K51" s="130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</row>
    <row r="52" customFormat="false" ht="12.75" hidden="false" customHeight="false" outlineLevel="0" collapsed="false">
      <c r="A52" s="23" t="s">
        <v>112</v>
      </c>
      <c r="B52" s="125"/>
      <c r="C52" s="131" t="n">
        <v>15</v>
      </c>
      <c r="D52" s="131"/>
      <c r="E52" s="24" t="n">
        <f aca="false">G52-C52</f>
        <v>-15</v>
      </c>
      <c r="F52" s="131"/>
      <c r="G52" s="131" t="n">
        <v>0</v>
      </c>
      <c r="H52" s="131"/>
      <c r="I52" s="24" t="n">
        <f aca="false">K52-G52</f>
        <v>0</v>
      </c>
      <c r="J52" s="131"/>
      <c r="K52" s="131" t="n">
        <v>0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</row>
    <row r="53" customFormat="false" ht="8.1" hidden="true" customHeight="true" outlineLevel="0" collapsed="false">
      <c r="A53" s="22"/>
      <c r="B53" s="125"/>
      <c r="C53" s="132"/>
      <c r="D53" s="130"/>
      <c r="E53" s="132"/>
      <c r="F53" s="130"/>
      <c r="G53" s="132"/>
      <c r="H53" s="130"/>
      <c r="I53" s="132"/>
      <c r="J53" s="130"/>
      <c r="K53" s="132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</row>
    <row r="54" customFormat="false" ht="12.75" hidden="true" customHeight="false" outlineLevel="0" collapsed="false">
      <c r="A54" s="7" t="s">
        <v>113</v>
      </c>
      <c r="B54" s="125"/>
      <c r="C54" s="133" t="n">
        <f aca="false">C50-C52</f>
        <v>292.374448974998</v>
      </c>
      <c r="D54" s="133"/>
      <c r="E54" s="133" t="n">
        <f aca="false">E50-E52</f>
        <v>19.5052382250024</v>
      </c>
      <c r="F54" s="133"/>
      <c r="G54" s="133" t="n">
        <f aca="false">G50-G52</f>
        <v>311.8796872</v>
      </c>
      <c r="H54" s="133"/>
      <c r="I54" s="133" t="n">
        <f aca="false">I50-I52</f>
        <v>26.08</v>
      </c>
      <c r="J54" s="133"/>
      <c r="K54" s="133" t="n">
        <f aca="false">K50-K52</f>
        <v>337.9596872</v>
      </c>
      <c r="L54" s="2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</row>
    <row r="55" customFormat="false" ht="8.1" hidden="true" customHeight="true" outlineLevel="0" collapsed="false">
      <c r="A55" s="44"/>
      <c r="B55" s="125"/>
      <c r="C55" s="130"/>
      <c r="D55" s="130"/>
      <c r="E55" s="130"/>
      <c r="F55" s="130"/>
      <c r="G55" s="130"/>
      <c r="H55" s="130"/>
      <c r="I55" s="130"/>
      <c r="J55" s="130"/>
      <c r="K55" s="130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</row>
    <row r="56" customFormat="false" ht="12.75" hidden="true" customHeight="false" outlineLevel="0" collapsed="false">
      <c r="A56" s="22" t="s">
        <v>114</v>
      </c>
      <c r="B56" s="125"/>
      <c r="C56" s="134" t="n">
        <v>0</v>
      </c>
      <c r="D56" s="134"/>
      <c r="E56" s="134" t="n">
        <v>0</v>
      </c>
      <c r="F56" s="134"/>
      <c r="G56" s="134" t="n">
        <v>0</v>
      </c>
      <c r="H56" s="134"/>
      <c r="I56" s="134" t="n">
        <v>0</v>
      </c>
      <c r="J56" s="134"/>
      <c r="K56" s="134" t="n">
        <v>0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customFormat="false" ht="8.1" hidden="false" customHeight="true" outlineLevel="0" collapsed="false">
      <c r="A57" s="22"/>
      <c r="B57" s="125"/>
      <c r="C57" s="132"/>
      <c r="D57" s="130"/>
      <c r="E57" s="132"/>
      <c r="F57" s="130"/>
      <c r="G57" s="132"/>
      <c r="H57" s="130"/>
      <c r="I57" s="132"/>
      <c r="J57" s="130"/>
      <c r="K57" s="13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customFormat="false" ht="13.5" hidden="false" customHeight="false" outlineLevel="0" collapsed="false">
      <c r="A58" s="7" t="s">
        <v>66</v>
      </c>
      <c r="B58" s="125"/>
      <c r="C58" s="135" t="n">
        <f aca="false">C54+C56</f>
        <v>292.374448974998</v>
      </c>
      <c r="D58" s="130"/>
      <c r="E58" s="135" t="n">
        <f aca="false">E54+E56</f>
        <v>19.5052382250024</v>
      </c>
      <c r="F58" s="130"/>
      <c r="G58" s="135" t="n">
        <f aca="false">G54+G56</f>
        <v>311.8796872</v>
      </c>
      <c r="H58" s="130"/>
      <c r="I58" s="135" t="n">
        <f aca="false">I54+I56</f>
        <v>26.08</v>
      </c>
      <c r="J58" s="130"/>
      <c r="K58" s="135" t="n">
        <f aca="false">K54+K56</f>
        <v>337.9596872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</row>
    <row r="59" customFormat="false" ht="8.1" hidden="false" customHeight="true" outlineLevel="0" collapsed="false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</row>
    <row r="60" customFormat="false" ht="12.75" hidden="false" customHeight="false" outlineLevel="0" collapsed="false">
      <c r="A60" s="22" t="s">
        <v>69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1" customFormat="false" ht="12.75" hidden="false" customHeight="false" outlineLevel="0" collapsed="false">
      <c r="A61" s="23" t="s">
        <v>115</v>
      </c>
      <c r="B61" s="136"/>
      <c r="C61" s="137" t="n">
        <f aca="false">ROUND(C58/C65,2)</f>
        <v>0.37</v>
      </c>
      <c r="D61" s="137"/>
      <c r="E61" s="137" t="n">
        <f aca="false">G61-C61</f>
        <v>0.03</v>
      </c>
      <c r="F61" s="137"/>
      <c r="G61" s="137" t="n">
        <f aca="false">ROUND(G54/G65,1)</f>
        <v>0.4</v>
      </c>
      <c r="H61" s="137"/>
      <c r="I61" s="137" t="n">
        <f aca="false">K61-G61</f>
        <v>0</v>
      </c>
      <c r="J61" s="137"/>
      <c r="K61" s="137" t="n">
        <f aca="false">ROUND(K54/K65,2)</f>
        <v>0.4</v>
      </c>
      <c r="L61" s="23"/>
      <c r="M61" s="138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</row>
    <row r="62" customFormat="false" ht="12.75" hidden="false" customHeight="false" outlineLevel="0" collapsed="false">
      <c r="A62" s="23" t="s">
        <v>116</v>
      </c>
      <c r="B62" s="136"/>
      <c r="C62" s="139" t="n">
        <v>0</v>
      </c>
      <c r="D62" s="140"/>
      <c r="E62" s="139" t="n">
        <v>0</v>
      </c>
      <c r="F62" s="140"/>
      <c r="G62" s="139" t="n">
        <v>0</v>
      </c>
      <c r="H62" s="140"/>
      <c r="I62" s="139" t="n">
        <v>0</v>
      </c>
      <c r="J62" s="140"/>
      <c r="K62" s="139" t="n">
        <v>0</v>
      </c>
      <c r="L62" s="23"/>
      <c r="M62" s="138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</row>
    <row r="63" customFormat="false" ht="13.5" hidden="false" customHeight="false" outlineLevel="0" collapsed="false">
      <c r="A63" s="22"/>
      <c r="B63" s="136"/>
      <c r="C63" s="141" t="n">
        <f aca="false">SUM(C61:C62)</f>
        <v>0.37</v>
      </c>
      <c r="D63" s="142"/>
      <c r="E63" s="141" t="n">
        <f aca="false">SUM(E61:E62)</f>
        <v>0.03</v>
      </c>
      <c r="F63" s="142"/>
      <c r="G63" s="141" t="n">
        <f aca="false">SUM(G61:G62)</f>
        <v>0.4</v>
      </c>
      <c r="H63" s="142"/>
      <c r="I63" s="141" t="n">
        <f aca="false">SUM(I61:I62)</f>
        <v>0</v>
      </c>
      <c r="J63" s="142"/>
      <c r="K63" s="141" t="n">
        <f aca="false">SUM(K61:K62)</f>
        <v>0.4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13.5" hidden="false" customHeight="false" outlineLevel="0" collapsed="false">
      <c r="A64" s="22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5" customFormat="false" ht="12" hidden="false" customHeight="false" outlineLevel="0" collapsed="false">
      <c r="A65" s="2" t="s">
        <v>73</v>
      </c>
      <c r="B65" s="93"/>
      <c r="C65" s="93" t="n">
        <f aca="false">'[6]IBIT 1st qtr'!C86</f>
        <v>788.2</v>
      </c>
      <c r="D65" s="93"/>
      <c r="E65" s="93"/>
      <c r="F65" s="93"/>
      <c r="G65" s="93" t="n">
        <f aca="false">'[5]IBIT - .40'!G83</f>
        <v>853.687</v>
      </c>
      <c r="H65" s="93"/>
      <c r="I65" s="93"/>
      <c r="J65" s="93"/>
      <c r="K65" s="93" t="n">
        <f aca="false">G65</f>
        <v>853.687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" hidden="false" customHeight="false" outlineLevel="0" collapsed="false">
      <c r="A66" s="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8.1" hidden="false" customHeight="true" outlineLevel="0" collapsed="false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1.25" hidden="false" customHeight="false" outlineLevel="0" collapsed="false">
      <c r="A68" s="102" t="str">
        <f aca="true">CELL("filename",A1)</f>
        <v>'file:///mnt/12tb/@roms/datasets/enron/EDRM Enron Email Data Set v2 XML/filtered-attachments/xls/Ibit.xls'#$NI - .40 &amp; 18%</v>
      </c>
    </row>
    <row r="69" customFormat="false" ht="11.25" hidden="false" customHeight="false" outlineLevel="0" collapsed="false">
      <c r="A69" s="143" t="n">
        <f aca="true">NOW()</f>
        <v>45926.9843588304</v>
      </c>
      <c r="C69" s="144"/>
      <c r="D69" s="144"/>
      <c r="E69" s="144"/>
      <c r="F69" s="144"/>
      <c r="G69" s="144"/>
      <c r="H69" s="144"/>
      <c r="I69" s="144"/>
      <c r="J69" s="144"/>
      <c r="K69" s="144"/>
    </row>
    <row r="72" customFormat="false" ht="11.25" hidden="false" customHeight="false" outlineLevel="0" collapsed="false">
      <c r="C72" s="1" t="n">
        <f aca="false">C58-'[5]IBIT 1st qtr'!C75</f>
        <v>-0.0191836356465274</v>
      </c>
      <c r="G72" s="1" t="n">
        <f aca="false">G58-'[5]IBIT - .40'!G76</f>
        <v>0</v>
      </c>
      <c r="K72" s="1" t="n">
        <f aca="false">K58-'[5]IBIT - .40'!K76</f>
        <v>-0.0319108000000483</v>
      </c>
    </row>
  </sheetData>
  <mergeCells count="4">
    <mergeCell ref="A1:L1"/>
    <mergeCell ref="A2:L2"/>
    <mergeCell ref="A3:L3"/>
    <mergeCell ref="C5:K5"/>
  </mergeCells>
  <printOptions headings="false" gridLines="false" gridLinesSet="true" horizontalCentered="true" verticalCentered="false"/>
  <pageMargins left="0" right="0" top="0.5" bottom="0.2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2000-03-31T20:45:51Z</dcterms:created>
  <dc:creator>twest</dc:creator>
  <dc:description/>
  <dc:language>en-US</dc:language>
  <cp:lastModifiedBy>twest</cp:lastModifiedBy>
  <cp:revision>0</cp:revision>
  <dc:subject/>
  <dc:title/>
</cp:coreProperties>
</file>