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page" sheetId="1" state="visible" r:id="rId3"/>
    <sheet name="BUDGETDATA" sheetId="2" state="visible" r:id="rId4"/>
  </sheets>
  <definedNames>
    <definedName function="false" hidden="false" localSheetId="1" name="_xlnm.Print_Area" vbProcedure="false">BUDGETDATA!$B$1:$K$244</definedName>
    <definedName function="false" hidden="false" localSheetId="1" name="_xlnm.Print_Titles" vbProcedure="false">BUDGETDATA!$1:$1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<sst xmlns="http://schemas.openxmlformats.org/spreadsheetml/2006/main" count="433" uniqueCount="249">
  <si>
    <t xml:space="preserve">Loaded dollars</t>
  </si>
  <si>
    <t xml:space="preserve"> 2000 ACTUALS</t>
  </si>
  <si>
    <t xml:space="preserve"> 2001 BUDGET</t>
  </si>
  <si>
    <t xml:space="preserve">2002 BUDGET</t>
  </si>
  <si>
    <t xml:space="preserve">2003 Budget</t>
  </si>
  <si>
    <t xml:space="preserve">Total </t>
  </si>
  <si>
    <r>
      <rPr>
        <b val="true"/>
        <sz val="10"/>
        <rFont val="Arial"/>
        <family val="2"/>
      </rPr>
      <t xml:space="preserve">UE 115 Rate Case Approved Totals </t>
    </r>
    <r>
      <rPr>
        <b val="true"/>
        <vertAlign val="superscript"/>
        <sz val="10"/>
        <rFont val="Arial"/>
        <family val="2"/>
      </rPr>
      <t xml:space="preserve">(1)</t>
    </r>
  </si>
  <si>
    <t xml:space="preserve">Total vs Rate Case Variance</t>
  </si>
  <si>
    <t xml:space="preserve">Miscellaneous IT</t>
  </si>
  <si>
    <t xml:space="preserve">Customer Information System (CIS)</t>
  </si>
  <si>
    <t xml:space="preserve">Network Meter Reading (NMR)</t>
  </si>
  <si>
    <t xml:space="preserve">Enterprise Resource Planning (ERP)</t>
  </si>
  <si>
    <t xml:space="preserve">Grand Total</t>
  </si>
  <si>
    <t xml:space="preserve">NMR Meter Data Appl.- SB1149 Deferral</t>
  </si>
  <si>
    <t xml:space="preserve">(2)</t>
  </si>
  <si>
    <r>
      <rPr>
        <b val="true"/>
        <vertAlign val="superscript"/>
        <sz val="10"/>
        <rFont val="Arial"/>
        <family val="2"/>
      </rPr>
      <t xml:space="preserve">(1)</t>
    </r>
    <r>
      <rPr>
        <b val="true"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The OPUC approved full recovery up to $96.8MM.  Costs are subject to a balancing account. If actual expenditures are less</t>
    </r>
  </si>
  <si>
    <t xml:space="preserve">than the authorized amount, the delta is refunded to customers.  The $96.8MM reflects projects budgeted for 2000-2002, but projects</t>
  </si>
  <si>
    <t xml:space="preserve">can carry-over into 2003 and still receive full OPUC recovery.</t>
  </si>
  <si>
    <r>
      <rPr>
        <b val="true"/>
        <vertAlign val="superscript"/>
        <sz val="10"/>
        <rFont val="Arial"/>
        <family val="2"/>
      </rPr>
      <t xml:space="preserve">(2)</t>
    </r>
    <r>
      <rPr>
        <b val="true"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These costs are subject to recovery in the SB1149 deferral.  OPUC docket UM-954, Order 01-722</t>
    </r>
  </si>
  <si>
    <t xml:space="preserve">CLASS</t>
  </si>
  <si>
    <t xml:space="preserve">JOB #'s</t>
  </si>
  <si>
    <t xml:space="preserve">FOM 07/03/01 2000 BUDGET</t>
  </si>
  <si>
    <t xml:space="preserve">Capplant 1/12/01 2000 ACTUALS</t>
  </si>
  <si>
    <t xml:space="preserve">FOM 07/03/01 2001 BUDGET</t>
  </si>
  <si>
    <t xml:space="preserve">2001 ACTUALS</t>
  </si>
  <si>
    <t xml:space="preserve">FOM9/13/01 2002 BUDGET</t>
  </si>
  <si>
    <t xml:space="preserve">Rank</t>
  </si>
  <si>
    <t xml:space="preserve">Project Profile 2003 Budget</t>
  </si>
  <si>
    <r>
      <rPr>
        <b val="true"/>
        <sz val="10"/>
        <rFont val="Arial"/>
        <family val="2"/>
      </rPr>
      <t xml:space="preserve">UE 115 Rate Case Approved for 2000-2002 </t>
    </r>
    <r>
      <rPr>
        <b val="true"/>
        <vertAlign val="superscript"/>
        <sz val="10"/>
        <rFont val="Arial"/>
        <family val="2"/>
      </rPr>
      <t xml:space="preserve">(1)</t>
    </r>
  </si>
  <si>
    <t xml:space="preserve">INTANG</t>
  </si>
  <si>
    <t xml:space="preserve">GRID</t>
  </si>
  <si>
    <t xml:space="preserve">HDWR</t>
  </si>
  <si>
    <t xml:space="preserve">CORP COMPUTER ACQ</t>
  </si>
  <si>
    <t xml:space="preserve">OTHER</t>
  </si>
  <si>
    <t xml:space="preserve">AVID MEDIA COMPOSER</t>
  </si>
  <si>
    <t xml:space="preserve">VARIOUS SUBS - REPLACE SCADA RTU's</t>
  </si>
  <si>
    <t xml:space="preserve">WEB INFRASTRUCTURE </t>
  </si>
  <si>
    <t xml:space="preserve">ELECTRONIC METER READ REPLACMENT</t>
  </si>
  <si>
    <t xml:space="preserve">COMMUNICATION NETWORK MANAGMENT &amp; ALARM SYSTEM</t>
  </si>
  <si>
    <t xml:space="preserve">EMS MODIFICATIONS-SCC</t>
  </si>
  <si>
    <t xml:space="preserve">P17987 - REPLACE COMMUN BATTERY AT BALD PEAK</t>
  </si>
  <si>
    <t xml:space="preserve">STREETLIGHT AUDIT INVENTORY</t>
  </si>
  <si>
    <t xml:space="preserve">PGE MOBILE RADIO REPEATER SYSTEM FOR FOUR REGIONS</t>
  </si>
  <si>
    <t xml:space="preserve">LAN SERVER  VINTAGE</t>
  </si>
  <si>
    <t xml:space="preserve">SHERIDAN ACCESS  CONTROL</t>
  </si>
  <si>
    <t xml:space="preserve">NEWBERG ACCESS CONTROL</t>
  </si>
  <si>
    <t xml:space="preserve">PLANT INFORMATION SYSTEM</t>
  </si>
  <si>
    <t xml:space="preserve">CUST CHOICE BACKOUT</t>
  </si>
  <si>
    <t xml:space="preserve">DISASTER RECOVERY INFRASTRUCTURE</t>
  </si>
  <si>
    <t xml:space="preserve">ICCP REPLACEMENT FOR DATA EXCHANGE PACKAGE</t>
  </si>
  <si>
    <t xml:space="preserve">Y2K - A&amp;G - TECHNICAL SVCS &amp; APPLICATION SYSTEMS</t>
  </si>
  <si>
    <t xml:space="preserve">Y2K - A&amp;G - TELECOMMUNICATIONS</t>
  </si>
  <si>
    <t xml:space="preserve">REPLACE OCE COPIERS</t>
  </si>
  <si>
    <t xml:space="preserve">NEXTEL PHONE SYSTEM  </t>
  </si>
  <si>
    <t xml:space="preserve">OPEN IVR IMPLEMENTATION</t>
  </si>
  <si>
    <t xml:space="preserve">PURCH SUBSTATION MANAGEMENT SYSTEM</t>
  </si>
  <si>
    <t xml:space="preserve">NEXTEL PHONES</t>
  </si>
  <si>
    <t xml:space="preserve">P17987 -3WTC NETWORK STANDARIZATION</t>
  </si>
  <si>
    <t xml:space="preserve">P17987 1WTC NETWORK STANDARIZATION</t>
  </si>
  <si>
    <t xml:space="preserve">P17987  PSC NETWORK STANDARIZATION</t>
  </si>
  <si>
    <t xml:space="preserve">P17987 SALEM HORIZ CABLE UPGRADE</t>
  </si>
  <si>
    <t xml:space="preserve">P17987 GRESHAM HORIZ CABLE UPGRADE</t>
  </si>
  <si>
    <t xml:space="preserve">P17987 - REPL COMM BATTERY AT HARBORTON</t>
  </si>
  <si>
    <t xml:space="preserve">P17987 REPL COMM BATTERY AT MT SCOTT</t>
  </si>
  <si>
    <t xml:space="preserve">P17987 UPGRADE BANDWITH TO SHERIDAN</t>
  </si>
  <si>
    <t xml:space="preserve">P19639 UPGRADE BANDWITH TO HILLSBORO</t>
  </si>
  <si>
    <t xml:space="preserve">P17987 REPL COMM BATTERY AT FARADAY</t>
  </si>
  <si>
    <t xml:space="preserve">ANALOG  MICROWAVE REPLACMENT</t>
  </si>
  <si>
    <t xml:space="preserve">INSTALL MONITOR ON 17</t>
  </si>
  <si>
    <t xml:space="preserve">BEAVER MICROWAVE UPGRADE</t>
  </si>
  <si>
    <t xml:space="preserve">RIVERGATE MICROWAVE UPGRADE</t>
  </si>
  <si>
    <t xml:space="preserve">P17987 REPL COMM BATTERY RAINIER</t>
  </si>
  <si>
    <t xml:space="preserve">AMS PURCH NEW INSERTER</t>
  </si>
  <si>
    <t xml:space="preserve">PGE OPERATING BOOKS</t>
  </si>
  <si>
    <t xml:space="preserve">NETWORK INFRASTRUCTURE BUDGET</t>
  </si>
  <si>
    <t xml:space="preserve">REDUNDANT TELCO POINT OF ENTRY WTC</t>
  </si>
  <si>
    <t xml:space="preserve">REDUNDANT TELCO POINT OF ENTRY TCC</t>
  </si>
  <si>
    <t xml:space="preserve">REDUNDANT TELCO POINT OF ENTRY PSC</t>
  </si>
  <si>
    <t xml:space="preserve">REDUNDANT TELCO POINT OF ENTRY SALEM</t>
  </si>
  <si>
    <t xml:space="preserve">ENTERPRISE APPLICATON INTEGRATION TOOL</t>
  </si>
  <si>
    <t xml:space="preserve">MARKETING TRANSACTION INFO SYSTEM</t>
  </si>
  <si>
    <t xml:space="preserve">OUTAGE REPLACEMENT</t>
  </si>
  <si>
    <t xml:space="preserve">OA FOR RC 744</t>
  </si>
  <si>
    <t xml:space="preserve">SAP FINANCE</t>
  </si>
  <si>
    <t xml:space="preserve">SHERWOOD TRAINING FACILITIES</t>
  </si>
  <si>
    <t xml:space="preserve">REPLACE FIELDMASTER</t>
  </si>
  <si>
    <t xml:space="preserve">MULTIMEDIA STUDION UPGRADES</t>
  </si>
  <si>
    <t xml:space="preserve">DATA MIGRATION TOOL PROFILING</t>
  </si>
  <si>
    <t xml:space="preserve">INTERNET INFRASTRUCTRE</t>
  </si>
  <si>
    <t xml:space="preserve">RULES BASED WORKFLOW</t>
  </si>
  <si>
    <t xml:space="preserve">JOINT METER READINGS</t>
  </si>
  <si>
    <t xml:space="preserve">HUMAN RESOURCES PLANNING SOFTWARE</t>
  </si>
  <si>
    <t xml:space="preserve">HR PLANNING SOFTWARE</t>
  </si>
  <si>
    <t xml:space="preserve">HARDWARE NERC ELECTRONIC TAGGING</t>
  </si>
  <si>
    <t xml:space="preserve">OA VINTAGE PLAN-TROJAN</t>
  </si>
  <si>
    <t xml:space="preserve">WEB SITE CUST BILL PRESENT</t>
  </si>
  <si>
    <t xml:space="preserve">PGE WEB INFRASTRUCTURE DISASTER</t>
  </si>
  <si>
    <t xml:space="preserve">PURCH NEW COMPUTER FOR MONET</t>
  </si>
  <si>
    <t xml:space="preserve">E COMMERCE ORDER SYSTEM</t>
  </si>
  <si>
    <t xml:space="preserve">CIS PBS BILLING MODS</t>
  </si>
  <si>
    <t xml:space="preserve">LOAD PROFILING</t>
  </si>
  <si>
    <t xml:space="preserve">ACCT MANAGEMENT TOOL</t>
  </si>
  <si>
    <t xml:space="preserve">IVR UPGRADES FOR RETAIL SERV</t>
  </si>
  <si>
    <t xml:space="preserve">DESKTOP/ TELEPHONY UPGRADES</t>
  </si>
  <si>
    <t xml:space="preserve">WEB RELEASE 3/01</t>
  </si>
  <si>
    <t xml:space="preserve">WEB RELEASE 6/01</t>
  </si>
  <si>
    <t xml:space="preserve">WEB RELEASE 9/01</t>
  </si>
  <si>
    <t xml:space="preserve">WEB RELEASE 12/01</t>
  </si>
  <si>
    <t xml:space="preserve">OUTAGE RESPONSE TEAM</t>
  </si>
  <si>
    <t xml:space="preserve">CASH REMITTANCE VINTAGE</t>
  </si>
  <si>
    <t xml:space="preserve">PRINTING SERVICES LABELER</t>
  </si>
  <si>
    <t xml:space="preserve">TCC RECORD ALL CALLS</t>
  </si>
  <si>
    <t xml:space="preserve">DOCUMENT SCANNERS VINTAGE REPL</t>
  </si>
  <si>
    <t xml:space="preserve">APPL SERVERS FOR INTERNAL WEB GATEWAYS</t>
  </si>
  <si>
    <t xml:space="preserve">MICROWAVE SYS ADAPTIVE INFRASTRUCTURE</t>
  </si>
  <si>
    <t xml:space="preserve">DISASTER RECOVERY</t>
  </si>
  <si>
    <t xml:space="preserve">SERVERS</t>
  </si>
  <si>
    <t xml:space="preserve">E MAIL VIRUS SCANNING</t>
  </si>
  <si>
    <t xml:space="preserve">P19639 WTC &amp; REMOTE OFFICE WAN</t>
  </si>
  <si>
    <t xml:space="preserve">P19639 SALEM NETWORK &amp; INFRASTRUCTURE</t>
  </si>
  <si>
    <t xml:space="preserve">P19639 PSC NETWORK  AND INFRASTRUCTURE</t>
  </si>
  <si>
    <t xml:space="preserve">P19639 1WTC NETWORK  AND INFRASTRUCTURE</t>
  </si>
  <si>
    <t xml:space="preserve">P19639 3WTC NETWORK  AND INFRASTRUCTURE</t>
  </si>
  <si>
    <t xml:space="preserve">CASH REMITTANCE EXPAND CAPACITY</t>
  </si>
  <si>
    <t xml:space="preserve">CASH REMITTANCE REPLACE</t>
  </si>
  <si>
    <t xml:space="preserve">P19639 REPL MICROWAVE BATTERY TROJAN</t>
  </si>
  <si>
    <t xml:space="preserve">AUTOMATIC BLOOD PRESSURE MONITORING SYSTEM </t>
  </si>
  <si>
    <t xml:space="preserve">PURCHASE NEW MAINFRAME PRINTERS</t>
  </si>
  <si>
    <t xml:space="preserve">REPLACE INK JET EQUIPMENT</t>
  </si>
  <si>
    <t xml:space="preserve">PURCHASE AUTO GBC PUNCHRE</t>
  </si>
  <si>
    <t xml:space="preserve">P19639 TCC NETWORK</t>
  </si>
  <si>
    <t xml:space="preserve">EAST SIDE HYDRO COMMUNICATIONS</t>
  </si>
  <si>
    <t xml:space="preserve">NEW SCANNER</t>
  </si>
  <si>
    <t xml:space="preserve">WEB RELEASE 3/2</t>
  </si>
  <si>
    <t xml:space="preserve">WEB RELEASE 6/02</t>
  </si>
  <si>
    <t xml:space="preserve">MOBILE COMMUNICATIONS IMPROVEMENTS</t>
  </si>
  <si>
    <t xml:space="preserve">FIBER OPTICS COMMUNICATIONS NETWORK</t>
  </si>
  <si>
    <t xml:space="preserve">P19639 ST MARYS WEST BATTERY REPLACEMENT</t>
  </si>
  <si>
    <t xml:space="preserve">CLOSED CIRCUIT TELEVISION CAMERAS &amp; VCR REPLACEMENTS</t>
  </si>
  <si>
    <t xml:space="preserve">VINTAGE REPL FOR SMALL OFFICE TELEPHONE</t>
  </si>
  <si>
    <t xml:space="preserve">SLIDE SCANNER</t>
  </si>
  <si>
    <t xml:space="preserve">PURCHASE SCANNER</t>
  </si>
  <si>
    <t xml:space="preserve">PORTABLE IONIZING DETECTOR</t>
  </si>
  <si>
    <t xml:space="preserve">DISTRIBUTION OPS CENTER</t>
  </si>
  <si>
    <t xml:space="preserve">TELEMETERY EQUIPMENT VINTAGE</t>
  </si>
  <si>
    <t xml:space="preserve">SCADA MODIFICATIONS WORK BUDGET</t>
  </si>
  <si>
    <t xml:space="preserve">NEW COLOR PRINTER</t>
  </si>
  <si>
    <t xml:space="preserve">TCC TRAINING ROOM ENHANCEMENTS</t>
  </si>
  <si>
    <t xml:space="preserve">ENRON IT DISENGAGE</t>
  </si>
  <si>
    <t xml:space="preserve">REPLACEMENT FOR WORKFORCE MANAGEMENT</t>
  </si>
  <si>
    <t xml:space="preserve">P19032 PURCH AND INSTL WIRELESS DATA PHONES</t>
  </si>
  <si>
    <t xml:space="preserve">P19639 CARVER SUB REPL COMMUN BATTERY'</t>
  </si>
  <si>
    <t xml:space="preserve">P19639 GRESHAM REPL COMMUN BATTERY</t>
  </si>
  <si>
    <t xml:space="preserve">SCANNER AND PC</t>
  </si>
  <si>
    <t xml:space="preserve">VIDEOCONFERENCING EQUIP</t>
  </si>
  <si>
    <t xml:space="preserve">UAM - EQUIP TO SUPPORT</t>
  </si>
  <si>
    <t xml:space="preserve">FIELDMASTER HARDWARE</t>
  </si>
  <si>
    <t xml:space="preserve">PERSONAL COMPUTER FOR SERVICEMAN</t>
  </si>
  <si>
    <t xml:space="preserve">DATA CAPTURE FOR FITNESS</t>
  </si>
  <si>
    <t xml:space="preserve">FLAT SCREEN MONITOR 17</t>
  </si>
  <si>
    <t xml:space="preserve">POWER COORD UPGRADE WYGANT LINE</t>
  </si>
  <si>
    <t xml:space="preserve">ESS BUSINESS SYSTEM</t>
  </si>
  <si>
    <t xml:space="preserve">POWERCHOICE SYSTEM INTEGRATION</t>
  </si>
  <si>
    <t xml:space="preserve">SETTLEMENT SYSTEM FOR 1149</t>
  </si>
  <si>
    <t xml:space="preserve">CONTROL ACCESS  SCHEDULING FOR 1149</t>
  </si>
  <si>
    <t xml:space="preserve">P19639 WTC CORE  SWITCHING INFRASTRUCTURE</t>
  </si>
  <si>
    <t xml:space="preserve">REMOTE ACCESS INFRASTRUCTURE</t>
  </si>
  <si>
    <t xml:space="preserve">REAL TIME MARKETING DATA STORAGE</t>
  </si>
  <si>
    <t xml:space="preserve">IVR REPLACEMENT</t>
  </si>
  <si>
    <t xml:space="preserve">PRINTING SERVICES TYING MACHINE</t>
  </si>
  <si>
    <t xml:space="preserve">PURCH COMPUTER BLOOMBERG  INFO</t>
  </si>
  <si>
    <t xml:space="preserve">SECURITY EVALUATION AND EVENT LOG ANALYSIS</t>
  </si>
  <si>
    <t xml:space="preserve">OA - PRINTING SERVICES</t>
  </si>
  <si>
    <t xml:space="preserve">GREENTREE WEB EDITION</t>
  </si>
  <si>
    <t xml:space="preserve">W2 LASER PRINTING </t>
  </si>
  <si>
    <t xml:space="preserve">EMS COMMUNICATION PORT UPGRADE </t>
  </si>
  <si>
    <t xml:space="preserve">INSTALL FIBER OPTIC CABLE FROM TCC TO PSC </t>
  </si>
  <si>
    <t xml:space="preserve">INSTALL FIBER OPTIC CABLE FROM WTC TO TCC  </t>
  </si>
  <si>
    <t xml:space="preserve">REPLACE MAINFRAME AUTOMATIC TAPE LIBRARY ROBOTICS </t>
  </si>
  <si>
    <t xml:space="preserve">VINTAGE DMS COOL SOFTWARE INFRASTRUCTURE </t>
  </si>
  <si>
    <t xml:space="preserve">HR PROJECTOR PURCHASE</t>
  </si>
  <si>
    <t xml:space="preserve">POWERCHOICE SYS INTEGRATION</t>
  </si>
  <si>
    <t xml:space="preserve">BANNER WEB INTERACTIVE ACCESS</t>
  </si>
  <si>
    <t xml:space="preserve">WEB SITE PUBLISHING/CONTENT MANAGEMENT</t>
  </si>
  <si>
    <t xml:space="preserve">PAMS ACQUIRE ADDTL INSERT STATIONS</t>
  </si>
  <si>
    <t xml:space="preserve">TRANSMISSION TRANSACTION INFO SYSTEM</t>
  </si>
  <si>
    <t xml:space="preserve">UPGRADE COMP EQUIP/HARDWARE-PSES &amp; PLANTS</t>
  </si>
  <si>
    <t xml:space="preserve">WEB SITE PUBLISHING/CONTENT MANAGEMENT SOFTWARE</t>
  </si>
  <si>
    <t xml:space="preserve">M9201</t>
  </si>
  <si>
    <t xml:space="preserve">INSTALL DATA AND RELATED EQUIPMENT-GENERAL PLANT</t>
  </si>
  <si>
    <t xml:space="preserve">M9203</t>
  </si>
  <si>
    <t xml:space="preserve">INSTALL MOBILE RADIOS &amp; RELATED EQUIPMENT-GEN PLANT</t>
  </si>
  <si>
    <t xml:space="preserve">M9204</t>
  </si>
  <si>
    <t xml:space="preserve">INSTALL TELEPHONES &amp; RELATED EQUIPMENT-GENERAL PLANT </t>
  </si>
  <si>
    <t xml:space="preserve">MN089</t>
  </si>
  <si>
    <t xml:space="preserve">PURCHASE PORTABLE ELECTRICAL INSTRUMENTS </t>
  </si>
  <si>
    <t xml:space="preserve">X0022</t>
  </si>
  <si>
    <t xml:space="preserve">CRG RESERVE FUND </t>
  </si>
  <si>
    <t xml:space="preserve">Total Miscellaneous IT</t>
  </si>
  <si>
    <t xml:space="preserve">CIS</t>
  </si>
  <si>
    <t xml:space="preserve">HDWR-CIS</t>
  </si>
  <si>
    <t xml:space="preserve">CIS REPLACEMENT</t>
  </si>
  <si>
    <t xml:space="preserve">EDI HUB</t>
  </si>
  <si>
    <t xml:space="preserve">CUSTOMER INFO SYSTEM</t>
  </si>
  <si>
    <t xml:space="preserve">INCREASE OFFICE SPACE AT ERC/TUALATIN</t>
  </si>
  <si>
    <t xml:space="preserve">EXPAND BANNER CIS CAPABILITIES </t>
  </si>
  <si>
    <t xml:space="preserve">EXPAND BANNER CIS RETAIL MARKETING CAPABILITIES</t>
  </si>
  <si>
    <t xml:space="preserve">MIGRATE CSF TO CLIENT/SERVER</t>
  </si>
  <si>
    <t xml:space="preserve">LEGACY CIS RETIREMENT</t>
  </si>
  <si>
    <t xml:space="preserve">BANNER RELEASE UPGRADE</t>
  </si>
  <si>
    <t xml:space="preserve">MIGRATE CSF TO CLIENT SERVER HARDWARE </t>
  </si>
  <si>
    <t xml:space="preserve">NMR</t>
  </si>
  <si>
    <t xml:space="preserve">MIDAS NETWORK METER TEST AREA (excl meters)</t>
  </si>
  <si>
    <t xml:space="preserve">LEGBA </t>
  </si>
  <si>
    <t xml:space="preserve">ABSU METER DATA </t>
  </si>
  <si>
    <t xml:space="preserve">excludes meters</t>
  </si>
  <si>
    <t xml:space="preserve">NMR Meter Data Application - SB1149 Deferral</t>
  </si>
  <si>
    <t xml:space="preserve">METER DATA APPL  HOST</t>
  </si>
  <si>
    <t xml:space="preserve">METER APPL HOST HARDWARE</t>
  </si>
  <si>
    <t xml:space="preserve">ERP</t>
  </si>
  <si>
    <t xml:space="preserve">P20910</t>
  </si>
  <si>
    <t xml:space="preserve">EIS UPGRADES </t>
  </si>
  <si>
    <t xml:space="preserve">PBAS Replacement </t>
  </si>
  <si>
    <t xml:space="preserve">MOVE UNION AND RETIREES TO FLEX </t>
  </si>
  <si>
    <t xml:space="preserve">HRMS Retention on the Mainframe </t>
  </si>
  <si>
    <t xml:space="preserve">PBAS Replacement - software</t>
  </si>
  <si>
    <t xml:space="preserve">MOVE UNION AND RETIREES TO FLEX HARDWARE </t>
  </si>
  <si>
    <t xml:space="preserve">TCS Upgrade</t>
  </si>
  <si>
    <t xml:space="preserve">EIS Upgrades - Hardware</t>
  </si>
  <si>
    <t xml:space="preserve">HRMS Retention on the Mainframe - Hardware</t>
  </si>
  <si>
    <t xml:space="preserve">TCS Migration off the Mainframe - Hardware</t>
  </si>
  <si>
    <t xml:space="preserve">P20937</t>
  </si>
  <si>
    <t xml:space="preserve">ASN</t>
  </si>
  <si>
    <t xml:space="preserve">Barcoding</t>
  </si>
  <si>
    <t xml:space="preserve">Enhanced Reservation</t>
  </si>
  <si>
    <t xml:space="preserve">SAP Upgrade</t>
  </si>
  <si>
    <t xml:space="preserve">GEAC Replacement</t>
  </si>
  <si>
    <t xml:space="preserve">P20936</t>
  </si>
  <si>
    <t xml:space="preserve">F&amp;A UPGRADE</t>
  </si>
  <si>
    <t xml:space="preserve">PROJECT PROFILES AND JIFS REPLACEMENT</t>
  </si>
  <si>
    <t xml:space="preserve">Powerplant</t>
  </si>
  <si>
    <t xml:space="preserve">PROJECT PROFILE AND JIFS REPLACEMENT HARDWARE</t>
  </si>
  <si>
    <t xml:space="preserve">3,3</t>
  </si>
  <si>
    <t xml:space="preserve">Platinum AR Replacement</t>
  </si>
  <si>
    <t xml:space="preserve">Migrate Masterpiece from Mainframe</t>
  </si>
  <si>
    <t xml:space="preserve">SAP</t>
  </si>
  <si>
    <t xml:space="preserve">SAP MATERIALS</t>
  </si>
  <si>
    <t xml:space="preserve">(1)</t>
  </si>
  <si>
    <t xml:space="preserve">Projects can carry over into 2003 for rate recovery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</si>
</sst>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6.28"/>
    <col collapsed="false" customWidth="true" hidden="false" outlineLevel="0" max="2" min="2" style="1" width="2.56"/>
    <col collapsed="false" customWidth="true" hidden="false" outlineLevel="0" max="8" min="3" style="0" width="11.28"/>
    <col collapsed="false" customWidth="true" hidden="false" outlineLevel="0" max="9" min="9" style="0" width="10.56"/>
  </cols>
  <sheetData>
    <row r="1" customFormat="false" ht="57.75" hidden="false" customHeight="true" outlineLevel="0" collapsed="false">
      <c r="A1" s="2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customFormat="false" ht="12.75" hidden="false" customHeight="false" outlineLevel="0" collapsed="false">
      <c r="A2" s="4"/>
      <c r="B2" s="4"/>
      <c r="C2" s="5"/>
      <c r="D2" s="5"/>
      <c r="E2" s="5"/>
      <c r="F2" s="5"/>
      <c r="G2" s="5"/>
      <c r="H2" s="5"/>
      <c r="I2" s="5"/>
    </row>
    <row r="3" customFormat="false" ht="12.75" hidden="false" customHeight="false" outlineLevel="0" collapsed="false">
      <c r="A3" s="4" t="s">
        <v>8</v>
      </c>
      <c r="B3" s="4"/>
      <c r="C3" s="6" t="n">
        <f aca="false">BUDGETDATA!E181</f>
        <v>10614008</v>
      </c>
      <c r="D3" s="6" t="n">
        <f aca="false">BUDGETDATA!F181</f>
        <v>18821742</v>
      </c>
      <c r="E3" s="6" t="n">
        <f aca="false">BUDGETDATA!H181</f>
        <v>15148478</v>
      </c>
      <c r="F3" s="6"/>
      <c r="G3" s="6" t="n">
        <f aca="false">SUM(C3:F3)</f>
        <v>44584228</v>
      </c>
      <c r="H3" s="6" t="n">
        <f aca="false">BUDGETDATA!K182</f>
        <v>44584228</v>
      </c>
      <c r="I3" s="7" t="n">
        <f aca="false">G3-H3</f>
        <v>0</v>
      </c>
    </row>
    <row r="4" customFormat="false" ht="12.75" hidden="false" customHeight="false" outlineLevel="0" collapsed="false">
      <c r="A4" s="4"/>
      <c r="B4" s="4"/>
      <c r="C4" s="6"/>
      <c r="D4" s="6"/>
      <c r="E4" s="6"/>
      <c r="F4" s="6"/>
      <c r="G4" s="6"/>
      <c r="H4" s="6"/>
      <c r="I4" s="5"/>
    </row>
    <row r="5" customFormat="false" ht="12.75" hidden="false" customHeight="false" outlineLevel="0" collapsed="false">
      <c r="A5" s="4" t="s">
        <v>9</v>
      </c>
      <c r="B5" s="4"/>
      <c r="C5" s="6" t="n">
        <f aca="false">BUDGETDATA!E197</f>
        <v>11835295</v>
      </c>
      <c r="D5" s="6" t="n">
        <f aca="false">BUDGETDATA!F197</f>
        <v>13426271</v>
      </c>
      <c r="E5" s="6" t="n">
        <f aca="false">BUDGETDATA!H197</f>
        <v>4336205</v>
      </c>
      <c r="F5" s="6"/>
      <c r="G5" s="6" t="n">
        <f aca="false">SUM(C5:F5)</f>
        <v>29597771</v>
      </c>
      <c r="H5" s="6" t="n">
        <f aca="false">BUDGETDATA!K198</f>
        <v>30160724</v>
      </c>
      <c r="I5" s="7" t="n">
        <f aca="false">G5-H5</f>
        <v>-562953</v>
      </c>
    </row>
    <row r="6" customFormat="false" ht="12.75" hidden="false" customHeight="false" outlineLevel="0" collapsed="false">
      <c r="A6" s="4"/>
      <c r="B6" s="4"/>
      <c r="C6" s="6"/>
      <c r="D6" s="6"/>
      <c r="E6" s="6"/>
      <c r="F6" s="6"/>
      <c r="G6" s="6"/>
      <c r="H6" s="6"/>
      <c r="I6" s="5"/>
    </row>
    <row r="7" customFormat="false" ht="12.75" hidden="false" customHeight="false" outlineLevel="0" collapsed="false">
      <c r="A7" s="4" t="s">
        <v>10</v>
      </c>
      <c r="B7" s="4"/>
      <c r="C7" s="6" t="n">
        <f aca="false">BUDGETDATA!E205</f>
        <v>3411271</v>
      </c>
      <c r="D7" s="6" t="n">
        <f aca="false">BUDGETDATA!F205</f>
        <v>2444342.4</v>
      </c>
      <c r="E7" s="6" t="n">
        <f aca="false">BUDGETDATA!H205</f>
        <v>6171532</v>
      </c>
      <c r="F7" s="6"/>
      <c r="G7" s="6" t="n">
        <f aca="false">SUM(C7:F7)</f>
        <v>12027145.4</v>
      </c>
      <c r="H7" s="6" t="n">
        <f aca="false">BUDGETDATA!K206</f>
        <v>11031224</v>
      </c>
      <c r="I7" s="7" t="n">
        <f aca="false">G7-H7</f>
        <v>995921.4</v>
      </c>
    </row>
    <row r="8" customFormat="false" ht="12.75" hidden="false" customHeight="false" outlineLevel="0" collapsed="false">
      <c r="A8" s="4"/>
      <c r="B8" s="4"/>
      <c r="C8" s="6"/>
      <c r="D8" s="6"/>
      <c r="E8" s="6"/>
      <c r="F8" s="6"/>
      <c r="G8" s="6"/>
      <c r="H8" s="6"/>
      <c r="I8" s="5"/>
    </row>
    <row r="9" customFormat="false" ht="13.5" hidden="false" customHeight="false" outlineLevel="0" collapsed="false">
      <c r="A9" s="8" t="s">
        <v>11</v>
      </c>
      <c r="B9" s="8"/>
      <c r="C9" s="9" t="n">
        <f aca="false">BUDGETDATA!E237</f>
        <v>0</v>
      </c>
      <c r="D9" s="9" t="n">
        <f aca="false">BUDGETDATA!F237</f>
        <v>2936750</v>
      </c>
      <c r="E9" s="9" t="n">
        <f aca="false">BUDGETDATA!H237</f>
        <v>5166935</v>
      </c>
      <c r="F9" s="9" t="n">
        <f aca="false">BUDGETDATA!J237</f>
        <v>2394800</v>
      </c>
      <c r="G9" s="9" t="n">
        <f aca="false">SUM(C9:F9)</f>
        <v>10498485</v>
      </c>
      <c r="H9" s="9" t="n">
        <f aca="false">BUDGETDATA!K238</f>
        <v>11071696</v>
      </c>
      <c r="I9" s="10" t="n">
        <f aca="false">G9-H9</f>
        <v>-573211</v>
      </c>
    </row>
    <row r="10" customFormat="false" ht="12.75" hidden="false" customHeight="false" outlineLevel="0" collapsed="false">
      <c r="A10" s="4"/>
      <c r="B10" s="4"/>
      <c r="C10" s="6"/>
      <c r="D10" s="6"/>
      <c r="E10" s="6"/>
      <c r="F10" s="6"/>
      <c r="G10" s="6"/>
      <c r="H10" s="6"/>
      <c r="I10" s="5"/>
    </row>
    <row r="11" customFormat="false" ht="13.5" hidden="false" customHeight="false" outlineLevel="0" collapsed="false">
      <c r="A11" s="11" t="s">
        <v>12</v>
      </c>
      <c r="B11" s="11"/>
      <c r="C11" s="12"/>
      <c r="D11" s="12"/>
      <c r="E11" s="12"/>
      <c r="F11" s="12"/>
      <c r="G11" s="12" t="n">
        <f aca="false">SUM(G3:G10)</f>
        <v>96707629.4</v>
      </c>
      <c r="H11" s="12" t="n">
        <f aca="false">SUM(H3:H10)</f>
        <v>96847872</v>
      </c>
      <c r="I11" s="13" t="n">
        <f aca="false">SUM(I3:I10)</f>
        <v>-140242.6</v>
      </c>
    </row>
    <row r="12" customFormat="false" ht="13.5" hidden="false" customHeight="false" outlineLevel="0" collapsed="false">
      <c r="C12" s="6"/>
      <c r="D12" s="6"/>
      <c r="E12" s="6"/>
      <c r="F12" s="6"/>
      <c r="G12" s="6"/>
      <c r="H12" s="6"/>
    </row>
    <row r="13" customFormat="false" ht="24.75" hidden="false" customHeight="true" outlineLevel="0" collapsed="false">
      <c r="C13" s="6"/>
      <c r="D13" s="6"/>
      <c r="E13" s="6"/>
      <c r="F13" s="6"/>
      <c r="G13" s="6"/>
      <c r="H13" s="6"/>
    </row>
    <row r="14" customFormat="false" ht="15" hidden="false" customHeight="false" outlineLevel="0" collapsed="false">
      <c r="A14" s="14" t="s">
        <v>13</v>
      </c>
      <c r="B14" s="15" t="s">
        <v>14</v>
      </c>
      <c r="C14" s="12" t="n">
        <f aca="false">BUDGETDATA!E211</f>
        <v>0</v>
      </c>
      <c r="D14" s="12" t="n">
        <f aca="false">BUDGETDATA!F211</f>
        <v>3301485.6</v>
      </c>
      <c r="E14" s="12" t="n">
        <f aca="false">BUDGETDATA!H211</f>
        <v>535740</v>
      </c>
      <c r="F14" s="12"/>
      <c r="G14" s="12" t="n">
        <f aca="false">SUM(C14:F14)</f>
        <v>3837225.6</v>
      </c>
      <c r="H14" s="12"/>
      <c r="I14" s="16" t="n">
        <f aca="false">G14-H14</f>
        <v>3837225.6</v>
      </c>
    </row>
    <row r="15" customFormat="false" ht="13.5" hidden="false" customHeight="false" outlineLevel="0" collapsed="false">
      <c r="C15" s="6"/>
      <c r="D15" s="6"/>
      <c r="E15" s="6"/>
      <c r="F15" s="6"/>
      <c r="G15" s="6"/>
      <c r="H15" s="6"/>
    </row>
    <row r="16" customFormat="false" ht="12.75" hidden="false" customHeight="false" outlineLevel="0" collapsed="false">
      <c r="C16" s="6"/>
      <c r="D16" s="6"/>
      <c r="E16" s="6"/>
      <c r="F16" s="6"/>
      <c r="G16" s="6"/>
      <c r="H16" s="6"/>
    </row>
    <row r="17" customFormat="false" ht="14.25" hidden="false" customHeight="false" outlineLevel="0" collapsed="false">
      <c r="A17" s="17" t="s">
        <v>15</v>
      </c>
      <c r="C17" s="6"/>
      <c r="D17" s="6"/>
      <c r="E17" s="6"/>
      <c r="F17" s="6"/>
      <c r="G17" s="6"/>
      <c r="H17" s="6"/>
    </row>
    <row r="18" customFormat="false" ht="12.75" hidden="false" customHeight="false" outlineLevel="0" collapsed="false">
      <c r="A18" s="18" t="s">
        <v>16</v>
      </c>
      <c r="C18" s="6"/>
      <c r="D18" s="6"/>
      <c r="E18" s="6"/>
      <c r="F18" s="6"/>
      <c r="G18" s="6"/>
      <c r="H18" s="6"/>
    </row>
    <row r="19" customFormat="false" ht="12.75" hidden="false" customHeight="false" outlineLevel="0" collapsed="false">
      <c r="A19" s="18" t="s">
        <v>17</v>
      </c>
    </row>
    <row r="21" customFormat="false" ht="14.25" hidden="false" customHeight="false" outlineLevel="0" collapsed="false">
      <c r="A21" s="17" t="s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&amp;C&amp;"Arial,Bold"&amp;12Information Technology Capital Total</oddHeader>
    <oddFooter>&amp;Lg:\budget\bud01pge\ratecase2002\it\&amp;F&amp;R&amp;D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5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pane xSplit="2" ySplit="1" topLeftCell="C230" activePane="bottomRight" state="frozen"/>
      <selection pane="topLeft" activeCell="A1" activeCellId="0" sqref="A1"/>
      <selection pane="topRight" activeCell="C1" activeCellId="0" sqref="C1"/>
      <selection pane="bottomLeft" activeCell="A230" activeCellId="0" sqref="A230"/>
      <selection pane="bottomRight" activeCell="B252" activeCellId="0" sqref="B252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6.7"/>
    <col collapsed="false" customWidth="true" hidden="false" outlineLevel="0" max="2" min="2" style="19" width="8.99"/>
    <col collapsed="false" customWidth="true" hidden="false" outlineLevel="0" max="3" min="3" style="20" width="48.41"/>
    <col collapsed="false" customWidth="true" hidden="true" outlineLevel="0" max="4" min="4" style="21" width="4.14"/>
    <col collapsed="false" customWidth="true" hidden="false" outlineLevel="0" max="5" min="5" style="6" width="14.28"/>
    <col collapsed="false" customWidth="true" hidden="false" outlineLevel="0" max="6" min="6" style="22" width="14.28"/>
    <col collapsed="false" customWidth="true" hidden="true" outlineLevel="0" max="7" min="7" style="6" width="14.28"/>
    <col collapsed="false" customWidth="true" hidden="false" outlineLevel="0" max="8" min="8" style="23" width="14.28"/>
    <col collapsed="false" customWidth="true" hidden="true" outlineLevel="0" max="9" min="9" style="0" width="5.13"/>
    <col collapsed="false" customWidth="true" hidden="false" outlineLevel="0" max="10" min="10" style="0" width="13.41"/>
    <col collapsed="false" customWidth="true" hidden="false" outlineLevel="0" max="11" min="11" style="0" width="13.56"/>
  </cols>
  <sheetData>
    <row r="1" customFormat="false" ht="58.5" hidden="false" customHeight="true" outlineLevel="0" collapsed="false">
      <c r="A1" s="24" t="s">
        <v>19</v>
      </c>
      <c r="B1" s="25" t="s">
        <v>20</v>
      </c>
      <c r="C1" s="26"/>
      <c r="D1" s="27" t="s">
        <v>21</v>
      </c>
      <c r="E1" s="3" t="s">
        <v>22</v>
      </c>
      <c r="F1" s="3" t="s">
        <v>23</v>
      </c>
      <c r="G1" s="28" t="s">
        <v>24</v>
      </c>
      <c r="H1" s="3" t="s">
        <v>25</v>
      </c>
      <c r="I1" s="0" t="s">
        <v>26</v>
      </c>
      <c r="J1" s="3" t="s">
        <v>27</v>
      </c>
      <c r="K1" s="3" t="s">
        <v>28</v>
      </c>
    </row>
    <row r="2" customFormat="false" ht="12.75" hidden="false" customHeight="false" outlineLevel="0" collapsed="false">
      <c r="A2" s="29" t="s">
        <v>29</v>
      </c>
      <c r="B2" s="19" t="n">
        <v>15750</v>
      </c>
      <c r="C2" s="20" t="s">
        <v>30</v>
      </c>
      <c r="D2" s="6" t="n">
        <v>127000</v>
      </c>
      <c r="E2" s="30" t="n">
        <v>2934811</v>
      </c>
      <c r="F2" s="6"/>
      <c r="G2" s="6" t="n">
        <v>-44656</v>
      </c>
      <c r="H2" s="31"/>
    </row>
    <row r="3" customFormat="false" ht="12.75" hidden="false" customHeight="false" outlineLevel="0" collapsed="false">
      <c r="A3" s="5" t="s">
        <v>31</v>
      </c>
      <c r="B3" s="32" t="n">
        <v>17208</v>
      </c>
      <c r="C3" s="33" t="s">
        <v>32</v>
      </c>
      <c r="D3" s="6" t="n">
        <v>1217426</v>
      </c>
      <c r="E3" s="30" t="n">
        <v>1183391</v>
      </c>
      <c r="F3" s="6" t="n">
        <v>1145498</v>
      </c>
      <c r="G3" s="6" t="n">
        <v>864628</v>
      </c>
      <c r="H3" s="34" t="n">
        <v>1084141</v>
      </c>
    </row>
    <row r="4" customFormat="false" ht="12.75" hidden="false" customHeight="false" outlineLevel="0" collapsed="false">
      <c r="A4" s="5" t="s">
        <v>33</v>
      </c>
      <c r="B4" s="32" t="n">
        <v>17677</v>
      </c>
      <c r="C4" s="33" t="s">
        <v>34</v>
      </c>
      <c r="D4" s="6" t="n">
        <v>5000</v>
      </c>
      <c r="E4" s="30"/>
      <c r="F4" s="6"/>
      <c r="H4" s="31"/>
    </row>
    <row r="5" customFormat="false" ht="12.75" hidden="false" customHeight="false" outlineLevel="0" collapsed="false">
      <c r="A5" s="5"/>
      <c r="B5" s="32" t="n">
        <v>18150</v>
      </c>
      <c r="C5" s="33" t="s">
        <v>35</v>
      </c>
      <c r="D5" s="6"/>
      <c r="E5" s="30"/>
      <c r="F5" s="6" t="n">
        <v>389608</v>
      </c>
      <c r="H5" s="31" t="n">
        <v>734631</v>
      </c>
      <c r="K5" s="35"/>
    </row>
    <row r="6" customFormat="false" ht="12.75" hidden="false" customHeight="false" outlineLevel="0" collapsed="false">
      <c r="A6" s="5" t="s">
        <v>33</v>
      </c>
      <c r="B6" s="32" t="n">
        <v>18487</v>
      </c>
      <c r="C6" s="33" t="s">
        <v>36</v>
      </c>
      <c r="D6" s="6"/>
      <c r="E6" s="30" t="n">
        <v>1286</v>
      </c>
      <c r="F6" s="6"/>
      <c r="H6" s="31"/>
      <c r="K6" s="35"/>
    </row>
    <row r="7" customFormat="false" ht="12.75" hidden="false" customHeight="false" outlineLevel="0" collapsed="false">
      <c r="A7" s="5" t="s">
        <v>31</v>
      </c>
      <c r="B7" s="32" t="n">
        <v>18656</v>
      </c>
      <c r="C7" s="33" t="s">
        <v>37</v>
      </c>
      <c r="D7" s="6"/>
      <c r="E7" s="30" t="n">
        <v>14000</v>
      </c>
      <c r="F7" s="6"/>
      <c r="H7" s="31"/>
    </row>
    <row r="8" customFormat="false" ht="12.75" hidden="false" customHeight="false" outlineLevel="0" collapsed="false">
      <c r="A8" s="5" t="s">
        <v>33</v>
      </c>
      <c r="B8" s="32" t="n">
        <v>18681</v>
      </c>
      <c r="C8" s="33" t="s">
        <v>38</v>
      </c>
      <c r="D8" s="6" t="n">
        <v>166790</v>
      </c>
      <c r="E8" s="30" t="n">
        <v>183858</v>
      </c>
      <c r="F8" s="6"/>
      <c r="G8" s="6" t="n">
        <v>4678</v>
      </c>
      <c r="H8" s="31"/>
    </row>
    <row r="9" customFormat="false" ht="12.75" hidden="false" customHeight="false" outlineLevel="0" collapsed="false">
      <c r="A9" s="5"/>
      <c r="B9" s="32" t="n">
        <v>18766</v>
      </c>
      <c r="C9" s="33" t="s">
        <v>39</v>
      </c>
      <c r="D9" s="6"/>
      <c r="E9" s="30"/>
      <c r="F9" s="6"/>
      <c r="H9" s="34" t="n">
        <v>141148</v>
      </c>
    </row>
    <row r="10" customFormat="false" ht="12.75" hidden="false" customHeight="false" outlineLevel="0" collapsed="false">
      <c r="A10" s="5" t="s">
        <v>33</v>
      </c>
      <c r="B10" s="32" t="n">
        <v>18864</v>
      </c>
      <c r="C10" s="33" t="s">
        <v>40</v>
      </c>
      <c r="D10" s="36"/>
      <c r="E10" s="30" t="n">
        <v>2597</v>
      </c>
      <c r="F10" s="6"/>
      <c r="H10" s="31"/>
    </row>
    <row r="11" customFormat="false" ht="12.75" hidden="false" customHeight="false" outlineLevel="0" collapsed="false">
      <c r="A11" s="5" t="s">
        <v>31</v>
      </c>
      <c r="B11" s="32" t="n">
        <v>19036</v>
      </c>
      <c r="C11" s="33" t="s">
        <v>41</v>
      </c>
      <c r="D11" s="6"/>
      <c r="E11" s="30" t="n">
        <v>19914</v>
      </c>
      <c r="F11" s="6"/>
      <c r="G11" s="6" t="n">
        <v>1461</v>
      </c>
      <c r="H11" s="31"/>
    </row>
    <row r="12" customFormat="false" ht="12.75" hidden="false" customHeight="false" outlineLevel="0" collapsed="false">
      <c r="A12" s="5" t="s">
        <v>33</v>
      </c>
      <c r="B12" s="32" t="n">
        <v>19058</v>
      </c>
      <c r="C12" s="33" t="s">
        <v>42</v>
      </c>
      <c r="D12" s="6" t="n">
        <v>0</v>
      </c>
      <c r="E12" s="30" t="n">
        <v>0</v>
      </c>
      <c r="F12" s="6"/>
      <c r="H12" s="31"/>
    </row>
    <row r="13" customFormat="false" ht="12.75" hidden="false" customHeight="false" outlineLevel="0" collapsed="false">
      <c r="A13" s="5" t="s">
        <v>31</v>
      </c>
      <c r="B13" s="32" t="n">
        <v>19173</v>
      </c>
      <c r="C13" s="33" t="s">
        <v>43</v>
      </c>
      <c r="D13" s="6" t="n">
        <v>577000</v>
      </c>
      <c r="E13" s="30" t="n">
        <v>689478</v>
      </c>
      <c r="F13" s="6" t="n">
        <v>598858</v>
      </c>
      <c r="G13" s="6" t="n">
        <v>83399</v>
      </c>
      <c r="H13" s="34" t="n">
        <v>1428190</v>
      </c>
    </row>
    <row r="14" customFormat="false" ht="12.75" hidden="false" customHeight="false" outlineLevel="0" collapsed="false">
      <c r="A14" s="5" t="s">
        <v>31</v>
      </c>
      <c r="B14" s="32" t="n">
        <v>19204</v>
      </c>
      <c r="C14" s="33" t="s">
        <v>44</v>
      </c>
      <c r="D14" s="6" t="n">
        <v>44850</v>
      </c>
      <c r="E14" s="30" t="n">
        <v>35874</v>
      </c>
      <c r="F14" s="6"/>
      <c r="H14" s="31"/>
    </row>
    <row r="15" customFormat="false" ht="12.75" hidden="false" customHeight="false" outlineLevel="0" collapsed="false">
      <c r="A15" s="5" t="s">
        <v>31</v>
      </c>
      <c r="B15" s="32" t="n">
        <v>19205</v>
      </c>
      <c r="C15" s="33" t="s">
        <v>45</v>
      </c>
      <c r="D15" s="6" t="n">
        <v>44850</v>
      </c>
      <c r="E15" s="30" t="n">
        <v>62031</v>
      </c>
      <c r="F15" s="6"/>
      <c r="H15" s="31"/>
    </row>
    <row r="16" customFormat="false" ht="12.75" hidden="false" customHeight="false" outlineLevel="0" collapsed="false">
      <c r="A16" s="0" t="s">
        <v>31</v>
      </c>
      <c r="B16" s="19" t="n">
        <v>19237</v>
      </c>
      <c r="C16" s="33" t="s">
        <v>46</v>
      </c>
      <c r="D16" s="6"/>
      <c r="E16" s="30" t="n">
        <v>304</v>
      </c>
      <c r="F16" s="6"/>
      <c r="H16" s="31"/>
    </row>
    <row r="17" customFormat="false" ht="12.75" hidden="false" customHeight="false" outlineLevel="0" collapsed="false">
      <c r="A17" s="37" t="s">
        <v>29</v>
      </c>
      <c r="B17" s="32" t="n">
        <v>19239</v>
      </c>
      <c r="C17" s="33" t="s">
        <v>47</v>
      </c>
      <c r="D17" s="6"/>
      <c r="E17" s="30" t="n">
        <v>-1530</v>
      </c>
      <c r="F17" s="6"/>
      <c r="H17" s="31"/>
    </row>
    <row r="18" customFormat="false" ht="12.75" hidden="false" customHeight="false" outlineLevel="0" collapsed="false">
      <c r="A18" s="0" t="s">
        <v>33</v>
      </c>
      <c r="B18" s="19" t="n">
        <v>19276</v>
      </c>
      <c r="C18" s="33" t="s">
        <v>48</v>
      </c>
      <c r="D18" s="6"/>
      <c r="E18" s="30" t="n">
        <v>161981</v>
      </c>
      <c r="F18" s="6"/>
      <c r="G18" s="6" t="n">
        <v>24851</v>
      </c>
      <c r="H18" s="31"/>
    </row>
    <row r="19" customFormat="false" ht="12.75" hidden="false" customHeight="false" outlineLevel="0" collapsed="false">
      <c r="A19" s="5" t="s">
        <v>33</v>
      </c>
      <c r="B19" s="32" t="n">
        <v>19295</v>
      </c>
      <c r="C19" s="33" t="s">
        <v>49</v>
      </c>
      <c r="D19" s="6" t="n">
        <v>0</v>
      </c>
      <c r="E19" s="30" t="n">
        <v>0</v>
      </c>
      <c r="F19" s="6"/>
      <c r="H19" s="31"/>
    </row>
    <row r="20" customFormat="false" ht="12.75" hidden="false" customHeight="false" outlineLevel="0" collapsed="false">
      <c r="A20" s="5" t="s">
        <v>33</v>
      </c>
      <c r="B20" s="32" t="n">
        <v>19382</v>
      </c>
      <c r="C20" s="33" t="s">
        <v>50</v>
      </c>
      <c r="D20" s="6"/>
      <c r="E20" s="30" t="n">
        <v>0</v>
      </c>
      <c r="F20" s="6"/>
      <c r="H20" s="31"/>
    </row>
    <row r="21" customFormat="false" ht="13.5" hidden="false" customHeight="true" outlineLevel="0" collapsed="false">
      <c r="A21" s="5" t="s">
        <v>33</v>
      </c>
      <c r="B21" s="32" t="n">
        <v>19383</v>
      </c>
      <c r="C21" s="33" t="s">
        <v>51</v>
      </c>
      <c r="D21" s="6"/>
      <c r="E21" s="30" t="n">
        <v>-9332</v>
      </c>
      <c r="F21" s="6"/>
      <c r="H21" s="31"/>
    </row>
    <row r="22" customFormat="false" ht="12.75" hidden="false" customHeight="false" outlineLevel="0" collapsed="false">
      <c r="A22" s="5" t="s">
        <v>31</v>
      </c>
      <c r="B22" s="32" t="n">
        <v>19402</v>
      </c>
      <c r="C22" s="33" t="s">
        <v>52</v>
      </c>
      <c r="D22" s="6" t="n">
        <v>10797</v>
      </c>
      <c r="E22" s="30" t="n">
        <v>10390</v>
      </c>
      <c r="F22" s="6"/>
      <c r="H22" s="31"/>
    </row>
    <row r="23" customFormat="false" ht="12.75" hidden="false" customHeight="false" outlineLevel="0" collapsed="false">
      <c r="A23" s="5" t="s">
        <v>33</v>
      </c>
      <c r="B23" s="32" t="n">
        <v>19419</v>
      </c>
      <c r="C23" s="33" t="s">
        <v>53</v>
      </c>
      <c r="D23" s="6"/>
      <c r="E23" s="30" t="n">
        <v>12479</v>
      </c>
      <c r="F23" s="6"/>
      <c r="H23" s="31"/>
    </row>
    <row r="24" customFormat="false" ht="12.75" hidden="false" customHeight="false" outlineLevel="0" collapsed="false">
      <c r="A24" s="5" t="s">
        <v>31</v>
      </c>
      <c r="B24" s="32" t="n">
        <v>19522</v>
      </c>
      <c r="C24" s="33" t="s">
        <v>54</v>
      </c>
      <c r="D24" s="6"/>
      <c r="E24" s="30" t="n">
        <v>48336</v>
      </c>
      <c r="F24" s="6"/>
      <c r="G24" s="6" t="n">
        <v>-1</v>
      </c>
      <c r="H24" s="31"/>
    </row>
    <row r="25" customFormat="false" ht="12.75" hidden="false" customHeight="false" outlineLevel="0" collapsed="false">
      <c r="A25" s="5" t="s">
        <v>31</v>
      </c>
      <c r="B25" s="32" t="n">
        <v>19526</v>
      </c>
      <c r="C25" s="33" t="s">
        <v>55</v>
      </c>
      <c r="D25" s="6"/>
      <c r="E25" s="30" t="n">
        <v>2739</v>
      </c>
      <c r="F25" s="6"/>
      <c r="H25" s="31"/>
    </row>
    <row r="26" customFormat="false" ht="12.75" hidden="false" customHeight="false" outlineLevel="0" collapsed="false">
      <c r="A26" s="5" t="s">
        <v>33</v>
      </c>
      <c r="B26" s="32" t="n">
        <v>19540</v>
      </c>
      <c r="C26" s="33" t="s">
        <v>56</v>
      </c>
      <c r="D26" s="6"/>
      <c r="E26" s="30" t="n">
        <v>14682</v>
      </c>
      <c r="F26" s="6"/>
      <c r="G26" s="6" t="n">
        <v>846</v>
      </c>
      <c r="H26" s="31"/>
    </row>
    <row r="27" customFormat="false" ht="12.75" hidden="false" customHeight="false" outlineLevel="0" collapsed="false">
      <c r="A27" s="5" t="s">
        <v>31</v>
      </c>
      <c r="B27" s="32" t="n">
        <v>19550</v>
      </c>
      <c r="C27" s="33" t="s">
        <v>57</v>
      </c>
      <c r="D27" s="6"/>
      <c r="E27" s="30" t="n">
        <v>11216</v>
      </c>
      <c r="F27" s="6"/>
      <c r="H27" s="31"/>
    </row>
    <row r="28" customFormat="false" ht="12.75" hidden="false" customHeight="false" outlineLevel="0" collapsed="false">
      <c r="A28" s="5" t="s">
        <v>31</v>
      </c>
      <c r="B28" s="32" t="n">
        <v>19551</v>
      </c>
      <c r="C28" s="33" t="s">
        <v>58</v>
      </c>
      <c r="D28" s="6"/>
      <c r="E28" s="30" t="n">
        <v>-1</v>
      </c>
      <c r="F28" s="6"/>
      <c r="H28" s="31"/>
    </row>
    <row r="29" customFormat="false" ht="12.75" hidden="false" customHeight="false" outlineLevel="0" collapsed="false">
      <c r="A29" s="5" t="s">
        <v>31</v>
      </c>
      <c r="B29" s="32" t="n">
        <v>19552</v>
      </c>
      <c r="C29" s="33" t="s">
        <v>59</v>
      </c>
      <c r="D29" s="6"/>
      <c r="E29" s="30" t="n">
        <v>8916</v>
      </c>
      <c r="F29" s="6"/>
      <c r="H29" s="31"/>
    </row>
    <row r="30" customFormat="false" ht="12.75" hidden="false" customHeight="false" outlineLevel="0" collapsed="false">
      <c r="A30" s="5" t="s">
        <v>31</v>
      </c>
      <c r="B30" s="32" t="n">
        <v>19553</v>
      </c>
      <c r="C30" s="33" t="s">
        <v>60</v>
      </c>
      <c r="D30" s="6"/>
      <c r="E30" s="30" t="n">
        <v>112</v>
      </c>
      <c r="F30" s="6"/>
      <c r="H30" s="31"/>
    </row>
    <row r="31" customFormat="false" ht="12.75" hidden="false" customHeight="false" outlineLevel="0" collapsed="false">
      <c r="A31" s="0" t="s">
        <v>31</v>
      </c>
      <c r="B31" s="19" t="n">
        <v>19554</v>
      </c>
      <c r="C31" s="33" t="s">
        <v>61</v>
      </c>
      <c r="D31" s="6"/>
      <c r="E31" s="30" t="n">
        <v>2022</v>
      </c>
      <c r="F31" s="6"/>
      <c r="H31" s="31"/>
    </row>
    <row r="32" customFormat="false" ht="12.75" hidden="false" customHeight="false" outlineLevel="0" collapsed="false">
      <c r="A32" s="5" t="s">
        <v>33</v>
      </c>
      <c r="B32" s="32" t="n">
        <v>19556</v>
      </c>
      <c r="C32" s="33" t="s">
        <v>62</v>
      </c>
      <c r="D32" s="36"/>
      <c r="E32" s="30" t="n">
        <v>1117</v>
      </c>
      <c r="F32" s="6"/>
      <c r="H32" s="31"/>
    </row>
    <row r="33" customFormat="false" ht="12.75" hidden="false" customHeight="false" outlineLevel="0" collapsed="false">
      <c r="A33" s="0" t="s">
        <v>31</v>
      </c>
      <c r="B33" s="19" t="n">
        <v>19557</v>
      </c>
      <c r="C33" s="33" t="s">
        <v>63</v>
      </c>
      <c r="D33" s="6"/>
      <c r="E33" s="30" t="n">
        <v>111</v>
      </c>
      <c r="F33" s="6"/>
      <c r="H33" s="31"/>
    </row>
    <row r="34" customFormat="false" ht="12.75" hidden="false" customHeight="false" outlineLevel="0" collapsed="false">
      <c r="A34" s="5" t="s">
        <v>33</v>
      </c>
      <c r="B34" s="32" t="n">
        <v>19557</v>
      </c>
      <c r="C34" s="33" t="s">
        <v>63</v>
      </c>
      <c r="D34" s="36"/>
      <c r="E34" s="30" t="n">
        <v>319</v>
      </c>
      <c r="F34" s="6"/>
      <c r="H34" s="31"/>
    </row>
    <row r="35" customFormat="false" ht="12.75" hidden="false" customHeight="false" outlineLevel="0" collapsed="false">
      <c r="A35" s="5" t="s">
        <v>31</v>
      </c>
      <c r="B35" s="32" t="n">
        <v>19559</v>
      </c>
      <c r="C35" s="33" t="s">
        <v>64</v>
      </c>
      <c r="D35" s="6"/>
      <c r="E35" s="30" t="n">
        <v>1290</v>
      </c>
      <c r="F35" s="6"/>
      <c r="H35" s="31"/>
    </row>
    <row r="36" customFormat="false" ht="12.75" hidden="false" customHeight="false" outlineLevel="0" collapsed="false">
      <c r="A36" s="5" t="s">
        <v>31</v>
      </c>
      <c r="B36" s="32" t="n">
        <v>19560</v>
      </c>
      <c r="C36" s="33" t="s">
        <v>65</v>
      </c>
      <c r="D36" s="6"/>
      <c r="E36" s="30" t="n">
        <v>45661</v>
      </c>
      <c r="F36" s="6"/>
      <c r="H36" s="31"/>
    </row>
    <row r="37" customFormat="false" ht="12.75" hidden="false" customHeight="false" outlineLevel="0" collapsed="false">
      <c r="A37" s="5" t="s">
        <v>33</v>
      </c>
      <c r="B37" s="32" t="n">
        <v>19566</v>
      </c>
      <c r="C37" s="33" t="s">
        <v>66</v>
      </c>
      <c r="D37" s="36"/>
      <c r="E37" s="30" t="n">
        <v>6535</v>
      </c>
      <c r="F37" s="6"/>
      <c r="H37" s="31"/>
    </row>
    <row r="38" customFormat="false" ht="12.75" hidden="false" customHeight="false" outlineLevel="0" collapsed="false">
      <c r="A38" s="5" t="s">
        <v>33</v>
      </c>
      <c r="B38" s="32" t="n">
        <v>19579</v>
      </c>
      <c r="C38" s="33" t="s">
        <v>67</v>
      </c>
      <c r="D38" s="36"/>
      <c r="E38" s="30" t="n">
        <v>4260</v>
      </c>
      <c r="F38" s="6"/>
      <c r="H38" s="31"/>
    </row>
    <row r="39" customFormat="false" ht="12.75" hidden="false" customHeight="false" outlineLevel="0" collapsed="false">
      <c r="A39" s="5" t="s">
        <v>31</v>
      </c>
      <c r="B39" s="32" t="n">
        <v>19580</v>
      </c>
      <c r="C39" s="33" t="s">
        <v>68</v>
      </c>
      <c r="D39" s="6"/>
      <c r="E39" s="30"/>
      <c r="F39" s="6"/>
      <c r="G39" s="6" t="n">
        <v>1369</v>
      </c>
      <c r="H39" s="31"/>
    </row>
    <row r="40" customFormat="false" ht="12.75" hidden="false" customHeight="false" outlineLevel="0" collapsed="false">
      <c r="A40" s="5" t="s">
        <v>33</v>
      </c>
      <c r="B40" s="32" t="n">
        <v>19582</v>
      </c>
      <c r="C40" s="33" t="s">
        <v>69</v>
      </c>
      <c r="D40" s="36"/>
      <c r="E40" s="30" t="n">
        <v>608</v>
      </c>
      <c r="F40" s="6" t="n">
        <v>173971</v>
      </c>
      <c r="G40" s="6" t="n">
        <v>154759</v>
      </c>
      <c r="H40" s="31"/>
    </row>
    <row r="41" customFormat="false" ht="12.75" hidden="false" customHeight="false" outlineLevel="0" collapsed="false">
      <c r="A41" s="5" t="s">
        <v>33</v>
      </c>
      <c r="B41" s="32" t="n">
        <v>19583</v>
      </c>
      <c r="C41" s="33" t="s">
        <v>70</v>
      </c>
      <c r="D41" s="36"/>
      <c r="E41" s="30" t="n">
        <v>224636</v>
      </c>
      <c r="F41" s="6"/>
      <c r="G41" s="6" t="n">
        <v>10325</v>
      </c>
      <c r="H41" s="31"/>
    </row>
    <row r="42" customFormat="false" ht="12.75" hidden="false" customHeight="false" outlineLevel="0" collapsed="false">
      <c r="A42" s="5" t="s">
        <v>33</v>
      </c>
      <c r="B42" s="32" t="n">
        <v>19595</v>
      </c>
      <c r="C42" s="33" t="s">
        <v>71</v>
      </c>
      <c r="D42" s="36"/>
      <c r="E42" s="30" t="n">
        <v>235</v>
      </c>
      <c r="F42" s="6"/>
      <c r="H42" s="31"/>
    </row>
    <row r="43" customFormat="false" ht="12.75" hidden="false" customHeight="false" outlineLevel="0" collapsed="false">
      <c r="A43" s="5" t="s">
        <v>31</v>
      </c>
      <c r="B43" s="32" t="n">
        <v>19597</v>
      </c>
      <c r="C43" s="33" t="s">
        <v>72</v>
      </c>
      <c r="D43" s="6"/>
      <c r="E43" s="30"/>
      <c r="F43" s="6"/>
      <c r="G43" s="6" t="n">
        <v>-61816</v>
      </c>
      <c r="H43" s="31"/>
    </row>
    <row r="44" customFormat="false" ht="12.75" hidden="false" customHeight="false" outlineLevel="0" collapsed="false">
      <c r="A44" s="5" t="s">
        <v>29</v>
      </c>
      <c r="B44" s="32" t="n">
        <v>19636</v>
      </c>
      <c r="C44" s="33" t="s">
        <v>73</v>
      </c>
      <c r="D44" s="6" t="n">
        <v>568800</v>
      </c>
      <c r="E44" s="30"/>
      <c r="F44" s="6" t="n">
        <v>441042</v>
      </c>
      <c r="G44" s="6" t="n">
        <v>90216</v>
      </c>
      <c r="H44" s="31"/>
    </row>
    <row r="45" customFormat="false" ht="12.75" hidden="false" customHeight="false" outlineLevel="0" collapsed="false">
      <c r="A45" s="5" t="s">
        <v>33</v>
      </c>
      <c r="B45" s="32" t="n">
        <v>19639</v>
      </c>
      <c r="C45" s="33" t="s">
        <v>74</v>
      </c>
      <c r="D45" s="6" t="n">
        <v>915000</v>
      </c>
      <c r="E45" s="30"/>
      <c r="F45" s="6" t="n">
        <v>355530</v>
      </c>
      <c r="G45" s="6" t="n">
        <v>23014</v>
      </c>
      <c r="H45" s="34" t="n">
        <v>571915</v>
      </c>
    </row>
    <row r="46" customFormat="false" ht="12.75" hidden="false" customHeight="false" outlineLevel="0" collapsed="false">
      <c r="A46" s="0" t="s">
        <v>33</v>
      </c>
      <c r="B46" s="19" t="n">
        <v>19641</v>
      </c>
      <c r="C46" s="33" t="s">
        <v>75</v>
      </c>
      <c r="D46" s="6" t="n">
        <v>75000</v>
      </c>
      <c r="E46" s="30" t="n">
        <v>53117</v>
      </c>
      <c r="F46" s="6"/>
      <c r="G46" s="6" t="n">
        <v>-4333</v>
      </c>
      <c r="H46" s="31"/>
    </row>
    <row r="47" customFormat="false" ht="12.75" hidden="false" customHeight="false" outlineLevel="0" collapsed="false">
      <c r="A47" s="5" t="s">
        <v>33</v>
      </c>
      <c r="B47" s="32" t="n">
        <v>19642</v>
      </c>
      <c r="C47" s="33" t="s">
        <v>76</v>
      </c>
      <c r="D47" s="36"/>
      <c r="E47" s="30" t="n">
        <v>1963</v>
      </c>
      <c r="F47" s="6" t="n">
        <v>40000</v>
      </c>
      <c r="G47" s="6" t="n">
        <v>491</v>
      </c>
      <c r="H47" s="31"/>
    </row>
    <row r="48" customFormat="false" ht="12.75" hidden="false" customHeight="false" outlineLevel="0" collapsed="false">
      <c r="A48" s="0" t="s">
        <v>33</v>
      </c>
      <c r="B48" s="19" t="n">
        <v>19643</v>
      </c>
      <c r="C48" s="33" t="s">
        <v>77</v>
      </c>
      <c r="D48" s="6" t="n">
        <v>30000</v>
      </c>
      <c r="E48" s="30" t="n">
        <v>8040</v>
      </c>
      <c r="F48" s="6"/>
      <c r="H48" s="31"/>
    </row>
    <row r="49" customFormat="false" ht="12.75" hidden="false" customHeight="false" outlineLevel="0" collapsed="false">
      <c r="A49" s="5" t="s">
        <v>33</v>
      </c>
      <c r="B49" s="32" t="n">
        <v>19644</v>
      </c>
      <c r="C49" s="33" t="s">
        <v>78</v>
      </c>
      <c r="D49" s="6" t="n">
        <v>30000</v>
      </c>
      <c r="E49" s="30" t="n">
        <v>25187</v>
      </c>
      <c r="F49" s="6"/>
      <c r="G49" s="6" t="n">
        <v>-2102</v>
      </c>
      <c r="H49" s="31"/>
    </row>
    <row r="50" customFormat="false" ht="12.75" hidden="false" customHeight="false" outlineLevel="0" collapsed="false">
      <c r="A50" s="5" t="s">
        <v>29</v>
      </c>
      <c r="B50" s="32" t="n">
        <v>19647</v>
      </c>
      <c r="C50" s="33" t="s">
        <v>79</v>
      </c>
      <c r="D50" s="6" t="n">
        <v>143757</v>
      </c>
      <c r="E50" s="30" t="n">
        <v>178154</v>
      </c>
      <c r="F50" s="6"/>
      <c r="G50" s="6" t="n">
        <v>-7</v>
      </c>
      <c r="H50" s="31"/>
    </row>
    <row r="51" customFormat="false" ht="12.75" hidden="false" customHeight="false" outlineLevel="0" collapsed="false">
      <c r="A51" s="5" t="s">
        <v>33</v>
      </c>
      <c r="B51" s="32" t="n">
        <v>19647</v>
      </c>
      <c r="C51" s="33" t="s">
        <v>79</v>
      </c>
      <c r="D51" s="36"/>
      <c r="E51" s="30" t="n">
        <v>-13</v>
      </c>
      <c r="F51" s="6"/>
      <c r="G51" s="6" t="n">
        <v>7</v>
      </c>
      <c r="H51" s="31"/>
    </row>
    <row r="52" customFormat="false" ht="12.75" hidden="false" customHeight="false" outlineLevel="0" collapsed="false">
      <c r="A52" s="5" t="s">
        <v>29</v>
      </c>
      <c r="B52" s="32" t="n">
        <v>19675</v>
      </c>
      <c r="C52" s="33" t="s">
        <v>80</v>
      </c>
      <c r="D52" s="6" t="n">
        <v>1305631</v>
      </c>
      <c r="E52" s="30"/>
      <c r="F52" s="6" t="n">
        <v>857019</v>
      </c>
      <c r="G52" s="6" t="n">
        <v>-180989</v>
      </c>
      <c r="H52" s="34" t="n">
        <v>181627</v>
      </c>
    </row>
    <row r="53" customFormat="false" ht="12.75" hidden="false" customHeight="false" outlineLevel="0" collapsed="false">
      <c r="A53" s="5" t="s">
        <v>29</v>
      </c>
      <c r="B53" s="32" t="n">
        <v>19694</v>
      </c>
      <c r="C53" s="33" t="s">
        <v>81</v>
      </c>
      <c r="D53" s="6"/>
      <c r="E53" s="30"/>
      <c r="F53" s="6"/>
      <c r="H53" s="31"/>
    </row>
    <row r="54" customFormat="false" ht="12.75" hidden="false" customHeight="false" outlineLevel="0" collapsed="false">
      <c r="A54" s="5" t="s">
        <v>31</v>
      </c>
      <c r="B54" s="32" t="n">
        <v>19704</v>
      </c>
      <c r="C54" s="33" t="s">
        <v>82</v>
      </c>
      <c r="D54" s="6" t="n">
        <v>5959</v>
      </c>
      <c r="E54" s="30" t="n">
        <v>5567</v>
      </c>
      <c r="F54" s="6"/>
      <c r="H54" s="31"/>
    </row>
    <row r="55" customFormat="false" ht="12.75" hidden="false" customHeight="false" outlineLevel="0" collapsed="false">
      <c r="A55" s="5" t="s">
        <v>29</v>
      </c>
      <c r="B55" s="32" t="n">
        <v>19710</v>
      </c>
      <c r="C55" s="33" t="s">
        <v>83</v>
      </c>
      <c r="D55" s="6"/>
      <c r="E55" s="30" t="n">
        <v>-3223</v>
      </c>
      <c r="F55" s="6"/>
      <c r="H55" s="31"/>
    </row>
    <row r="56" customFormat="false" ht="12.75" hidden="false" customHeight="false" outlineLevel="0" collapsed="false">
      <c r="A56" s="5" t="s">
        <v>31</v>
      </c>
      <c r="B56" s="32" t="n">
        <v>19738</v>
      </c>
      <c r="C56" s="33" t="s">
        <v>84</v>
      </c>
      <c r="D56" s="6" t="n">
        <v>62686</v>
      </c>
      <c r="E56" s="30" t="n">
        <v>0</v>
      </c>
      <c r="F56" s="6"/>
      <c r="H56" s="31"/>
    </row>
    <row r="57" customFormat="false" ht="12.75" hidden="false" customHeight="false" outlineLevel="0" collapsed="false">
      <c r="A57" s="5" t="s">
        <v>31</v>
      </c>
      <c r="B57" s="32" t="n">
        <v>19768</v>
      </c>
      <c r="C57" s="33" t="s">
        <v>85</v>
      </c>
      <c r="D57" s="6" t="n">
        <v>10000</v>
      </c>
      <c r="E57" s="30" t="n">
        <v>11842</v>
      </c>
      <c r="F57" s="6"/>
      <c r="H57" s="34" t="n">
        <v>373254</v>
      </c>
    </row>
    <row r="58" customFormat="false" ht="12.75" hidden="false" customHeight="false" outlineLevel="0" collapsed="false">
      <c r="A58" s="5" t="s">
        <v>29</v>
      </c>
      <c r="B58" s="32" t="n">
        <v>19768</v>
      </c>
      <c r="C58" s="33" t="s">
        <v>85</v>
      </c>
      <c r="D58" s="6" t="n">
        <v>58537</v>
      </c>
      <c r="E58" s="30" t="n">
        <v>18803</v>
      </c>
      <c r="F58" s="6" t="n">
        <v>1106012</v>
      </c>
      <c r="G58" s="6" t="n">
        <v>245845</v>
      </c>
      <c r="H58" s="31"/>
    </row>
    <row r="59" customFormat="false" ht="12.75" hidden="false" customHeight="false" outlineLevel="0" collapsed="false">
      <c r="A59" s="5" t="s">
        <v>33</v>
      </c>
      <c r="B59" s="32" t="n">
        <v>19768</v>
      </c>
      <c r="C59" s="33" t="s">
        <v>85</v>
      </c>
      <c r="D59" s="6"/>
      <c r="E59" s="30"/>
      <c r="F59" s="6"/>
      <c r="G59" s="6" t="n">
        <v>9313</v>
      </c>
      <c r="H59" s="31"/>
    </row>
    <row r="60" customFormat="false" ht="12.75" hidden="false" customHeight="false" outlineLevel="0" collapsed="false">
      <c r="A60" s="5" t="s">
        <v>31</v>
      </c>
      <c r="B60" s="32" t="n">
        <v>19786</v>
      </c>
      <c r="C60" s="33" t="s">
        <v>86</v>
      </c>
      <c r="D60" s="6" t="n">
        <v>37900</v>
      </c>
      <c r="E60" s="30" t="n">
        <v>36991</v>
      </c>
      <c r="F60" s="6"/>
      <c r="H60" s="31"/>
    </row>
    <row r="61" customFormat="false" ht="12.75" hidden="false" customHeight="false" outlineLevel="0" collapsed="false">
      <c r="A61" s="0" t="s">
        <v>31</v>
      </c>
      <c r="B61" s="19" t="n">
        <v>19796</v>
      </c>
      <c r="C61" s="33" t="s">
        <v>87</v>
      </c>
      <c r="D61" s="6"/>
      <c r="E61" s="30" t="n">
        <v>-53</v>
      </c>
      <c r="F61" s="6"/>
      <c r="G61" s="6" t="n">
        <v>-714</v>
      </c>
      <c r="H61" s="31"/>
    </row>
    <row r="62" customFormat="false" ht="12.75" hidden="false" customHeight="false" outlineLevel="0" collapsed="false">
      <c r="A62" s="5" t="s">
        <v>29</v>
      </c>
      <c r="B62" s="32" t="n">
        <v>19796</v>
      </c>
      <c r="C62" s="33" t="s">
        <v>87</v>
      </c>
      <c r="D62" s="6" t="n">
        <v>83316</v>
      </c>
      <c r="E62" s="30" t="n">
        <v>25791</v>
      </c>
      <c r="F62" s="6"/>
      <c r="G62" s="6" t="n">
        <v>714</v>
      </c>
      <c r="H62" s="31"/>
    </row>
    <row r="63" customFormat="false" ht="12.75" hidden="false" customHeight="false" outlineLevel="0" collapsed="false">
      <c r="A63" s="0" t="s">
        <v>29</v>
      </c>
      <c r="B63" s="19" t="n">
        <v>19814</v>
      </c>
      <c r="C63" s="33" t="s">
        <v>88</v>
      </c>
      <c r="D63" s="6" t="n">
        <v>0</v>
      </c>
      <c r="E63" s="30" t="n">
        <v>-8691</v>
      </c>
      <c r="F63" s="6"/>
      <c r="G63" s="6" t="n">
        <v>-2</v>
      </c>
      <c r="H63" s="31"/>
    </row>
    <row r="64" customFormat="false" ht="12.75" hidden="false" customHeight="false" outlineLevel="0" collapsed="false">
      <c r="A64" s="5" t="s">
        <v>33</v>
      </c>
      <c r="B64" s="32" t="n">
        <v>19814</v>
      </c>
      <c r="C64" s="33" t="s">
        <v>88</v>
      </c>
      <c r="D64" s="36"/>
      <c r="E64" s="30" t="n">
        <v>101</v>
      </c>
      <c r="F64" s="6"/>
      <c r="G64" s="6" t="n">
        <v>2</v>
      </c>
      <c r="H64" s="31"/>
    </row>
    <row r="65" customFormat="false" ht="12.75" hidden="false" customHeight="false" outlineLevel="0" collapsed="false">
      <c r="A65" s="5" t="s">
        <v>29</v>
      </c>
      <c r="B65" s="32" t="n">
        <v>19815</v>
      </c>
      <c r="C65" s="33" t="s">
        <v>89</v>
      </c>
      <c r="D65" s="6" t="n">
        <v>176500</v>
      </c>
      <c r="E65" s="30" t="n">
        <v>117101</v>
      </c>
      <c r="F65" s="6" t="n">
        <v>114500</v>
      </c>
      <c r="G65" s="6" t="n">
        <v>57038</v>
      </c>
      <c r="H65" s="31"/>
    </row>
    <row r="66" customFormat="false" ht="12.75" hidden="false" customHeight="false" outlineLevel="0" collapsed="false">
      <c r="A66" s="5" t="s">
        <v>33</v>
      </c>
      <c r="B66" s="32" t="n">
        <v>19815</v>
      </c>
      <c r="C66" s="33" t="s">
        <v>89</v>
      </c>
      <c r="D66" s="6" t="n">
        <v>30180</v>
      </c>
      <c r="E66" s="30"/>
      <c r="F66" s="6" t="n">
        <v>29102</v>
      </c>
      <c r="G66" s="6" t="n">
        <v>0</v>
      </c>
      <c r="H66" s="31"/>
    </row>
    <row r="67" customFormat="false" ht="12.75" hidden="false" customHeight="false" outlineLevel="0" collapsed="false">
      <c r="A67" s="5" t="s">
        <v>29</v>
      </c>
      <c r="B67" s="32" t="n">
        <v>19852</v>
      </c>
      <c r="C67" s="33" t="s">
        <v>88</v>
      </c>
      <c r="D67" s="6" t="n">
        <v>276000</v>
      </c>
      <c r="E67" s="30" t="n">
        <v>462212</v>
      </c>
      <c r="F67" s="6"/>
      <c r="G67" s="6" t="n">
        <v>21347</v>
      </c>
      <c r="H67" s="31"/>
    </row>
    <row r="68" customFormat="false" ht="12.75" hidden="false" customHeight="false" outlineLevel="0" collapsed="false">
      <c r="A68" s="5" t="s">
        <v>33</v>
      </c>
      <c r="B68" s="32" t="n">
        <v>19852</v>
      </c>
      <c r="C68" s="33" t="s">
        <v>88</v>
      </c>
      <c r="D68" s="6" t="n">
        <v>303028</v>
      </c>
      <c r="E68" s="30" t="n">
        <v>116983</v>
      </c>
      <c r="F68" s="6"/>
      <c r="G68" s="6" t="n">
        <v>5693</v>
      </c>
      <c r="H68" s="31"/>
    </row>
    <row r="69" customFormat="false" ht="12.75" hidden="false" customHeight="false" outlineLevel="0" collapsed="false">
      <c r="A69" s="5" t="s">
        <v>31</v>
      </c>
      <c r="B69" s="32" t="n">
        <v>19861</v>
      </c>
      <c r="C69" s="33" t="s">
        <v>90</v>
      </c>
      <c r="D69" s="6" t="n">
        <v>24000</v>
      </c>
      <c r="E69" s="30" t="n">
        <v>13791</v>
      </c>
      <c r="F69" s="6"/>
      <c r="H69" s="31"/>
    </row>
    <row r="70" customFormat="false" ht="12.75" hidden="false" customHeight="false" outlineLevel="0" collapsed="false">
      <c r="A70" s="5" t="s">
        <v>31</v>
      </c>
      <c r="B70" s="32" t="n">
        <v>19879</v>
      </c>
      <c r="C70" s="33" t="s">
        <v>91</v>
      </c>
      <c r="D70" s="6" t="n">
        <v>49000</v>
      </c>
      <c r="E70" s="30" t="n">
        <v>43749</v>
      </c>
      <c r="F70" s="6" t="n">
        <v>34760</v>
      </c>
      <c r="H70" s="31"/>
    </row>
    <row r="71" customFormat="false" ht="12.75" hidden="false" customHeight="false" outlineLevel="0" collapsed="false">
      <c r="A71" s="5" t="s">
        <v>29</v>
      </c>
      <c r="B71" s="32" t="n">
        <v>19879</v>
      </c>
      <c r="C71" s="33" t="s">
        <v>92</v>
      </c>
      <c r="D71" s="6"/>
      <c r="E71" s="30"/>
      <c r="F71" s="6" t="n">
        <v>156329</v>
      </c>
      <c r="H71" s="31"/>
    </row>
    <row r="72" customFormat="false" ht="12.75" hidden="false" customHeight="false" outlineLevel="0" collapsed="false">
      <c r="A72" s="5" t="s">
        <v>31</v>
      </c>
      <c r="B72" s="32" t="n">
        <v>19881</v>
      </c>
      <c r="C72" s="33" t="s">
        <v>93</v>
      </c>
      <c r="D72" s="6" t="n">
        <v>352664</v>
      </c>
      <c r="E72" s="30" t="n">
        <v>302629</v>
      </c>
      <c r="F72" s="6"/>
      <c r="G72" s="6" t="n">
        <v>400</v>
      </c>
      <c r="H72" s="31"/>
    </row>
    <row r="73" customFormat="false" ht="12.75" hidden="false" customHeight="false" outlineLevel="0" collapsed="false">
      <c r="A73" s="5" t="s">
        <v>29</v>
      </c>
      <c r="B73" s="32" t="n">
        <v>19881</v>
      </c>
      <c r="C73" s="33" t="s">
        <v>93</v>
      </c>
      <c r="D73" s="6" t="n">
        <v>0</v>
      </c>
      <c r="E73" s="30" t="n">
        <v>0</v>
      </c>
      <c r="F73" s="6"/>
      <c r="H73" s="31"/>
    </row>
    <row r="74" customFormat="false" ht="12.75" hidden="false" customHeight="false" outlineLevel="0" collapsed="false">
      <c r="A74" s="5"/>
      <c r="B74" s="32" t="n">
        <v>19887</v>
      </c>
      <c r="C74" s="33" t="s">
        <v>94</v>
      </c>
      <c r="D74" s="6"/>
      <c r="E74" s="30"/>
      <c r="F74" s="6"/>
      <c r="H74" s="34" t="n">
        <v>122901</v>
      </c>
    </row>
    <row r="75" customFormat="false" ht="12.75" hidden="false" customHeight="false" outlineLevel="0" collapsed="false">
      <c r="A75" s="5" t="s">
        <v>29</v>
      </c>
      <c r="B75" s="32" t="n">
        <v>19897</v>
      </c>
      <c r="C75" s="33" t="s">
        <v>95</v>
      </c>
      <c r="D75" s="6" t="n">
        <v>391000</v>
      </c>
      <c r="E75" s="30" t="n">
        <v>16072</v>
      </c>
      <c r="F75" s="6" t="n">
        <v>297000</v>
      </c>
      <c r="G75" s="6" t="n">
        <v>86814</v>
      </c>
      <c r="H75" s="31"/>
    </row>
    <row r="76" customFormat="false" ht="12.75" hidden="false" customHeight="false" outlineLevel="0" collapsed="false">
      <c r="A76" s="0" t="s">
        <v>33</v>
      </c>
      <c r="B76" s="19" t="n">
        <v>19897</v>
      </c>
      <c r="C76" s="33" t="s">
        <v>95</v>
      </c>
      <c r="D76" s="6" t="n">
        <v>78988</v>
      </c>
      <c r="E76" s="30" t="n">
        <v>66036</v>
      </c>
      <c r="F76" s="6"/>
      <c r="G76" s="6" t="n">
        <v>1405</v>
      </c>
      <c r="H76" s="31"/>
    </row>
    <row r="77" customFormat="false" ht="12.75" hidden="false" customHeight="false" outlineLevel="0" collapsed="false">
      <c r="A77" s="5" t="s">
        <v>29</v>
      </c>
      <c r="B77" s="32" t="n">
        <v>19898</v>
      </c>
      <c r="C77" s="33" t="s">
        <v>96</v>
      </c>
      <c r="D77" s="6"/>
      <c r="E77" s="30"/>
      <c r="F77" s="6" t="n">
        <v>68000</v>
      </c>
      <c r="H77" s="31"/>
    </row>
    <row r="78" customFormat="false" ht="12.75" hidden="false" customHeight="false" outlineLevel="0" collapsed="false">
      <c r="A78" s="0" t="s">
        <v>33</v>
      </c>
      <c r="B78" s="19" t="n">
        <v>19898</v>
      </c>
      <c r="C78" s="33" t="s">
        <v>96</v>
      </c>
      <c r="D78" s="38"/>
      <c r="E78" s="30"/>
      <c r="F78" s="6" t="n">
        <v>164500</v>
      </c>
      <c r="H78" s="31"/>
    </row>
    <row r="79" customFormat="false" ht="12.75" hidden="false" customHeight="false" outlineLevel="0" collapsed="false">
      <c r="A79" s="5" t="s">
        <v>31</v>
      </c>
      <c r="B79" s="32" t="n">
        <v>19928</v>
      </c>
      <c r="C79" s="33" t="s">
        <v>97</v>
      </c>
      <c r="D79" s="6" t="n">
        <v>2800</v>
      </c>
      <c r="E79" s="30" t="n">
        <v>3264</v>
      </c>
      <c r="F79" s="6"/>
      <c r="H79" s="31"/>
    </row>
    <row r="80" customFormat="false" ht="12.75" hidden="false" customHeight="false" outlineLevel="0" collapsed="false">
      <c r="A80" s="5" t="s">
        <v>29</v>
      </c>
      <c r="B80" s="32" t="n">
        <v>19947</v>
      </c>
      <c r="C80" s="33" t="s">
        <v>98</v>
      </c>
      <c r="D80" s="6"/>
      <c r="E80" s="30"/>
      <c r="F80" s="6"/>
      <c r="G80" s="6" t="n">
        <v>117</v>
      </c>
      <c r="H80" s="31"/>
    </row>
    <row r="81" customFormat="false" ht="12.75" hidden="false" customHeight="false" outlineLevel="0" collapsed="false">
      <c r="A81" s="5" t="s">
        <v>33</v>
      </c>
      <c r="B81" s="32" t="n">
        <v>19948</v>
      </c>
      <c r="C81" s="33" t="s">
        <v>99</v>
      </c>
      <c r="D81" s="6" t="n">
        <v>130000</v>
      </c>
      <c r="E81" s="30"/>
      <c r="F81" s="6"/>
      <c r="H81" s="31"/>
    </row>
    <row r="82" customFormat="false" ht="12.75" hidden="false" customHeight="false" outlineLevel="0" collapsed="false">
      <c r="A82" s="5" t="s">
        <v>29</v>
      </c>
      <c r="B82" s="32" t="n">
        <v>19949</v>
      </c>
      <c r="C82" s="33" t="s">
        <v>100</v>
      </c>
      <c r="D82" s="6"/>
      <c r="E82" s="30"/>
      <c r="F82" s="6" t="n">
        <v>554262</v>
      </c>
      <c r="G82" s="6" t="n">
        <v>250146</v>
      </c>
      <c r="H82" s="31"/>
    </row>
    <row r="83" customFormat="false" ht="12.75" hidden="false" customHeight="false" outlineLevel="0" collapsed="false">
      <c r="A83" s="5" t="s">
        <v>33</v>
      </c>
      <c r="B83" s="32" t="n">
        <v>19950</v>
      </c>
      <c r="C83" s="33" t="s">
        <v>101</v>
      </c>
      <c r="D83" s="6"/>
      <c r="E83" s="30"/>
      <c r="F83" s="6"/>
      <c r="G83" s="6" t="n">
        <v>19529</v>
      </c>
      <c r="H83" s="31"/>
    </row>
    <row r="84" customFormat="false" ht="12.75" hidden="false" customHeight="false" outlineLevel="0" collapsed="false">
      <c r="A84" s="5" t="s">
        <v>33</v>
      </c>
      <c r="B84" s="32" t="n">
        <v>19951</v>
      </c>
      <c r="C84" s="33" t="s">
        <v>102</v>
      </c>
      <c r="D84" s="6" t="n">
        <v>116408</v>
      </c>
      <c r="E84" s="30"/>
      <c r="F84" s="6"/>
      <c r="H84" s="31"/>
    </row>
    <row r="85" customFormat="false" ht="12.75" hidden="false" customHeight="false" outlineLevel="0" collapsed="false">
      <c r="A85" s="5" t="s">
        <v>33</v>
      </c>
      <c r="B85" s="32" t="n">
        <v>19956</v>
      </c>
      <c r="C85" s="33" t="s">
        <v>103</v>
      </c>
      <c r="D85" s="36"/>
      <c r="E85" s="30"/>
      <c r="F85" s="6" t="n">
        <v>60616</v>
      </c>
      <c r="G85" s="6" t="n">
        <v>0</v>
      </c>
      <c r="H85" s="31"/>
    </row>
    <row r="86" customFormat="false" ht="12.75" hidden="false" customHeight="false" outlineLevel="0" collapsed="false">
      <c r="A86" s="5" t="s">
        <v>31</v>
      </c>
      <c r="B86" s="32" t="n">
        <v>19984</v>
      </c>
      <c r="C86" s="33" t="s">
        <v>104</v>
      </c>
      <c r="D86" s="6" t="n">
        <v>76667</v>
      </c>
      <c r="E86" s="30" t="n">
        <v>71981</v>
      </c>
      <c r="F86" s="6"/>
      <c r="G86" s="6" t="n">
        <v>135</v>
      </c>
      <c r="H86" s="31"/>
    </row>
    <row r="87" customFormat="false" ht="12.75" hidden="false" customHeight="false" outlineLevel="0" collapsed="false">
      <c r="A87" s="5" t="s">
        <v>33</v>
      </c>
      <c r="B87" s="32" t="n">
        <v>19985</v>
      </c>
      <c r="C87" s="33" t="s">
        <v>105</v>
      </c>
      <c r="D87" s="6" t="n">
        <v>76667</v>
      </c>
      <c r="E87" s="30" t="n">
        <v>80604</v>
      </c>
      <c r="F87" s="6"/>
      <c r="H87" s="31"/>
    </row>
    <row r="88" customFormat="false" ht="12.75" hidden="false" customHeight="false" outlineLevel="0" collapsed="false">
      <c r="A88" s="5" t="s">
        <v>33</v>
      </c>
      <c r="B88" s="32" t="n">
        <v>19986</v>
      </c>
      <c r="C88" s="33" t="s">
        <v>106</v>
      </c>
      <c r="D88" s="36"/>
      <c r="E88" s="30"/>
      <c r="F88" s="6" t="n">
        <v>76667</v>
      </c>
      <c r="G88" s="6" t="n">
        <v>65490</v>
      </c>
      <c r="H88" s="31"/>
    </row>
    <row r="89" customFormat="false" ht="12.75" hidden="false" customHeight="false" outlineLevel="0" collapsed="false">
      <c r="A89" s="5" t="s">
        <v>33</v>
      </c>
      <c r="B89" s="32" t="n">
        <v>19987</v>
      </c>
      <c r="C89" s="33" t="s">
        <v>107</v>
      </c>
      <c r="D89" s="36"/>
      <c r="E89" s="30"/>
      <c r="F89" s="6" t="n">
        <v>76667</v>
      </c>
      <c r="G89" s="6" t="n">
        <v>0</v>
      </c>
      <c r="H89" s="31"/>
    </row>
    <row r="90" customFormat="false" ht="12.75" hidden="false" customHeight="false" outlineLevel="0" collapsed="false">
      <c r="A90" s="5" t="s">
        <v>31</v>
      </c>
      <c r="B90" s="32" t="n">
        <v>20009</v>
      </c>
      <c r="C90" s="33" t="s">
        <v>108</v>
      </c>
      <c r="D90" s="6" t="n">
        <v>12500</v>
      </c>
      <c r="E90" s="30" t="n">
        <v>7445</v>
      </c>
      <c r="F90" s="6"/>
      <c r="H90" s="31"/>
    </row>
    <row r="91" customFormat="false" ht="12.75" hidden="false" customHeight="false" outlineLevel="0" collapsed="false">
      <c r="A91" s="0" t="s">
        <v>31</v>
      </c>
      <c r="B91" s="19" t="n">
        <v>20111</v>
      </c>
      <c r="C91" s="33" t="s">
        <v>109</v>
      </c>
      <c r="D91" s="6" t="n">
        <v>59000</v>
      </c>
      <c r="E91" s="30" t="n">
        <v>55160</v>
      </c>
      <c r="F91" s="6"/>
      <c r="H91" s="31"/>
    </row>
    <row r="92" customFormat="false" ht="12.75" hidden="false" customHeight="false" outlineLevel="0" collapsed="false">
      <c r="A92" s="5" t="s">
        <v>31</v>
      </c>
      <c r="B92" s="32" t="n">
        <v>20155</v>
      </c>
      <c r="C92" s="33" t="s">
        <v>110</v>
      </c>
      <c r="D92" s="6" t="n">
        <v>3800</v>
      </c>
      <c r="E92" s="30" t="n">
        <v>3734</v>
      </c>
      <c r="F92" s="6"/>
      <c r="H92" s="31"/>
    </row>
    <row r="93" customFormat="false" ht="12.75" hidden="false" customHeight="false" outlineLevel="0" collapsed="false">
      <c r="A93" s="0" t="s">
        <v>33</v>
      </c>
      <c r="B93" s="19" t="n">
        <v>20177</v>
      </c>
      <c r="C93" s="33" t="s">
        <v>111</v>
      </c>
      <c r="D93" s="6" t="n">
        <v>305000</v>
      </c>
      <c r="E93" s="30" t="n">
        <v>5752</v>
      </c>
      <c r="F93" s="6" t="n">
        <v>328786</v>
      </c>
      <c r="G93" s="6" t="n">
        <v>103555</v>
      </c>
      <c r="H93" s="31"/>
    </row>
    <row r="94" customFormat="false" ht="12.75" hidden="false" customHeight="false" outlineLevel="0" collapsed="false">
      <c r="A94" s="5" t="s">
        <v>33</v>
      </c>
      <c r="B94" s="32" t="n">
        <v>20216</v>
      </c>
      <c r="C94" s="33" t="s">
        <v>112</v>
      </c>
      <c r="D94" s="36"/>
      <c r="E94" s="30"/>
      <c r="F94" s="6" t="n">
        <v>73456</v>
      </c>
      <c r="G94" s="6" t="n">
        <v>9785</v>
      </c>
      <c r="H94" s="31"/>
    </row>
    <row r="95" customFormat="false" ht="12.75" hidden="false" customHeight="false" outlineLevel="0" collapsed="false">
      <c r="A95" s="5" t="s">
        <v>33</v>
      </c>
      <c r="B95" s="32" t="n">
        <v>20218</v>
      </c>
      <c r="C95" s="33" t="s">
        <v>113</v>
      </c>
      <c r="D95" s="36"/>
      <c r="E95" s="30"/>
      <c r="F95" s="6" t="n">
        <v>59764</v>
      </c>
      <c r="G95" s="6" t="n">
        <v>3570</v>
      </c>
      <c r="H95" s="34" t="n">
        <v>57264</v>
      </c>
    </row>
    <row r="96" customFormat="false" ht="12.75" hidden="false" customHeight="false" outlineLevel="0" collapsed="false">
      <c r="A96" s="5" t="s">
        <v>33</v>
      </c>
      <c r="B96" s="32" t="n">
        <v>20234</v>
      </c>
      <c r="C96" s="33" t="s">
        <v>114</v>
      </c>
      <c r="D96" s="36"/>
      <c r="E96" s="30"/>
      <c r="F96" s="6" t="n">
        <v>486932</v>
      </c>
      <c r="G96" s="6" t="n">
        <v>8811</v>
      </c>
      <c r="H96" s="34" t="n">
        <v>1040123</v>
      </c>
    </row>
    <row r="97" customFormat="false" ht="12.75" hidden="false" customHeight="false" outlineLevel="0" collapsed="false">
      <c r="A97" s="5" t="s">
        <v>33</v>
      </c>
      <c r="B97" s="32" t="n">
        <v>20235</v>
      </c>
      <c r="C97" s="33" t="s">
        <v>115</v>
      </c>
      <c r="D97" s="36"/>
      <c r="E97" s="30"/>
      <c r="F97" s="6" t="n">
        <v>33504</v>
      </c>
      <c r="G97" s="6" t="n">
        <v>30685</v>
      </c>
      <c r="H97" s="34" t="n">
        <v>150900</v>
      </c>
    </row>
    <row r="98" customFormat="false" ht="12.75" hidden="false" customHeight="false" outlineLevel="0" collapsed="false">
      <c r="A98" s="5" t="s">
        <v>33</v>
      </c>
      <c r="B98" s="32" t="n">
        <v>20240</v>
      </c>
      <c r="C98" s="33" t="s">
        <v>116</v>
      </c>
      <c r="D98" s="36"/>
      <c r="E98" s="30"/>
      <c r="F98" s="6" t="n">
        <v>17607</v>
      </c>
      <c r="G98" s="6" t="n">
        <v>0</v>
      </c>
      <c r="H98" s="31"/>
    </row>
    <row r="99" customFormat="false" ht="12.75" hidden="false" customHeight="false" outlineLevel="0" collapsed="false">
      <c r="A99" s="5" t="s">
        <v>31</v>
      </c>
      <c r="B99" s="32" t="n">
        <v>20241</v>
      </c>
      <c r="C99" s="33" t="s">
        <v>117</v>
      </c>
      <c r="D99" s="6"/>
      <c r="E99" s="30" t="n">
        <v>11019</v>
      </c>
      <c r="F99" s="6"/>
      <c r="G99" s="6" t="n">
        <v>14626</v>
      </c>
      <c r="H99" s="31"/>
    </row>
    <row r="100" customFormat="false" ht="12.75" hidden="false" customHeight="false" outlineLevel="0" collapsed="false">
      <c r="A100" s="5" t="s">
        <v>33</v>
      </c>
      <c r="B100" s="32" t="n">
        <v>20245</v>
      </c>
      <c r="C100" s="33" t="s">
        <v>118</v>
      </c>
      <c r="D100" s="36"/>
      <c r="E100" s="30" t="n">
        <v>158693</v>
      </c>
      <c r="F100" s="6"/>
      <c r="G100" s="6" t="n">
        <v>-12535</v>
      </c>
      <c r="H100" s="31"/>
    </row>
    <row r="101" customFormat="false" ht="12.75" hidden="false" customHeight="false" outlineLevel="0" collapsed="false">
      <c r="A101" s="5" t="s">
        <v>33</v>
      </c>
      <c r="B101" s="32" t="n">
        <v>20246</v>
      </c>
      <c r="C101" s="33" t="s">
        <v>119</v>
      </c>
      <c r="D101" s="36"/>
      <c r="E101" s="30" t="n">
        <v>90241</v>
      </c>
      <c r="F101" s="6"/>
      <c r="H101" s="31"/>
    </row>
    <row r="102" customFormat="false" ht="12.75" hidden="false" customHeight="false" outlineLevel="0" collapsed="false">
      <c r="A102" s="5" t="s">
        <v>33</v>
      </c>
      <c r="B102" s="32" t="n">
        <v>20247</v>
      </c>
      <c r="C102" s="33" t="s">
        <v>120</v>
      </c>
      <c r="D102" s="36"/>
      <c r="E102" s="30" t="n">
        <v>148897</v>
      </c>
      <c r="F102" s="6"/>
      <c r="G102" s="6" t="n">
        <v>675</v>
      </c>
      <c r="H102" s="31"/>
    </row>
    <row r="103" customFormat="false" ht="12.75" hidden="false" customHeight="false" outlineLevel="0" collapsed="false">
      <c r="A103" s="5" t="s">
        <v>33</v>
      </c>
      <c r="B103" s="32" t="n">
        <v>20248</v>
      </c>
      <c r="C103" s="33" t="s">
        <v>121</v>
      </c>
      <c r="D103" s="36"/>
      <c r="E103" s="30" t="n">
        <v>33337</v>
      </c>
      <c r="F103" s="6"/>
      <c r="G103" s="6" t="n">
        <v>48</v>
      </c>
      <c r="H103" s="31"/>
    </row>
    <row r="104" customFormat="false" ht="12.75" hidden="false" customHeight="false" outlineLevel="0" collapsed="false">
      <c r="A104" s="5" t="s">
        <v>33</v>
      </c>
      <c r="B104" s="32" t="n">
        <v>20249</v>
      </c>
      <c r="C104" s="33" t="s">
        <v>122</v>
      </c>
      <c r="D104" s="36"/>
      <c r="E104" s="30" t="n">
        <v>305359</v>
      </c>
      <c r="F104" s="6"/>
      <c r="G104" s="6" t="n">
        <v>3450</v>
      </c>
      <c r="H104" s="31"/>
    </row>
    <row r="105" customFormat="false" ht="12.75" hidden="false" customHeight="false" outlineLevel="0" collapsed="false">
      <c r="A105" s="0" t="s">
        <v>31</v>
      </c>
      <c r="B105" s="19" t="n">
        <v>20252</v>
      </c>
      <c r="C105" s="33" t="s">
        <v>123</v>
      </c>
      <c r="D105" s="38"/>
      <c r="E105" s="30"/>
      <c r="F105" s="6"/>
      <c r="H105" s="31"/>
    </row>
    <row r="106" customFormat="false" ht="12.75" hidden="false" customHeight="false" outlineLevel="0" collapsed="false">
      <c r="A106" s="5" t="s">
        <v>33</v>
      </c>
      <c r="B106" s="32" t="n">
        <v>20253</v>
      </c>
      <c r="C106" s="33" t="s">
        <v>124</v>
      </c>
      <c r="D106" s="36"/>
      <c r="E106" s="30"/>
      <c r="F106" s="6"/>
      <c r="H106" s="34" t="n">
        <v>468000</v>
      </c>
    </row>
    <row r="107" customFormat="false" ht="12.75" hidden="false" customHeight="false" outlineLevel="0" collapsed="false">
      <c r="A107" s="0" t="s">
        <v>33</v>
      </c>
      <c r="B107" s="19" t="n">
        <v>20255</v>
      </c>
      <c r="C107" s="33" t="s">
        <v>125</v>
      </c>
      <c r="D107" s="38"/>
      <c r="E107" s="30" t="n">
        <v>8006</v>
      </c>
      <c r="F107" s="6"/>
      <c r="H107" s="31"/>
    </row>
    <row r="108" customFormat="false" ht="12.75" hidden="false" customHeight="false" outlineLevel="0" collapsed="false">
      <c r="A108" s="5"/>
      <c r="B108" s="32" t="n">
        <v>20258</v>
      </c>
      <c r="C108" s="33" t="s">
        <v>126</v>
      </c>
      <c r="D108" s="36"/>
      <c r="E108" s="30"/>
      <c r="F108" s="6"/>
      <c r="H108" s="34" t="n">
        <v>21475</v>
      </c>
    </row>
    <row r="109" customFormat="false" ht="12.75" hidden="false" customHeight="false" outlineLevel="0" collapsed="false">
      <c r="A109" s="5" t="s">
        <v>33</v>
      </c>
      <c r="B109" s="32" t="n">
        <v>20263</v>
      </c>
      <c r="C109" s="33" t="s">
        <v>127</v>
      </c>
      <c r="D109" s="36"/>
      <c r="E109" s="30" t="n">
        <v>535821</v>
      </c>
      <c r="F109" s="6" t="n">
        <v>448000</v>
      </c>
      <c r="H109" s="31"/>
    </row>
    <row r="110" customFormat="false" ht="12.75" hidden="false" customHeight="false" outlineLevel="0" collapsed="false">
      <c r="A110" s="5" t="s">
        <v>33</v>
      </c>
      <c r="B110" s="32" t="n">
        <v>20265</v>
      </c>
      <c r="C110" s="33" t="s">
        <v>128</v>
      </c>
      <c r="D110" s="36"/>
      <c r="E110" s="30"/>
      <c r="F110" s="6" t="n">
        <v>47000</v>
      </c>
      <c r="G110" s="6" t="n">
        <v>26418</v>
      </c>
      <c r="H110" s="31"/>
    </row>
    <row r="111" customFormat="false" ht="12.75" hidden="false" customHeight="false" outlineLevel="0" collapsed="false">
      <c r="A111" s="5" t="s">
        <v>33</v>
      </c>
      <c r="B111" s="32" t="n">
        <v>20266</v>
      </c>
      <c r="C111" s="33" t="s">
        <v>129</v>
      </c>
      <c r="D111" s="36"/>
      <c r="E111" s="30"/>
      <c r="F111" s="6" t="n">
        <v>27000</v>
      </c>
      <c r="G111" s="6" t="n">
        <v>27239</v>
      </c>
      <c r="H111" s="31"/>
    </row>
    <row r="112" customFormat="false" ht="12.75" hidden="false" customHeight="false" outlineLevel="0" collapsed="false">
      <c r="A112" s="5" t="s">
        <v>33</v>
      </c>
      <c r="B112" s="32" t="n">
        <v>20275</v>
      </c>
      <c r="C112" s="33" t="s">
        <v>130</v>
      </c>
      <c r="D112" s="36"/>
      <c r="E112" s="30" t="n">
        <v>120425</v>
      </c>
      <c r="F112" s="6"/>
      <c r="H112" s="31"/>
    </row>
    <row r="113" customFormat="false" ht="12.75" hidden="false" customHeight="false" outlineLevel="0" collapsed="false">
      <c r="A113" s="5" t="s">
        <v>33</v>
      </c>
      <c r="B113" s="32" t="n">
        <v>20276</v>
      </c>
      <c r="C113" s="33" t="s">
        <v>131</v>
      </c>
      <c r="D113" s="36"/>
      <c r="E113" s="30"/>
      <c r="F113" s="6"/>
      <c r="G113" s="6" t="n">
        <v>34233</v>
      </c>
      <c r="H113" s="31"/>
    </row>
    <row r="114" customFormat="false" ht="12.75" hidden="false" customHeight="false" outlineLevel="0" collapsed="false">
      <c r="A114" s="5" t="s">
        <v>31</v>
      </c>
      <c r="B114" s="32" t="n">
        <v>20289</v>
      </c>
      <c r="C114" s="33" t="s">
        <v>132</v>
      </c>
      <c r="D114" s="36"/>
      <c r="E114" s="30"/>
      <c r="F114" s="6" t="n">
        <v>737</v>
      </c>
      <c r="G114" s="6" t="n">
        <v>475</v>
      </c>
      <c r="H114" s="31"/>
    </row>
    <row r="115" customFormat="false" ht="12.75" hidden="false" customHeight="false" outlineLevel="0" collapsed="false">
      <c r="A115" s="5" t="s">
        <v>33</v>
      </c>
      <c r="B115" s="32" t="n">
        <v>20291</v>
      </c>
      <c r="C115" s="33" t="s">
        <v>133</v>
      </c>
      <c r="D115" s="36"/>
      <c r="E115" s="30"/>
      <c r="F115" s="6"/>
      <c r="H115" s="34" t="n">
        <v>76667</v>
      </c>
    </row>
    <row r="116" customFormat="false" ht="12.75" hidden="false" customHeight="false" outlineLevel="0" collapsed="false">
      <c r="A116" s="5" t="s">
        <v>33</v>
      </c>
      <c r="B116" s="32" t="n">
        <v>20292</v>
      </c>
      <c r="C116" s="33" t="s">
        <v>134</v>
      </c>
      <c r="D116" s="36"/>
      <c r="E116" s="30"/>
      <c r="F116" s="6"/>
      <c r="H116" s="34" t="n">
        <v>76667</v>
      </c>
    </row>
    <row r="117" customFormat="false" ht="12.75" hidden="false" customHeight="false" outlineLevel="0" collapsed="false">
      <c r="A117" s="5" t="s">
        <v>33</v>
      </c>
      <c r="B117" s="32" t="n">
        <v>20296</v>
      </c>
      <c r="C117" s="33" t="s">
        <v>135</v>
      </c>
      <c r="D117" s="36"/>
      <c r="E117" s="30"/>
      <c r="F117" s="6" t="n">
        <v>894952</v>
      </c>
      <c r="G117" s="6" t="n">
        <v>43531</v>
      </c>
      <c r="H117" s="31" t="n">
        <v>5543348</v>
      </c>
    </row>
    <row r="118" customFormat="false" ht="12.75" hidden="false" customHeight="false" outlineLevel="0" collapsed="false">
      <c r="A118" s="5" t="s">
        <v>33</v>
      </c>
      <c r="B118" s="32" t="n">
        <v>20300</v>
      </c>
      <c r="C118" s="33" t="s">
        <v>56</v>
      </c>
      <c r="D118" s="36"/>
      <c r="E118" s="30"/>
      <c r="F118" s="6" t="n">
        <v>8000</v>
      </c>
      <c r="G118" s="6" t="n">
        <v>7139</v>
      </c>
      <c r="H118" s="34" t="n">
        <v>20000</v>
      </c>
    </row>
    <row r="119" customFormat="false" ht="12.75" hidden="false" customHeight="false" outlineLevel="0" collapsed="false">
      <c r="A119" s="5" t="s">
        <v>33</v>
      </c>
      <c r="B119" s="32" t="n">
        <v>20305</v>
      </c>
      <c r="C119" s="33" t="s">
        <v>136</v>
      </c>
      <c r="D119" s="36"/>
      <c r="E119" s="30"/>
      <c r="F119" s="6" t="n">
        <v>318612</v>
      </c>
      <c r="G119" s="6" t="n">
        <v>51605</v>
      </c>
      <c r="H119" s="31"/>
    </row>
    <row r="120" customFormat="false" ht="12.75" hidden="false" customHeight="false" outlineLevel="0" collapsed="false">
      <c r="A120" s="0" t="s">
        <v>33</v>
      </c>
      <c r="B120" s="19" t="n">
        <v>20309</v>
      </c>
      <c r="C120" s="33" t="s">
        <v>137</v>
      </c>
      <c r="D120" s="38"/>
      <c r="E120" s="30" t="n">
        <v>20642</v>
      </c>
      <c r="F120" s="6"/>
      <c r="H120" s="31"/>
    </row>
    <row r="121" customFormat="false" ht="12.75" hidden="false" customHeight="false" outlineLevel="0" collapsed="false">
      <c r="A121" s="5"/>
      <c r="B121" s="32" t="n">
        <v>20320</v>
      </c>
      <c r="C121" s="33" t="s">
        <v>138</v>
      </c>
      <c r="D121" s="36"/>
      <c r="E121" s="30"/>
      <c r="F121" s="6"/>
      <c r="H121" s="34" t="n">
        <v>25000</v>
      </c>
    </row>
    <row r="122" customFormat="false" ht="12.75" hidden="false" customHeight="false" outlineLevel="0" collapsed="false">
      <c r="A122" s="5" t="s">
        <v>33</v>
      </c>
      <c r="B122" s="32" t="n">
        <v>20323</v>
      </c>
      <c r="C122" s="33" t="s">
        <v>139</v>
      </c>
      <c r="D122" s="36"/>
      <c r="E122" s="30"/>
      <c r="F122" s="6" t="n">
        <v>134689</v>
      </c>
      <c r="G122" s="6" t="n">
        <v>13371</v>
      </c>
      <c r="H122" s="34" t="n">
        <v>128540</v>
      </c>
    </row>
    <row r="123" customFormat="false" ht="12.75" hidden="false" customHeight="false" outlineLevel="0" collapsed="false">
      <c r="A123" s="5" t="s">
        <v>31</v>
      </c>
      <c r="B123" s="32" t="n">
        <v>20326</v>
      </c>
      <c r="C123" s="33" t="s">
        <v>140</v>
      </c>
      <c r="D123" s="36"/>
      <c r="E123" s="30"/>
      <c r="F123" s="6" t="n">
        <v>2167</v>
      </c>
      <c r="G123" s="6" t="n">
        <v>0</v>
      </c>
      <c r="H123" s="31"/>
    </row>
    <row r="124" customFormat="false" ht="12.75" hidden="false" customHeight="false" outlineLevel="0" collapsed="false">
      <c r="A124" s="5" t="s">
        <v>31</v>
      </c>
      <c r="B124" s="32" t="n">
        <v>20352</v>
      </c>
      <c r="C124" s="33" t="s">
        <v>141</v>
      </c>
      <c r="D124" s="6" t="n">
        <v>1983</v>
      </c>
      <c r="E124" s="30" t="n">
        <v>2312</v>
      </c>
      <c r="F124" s="6"/>
      <c r="H124" s="31"/>
    </row>
    <row r="125" customFormat="false" ht="12.75" hidden="false" customHeight="false" outlineLevel="0" collapsed="false">
      <c r="A125" s="5" t="s">
        <v>33</v>
      </c>
      <c r="B125" s="32" t="n">
        <v>20353</v>
      </c>
      <c r="C125" s="33" t="s">
        <v>142</v>
      </c>
      <c r="D125" s="36"/>
      <c r="E125" s="30"/>
      <c r="F125" s="6" t="n">
        <v>3900</v>
      </c>
      <c r="G125" s="6" t="n">
        <v>3568</v>
      </c>
      <c r="H125" s="31"/>
    </row>
    <row r="126" customFormat="false" ht="12.75" hidden="false" customHeight="false" outlineLevel="0" collapsed="false">
      <c r="A126" s="5" t="s">
        <v>33</v>
      </c>
      <c r="B126" s="32" t="n">
        <v>20359</v>
      </c>
      <c r="C126" s="33" t="s">
        <v>143</v>
      </c>
      <c r="D126" s="36"/>
      <c r="E126" s="30"/>
      <c r="F126" s="6"/>
      <c r="H126" s="31" t="n">
        <v>1500000</v>
      </c>
    </row>
    <row r="127" customFormat="false" ht="12.75" hidden="false" customHeight="false" outlineLevel="0" collapsed="false">
      <c r="A127" s="5" t="s">
        <v>33</v>
      </c>
      <c r="B127" s="32" t="n">
        <v>20375</v>
      </c>
      <c r="C127" s="33" t="s">
        <v>144</v>
      </c>
      <c r="D127" s="6" t="n">
        <v>23450</v>
      </c>
      <c r="E127" s="30"/>
      <c r="F127" s="6"/>
      <c r="H127" s="31"/>
    </row>
    <row r="128" customFormat="false" ht="12.75" hidden="false" customHeight="false" outlineLevel="0" collapsed="false">
      <c r="A128" s="5" t="s">
        <v>33</v>
      </c>
      <c r="B128" s="32" t="n">
        <v>20382</v>
      </c>
      <c r="C128" s="33" t="s">
        <v>145</v>
      </c>
      <c r="D128" s="36"/>
      <c r="E128" s="30"/>
      <c r="F128" s="6" t="n">
        <v>227425</v>
      </c>
      <c r="G128" s="6" t="n">
        <v>0</v>
      </c>
      <c r="H128" s="31" t="n">
        <v>166831</v>
      </c>
    </row>
    <row r="129" customFormat="false" ht="12.75" hidden="false" customHeight="false" outlineLevel="0" collapsed="false">
      <c r="A129" s="5" t="s">
        <v>31</v>
      </c>
      <c r="B129" s="32" t="n">
        <v>20395</v>
      </c>
      <c r="C129" s="33" t="s">
        <v>146</v>
      </c>
      <c r="D129" s="6" t="n">
        <v>2228</v>
      </c>
      <c r="E129" s="30" t="n">
        <v>1744</v>
      </c>
      <c r="F129" s="6"/>
      <c r="H129" s="31"/>
      <c r="K129" s="35"/>
    </row>
    <row r="130" customFormat="false" ht="12.75" hidden="false" customHeight="false" outlineLevel="0" collapsed="false">
      <c r="A130" s="5" t="s">
        <v>31</v>
      </c>
      <c r="B130" s="32" t="n">
        <v>20472</v>
      </c>
      <c r="C130" s="33" t="s">
        <v>147</v>
      </c>
      <c r="D130" s="6"/>
      <c r="E130" s="30"/>
      <c r="F130" s="6" t="n">
        <v>40931</v>
      </c>
      <c r="G130" s="6" t="n">
        <v>8485</v>
      </c>
      <c r="H130" s="31"/>
      <c r="K130" s="35"/>
    </row>
    <row r="131" customFormat="false" ht="12.75" hidden="false" customHeight="false" outlineLevel="0" collapsed="false">
      <c r="A131" s="5" t="s">
        <v>31</v>
      </c>
      <c r="B131" s="32" t="n">
        <v>20485</v>
      </c>
      <c r="C131" s="33" t="s">
        <v>148</v>
      </c>
      <c r="D131" s="6" t="n">
        <v>154254</v>
      </c>
      <c r="E131" s="30" t="n">
        <v>1830</v>
      </c>
      <c r="F131" s="6" t="n">
        <v>153600</v>
      </c>
      <c r="G131" s="6" t="n">
        <v>45924</v>
      </c>
      <c r="H131" s="31"/>
      <c r="K131" s="35"/>
    </row>
    <row r="132" customFormat="false" ht="12.75" hidden="false" customHeight="false" outlineLevel="0" collapsed="false">
      <c r="A132" s="0" t="s">
        <v>31</v>
      </c>
      <c r="B132" s="19" t="n">
        <v>20560</v>
      </c>
      <c r="C132" s="33" t="s">
        <v>149</v>
      </c>
      <c r="D132" s="6"/>
      <c r="E132" s="30"/>
      <c r="F132" s="6" t="n">
        <v>37422</v>
      </c>
      <c r="H132" s="31"/>
    </row>
    <row r="133" customFormat="false" ht="12.75" hidden="false" customHeight="false" outlineLevel="0" collapsed="false">
      <c r="A133" s="5" t="s">
        <v>33</v>
      </c>
      <c r="B133" s="32" t="n">
        <v>20572</v>
      </c>
      <c r="C133" s="33" t="s">
        <v>150</v>
      </c>
      <c r="D133" s="36"/>
      <c r="E133" s="30"/>
      <c r="F133" s="6"/>
      <c r="G133" s="6" t="n">
        <v>1530</v>
      </c>
      <c r="H133" s="31"/>
    </row>
    <row r="134" customFormat="false" ht="12.75" hidden="false" customHeight="false" outlineLevel="0" collapsed="false">
      <c r="A134" s="5" t="s">
        <v>33</v>
      </c>
      <c r="B134" s="32" t="n">
        <v>20578</v>
      </c>
      <c r="C134" s="33" t="s">
        <v>151</v>
      </c>
      <c r="D134" s="36"/>
      <c r="E134" s="30" t="n">
        <v>4881</v>
      </c>
      <c r="F134" s="6"/>
      <c r="G134" s="6" t="n">
        <v>1457</v>
      </c>
      <c r="H134" s="31"/>
    </row>
    <row r="135" customFormat="false" ht="12.75" hidden="false" customHeight="false" outlineLevel="0" collapsed="false">
      <c r="A135" s="5" t="s">
        <v>33</v>
      </c>
      <c r="B135" s="32" t="n">
        <v>20579</v>
      </c>
      <c r="C135" s="33" t="s">
        <v>152</v>
      </c>
      <c r="D135" s="36"/>
      <c r="E135" s="30" t="n">
        <v>10420</v>
      </c>
      <c r="F135" s="6"/>
      <c r="H135" s="31"/>
    </row>
    <row r="136" customFormat="false" ht="12.75" hidden="false" customHeight="false" outlineLevel="0" collapsed="false">
      <c r="A136" s="5" t="s">
        <v>31</v>
      </c>
      <c r="B136" s="32" t="n">
        <v>20595</v>
      </c>
      <c r="C136" s="33" t="s">
        <v>153</v>
      </c>
      <c r="D136" s="6"/>
      <c r="E136" s="30" t="n">
        <v>3719</v>
      </c>
      <c r="F136" s="6"/>
      <c r="H136" s="31"/>
    </row>
    <row r="137" customFormat="false" ht="12.75" hidden="false" customHeight="false" outlineLevel="0" collapsed="false">
      <c r="A137" s="5" t="s">
        <v>33</v>
      </c>
      <c r="B137" s="32" t="n">
        <v>20607</v>
      </c>
      <c r="C137" s="33" t="s">
        <v>154</v>
      </c>
      <c r="D137" s="36"/>
      <c r="E137" s="30" t="n">
        <v>29353</v>
      </c>
      <c r="F137" s="6"/>
      <c r="G137" s="6" t="n">
        <v>1980</v>
      </c>
      <c r="H137" s="31"/>
    </row>
    <row r="138" customFormat="false" ht="12.75" hidden="false" customHeight="false" outlineLevel="0" collapsed="false">
      <c r="A138" s="5" t="s">
        <v>31</v>
      </c>
      <c r="B138" s="32" t="n">
        <v>20608</v>
      </c>
      <c r="C138" s="33" t="s">
        <v>155</v>
      </c>
      <c r="D138" s="6"/>
      <c r="E138" s="30" t="n">
        <v>63963</v>
      </c>
      <c r="F138" s="6"/>
      <c r="G138" s="6" t="n">
        <v>1926</v>
      </c>
      <c r="H138" s="31"/>
    </row>
    <row r="139" customFormat="false" ht="12.75" hidden="false" customHeight="false" outlineLevel="0" collapsed="false">
      <c r="A139" s="5" t="s">
        <v>31</v>
      </c>
      <c r="B139" s="32" t="n">
        <v>20611</v>
      </c>
      <c r="C139" s="33" t="s">
        <v>156</v>
      </c>
      <c r="D139" s="6"/>
      <c r="E139" s="30" t="n">
        <v>32664</v>
      </c>
      <c r="F139" s="6"/>
      <c r="H139" s="31"/>
    </row>
    <row r="140" customFormat="false" ht="12.75" hidden="false" customHeight="false" outlineLevel="0" collapsed="false">
      <c r="A140" s="5" t="s">
        <v>31</v>
      </c>
      <c r="B140" s="32" t="n">
        <v>20622</v>
      </c>
      <c r="C140" s="33" t="s">
        <v>157</v>
      </c>
      <c r="D140" s="6"/>
      <c r="E140" s="30" t="n">
        <v>2017</v>
      </c>
      <c r="F140" s="6"/>
      <c r="H140" s="31"/>
    </row>
    <row r="141" customFormat="false" ht="12.75" hidden="false" customHeight="false" outlineLevel="0" collapsed="false">
      <c r="A141" s="5" t="s">
        <v>31</v>
      </c>
      <c r="B141" s="32" t="n">
        <v>20640</v>
      </c>
      <c r="C141" s="33" t="s">
        <v>158</v>
      </c>
      <c r="D141" s="6"/>
      <c r="E141" s="30" t="n">
        <v>64622</v>
      </c>
      <c r="F141" s="6"/>
      <c r="H141" s="31"/>
    </row>
    <row r="142" customFormat="false" ht="12.75" hidden="false" customHeight="false" outlineLevel="0" collapsed="false">
      <c r="A142" s="5" t="s">
        <v>31</v>
      </c>
      <c r="B142" s="32" t="n">
        <v>20718</v>
      </c>
      <c r="C142" s="33" t="s">
        <v>159</v>
      </c>
      <c r="D142" s="6"/>
      <c r="E142" s="30" t="n">
        <v>7539</v>
      </c>
      <c r="F142" s="6"/>
      <c r="G142" s="6" t="n">
        <v>8438</v>
      </c>
      <c r="H142" s="31"/>
    </row>
    <row r="143" customFormat="false" ht="12.75" hidden="false" customHeight="false" outlineLevel="0" collapsed="false">
      <c r="A143" s="5" t="s">
        <v>31</v>
      </c>
      <c r="B143" s="32" t="n">
        <v>20724</v>
      </c>
      <c r="C143" s="33" t="s">
        <v>160</v>
      </c>
      <c r="D143" s="36"/>
      <c r="E143" s="30"/>
      <c r="F143" s="6" t="n">
        <v>17442</v>
      </c>
      <c r="G143" s="6" t="n">
        <v>13479</v>
      </c>
      <c r="H143" s="31"/>
    </row>
    <row r="144" customFormat="false" ht="12.75" hidden="false" customHeight="false" outlineLevel="0" collapsed="false">
      <c r="A144" s="0" t="s">
        <v>33</v>
      </c>
      <c r="B144" s="19" t="n">
        <v>20724</v>
      </c>
      <c r="C144" s="33" t="s">
        <v>160</v>
      </c>
      <c r="D144" s="38"/>
      <c r="E144" s="30" t="n">
        <v>20185</v>
      </c>
      <c r="F144" s="6"/>
      <c r="H144" s="31"/>
    </row>
    <row r="145" customFormat="false" ht="12.75" hidden="false" customHeight="false" outlineLevel="0" collapsed="false">
      <c r="A145" s="5" t="s">
        <v>29</v>
      </c>
      <c r="B145" s="32" t="n">
        <v>20727</v>
      </c>
      <c r="C145" s="33" t="s">
        <v>161</v>
      </c>
      <c r="D145" s="6"/>
      <c r="E145" s="30" t="n">
        <v>477491</v>
      </c>
      <c r="F145" s="6" t="n">
        <v>5005354</v>
      </c>
      <c r="G145" s="6" t="n">
        <v>1517360</v>
      </c>
      <c r="H145" s="31"/>
    </row>
    <row r="146" customFormat="false" ht="12.75" hidden="false" customHeight="false" outlineLevel="0" collapsed="false">
      <c r="A146" s="5" t="s">
        <v>33</v>
      </c>
      <c r="B146" s="32" t="n">
        <v>20727</v>
      </c>
      <c r="C146" s="33" t="s">
        <v>161</v>
      </c>
      <c r="D146" s="36"/>
      <c r="E146" s="30"/>
      <c r="F146" s="6"/>
      <c r="G146" s="6" t="n">
        <v>25700</v>
      </c>
      <c r="H146" s="31"/>
    </row>
    <row r="147" customFormat="false" ht="12.75" hidden="false" customHeight="false" outlineLevel="0" collapsed="false">
      <c r="A147" s="5" t="s">
        <v>29</v>
      </c>
      <c r="B147" s="32" t="n">
        <v>20757</v>
      </c>
      <c r="C147" s="33" t="s">
        <v>162</v>
      </c>
      <c r="D147" s="6"/>
      <c r="E147" s="30"/>
      <c r="F147" s="6"/>
      <c r="G147" s="6" t="n">
        <v>148268</v>
      </c>
      <c r="H147" s="31"/>
    </row>
    <row r="148" customFormat="false" ht="12.75" hidden="false" customHeight="false" outlineLevel="0" collapsed="false">
      <c r="A148" s="5" t="s">
        <v>33</v>
      </c>
      <c r="B148" s="32" t="n">
        <v>20757</v>
      </c>
      <c r="C148" s="33" t="s">
        <v>162</v>
      </c>
      <c r="D148" s="36"/>
      <c r="E148" s="30"/>
      <c r="F148" s="6"/>
      <c r="G148" s="6" t="n">
        <v>-4648</v>
      </c>
      <c r="H148" s="31"/>
    </row>
    <row r="149" customFormat="false" ht="12.75" hidden="false" customHeight="false" outlineLevel="0" collapsed="false">
      <c r="A149" s="5" t="s">
        <v>29</v>
      </c>
      <c r="B149" s="32" t="n">
        <v>20793</v>
      </c>
      <c r="C149" s="33" t="s">
        <v>163</v>
      </c>
      <c r="D149" s="6"/>
      <c r="E149" s="30"/>
      <c r="F149" s="6" t="n">
        <v>282594</v>
      </c>
      <c r="G149" s="6" t="n">
        <v>143539</v>
      </c>
      <c r="H149" s="31"/>
    </row>
    <row r="150" customFormat="false" ht="12.75" hidden="false" customHeight="false" outlineLevel="0" collapsed="false">
      <c r="A150" s="5" t="s">
        <v>29</v>
      </c>
      <c r="B150" s="32" t="n">
        <v>20794</v>
      </c>
      <c r="C150" s="33" t="s">
        <v>164</v>
      </c>
      <c r="D150" s="6"/>
      <c r="E150" s="30"/>
      <c r="F150" s="6" t="n">
        <v>281569</v>
      </c>
      <c r="G150" s="6" t="n">
        <v>107325</v>
      </c>
      <c r="H150" s="31"/>
    </row>
    <row r="151" customFormat="false" ht="12.75" hidden="false" customHeight="false" outlineLevel="0" collapsed="false">
      <c r="A151" s="5" t="s">
        <v>33</v>
      </c>
      <c r="B151" s="32" t="n">
        <v>20808</v>
      </c>
      <c r="C151" s="33" t="s">
        <v>165</v>
      </c>
      <c r="D151" s="36"/>
      <c r="E151" s="30"/>
      <c r="F151" s="6"/>
      <c r="G151" s="6" t="n">
        <v>14070</v>
      </c>
      <c r="H151" s="31"/>
    </row>
    <row r="152" customFormat="false" ht="12.75" hidden="false" customHeight="false" outlineLevel="0" collapsed="false">
      <c r="A152" s="5" t="s">
        <v>33</v>
      </c>
      <c r="B152" s="32" t="n">
        <v>20810</v>
      </c>
      <c r="C152" s="33" t="s">
        <v>166</v>
      </c>
      <c r="D152" s="36"/>
      <c r="E152" s="30"/>
      <c r="F152" s="6"/>
      <c r="G152" s="6" t="n">
        <v>10766</v>
      </c>
      <c r="H152" s="31"/>
    </row>
    <row r="153" customFormat="false" ht="12.75" hidden="false" customHeight="false" outlineLevel="0" collapsed="false">
      <c r="A153" s="5" t="s">
        <v>31</v>
      </c>
      <c r="B153" s="32" t="n">
        <v>20814</v>
      </c>
      <c r="C153" s="33" t="s">
        <v>167</v>
      </c>
      <c r="D153" s="6"/>
      <c r="E153" s="30"/>
      <c r="F153" s="6" t="n">
        <v>110078</v>
      </c>
      <c r="G153" s="6" t="n">
        <v>55725</v>
      </c>
      <c r="H153" s="31"/>
    </row>
    <row r="154" customFormat="false" ht="12.75" hidden="false" customHeight="false" outlineLevel="0" collapsed="false">
      <c r="A154" s="5" t="s">
        <v>31</v>
      </c>
      <c r="B154" s="32" t="n">
        <v>20825</v>
      </c>
      <c r="C154" s="33" t="s">
        <v>168</v>
      </c>
      <c r="D154" s="6"/>
      <c r="E154" s="30"/>
      <c r="F154" s="6" t="n">
        <v>1514960</v>
      </c>
      <c r="G154" s="6" t="n">
        <v>71160</v>
      </c>
      <c r="H154" s="31"/>
    </row>
    <row r="155" customFormat="false" ht="12.75" hidden="false" customHeight="false" outlineLevel="0" collapsed="false">
      <c r="A155" s="5" t="s">
        <v>31</v>
      </c>
      <c r="B155" s="32" t="n">
        <v>20855</v>
      </c>
      <c r="C155" s="33" t="s">
        <v>169</v>
      </c>
      <c r="D155" s="36"/>
      <c r="E155" s="30"/>
      <c r="F155" s="6" t="n">
        <v>5000</v>
      </c>
      <c r="G155" s="6" t="n">
        <v>4228</v>
      </c>
      <c r="H155" s="31"/>
    </row>
    <row r="156" customFormat="false" ht="12.75" hidden="false" customHeight="false" outlineLevel="0" collapsed="false">
      <c r="A156" s="0" t="s">
        <v>31</v>
      </c>
      <c r="B156" s="19" t="n">
        <v>20868</v>
      </c>
      <c r="C156" s="33" t="s">
        <v>170</v>
      </c>
      <c r="D156" s="38"/>
      <c r="E156" s="30"/>
      <c r="F156" s="6" t="n">
        <v>5192</v>
      </c>
      <c r="G156" s="6" t="n">
        <v>4912</v>
      </c>
      <c r="H156" s="31"/>
    </row>
    <row r="157" customFormat="false" ht="12.75" hidden="false" customHeight="false" outlineLevel="0" collapsed="false">
      <c r="A157" s="5"/>
      <c r="B157" s="32" t="n">
        <v>20891</v>
      </c>
      <c r="C157" s="33" t="s">
        <v>171</v>
      </c>
      <c r="D157" s="6"/>
      <c r="E157" s="30"/>
      <c r="F157" s="6"/>
      <c r="H157" s="34" t="n">
        <v>4150</v>
      </c>
    </row>
    <row r="158" customFormat="false" ht="12.75" hidden="false" customHeight="false" outlineLevel="0" collapsed="false">
      <c r="A158" s="5"/>
      <c r="B158" s="32" t="n">
        <v>20893</v>
      </c>
      <c r="C158" s="33" t="s">
        <v>172</v>
      </c>
      <c r="D158" s="6"/>
      <c r="E158" s="30"/>
      <c r="F158" s="6"/>
      <c r="H158" s="34" t="n">
        <v>12876</v>
      </c>
    </row>
    <row r="159" customFormat="false" ht="12.75" hidden="false" customHeight="false" outlineLevel="0" collapsed="false">
      <c r="A159" s="5"/>
      <c r="B159" s="32" t="n">
        <v>20895</v>
      </c>
      <c r="C159" s="33" t="s">
        <v>173</v>
      </c>
      <c r="D159" s="6"/>
      <c r="E159" s="30"/>
      <c r="F159" s="6"/>
      <c r="H159" s="34" t="n">
        <v>311961</v>
      </c>
    </row>
    <row r="160" customFormat="false" ht="12.75" hidden="false" customHeight="false" outlineLevel="0" collapsed="false">
      <c r="A160" s="5"/>
      <c r="B160" s="32" t="n">
        <v>20905</v>
      </c>
      <c r="C160" s="33" t="s">
        <v>174</v>
      </c>
      <c r="D160" s="6"/>
      <c r="E160" s="30"/>
      <c r="F160" s="6"/>
      <c r="H160" s="34" t="n">
        <f aca="false">5400+1500</f>
        <v>6900</v>
      </c>
    </row>
    <row r="161" customFormat="false" ht="12.75" hidden="false" customHeight="false" outlineLevel="0" collapsed="false">
      <c r="A161" s="5"/>
      <c r="B161" s="32" t="n">
        <v>20922</v>
      </c>
      <c r="C161" s="33" t="s">
        <v>175</v>
      </c>
      <c r="D161" s="6"/>
      <c r="E161" s="30"/>
      <c r="F161" s="6"/>
      <c r="H161" s="34" t="n">
        <v>113653</v>
      </c>
    </row>
    <row r="162" customFormat="false" ht="12.75" hidden="false" customHeight="false" outlineLevel="0" collapsed="false">
      <c r="A162" s="5"/>
      <c r="B162" s="32" t="n">
        <v>20925</v>
      </c>
      <c r="C162" s="33" t="s">
        <v>176</v>
      </c>
      <c r="D162" s="6"/>
      <c r="E162" s="30"/>
      <c r="F162" s="6"/>
      <c r="H162" s="34" t="n">
        <v>0</v>
      </c>
    </row>
    <row r="163" customFormat="false" ht="12.75" hidden="false" customHeight="false" outlineLevel="0" collapsed="false">
      <c r="A163" s="5"/>
      <c r="B163" s="32" t="n">
        <v>20926</v>
      </c>
      <c r="C163" s="33" t="s">
        <v>177</v>
      </c>
      <c r="D163" s="6"/>
      <c r="E163" s="30"/>
      <c r="F163" s="6"/>
      <c r="H163" s="34" t="n">
        <v>664723</v>
      </c>
    </row>
    <row r="164" customFormat="false" ht="12.75" hidden="false" customHeight="false" outlineLevel="0" collapsed="false">
      <c r="A164" s="5"/>
      <c r="B164" s="32" t="n">
        <v>20928</v>
      </c>
      <c r="C164" s="33" t="s">
        <v>171</v>
      </c>
      <c r="D164" s="6"/>
      <c r="E164" s="30"/>
      <c r="F164" s="6"/>
      <c r="H164" s="34" t="n">
        <v>22000</v>
      </c>
    </row>
    <row r="165" customFormat="false" ht="12.75" hidden="false" customHeight="false" outlineLevel="0" collapsed="false">
      <c r="A165" s="5"/>
      <c r="B165" s="32" t="n">
        <v>20944</v>
      </c>
      <c r="C165" s="33" t="s">
        <v>178</v>
      </c>
      <c r="D165" s="36"/>
      <c r="E165" s="30"/>
      <c r="F165" s="6"/>
      <c r="H165" s="34" t="n">
        <v>159394</v>
      </c>
    </row>
    <row r="166" customFormat="false" ht="12.75" hidden="false" customHeight="false" outlineLevel="0" collapsed="false">
      <c r="B166" s="19" t="n">
        <v>20949</v>
      </c>
      <c r="C166" s="33" t="s">
        <v>179</v>
      </c>
      <c r="D166" s="38"/>
      <c r="E166" s="30"/>
      <c r="F166" s="6"/>
      <c r="H166" s="39" t="n">
        <v>180000</v>
      </c>
    </row>
    <row r="167" customFormat="false" ht="12.75" hidden="false" customHeight="false" outlineLevel="0" collapsed="false">
      <c r="A167" s="5"/>
      <c r="B167" s="32" t="n">
        <v>20986</v>
      </c>
      <c r="C167" s="33" t="s">
        <v>180</v>
      </c>
      <c r="D167" s="6"/>
      <c r="E167" s="30"/>
      <c r="F167" s="6"/>
      <c r="H167" s="34" t="n">
        <v>9800</v>
      </c>
    </row>
    <row r="168" customFormat="false" ht="12.75" hidden="false" customHeight="false" outlineLevel="0" collapsed="false">
      <c r="A168" s="5" t="s">
        <v>31</v>
      </c>
      <c r="B168" s="32" t="n">
        <v>21004</v>
      </c>
      <c r="C168" s="33" t="s">
        <v>181</v>
      </c>
      <c r="D168" s="6"/>
      <c r="E168" s="30"/>
      <c r="F168" s="6"/>
      <c r="G168" s="6" t="n">
        <v>2216</v>
      </c>
      <c r="H168" s="31"/>
    </row>
    <row r="169" customFormat="false" ht="12.75" hidden="false" customHeight="false" outlineLevel="0" collapsed="false">
      <c r="A169" s="5"/>
      <c r="B169" s="32" t="n">
        <v>21014</v>
      </c>
      <c r="C169" s="33" t="s">
        <v>182</v>
      </c>
      <c r="D169" s="6"/>
      <c r="E169" s="30"/>
      <c r="F169" s="6"/>
      <c r="H169" s="34" t="n">
        <v>0</v>
      </c>
    </row>
    <row r="170" customFormat="false" ht="12.75" hidden="false" customHeight="false" outlineLevel="0" collapsed="false">
      <c r="A170" s="5"/>
      <c r="B170" s="32" t="n">
        <v>21015</v>
      </c>
      <c r="C170" s="33" t="s">
        <v>183</v>
      </c>
      <c r="D170" s="6"/>
      <c r="E170" s="30"/>
      <c r="F170" s="6"/>
      <c r="H170" s="34" t="n">
        <v>65072</v>
      </c>
    </row>
    <row r="171" customFormat="false" ht="12.75" hidden="false" customHeight="false" outlineLevel="0" collapsed="false">
      <c r="A171" s="0" t="s">
        <v>33</v>
      </c>
      <c r="B171" s="19" t="n">
        <v>21035</v>
      </c>
      <c r="C171" s="33" t="s">
        <v>184</v>
      </c>
      <c r="D171" s="38"/>
      <c r="E171" s="30"/>
      <c r="F171" s="6" t="n">
        <v>74200</v>
      </c>
      <c r="G171" s="6" t="n">
        <v>20143</v>
      </c>
      <c r="H171" s="31"/>
    </row>
    <row r="172" customFormat="false" ht="12.75" hidden="false" customHeight="false" outlineLevel="0" collapsed="false">
      <c r="A172" s="5" t="s">
        <v>29</v>
      </c>
      <c r="B172" s="32" t="n">
        <v>21045</v>
      </c>
      <c r="C172" s="33" t="s">
        <v>185</v>
      </c>
      <c r="D172" s="6"/>
      <c r="E172" s="30"/>
      <c r="F172" s="6" t="n">
        <v>441042</v>
      </c>
      <c r="H172" s="34" t="n">
        <v>181627</v>
      </c>
    </row>
    <row r="173" customFormat="false" ht="12.75" hidden="false" customHeight="false" outlineLevel="0" collapsed="false">
      <c r="A173" s="5"/>
      <c r="B173" s="32" t="n">
        <v>21067</v>
      </c>
      <c r="C173" s="33" t="s">
        <v>186</v>
      </c>
      <c r="D173" s="6"/>
      <c r="E173" s="30"/>
      <c r="F173" s="6"/>
      <c r="H173" s="34" t="n">
        <v>34228</v>
      </c>
    </row>
    <row r="174" customFormat="false" ht="12.75" hidden="false" customHeight="false" outlineLevel="0" collapsed="false">
      <c r="B174" s="19" t="n">
        <v>21110</v>
      </c>
      <c r="C174" s="33" t="s">
        <v>173</v>
      </c>
      <c r="D174" s="6"/>
      <c r="E174" s="30"/>
      <c r="F174" s="6"/>
      <c r="H174" s="39" t="n">
        <v>99487</v>
      </c>
    </row>
    <row r="175" customFormat="false" ht="12.75" hidden="false" customHeight="false" outlineLevel="0" collapsed="false">
      <c r="B175" s="19" t="n">
        <v>21114</v>
      </c>
      <c r="C175" s="33" t="s">
        <v>187</v>
      </c>
      <c r="D175" s="6"/>
      <c r="E175" s="30"/>
      <c r="F175" s="6"/>
      <c r="H175" s="39" t="n">
        <v>400000</v>
      </c>
    </row>
    <row r="176" customFormat="false" ht="12.75" hidden="false" customHeight="false" outlineLevel="0" collapsed="false">
      <c r="A176" s="0" t="s">
        <v>33</v>
      </c>
      <c r="B176" s="19" t="s">
        <v>188</v>
      </c>
      <c r="C176" s="33" t="s">
        <v>189</v>
      </c>
      <c r="D176" s="6" t="n">
        <v>419216</v>
      </c>
      <c r="E176" s="30" t="n">
        <v>448167</v>
      </c>
      <c r="F176" s="6" t="n">
        <v>388551</v>
      </c>
      <c r="G176" s="6" t="n">
        <v>194090</v>
      </c>
      <c r="H176" s="39" t="n">
        <v>90095</v>
      </c>
    </row>
    <row r="177" customFormat="false" ht="12.75" hidden="false" customHeight="false" outlineLevel="0" collapsed="false">
      <c r="A177" s="0" t="s">
        <v>33</v>
      </c>
      <c r="B177" s="19" t="s">
        <v>190</v>
      </c>
      <c r="C177" s="33" t="s">
        <v>191</v>
      </c>
      <c r="D177" s="6" t="n">
        <v>50124</v>
      </c>
      <c r="E177" s="30" t="n">
        <v>108166</v>
      </c>
      <c r="F177" s="6" t="n">
        <v>82453</v>
      </c>
      <c r="G177" s="6" t="n">
        <v>54361</v>
      </c>
      <c r="H177" s="39" t="n">
        <v>84554</v>
      </c>
    </row>
    <row r="178" customFormat="false" ht="12.75" hidden="false" customHeight="false" outlineLevel="0" collapsed="false">
      <c r="A178" s="0" t="s">
        <v>33</v>
      </c>
      <c r="B178" s="19" t="s">
        <v>192</v>
      </c>
      <c r="C178" s="33" t="s">
        <v>193</v>
      </c>
      <c r="D178" s="6" t="n">
        <v>24724</v>
      </c>
      <c r="E178" s="30" t="n">
        <v>22357</v>
      </c>
      <c r="F178" s="6" t="n">
        <v>17072</v>
      </c>
      <c r="G178" s="6" t="n">
        <v>10650</v>
      </c>
      <c r="H178" s="39" t="n">
        <v>17050</v>
      </c>
    </row>
    <row r="179" customFormat="false" ht="12.75" hidden="false" customHeight="false" outlineLevel="0" collapsed="false">
      <c r="A179" s="0" t="s">
        <v>33</v>
      </c>
      <c r="B179" s="19" t="s">
        <v>194</v>
      </c>
      <c r="C179" s="40" t="s">
        <v>195</v>
      </c>
      <c r="D179" s="6" t="n">
        <v>453689</v>
      </c>
      <c r="E179" s="30" t="n">
        <v>485723</v>
      </c>
      <c r="F179" s="6" t="n">
        <v>511810</v>
      </c>
      <c r="H179" s="39" t="n">
        <v>558000</v>
      </c>
    </row>
    <row r="180" customFormat="false" ht="12.75" hidden="false" customHeight="false" outlineLevel="0" collapsed="false">
      <c r="A180" s="41" t="s">
        <v>29</v>
      </c>
      <c r="B180" s="42" t="s">
        <v>196</v>
      </c>
      <c r="C180" s="43" t="s">
        <v>197</v>
      </c>
      <c r="D180" s="44"/>
      <c r="E180" s="45"/>
      <c r="F180" s="45"/>
      <c r="G180" s="45"/>
      <c r="H180" s="46" t="n">
        <f aca="false">44584228-(E181+F181+SUM(H2:H179))</f>
        <v>-1779714</v>
      </c>
    </row>
    <row r="181" customFormat="false" ht="13.5" hidden="false" customHeight="false" outlineLevel="0" collapsed="false">
      <c r="D181" s="0"/>
      <c r="E181" s="47" t="n">
        <f aca="false">SUM(E2:E180)</f>
        <v>10614008</v>
      </c>
      <c r="F181" s="47" t="n">
        <f aca="false">SUM(F2:F180)</f>
        <v>18821742</v>
      </c>
      <c r="H181" s="48" t="n">
        <f aca="false">SUM(H2:H180)</f>
        <v>15148478</v>
      </c>
      <c r="K181" s="35"/>
    </row>
    <row r="182" customFormat="false" ht="14.25" hidden="false" customHeight="false" outlineLevel="0" collapsed="false">
      <c r="A182" s="49"/>
      <c r="B182" s="50"/>
      <c r="C182" s="51" t="s">
        <v>198</v>
      </c>
      <c r="D182" s="49"/>
      <c r="E182" s="52"/>
      <c r="F182" s="52"/>
      <c r="G182" s="52"/>
      <c r="H182" s="53" t="n">
        <f aca="false">E181+F181+H181</f>
        <v>44584228</v>
      </c>
      <c r="I182" s="35"/>
      <c r="K182" s="54" t="n">
        <v>44584228</v>
      </c>
    </row>
    <row r="183" customFormat="false" ht="12.75" hidden="false" customHeight="false" outlineLevel="0" collapsed="false">
      <c r="A183" s="38"/>
      <c r="B183" s="55"/>
      <c r="C183" s="56"/>
      <c r="D183" s="38"/>
      <c r="F183" s="6"/>
      <c r="H183" s="57"/>
      <c r="I183" s="35"/>
      <c r="K183" s="58"/>
    </row>
    <row r="184" customFormat="false" ht="12.75" hidden="false" customHeight="false" outlineLevel="0" collapsed="false">
      <c r="D184" s="38"/>
      <c r="F184" s="6"/>
      <c r="H184" s="59"/>
      <c r="I184" s="35"/>
      <c r="K184" s="58"/>
    </row>
    <row r="185" customFormat="false" ht="12.75" hidden="false" customHeight="false" outlineLevel="0" collapsed="false">
      <c r="B185" s="60" t="s">
        <v>199</v>
      </c>
      <c r="C185" s="61"/>
      <c r="D185" s="62"/>
      <c r="E185" s="63"/>
      <c r="F185" s="63"/>
      <c r="G185" s="63"/>
      <c r="H185" s="64"/>
      <c r="J185" s="64"/>
      <c r="K185" s="58"/>
    </row>
    <row r="186" customFormat="false" ht="12.75" hidden="false" customHeight="false" outlineLevel="0" collapsed="false">
      <c r="A186" s="0" t="s">
        <v>200</v>
      </c>
      <c r="B186" s="19" t="n">
        <v>19955</v>
      </c>
      <c r="C186" s="20" t="s">
        <v>201</v>
      </c>
      <c r="D186" s="6"/>
      <c r="E186" s="6" t="n">
        <v>0</v>
      </c>
      <c r="F186" s="6"/>
      <c r="G186" s="6" t="n">
        <v>-308</v>
      </c>
      <c r="H186" s="59"/>
      <c r="I186" s="35"/>
      <c r="K186" s="58"/>
    </row>
    <row r="187" customFormat="false" ht="12.75" hidden="false" customHeight="false" outlineLevel="0" collapsed="false">
      <c r="A187" s="0" t="s">
        <v>33</v>
      </c>
      <c r="B187" s="19" t="n">
        <v>19963</v>
      </c>
      <c r="C187" s="20" t="s">
        <v>202</v>
      </c>
      <c r="D187" s="6" t="n">
        <v>263931</v>
      </c>
      <c r="E187" s="6" t="n">
        <v>401637</v>
      </c>
      <c r="F187" s="6" t="n">
        <v>252217</v>
      </c>
      <c r="G187" s="6" t="n">
        <v>-5936</v>
      </c>
      <c r="H187" s="59"/>
      <c r="K187" s="58"/>
    </row>
    <row r="188" customFormat="false" ht="12.75" hidden="false" customHeight="false" outlineLevel="0" collapsed="false">
      <c r="A188" s="0" t="s">
        <v>29</v>
      </c>
      <c r="B188" s="19" t="n">
        <v>20021</v>
      </c>
      <c r="C188" s="20" t="s">
        <v>203</v>
      </c>
      <c r="D188" s="6" t="n">
        <v>10018918</v>
      </c>
      <c r="E188" s="6" t="n">
        <v>11433658</v>
      </c>
      <c r="F188" s="6" t="n">
        <v>13174054</v>
      </c>
      <c r="G188" s="6" t="n">
        <v>5861107</v>
      </c>
      <c r="H188" s="59" t="n">
        <v>2254332</v>
      </c>
      <c r="K188" s="58"/>
    </row>
    <row r="189" customFormat="false" ht="12.75" hidden="false" customHeight="false" outlineLevel="0" collapsed="false">
      <c r="B189" s="19" t="n">
        <v>20791</v>
      </c>
      <c r="C189" s="20" t="s">
        <v>204</v>
      </c>
      <c r="D189" s="6"/>
      <c r="F189" s="65"/>
      <c r="H189" s="59"/>
      <c r="K189" s="58"/>
    </row>
    <row r="190" customFormat="false" ht="12.75" hidden="false" customHeight="false" outlineLevel="0" collapsed="false">
      <c r="B190" s="19" t="n">
        <v>20950</v>
      </c>
      <c r="C190" s="20" t="s">
        <v>205</v>
      </c>
      <c r="D190" s="38"/>
      <c r="F190" s="6"/>
      <c r="H190" s="66" t="n">
        <v>345371</v>
      </c>
      <c r="K190" s="58"/>
    </row>
    <row r="191" customFormat="false" ht="12.75" hidden="false" customHeight="false" outlineLevel="0" collapsed="false">
      <c r="B191" s="19" t="n">
        <v>20951</v>
      </c>
      <c r="C191" s="20" t="s">
        <v>206</v>
      </c>
      <c r="D191" s="38"/>
      <c r="F191" s="6"/>
      <c r="H191" s="66" t="n">
        <v>676729</v>
      </c>
      <c r="K191" s="58"/>
    </row>
    <row r="192" customFormat="false" ht="12.75" hidden="false" customHeight="false" outlineLevel="0" collapsed="false">
      <c r="B192" s="19" t="n">
        <v>20952</v>
      </c>
      <c r="C192" s="20" t="s">
        <v>207</v>
      </c>
      <c r="D192" s="38"/>
      <c r="F192" s="6"/>
      <c r="H192" s="66" t="n">
        <v>294673</v>
      </c>
      <c r="K192" s="58"/>
    </row>
    <row r="193" customFormat="false" ht="12.75" hidden="false" customHeight="false" outlineLevel="0" collapsed="false">
      <c r="B193" s="19" t="n">
        <v>21014</v>
      </c>
      <c r="C193" s="20" t="s">
        <v>182</v>
      </c>
      <c r="D193" s="38"/>
      <c r="F193" s="6"/>
      <c r="H193" s="66" t="n">
        <v>715100</v>
      </c>
      <c r="K193" s="58"/>
    </row>
    <row r="194" customFormat="false" ht="12.75" hidden="false" customHeight="false" outlineLevel="0" collapsed="false">
      <c r="B194" s="19" t="n">
        <v>21021</v>
      </c>
      <c r="C194" s="20" t="s">
        <v>208</v>
      </c>
      <c r="D194" s="38"/>
      <c r="F194" s="6"/>
      <c r="H194" s="67"/>
      <c r="K194" s="58"/>
    </row>
    <row r="195" customFormat="false" ht="12.75" hidden="false" customHeight="false" outlineLevel="0" collapsed="false">
      <c r="B195" s="19" t="n">
        <v>21022</v>
      </c>
      <c r="C195" s="20" t="s">
        <v>209</v>
      </c>
      <c r="D195" s="38"/>
      <c r="F195" s="6"/>
      <c r="H195" s="66"/>
      <c r="K195" s="58"/>
    </row>
    <row r="196" customFormat="false" ht="12.75" hidden="false" customHeight="false" outlineLevel="0" collapsed="false">
      <c r="B196" s="19" t="n">
        <v>21108</v>
      </c>
      <c r="C196" s="20" t="s">
        <v>210</v>
      </c>
      <c r="D196" s="6"/>
      <c r="E196" s="28"/>
      <c r="F196" s="6"/>
      <c r="H196" s="66" t="n">
        <v>50000</v>
      </c>
      <c r="K196" s="58"/>
    </row>
    <row r="197" customFormat="false" ht="13.5" hidden="false" customHeight="false" outlineLevel="0" collapsed="false">
      <c r="C197" s="40"/>
      <c r="D197" s="68" t="n">
        <f aca="false">SUM(D187:D196)</f>
        <v>10282849</v>
      </c>
      <c r="E197" s="68" t="n">
        <f aca="false">SUM(E186:E196)</f>
        <v>11835295</v>
      </c>
      <c r="F197" s="68" t="n">
        <f aca="false">SUM(F187:F196)</f>
        <v>13426271</v>
      </c>
      <c r="H197" s="69" t="n">
        <f aca="false">SUM(H187:H196)</f>
        <v>4336205</v>
      </c>
      <c r="K197" s="58"/>
    </row>
    <row r="198" customFormat="false" ht="14.25" hidden="false" customHeight="false" outlineLevel="0" collapsed="false">
      <c r="D198" s="38"/>
      <c r="F198" s="6"/>
      <c r="G198" s="70" t="n">
        <f aca="false">D197+F197+H197</f>
        <v>28045325</v>
      </c>
      <c r="H198" s="59" t="n">
        <f aca="false">E197+F197+H197</f>
        <v>29597771</v>
      </c>
      <c r="K198" s="54" t="n">
        <v>30160724</v>
      </c>
    </row>
    <row r="199" customFormat="false" ht="12.75" hidden="false" customHeight="false" outlineLevel="0" collapsed="false">
      <c r="D199" s="38"/>
      <c r="F199" s="6"/>
      <c r="H199" s="59"/>
      <c r="K199" s="58"/>
    </row>
    <row r="200" customFormat="false" ht="12.75" hidden="false" customHeight="false" outlineLevel="0" collapsed="false">
      <c r="B200" s="71" t="s">
        <v>211</v>
      </c>
      <c r="C200" s="72"/>
      <c r="D200" s="73"/>
      <c r="E200" s="74"/>
      <c r="F200" s="74"/>
      <c r="G200" s="74"/>
      <c r="H200" s="75"/>
      <c r="J200" s="75"/>
      <c r="K200" s="58"/>
    </row>
    <row r="201" customFormat="false" ht="12.75" hidden="false" customHeight="false" outlineLevel="0" collapsed="false">
      <c r="A201" s="0" t="s">
        <v>33</v>
      </c>
      <c r="B201" s="19" t="n">
        <v>19731</v>
      </c>
      <c r="C201" s="20" t="s">
        <v>212</v>
      </c>
      <c r="D201" s="65" t="n">
        <v>142653</v>
      </c>
      <c r="E201" s="6" t="n">
        <v>112585</v>
      </c>
      <c r="F201" s="6" t="n">
        <f aca="false">256740*1.14</f>
        <v>292683.6</v>
      </c>
      <c r="H201" s="59" t="n">
        <v>0</v>
      </c>
      <c r="K201" s="58"/>
    </row>
    <row r="202" customFormat="false" ht="12.75" hidden="false" customHeight="false" outlineLevel="0" collapsed="false">
      <c r="A202" s="0" t="s">
        <v>33</v>
      </c>
      <c r="B202" s="19" t="n">
        <v>19734</v>
      </c>
      <c r="C202" s="20" t="s">
        <v>213</v>
      </c>
      <c r="D202" s="65" t="n">
        <v>990265</v>
      </c>
      <c r="E202" s="6" t="n">
        <v>2575</v>
      </c>
      <c r="F202" s="6" t="n">
        <f aca="false">1644628*1.14</f>
        <v>1874875.92</v>
      </c>
      <c r="H202" s="59" t="n">
        <f aca="false">4171532+2000000</f>
        <v>6171532</v>
      </c>
      <c r="K202" s="58"/>
    </row>
    <row r="203" customFormat="false" ht="12.75" hidden="false" customHeight="false" outlineLevel="0" collapsed="false">
      <c r="A203" s="0" t="s">
        <v>33</v>
      </c>
      <c r="B203" s="19" t="n">
        <v>19732</v>
      </c>
      <c r="C203" s="20" t="s">
        <v>214</v>
      </c>
      <c r="D203" s="65" t="n">
        <v>17165</v>
      </c>
      <c r="E203" s="6" t="n">
        <v>2677409</v>
      </c>
      <c r="F203" s="59" t="n">
        <f aca="false">242792*1.14</f>
        <v>276782.88</v>
      </c>
      <c r="H203" s="59"/>
      <c r="K203" s="58"/>
    </row>
    <row r="204" customFormat="false" ht="12.75" hidden="false" customHeight="false" outlineLevel="0" collapsed="false">
      <c r="B204" s="19" t="n">
        <v>20673</v>
      </c>
      <c r="D204" s="65" t="n">
        <v>592000</v>
      </c>
      <c r="E204" s="6" t="n">
        <v>618702</v>
      </c>
      <c r="F204" s="6"/>
      <c r="H204" s="59"/>
      <c r="K204" s="58"/>
    </row>
    <row r="205" customFormat="false" ht="13.5" hidden="false" customHeight="false" outlineLevel="0" collapsed="false">
      <c r="D205" s="68" t="n">
        <f aca="false">SUM(D201:D204)</f>
        <v>1742083</v>
      </c>
      <c r="E205" s="68" t="n">
        <f aca="false">SUM(E201:E204)</f>
        <v>3411271</v>
      </c>
      <c r="F205" s="68" t="n">
        <f aca="false">SUM(F201:F204)</f>
        <v>2444342.4</v>
      </c>
      <c r="H205" s="76" t="n">
        <f aca="false">SUM(H201:I204)</f>
        <v>6171532</v>
      </c>
    </row>
    <row r="206" customFormat="false" ht="14.25" hidden="false" customHeight="false" outlineLevel="0" collapsed="false">
      <c r="D206" s="38"/>
      <c r="F206" s="6"/>
      <c r="G206" s="77" t="n">
        <f aca="false">D205+F205+H205</f>
        <v>10357957.4</v>
      </c>
      <c r="H206" s="59" t="n">
        <f aca="false">E205+F205+H205</f>
        <v>12027145.4</v>
      </c>
      <c r="K206" s="54" t="n">
        <f aca="false">25427831-14396607</f>
        <v>11031224</v>
      </c>
      <c r="L206" s="0" t="s">
        <v>215</v>
      </c>
    </row>
    <row r="207" customFormat="false" ht="12.75" hidden="false" customHeight="false" outlineLevel="0" collapsed="false">
      <c r="D207" s="38"/>
      <c r="F207" s="6"/>
      <c r="H207" s="59"/>
      <c r="K207" s="58"/>
    </row>
    <row r="208" customFormat="false" ht="12.75" hidden="false" customHeight="false" outlineLevel="0" collapsed="false">
      <c r="A208" s="38"/>
      <c r="B208" s="78" t="s">
        <v>216</v>
      </c>
      <c r="C208" s="79"/>
      <c r="D208" s="78"/>
      <c r="E208" s="80"/>
      <c r="F208" s="80"/>
      <c r="G208" s="80"/>
      <c r="H208" s="81"/>
      <c r="I208" s="38"/>
      <c r="J208" s="81"/>
      <c r="K208" s="82"/>
    </row>
    <row r="209" customFormat="false" ht="12.75" hidden="false" customHeight="false" outlineLevel="0" collapsed="false">
      <c r="A209" s="0" t="s">
        <v>29</v>
      </c>
      <c r="B209" s="19" t="n">
        <v>20870</v>
      </c>
      <c r="C209" s="20" t="s">
        <v>217</v>
      </c>
      <c r="D209" s="65" t="n">
        <v>301000</v>
      </c>
      <c r="F209" s="6" t="n">
        <f aca="false">2500109*1.14</f>
        <v>2850124.26</v>
      </c>
      <c r="G209" s="6" t="n">
        <v>1382661</v>
      </c>
      <c r="H209" s="59" t="n">
        <v>535740</v>
      </c>
      <c r="K209" s="58"/>
    </row>
    <row r="210" customFormat="false" ht="12.75" hidden="false" customHeight="false" outlineLevel="0" collapsed="false">
      <c r="A210" s="0" t="s">
        <v>31</v>
      </c>
      <c r="B210" s="19" t="n">
        <v>20953</v>
      </c>
      <c r="C210" s="20" t="s">
        <v>218</v>
      </c>
      <c r="D210" s="28"/>
      <c r="F210" s="28" t="n">
        <f aca="false">395931*1.14</f>
        <v>451361.34</v>
      </c>
      <c r="G210" s="6" t="n">
        <v>338026</v>
      </c>
      <c r="H210" s="83"/>
      <c r="K210" s="58"/>
    </row>
    <row r="211" customFormat="false" ht="13.5" hidden="false" customHeight="false" outlineLevel="0" collapsed="false">
      <c r="D211" s="6"/>
      <c r="F211" s="12" t="n">
        <f aca="false">SUM(F209:F210)</f>
        <v>3301485.6</v>
      </c>
      <c r="G211" s="80" t="n">
        <f aca="false">F211+H211</f>
        <v>3837225.6</v>
      </c>
      <c r="H211" s="76" t="n">
        <f aca="false">SUM(H209:H210)</f>
        <v>535740</v>
      </c>
      <c r="K211" s="58"/>
    </row>
    <row r="212" customFormat="false" ht="13.5" hidden="false" customHeight="false" outlineLevel="0" collapsed="false">
      <c r="D212" s="6"/>
      <c r="F212" s="6"/>
      <c r="G212" s="80"/>
      <c r="H212" s="59" t="n">
        <f aca="false">E211+F211+H211</f>
        <v>3837225.6</v>
      </c>
      <c r="K212" s="58"/>
    </row>
    <row r="213" customFormat="false" ht="12.75" hidden="false" customHeight="false" outlineLevel="0" collapsed="false">
      <c r="D213" s="38"/>
      <c r="F213" s="6"/>
      <c r="H213" s="59"/>
      <c r="K213" s="58"/>
    </row>
    <row r="214" customFormat="false" ht="12.75" hidden="false" customHeight="false" outlineLevel="0" collapsed="false">
      <c r="B214" s="84" t="s">
        <v>219</v>
      </c>
      <c r="C214" s="85"/>
      <c r="D214" s="86"/>
      <c r="E214" s="87"/>
      <c r="F214" s="87"/>
      <c r="G214" s="87"/>
      <c r="H214" s="88"/>
      <c r="I214" s="86"/>
      <c r="J214" s="86"/>
      <c r="K214" s="58"/>
    </row>
    <row r="215" customFormat="false" ht="12.75" hidden="false" customHeight="false" outlineLevel="0" collapsed="false">
      <c r="A215" s="0" t="s">
        <v>220</v>
      </c>
      <c r="B215" s="19" t="n">
        <v>20896</v>
      </c>
      <c r="C215" s="20" t="s">
        <v>221</v>
      </c>
      <c r="D215" s="6"/>
      <c r="F215" s="6"/>
      <c r="H215" s="66" t="n">
        <v>373000</v>
      </c>
      <c r="K215" s="58"/>
    </row>
    <row r="216" customFormat="false" ht="12.75" hidden="false" customHeight="false" outlineLevel="0" collapsed="false">
      <c r="B216" s="19" t="n">
        <v>20903</v>
      </c>
      <c r="C216" s="20" t="s">
        <v>222</v>
      </c>
      <c r="D216" s="6"/>
      <c r="F216" s="6"/>
      <c r="H216" s="66" t="n">
        <v>148000</v>
      </c>
      <c r="K216" s="58"/>
    </row>
    <row r="217" customFormat="false" ht="12.75" hidden="false" customHeight="false" outlineLevel="0" collapsed="false">
      <c r="B217" s="19" t="n">
        <v>20906</v>
      </c>
      <c r="C217" s="20" t="s">
        <v>223</v>
      </c>
      <c r="D217" s="6"/>
      <c r="F217" s="6"/>
      <c r="H217" s="66" t="n">
        <v>1388000</v>
      </c>
      <c r="J217" s="66"/>
      <c r="K217" s="58"/>
    </row>
    <row r="218" customFormat="false" ht="12.75" hidden="false" customHeight="false" outlineLevel="0" collapsed="false">
      <c r="B218" s="19" t="n">
        <v>20910</v>
      </c>
      <c r="C218" s="20" t="s">
        <v>224</v>
      </c>
      <c r="D218" s="6"/>
      <c r="F218" s="6" t="n">
        <v>648000</v>
      </c>
      <c r="H218" s="66"/>
      <c r="J218" s="66"/>
      <c r="K218" s="58"/>
    </row>
    <row r="219" customFormat="false" ht="12.75" hidden="false" customHeight="false" outlineLevel="0" collapsed="false">
      <c r="B219" s="19" t="n">
        <v>21109</v>
      </c>
      <c r="C219" s="20" t="s">
        <v>225</v>
      </c>
      <c r="D219" s="6"/>
      <c r="F219" s="6"/>
      <c r="H219" s="66" t="n">
        <v>503000</v>
      </c>
      <c r="J219" s="66"/>
      <c r="K219" s="58"/>
    </row>
    <row r="220" customFormat="false" ht="12.75" hidden="false" customHeight="false" outlineLevel="0" collapsed="false">
      <c r="B220" s="19" t="n">
        <v>21113</v>
      </c>
      <c r="C220" s="20" t="s">
        <v>226</v>
      </c>
      <c r="D220" s="6"/>
      <c r="F220" s="6"/>
      <c r="H220" s="66" t="n">
        <v>5935</v>
      </c>
      <c r="J220" s="66"/>
      <c r="K220" s="58"/>
    </row>
    <row r="221" customFormat="false" ht="12.75" hidden="false" customHeight="false" outlineLevel="0" collapsed="false">
      <c r="B221" s="19" t="n">
        <v>21134</v>
      </c>
      <c r="C221" s="20" t="s">
        <v>227</v>
      </c>
      <c r="D221" s="6"/>
      <c r="F221" s="6"/>
      <c r="H221" s="66"/>
      <c r="J221" s="66" t="n">
        <v>681000</v>
      </c>
      <c r="K221" s="58"/>
    </row>
    <row r="222" customFormat="false" ht="12.75" hidden="false" customHeight="false" outlineLevel="0" collapsed="false">
      <c r="B222" s="19" t="n">
        <v>21180</v>
      </c>
      <c r="C222" s="20" t="s">
        <v>228</v>
      </c>
      <c r="D222" s="6"/>
      <c r="F222" s="6"/>
      <c r="H222" s="66"/>
      <c r="J222" s="66"/>
      <c r="K222" s="58"/>
    </row>
    <row r="223" customFormat="false" ht="12.75" hidden="false" customHeight="false" outlineLevel="0" collapsed="false">
      <c r="B223" s="19" t="n">
        <v>21181</v>
      </c>
      <c r="C223" s="20" t="s">
        <v>229</v>
      </c>
      <c r="D223" s="6"/>
      <c r="F223" s="6" t="n">
        <v>8750</v>
      </c>
      <c r="H223" s="66"/>
      <c r="J223" s="66"/>
      <c r="K223" s="58"/>
    </row>
    <row r="224" customFormat="false" ht="12.75" hidden="false" customHeight="false" outlineLevel="0" collapsed="false">
      <c r="B224" s="19" t="n">
        <v>21182</v>
      </c>
      <c r="C224" s="20" t="s">
        <v>230</v>
      </c>
      <c r="D224" s="6"/>
      <c r="F224" s="6"/>
      <c r="H224" s="66"/>
      <c r="J224" s="66" t="n">
        <v>192800</v>
      </c>
      <c r="K224" s="58"/>
    </row>
    <row r="225" customFormat="false" ht="12.75" hidden="false" customHeight="false" outlineLevel="0" collapsed="false">
      <c r="A225" s="0" t="s">
        <v>231</v>
      </c>
      <c r="B225" s="19" t="n">
        <v>20935</v>
      </c>
      <c r="C225" s="20" t="s">
        <v>232</v>
      </c>
      <c r="D225" s="6"/>
      <c r="F225" s="6"/>
      <c r="H225" s="66" t="n">
        <v>158000</v>
      </c>
      <c r="J225" s="66"/>
      <c r="K225" s="58"/>
    </row>
    <row r="226" customFormat="false" ht="12.75" hidden="false" customHeight="false" outlineLevel="0" collapsed="false">
      <c r="B226" s="19" t="n">
        <v>20937</v>
      </c>
      <c r="C226" s="20" t="s">
        <v>233</v>
      </c>
      <c r="D226" s="6"/>
      <c r="F226" s="6" t="n">
        <v>81000</v>
      </c>
      <c r="H226" s="66" t="n">
        <v>511000</v>
      </c>
      <c r="J226" s="66"/>
      <c r="K226" s="58"/>
    </row>
    <row r="227" customFormat="false" ht="12.75" hidden="false" customHeight="false" outlineLevel="0" collapsed="false">
      <c r="B227" s="19" t="n">
        <v>20938</v>
      </c>
      <c r="C227" s="20" t="s">
        <v>234</v>
      </c>
      <c r="D227" s="6"/>
      <c r="F227" s="6" t="n">
        <v>86000</v>
      </c>
      <c r="H227" s="66" t="n">
        <v>96000</v>
      </c>
      <c r="J227" s="66"/>
      <c r="K227" s="58"/>
    </row>
    <row r="228" customFormat="false" ht="12.75" hidden="false" customHeight="false" outlineLevel="0" collapsed="false">
      <c r="B228" s="19" t="n">
        <v>20941</v>
      </c>
      <c r="C228" s="20" t="s">
        <v>235</v>
      </c>
      <c r="D228" s="6"/>
      <c r="F228" s="6"/>
      <c r="H228" s="66" t="n">
        <v>220000</v>
      </c>
      <c r="J228" s="66"/>
      <c r="K228" s="58"/>
    </row>
    <row r="229" customFormat="false" ht="12.75" hidden="false" customHeight="false" outlineLevel="0" collapsed="false">
      <c r="B229" s="19" t="n">
        <v>21131</v>
      </c>
      <c r="C229" s="20" t="s">
        <v>236</v>
      </c>
      <c r="D229" s="6"/>
      <c r="F229" s="6"/>
      <c r="H229" s="66"/>
      <c r="J229" s="66" t="n">
        <v>983000</v>
      </c>
      <c r="K229" s="58"/>
    </row>
    <row r="230" customFormat="false" ht="12.75" hidden="false" customHeight="false" outlineLevel="0" collapsed="false">
      <c r="A230" s="0" t="s">
        <v>237</v>
      </c>
      <c r="B230" s="19" t="n">
        <v>20936</v>
      </c>
      <c r="C230" s="20" t="s">
        <v>238</v>
      </c>
      <c r="D230" s="6"/>
      <c r="F230" s="6" t="n">
        <v>754000</v>
      </c>
      <c r="H230" s="66" t="n">
        <v>358000</v>
      </c>
      <c r="J230" s="66"/>
      <c r="K230" s="58"/>
    </row>
    <row r="231" customFormat="false" ht="12.75" hidden="false" customHeight="false" outlineLevel="0" collapsed="false">
      <c r="B231" s="19" t="n">
        <v>18655</v>
      </c>
      <c r="C231" s="20" t="s">
        <v>239</v>
      </c>
      <c r="D231" s="6"/>
      <c r="F231" s="6"/>
      <c r="H231" s="66" t="n">
        <v>576000</v>
      </c>
      <c r="J231" s="66" t="n">
        <v>538000</v>
      </c>
      <c r="K231" s="58"/>
    </row>
    <row r="232" customFormat="false" ht="12.75" hidden="false" customHeight="false" outlineLevel="0" collapsed="false">
      <c r="B232" s="19" t="n">
        <v>19961</v>
      </c>
      <c r="C232" s="20" t="s">
        <v>240</v>
      </c>
      <c r="D232" s="0"/>
      <c r="E232" s="0"/>
      <c r="F232" s="6" t="n">
        <v>1115000</v>
      </c>
      <c r="G232" s="0"/>
      <c r="H232" s="66"/>
      <c r="J232" s="66"/>
      <c r="K232" s="58"/>
    </row>
    <row r="233" customFormat="false" ht="13.5" hidden="false" customHeight="true" outlineLevel="0" collapsed="false">
      <c r="A233" s="5"/>
      <c r="B233" s="32" t="n">
        <v>21107</v>
      </c>
      <c r="C233" s="20" t="s">
        <v>241</v>
      </c>
      <c r="D233" s="6"/>
      <c r="F233" s="6"/>
      <c r="H233" s="66"/>
      <c r="I233" s="0" t="s">
        <v>242</v>
      </c>
      <c r="J233" s="66"/>
      <c r="K233" s="58"/>
    </row>
    <row r="234" customFormat="false" ht="12.75" hidden="false" customHeight="false" outlineLevel="0" collapsed="false">
      <c r="B234" s="19" t="n">
        <v>21125</v>
      </c>
      <c r="C234" s="20" t="s">
        <v>243</v>
      </c>
      <c r="D234" s="0"/>
      <c r="E234" s="0"/>
      <c r="F234" s="6" t="n">
        <v>217000</v>
      </c>
      <c r="G234" s="0"/>
      <c r="H234" s="66" t="n">
        <v>63000</v>
      </c>
      <c r="J234" s="66"/>
      <c r="K234" s="58"/>
    </row>
    <row r="235" customFormat="false" ht="12.75" hidden="false" customHeight="false" outlineLevel="0" collapsed="false">
      <c r="B235" s="19" t="n">
        <v>21132</v>
      </c>
      <c r="C235" s="20" t="s">
        <v>244</v>
      </c>
      <c r="D235" s="0"/>
      <c r="E235" s="0"/>
      <c r="F235" s="6" t="n">
        <v>27000</v>
      </c>
      <c r="G235" s="0"/>
      <c r="H235" s="66" t="n">
        <v>767000</v>
      </c>
      <c r="J235" s="66"/>
      <c r="K235" s="58"/>
    </row>
    <row r="236" customFormat="false" ht="12.75" hidden="false" customHeight="false" outlineLevel="0" collapsed="false">
      <c r="C236" s="0"/>
      <c r="D236" s="0"/>
      <c r="E236" s="0"/>
      <c r="F236" s="0"/>
      <c r="G236" s="0"/>
      <c r="H236" s="0"/>
      <c r="J236" s="89"/>
      <c r="K236" s="58"/>
    </row>
    <row r="237" customFormat="false" ht="13.5" hidden="false" customHeight="false" outlineLevel="0" collapsed="false">
      <c r="D237" s="90" t="n">
        <f aca="false">SUM(D215:D235)</f>
        <v>0</v>
      </c>
      <c r="F237" s="68" t="n">
        <f aca="false">SUM(F215:F235)</f>
        <v>2936750</v>
      </c>
      <c r="H237" s="76" t="n">
        <f aca="false">SUM(H215:H235)</f>
        <v>5166935</v>
      </c>
      <c r="J237" s="91" t="n">
        <f aca="false">SUM(J215:J235)</f>
        <v>2394800</v>
      </c>
      <c r="K237" s="58"/>
    </row>
    <row r="238" customFormat="false" ht="14.25" hidden="false" customHeight="false" outlineLevel="0" collapsed="false">
      <c r="D238" s="38"/>
      <c r="F238" s="6"/>
      <c r="G238" s="92" t="n">
        <f aca="false">D237+F237+H237+J237</f>
        <v>10498485</v>
      </c>
      <c r="H238" s="59"/>
      <c r="J238" s="66" t="n">
        <f aca="false">F237+H237+J237</f>
        <v>10498485</v>
      </c>
      <c r="K238" s="54" t="n">
        <v>11071696</v>
      </c>
    </row>
    <row r="239" customFormat="false" ht="12.75" hidden="false" customHeight="false" outlineLevel="0" collapsed="false">
      <c r="D239" s="38"/>
      <c r="F239" s="6"/>
      <c r="H239" s="59"/>
      <c r="J239" s="66"/>
      <c r="K239" s="58"/>
    </row>
    <row r="240" customFormat="false" ht="12.75" hidden="true" customHeight="false" outlineLevel="0" collapsed="false">
      <c r="A240" s="1" t="s">
        <v>245</v>
      </c>
      <c r="D240" s="38"/>
      <c r="F240" s="6"/>
      <c r="H240" s="59"/>
      <c r="K240" s="58"/>
    </row>
    <row r="241" customFormat="false" ht="12.75" hidden="true" customHeight="false" outlineLevel="0" collapsed="false">
      <c r="A241" s="29" t="s">
        <v>29</v>
      </c>
      <c r="B241" s="19" t="n">
        <v>17995</v>
      </c>
      <c r="C241" s="20" t="s">
        <v>246</v>
      </c>
      <c r="D241" s="6" t="n">
        <v>0</v>
      </c>
      <c r="E241" s="6" t="n">
        <v>-8614</v>
      </c>
      <c r="F241" s="6"/>
      <c r="H241" s="59"/>
      <c r="K241" s="58"/>
    </row>
    <row r="242" customFormat="false" ht="12.75" hidden="true" customHeight="false" outlineLevel="0" collapsed="false">
      <c r="A242" s="0" t="s">
        <v>33</v>
      </c>
      <c r="B242" s="19" t="n">
        <v>17995</v>
      </c>
      <c r="C242" s="20" t="s">
        <v>246</v>
      </c>
      <c r="D242" s="6"/>
      <c r="E242" s="6" t="n">
        <v>2795</v>
      </c>
      <c r="F242" s="6"/>
      <c r="H242" s="59"/>
      <c r="K242" s="58"/>
    </row>
    <row r="243" customFormat="false" ht="12.75" hidden="false" customHeight="false" outlineLevel="0" collapsed="false">
      <c r="B243" s="93" t="s">
        <v>247</v>
      </c>
      <c r="C243" s="20" t="s">
        <v>248</v>
      </c>
      <c r="D243" s="38"/>
      <c r="F243" s="6"/>
      <c r="H243" s="59"/>
      <c r="J243" s="58"/>
      <c r="K243" s="58"/>
    </row>
    <row r="244" customFormat="false" ht="12.75" hidden="false" customHeight="false" outlineLevel="0" collapsed="false">
      <c r="D244" s="38"/>
      <c r="F244" s="6"/>
      <c r="H244" s="59"/>
      <c r="K244" s="58"/>
    </row>
    <row r="245" customFormat="false" ht="12.75" hidden="false" customHeight="false" outlineLevel="0" collapsed="false">
      <c r="F245" s="6"/>
      <c r="H245" s="59"/>
    </row>
    <row r="246" customFormat="false" ht="12.75" hidden="false" customHeight="false" outlineLevel="0" collapsed="false">
      <c r="F246" s="6"/>
      <c r="H246" s="59"/>
    </row>
    <row r="247" customFormat="false" ht="12.75" hidden="false" customHeight="false" outlineLevel="0" collapsed="false">
      <c r="F247" s="6"/>
      <c r="H247" s="59"/>
    </row>
    <row r="248" customFormat="false" ht="12.75" hidden="false" customHeight="false" outlineLevel="0" collapsed="false">
      <c r="F248" s="6"/>
      <c r="H248" s="59"/>
    </row>
    <row r="249" customFormat="false" ht="12.75" hidden="false" customHeight="false" outlineLevel="0" collapsed="false">
      <c r="F249" s="6"/>
      <c r="H249" s="59"/>
    </row>
    <row r="250" customFormat="false" ht="12.75" hidden="false" customHeight="false" outlineLevel="0" collapsed="false">
      <c r="F250" s="6"/>
      <c r="H250" s="59"/>
    </row>
    <row r="251" customFormat="false" ht="12.75" hidden="false" customHeight="false" outlineLevel="0" collapsed="false">
      <c r="F251" s="6"/>
      <c r="H251" s="59"/>
    </row>
    <row r="252" customFormat="false" ht="12.75" hidden="false" customHeight="false" outlineLevel="0" collapsed="false">
      <c r="F252" s="6"/>
      <c r="H252" s="59"/>
    </row>
    <row r="253" customFormat="false" ht="12.75" hidden="false" customHeight="false" outlineLevel="0" collapsed="false">
      <c r="F253" s="6"/>
      <c r="H253" s="59"/>
    </row>
    <row r="254" customFormat="false" ht="12.75" hidden="false" customHeight="false" outlineLevel="0" collapsed="false">
      <c r="F254" s="6"/>
      <c r="H254" s="59"/>
    </row>
    <row r="255" customFormat="false" ht="12.75" hidden="false" customHeight="false" outlineLevel="0" collapsed="false">
      <c r="F255" s="6"/>
      <c r="H255" s="59"/>
    </row>
  </sheetData>
  <printOptions headings="false" gridLines="false" gridLinesSet="true" horizontalCentered="false" verticalCentered="false"/>
  <pageMargins left="0.390277777777778" right="0.370138888888889" top="0.6" bottom="0.679861111111111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&amp;L&amp;8g:\budget\budpge01\rate case\IT\&amp;F&amp;C&amp;P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2001-07-06T16:32:43Z</dcterms:created>
  <dc:creator>Preston J. Martin</dc:creator>
  <dc:description/>
  <dc:language>en-US</dc:language>
  <cp:lastModifiedBy>E04120</cp:lastModifiedBy>
  <cp:lastPrinted>2001-10-22T18:59:26Z</cp:lastPrinted>
  <cp:revision>0</cp:revision>
  <dc:subject/>
  <dc:title/>
</cp:coreProperties>
</file>