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Positions" sheetId="1" state="visible" r:id="rId3"/>
    <sheet name="sb Houston" sheetId="2" state="visible" r:id="rId4"/>
    <sheet name="TEMPREVISED" sheetId="3" state="visible" r:id="rId5"/>
    <sheet name="Template" sheetId="4" state="visible" r:id="rId6"/>
    <sheet name="Houston" sheetId="5" state="visible" r:id="rId7"/>
    <sheet name="BC GD" sheetId="6" state="visible" r:id="rId8"/>
    <sheet name="Opt GD" sheetId="7" state="visible" r:id="rId9"/>
    <sheet name="AB Fin" sheetId="8" state="visible" r:id="rId10"/>
    <sheet name="AB GD" sheetId="9" state="visible" r:id="rId11"/>
    <sheet name="Summary" sheetId="10" state="visible" r:id="rId12"/>
    <sheet name="West Cash" sheetId="11" state="visible" r:id="rId13"/>
    <sheet name="BC Cash" sheetId="12" state="visible" r:id="rId14"/>
  </sheets>
  <definedNames>
    <definedName function="false" hidden="false" localSheetId="11" name="_xlnm.Print_Area" vbProcedure="false">'BC Cash'!$A$3:$M$11</definedName>
    <definedName function="false" hidden="false" localSheetId="0" name="_xlnm.Print_Area" vbProcedure="false">IMPositions!$A$14:$J$56</definedName>
    <definedName function="false" hidden="false" localSheetId="9" name="_xlnm.Print_Area" vbProcedure="false">Summary!$A$1:$AG$23</definedName>
    <definedName function="false" hidden="false" localSheetId="3" name="_xlnm.Print_Area" vbProcedure="false">Template!$A$1:$L$29</definedName>
    <definedName function="false" hidden="false" localSheetId="10" name="_xlnm.Print_Area" vbProcedure="false">'West Cash'!$A$8:$W$18</definedName>
  </definedNames>
  <calcPr iterateCount="100" refMode="A1" iterate="false" iterateDelta="0.001"/>
  <pivotCaches>
    <pivotCache cacheId="1" r:id="rId1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<sst xmlns="http://schemas.openxmlformats.org/spreadsheetml/2006/main" count="1114" uniqueCount="202">
  <si>
    <t xml:space="preserve">Sum of Delta</t>
  </si>
  <si>
    <t xml:space="preserve">ref_dt</t>
  </si>
  <si>
    <t xml:space="preserve">Location</t>
  </si>
  <si>
    <t xml:space="preserve">GDP-HEHUB</t>
  </si>
  <si>
    <t xml:space="preserve">IF-NTHWST/CANBR</t>
  </si>
  <si>
    <t xml:space="preserve">IF-NWPL-ROCK/CA</t>
  </si>
  <si>
    <t xml:space="preserve">NG</t>
  </si>
  <si>
    <t xml:space="preserve">NGI-MALIN/FP</t>
  </si>
  <si>
    <t xml:space="preserve">NGMR-AECO/C</t>
  </si>
  <si>
    <t xml:space="preserve">STATION2/US$</t>
  </si>
  <si>
    <t xml:space="preserve">GD-AECOUS-DAILY</t>
  </si>
  <si>
    <t xml:space="preserve">GDP-NTHWST/CANB</t>
  </si>
  <si>
    <t xml:space="preserve">GDP-NWPL-ROCKYM</t>
  </si>
  <si>
    <t xml:space="preserve">GDP-MALIN-CTYGA</t>
  </si>
  <si>
    <t xml:space="preserve">GDP-CHI.GATE</t>
  </si>
  <si>
    <t xml:space="preserve">GDP-ELPO/SANJUA</t>
  </si>
  <si>
    <t xml:space="preserve">NGI/CHI.GATE</t>
  </si>
  <si>
    <t xml:space="preserve">CGPR-AECO/BASIS</t>
  </si>
  <si>
    <t xml:space="preserve">GDP-NWPL_ROCKYM</t>
  </si>
  <si>
    <t xml:space="preserve">GDP-CITYGATE</t>
  </si>
  <si>
    <t xml:space="preserve">Nymex Equiv - contracts</t>
  </si>
  <si>
    <t xml:space="preserve">Yesterday's </t>
  </si>
  <si>
    <t xml:space="preserve">Total</t>
  </si>
  <si>
    <t xml:space="preserve">Change</t>
  </si>
  <si>
    <t xml:space="preserve">Physical</t>
  </si>
  <si>
    <t xml:space="preserve">Gas Daily</t>
  </si>
  <si>
    <t xml:space="preserve">Basis - Notional</t>
  </si>
  <si>
    <t xml:space="preserve">Basis - Equivalent</t>
  </si>
  <si>
    <t xml:space="preserve">Price</t>
  </si>
  <si>
    <t xml:space="preserve">CHECK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</si>
  <si>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</si>
  <si>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</si>
  <si>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</si>
  <si>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</si>
  <si>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</si>
  <si>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Total ECT</t>
  </si>
  <si>
    <t xml:space="preserve">Prior Day</t>
  </si>
  <si>
    <t xml:space="preserve">To:</t>
  </si>
  <si>
    <t xml:space="preserve"> CANADA (INTRAMONTH)</t>
  </si>
  <si>
    <t xml:space="preserve">         Physical</t>
  </si>
  <si>
    <t xml:space="preserve">IMCANADA</t>
  </si>
  <si>
    <t xml:space="preserve">PHY</t>
  </si>
  <si>
    <t xml:space="preserve">         Gas Daily</t>
  </si>
  <si>
    <t xml:space="preserve">G</t>
  </si>
  <si>
    <t xml:space="preserve">         Basis - Notional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</si>
  <si>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</si>
  <si>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</si>
  <si>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</si>
  <si>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</si>
  <si>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</si>
  <si>
    <t xml:space="preserve">Check - s/b zero</t>
  </si>
  <si>
    <t xml:space="preserve">book_id</t>
  </si>
  <si>
    <t xml:space="preserve">master_deal_id</t>
  </si>
  <si>
    <t xml:space="preserve">instrument_type_cd</t>
  </si>
  <si>
    <t xml:space="preserve">otc_exchange_cd</t>
  </si>
  <si>
    <t xml:space="preserve">deal_nature_cd</t>
  </si>
  <si>
    <t xml:space="preserve">external_cp_cd</t>
  </si>
  <si>
    <t xml:space="preserve">internal_cp_cd</t>
  </si>
  <si>
    <t xml:space="preserve">region_cd</t>
  </si>
  <si>
    <t xml:space="preserve">opt_class_cd</t>
  </si>
  <si>
    <t xml:space="preserve">premium_currency_cd</t>
  </si>
  <si>
    <t xml:space="preserve">reference_dt</t>
  </si>
  <si>
    <t xml:space="preserve">mtm_value_amt</t>
  </si>
  <si>
    <t xml:space="preserve">expiry_dt</t>
  </si>
  <si>
    <t xml:space="preserve">call_put_cd</t>
  </si>
  <si>
    <t xml:space="preserve">strike_price_amt</t>
  </si>
  <si>
    <t xml:space="preserve">energy_conversion_factoro</t>
  </si>
  <si>
    <t xml:space="preserve">curve_cd_correlation_num</t>
  </si>
  <si>
    <t xml:space="preserve">cross_gamma_qty</t>
  </si>
  <si>
    <t xml:space="preserve">option_premium_amt</t>
  </si>
  <si>
    <t xml:space="preserve">premium_due_dt</t>
  </si>
  <si>
    <t xml:space="preserve">price_curve_cd</t>
  </si>
  <si>
    <t xml:space="preserve">sprd_2nd_curve_cd</t>
  </si>
  <si>
    <t xml:space="preserve">commodity_cd</t>
  </si>
  <si>
    <t xml:space="preserve">sprd_2nd_cmdty</t>
  </si>
  <si>
    <t xml:space="preserve">currency_cd</t>
  </si>
  <si>
    <t xml:space="preserve">uom_cd</t>
  </si>
  <si>
    <t xml:space="preserve">sprd_2nd_uomd</t>
  </si>
  <si>
    <t xml:space="preserve">risk_type_cd</t>
  </si>
  <si>
    <t xml:space="preserve">gross_position_qty</t>
  </si>
  <si>
    <t xml:space="preserve">delta_position_qty</t>
  </si>
  <si>
    <t xml:space="preserve">sprd_2nd_delta</t>
  </si>
  <si>
    <t xml:space="preserve">gamma_num</t>
  </si>
  <si>
    <t xml:space="preserve">sprd_2nd_gamma</t>
  </si>
  <si>
    <t xml:space="preserve">curve_shift_amt</t>
  </si>
  <si>
    <t xml:space="preserve">sprd_2nd_curve_shift</t>
  </si>
  <si>
    <t xml:space="preserve">peakness_cd</t>
  </si>
  <si>
    <t xml:space="preserve">vega_num</t>
  </si>
  <si>
    <t xml:space="preserve">sprd_2nd_vega</t>
  </si>
  <si>
    <t xml:space="preserve">fixed_price_amt</t>
  </si>
  <si>
    <t xml:space="preserve">N/A</t>
  </si>
  <si>
    <t xml:space="preserve">SWAP</t>
  </si>
  <si>
    <t xml:space="preserve">O</t>
  </si>
  <si>
    <t xml:space="preserve">IMCAN</t>
  </si>
  <si>
    <t xml:space="preserve">ECC</t>
  </si>
  <si>
    <t xml:space="preserve">DESK</t>
  </si>
  <si>
    <t xml:space="preserve">CAD</t>
  </si>
  <si>
    <t xml:space="preserve">MMBTU</t>
  </si>
  <si>
    <t xml:space="preserve">M</t>
  </si>
  <si>
    <t xml:space="preserve">Book_ID</t>
  </si>
  <si>
    <t xml:space="preserve">book_type_cd</t>
  </si>
  <si>
    <t xml:space="preserve">reg_cd</t>
  </si>
  <si>
    <t xml:space="preserve">instr</t>
  </si>
  <si>
    <t xml:space="preserve">commodity</t>
  </si>
  <si>
    <t xml:space="preserve">F/P</t>
  </si>
  <si>
    <t xml:space="preserve">E/O</t>
  </si>
  <si>
    <t xml:space="preserve">ctrparty_cd</t>
  </si>
  <si>
    <t xml:space="preserve">Delta</t>
  </si>
  <si>
    <t xml:space="preserve">Gamma</t>
  </si>
  <si>
    <t xml:space="preserve">Gross_pos</t>
  </si>
  <si>
    <t xml:space="preserve">Crv_shift</t>
  </si>
  <si>
    <t xml:space="preserve">Baseline P/L</t>
  </si>
  <si>
    <t xml:space="preserve">IMCAN-ERMS-XL-PHY</t>
  </si>
  <si>
    <t xml:space="preserve">S</t>
  </si>
  <si>
    <t xml:space="preserve">F</t>
  </si>
  <si>
    <t xml:space="preserve">IMCAN-ERMS-XL-PRC</t>
  </si>
  <si>
    <t xml:space="preserve">IMCAN-ERMS-XL-GDL</t>
  </si>
  <si>
    <t xml:space="preserve">Jan-00/Oct-23</t>
  </si>
  <si>
    <t xml:space="preserve">Dec-99/Mar-21</t>
  </si>
  <si>
    <t xml:space="preserve"> CANADA (INTRAMONTH)  (Lavorato)</t>
  </si>
  <si>
    <t xml:space="preserve">Maximum Maturity/Gap Risk Position (Rolling 12 Months)  from</t>
  </si>
  <si>
    <t xml:space="preserve">-</t>
  </si>
  <si>
    <t xml:space="preserve">to</t>
  </si>
  <si>
    <t xml:space="preserve">is</t>
  </si>
  <si>
    <t xml:space="preserve">BC GAS DAILY POSITIONS</t>
  </si>
  <si>
    <t xml:space="preserve">SUMMARY OF POSITIONS - CONTRACTS</t>
  </si>
  <si>
    <t xml:space="preserve">AECOUS</t>
  </si>
  <si>
    <t xml:space="preserve">ROCKIES</t>
  </si>
  <si>
    <t xml:space="preserve">HEHUB</t>
  </si>
  <si>
    <t xml:space="preserve">SUMAS</t>
  </si>
  <si>
    <t xml:space="preserve">MALIN</t>
  </si>
  <si>
    <t xml:space="preserve">AECO-C$</t>
  </si>
  <si>
    <t xml:space="preserve">February</t>
  </si>
  <si>
    <t xml:space="preserve">March</t>
  </si>
  <si>
    <t xml:space="preserve">April</t>
  </si>
  <si>
    <t xml:space="preserve">SUMMARY OF POSITIONS - GJ'S</t>
  </si>
  <si>
    <t xml:space="preserve">May</t>
  </si>
  <si>
    <t xml:space="preserve">June</t>
  </si>
  <si>
    <t xml:space="preserve">OPTION GAS DAILY POSITIONS</t>
  </si>
  <si>
    <t xml:space="preserve">AECO-PHYOPT</t>
  </si>
  <si>
    <t xml:space="preserve">GJOPTION</t>
  </si>
  <si>
    <t xml:space="preserve">July</t>
  </si>
  <si>
    <t xml:space="preserve">Aug</t>
  </si>
  <si>
    <t xml:space="preserve">DETAIL OF POSITIONS - CONTRACTS</t>
  </si>
  <si>
    <t xml:space="preserve">GERI'S FINANCIAL BOOK</t>
  </si>
  <si>
    <t xml:space="preserve">Aeco FP</t>
  </si>
  <si>
    <t xml:space="preserve">ALBERTA GAS DAILY POSITIONS</t>
  </si>
  <si>
    <t xml:space="preserve">GERI'S BOOK</t>
  </si>
  <si>
    <t xml:space="preserve">Days Left</t>
  </si>
  <si>
    <t xml:space="preserve">Days in Month</t>
  </si>
  <si>
    <t xml:space="preserve">GDP-CAL BORDER</t>
  </si>
  <si>
    <t xml:space="preserve">GDP-DAWN</t>
  </si>
  <si>
    <t xml:space="preserve">GDP-ELPS/SANJUA</t>
  </si>
  <si>
    <t xml:space="preserve">GD-CGPR-AECO/AV</t>
  </si>
  <si>
    <t xml:space="preserve">NGMR/AECO/C</t>
  </si>
  <si>
    <t xml:space="preserve"> CANADA INTRA-MONTH POSITION REPORT (contracts)</t>
  </si>
  <si>
    <t xml:space="preserve">End of Day:</t>
  </si>
  <si>
    <t xml:space="preserve">Contracts</t>
  </si>
  <si>
    <t xml:space="preserve">Total Alberta</t>
  </si>
  <si>
    <t xml:space="preserve">AECO</t>
  </si>
  <si>
    <t xml:space="preserve">Nymex</t>
  </si>
  <si>
    <t xml:space="preserve">Henry Hub</t>
  </si>
  <si>
    <t xml:space="preserve">Sumas</t>
  </si>
  <si>
    <t xml:space="preserve">Stn2</t>
  </si>
  <si>
    <t xml:space="preserve">Chicago</t>
  </si>
  <si>
    <t xml:space="preserve">Malin</t>
  </si>
  <si>
    <t xml:space="preserve">Dawn</t>
  </si>
  <si>
    <t xml:space="preserve">Rockies</t>
  </si>
  <si>
    <t xml:space="preserve">San Juan</t>
  </si>
  <si>
    <t xml:space="preserve">Fixed Price</t>
  </si>
  <si>
    <t xml:space="preserve">MI</t>
  </si>
  <si>
    <t xml:space="preserve">Total
Fixed
Price</t>
  </si>
  <si>
    <t xml:space="preserve">Includes the following positions:</t>
  </si>
  <si>
    <t xml:space="preserve">summary page does not equal west plus bc</t>
  </si>
  <si>
    <t xml:space="preserve">  BC GD</t>
  </si>
  <si>
    <t xml:space="preserve">summary page does not equal total of template</t>
  </si>
  <si>
    <t xml:space="preserve">  Opt GD</t>
  </si>
  <si>
    <t xml:space="preserve">  AB Fin</t>
  </si>
  <si>
    <t xml:space="preserve">  AB GD</t>
  </si>
  <si>
    <t xml:space="preserve">  Total</t>
  </si>
  <si>
    <t xml:space="preserve">   ALBERTA POSITION REPORT</t>
  </si>
  <si>
    <t xml:space="preserve">MMBtu's per day</t>
  </si>
  <si>
    <t xml:space="preserve">SJ / El Paso</t>
  </si>
  <si>
    <t xml:space="preserve">Stanfield</t>
  </si>
  <si>
    <t xml:space="preserve">Price Risk</t>
  </si>
  <si>
    <t xml:space="preserve">Daily Fixed Price</t>
  </si>
  <si>
    <t xml:space="preserve">Monthly Fixed Price</t>
  </si>
  <si>
    <t xml:space="preserve">Fixed Price Position</t>
  </si>
  <si>
    <t xml:space="preserve">ROM</t>
  </si>
  <si>
    <t xml:space="preserve">BC CASH DESK POSITION REPORTS (Contracts)</t>
  </si>
  <si>
    <t xml:space="preserve">Sumas 
Fixed Price </t>
  </si>
  <si>
    <t xml:space="preserve">STN2                    Fixed Price</t>
  </si>
  <si>
    <t xml:space="preserve">Rockies MI Fixed Price</t>
  </si>
  <si>
    <t xml:space="preserve">Rockies DI                       Fixed Price</t>
  </si>
  <si>
    <t xml:space="preserve">Aeco MI
Fixed Price</t>
  </si>
  <si>
    <t xml:space="preserve">Aeco DI
Fixed Price</t>
  </si>
  <si>
    <t xml:space="preserve">Malin MI            Fixed Price</t>
  </si>
  <si>
    <t xml:space="preserve">Malin DI      Fixed Price</t>
  </si>
  <si>
    <t xml:space="preserve">San Juan MI            Fixed Price</t>
  </si>
  <si>
    <t xml:space="preserve">San Juan DI      Fixed Price</t>
  </si>
  <si>
    <t xml:space="preserve">NYMEX</t>
  </si>
  <si>
    <t xml:space="preserve">Hub DI
Fixed Price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</si>
</sst>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m/d/yyyy"/>
    <numFmt numFmtId="166" formatCode="_(* #,##0_);_(* \(#,##0\);_(* \-_);_(@_)"/>
    <numFmt numFmtId="167" formatCode="mmm\-yyyy"/>
    <numFmt numFmtId="168" formatCode="[$-409]d\-mmm\-yy"/>
    <numFmt numFmtId="169" formatCode="0"/>
    <numFmt numFmtId="170" formatCode="&quot;As of &quot;mmmm\ dd&quot;, &quot;yyyy"/>
    <numFmt numFmtId="171" formatCode="#,##0.0_);[RED]\(#,##0.0\)"/>
    <numFmt numFmtId="172" formatCode="[$-409]mmm\-yy"/>
    <numFmt numFmtId="173" formatCode="d\-mmm\-yyyy"/>
    <numFmt numFmtId="174" formatCode="_(* #,##0.0_);_(* \(#,##0.0\);_(* \-??_);_(@_)"/>
    <numFmt numFmtId="175" formatCode="_(* #,##0.00_);_(* \(#,##0.00\);_(* \-??_);_(@_)"/>
    <numFmt numFmtId="176" formatCode="[$-409]#,##0_);[RED]\(#,##0\)"/>
    <numFmt numFmtId="177" formatCode="#,##0"/>
    <numFmt numFmtId="178" formatCode="[$-409]m/d/yyyy\ h:mm"/>
    <numFmt numFmtId="179" formatCode="[$-409]d\-mmm"/>
    <numFmt numFmtId="180" formatCode="0.0"/>
    <numFmt numFmtId="181" formatCode="0_);[RED]\(0\)"/>
    <numFmt numFmtId="182" formatCode="_(* #,##0.0_);_(* \(#,##0.0\);_(* \-_);_(@_)"/>
    <numFmt numFmtId="183" formatCode="0_);\(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6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i val="true"/>
      <u val="single"/>
      <sz val="10"/>
      <name val="Arial"/>
      <family val="2"/>
    </font>
    <font>
      <sz val="8"/>
      <name val="Arial"/>
      <family val="2"/>
    </font>
    <font>
      <b val="true"/>
      <sz val="18"/>
      <name val="Arial"/>
      <family val="2"/>
    </font>
    <font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3"/>
      <name val="Arial"/>
      <family val="2"/>
    </font>
    <font>
      <sz val="13"/>
      <name val="Arial"/>
      <family val="2"/>
    </font>
    <font>
      <b val="true"/>
      <sz val="8"/>
      <name val="Arial"/>
      <family val="2"/>
    </font>
    <font>
      <sz val="10"/>
      <name val="Times New Roman"/>
      <family val="0"/>
    </font>
    <font>
      <sz val="13"/>
      <name val="Times New Roman"/>
      <family val="0"/>
    </font>
  </fonts>
  <fills count="14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99CC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ashed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1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1" fillId="1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1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18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19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9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9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9" fillId="1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0" fillId="1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4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4" fillId="1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1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0" fillId="1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20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0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3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9" fillId="1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13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13" borderId="2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13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3" borderId="2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4" fillId="13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4" fillId="13" borderId="2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EB_19" xfId="20"/>
    <cellStyle name="Normal_New Summary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<Relationship Id="rId1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7" createdVersion="3">
  <cacheSource type="worksheet">
    <worksheetSource ref="A1:O28" sheet="Template"/>
  </cacheSource>
  <cacheFields count="15">
    <cacheField name="ref_dt" numFmtId="0">
      <sharedItems containsSemiMixedTypes="0" containsNonDate="0" containsDate="1" containsString="0" minDate="2000-07-01T00:00:00" maxDate="2000-12-01T00:00:00" count="6">
        <d v="2000-07-01T00:00:00"/>
        <d v="2000-08-01T00:00:00"/>
        <d v="2000-09-01T00:00:00"/>
        <d v="2000-10-01T00:00:00"/>
        <d v="2000-11-01T00:00:00"/>
        <d v="2000-12-01T00:00:00"/>
      </sharedItems>
    </cacheField>
    <cacheField name="Book_ID" numFmtId="0">
      <sharedItems count="3">
        <s v="IMCAN-ERMS-XL-GDL"/>
        <s v="IMCAN-ERMS-XL-PHY"/>
        <s v="IMCAN-ERMS-XL-PRC"/>
      </sharedItems>
    </cacheField>
    <cacheField name="book_type_cd" numFmtId="0">
      <sharedItems count="3">
        <s v="G"/>
        <s v="M"/>
        <s v="P"/>
      </sharedItems>
    </cacheField>
    <cacheField name="reg_cd" numFmtId="0">
      <sharedItems count="1">
        <s v="DESK"/>
      </sharedItems>
    </cacheField>
    <cacheField name="instr" numFmtId="0">
      <sharedItems count="1">
        <s v="S"/>
      </sharedItems>
    </cacheField>
    <cacheField name="commodity" numFmtId="0">
      <sharedItems count="1">
        <s v="NG"/>
      </sharedItems>
    </cacheField>
    <cacheField name="F/P" numFmtId="0">
      <sharedItems count="1">
        <s v="F"/>
      </sharedItems>
    </cacheField>
    <cacheField name="Location" numFmtId="0">
      <sharedItems count="14">
        <s v="GD-AECOUS-DAILY"/>
        <s v="GDP-CHI.GATE"/>
        <s v="GDP-ELPO/SANJUA"/>
        <s v="GDP-HEHUB"/>
        <s v="GDP-MALIN-CTYGA"/>
        <s v="GDP-NTHWST/CANB"/>
        <s v="GDP-NWPL-ROCKYM"/>
        <s v="IF-NTHWST/CANBR"/>
        <s v="IF-NWPL-ROCK/CA"/>
        <s v="NG"/>
        <s v="NGI-MALIN/FP"/>
        <s v="NGI/CHI.GATE"/>
        <s v="NGMR-AECO/C"/>
        <s v="STATION2/US$"/>
      </sharedItems>
    </cacheField>
    <cacheField name="E/O" numFmtId="0">
      <sharedItems count="1">
        <s v="O"/>
      </sharedItems>
    </cacheField>
    <cacheField name="ctrparty_cd" numFmtId="0">
      <sharedItems count="1">
        <s v="IMCAN"/>
      </sharedItems>
    </cacheField>
    <cacheField name="Delta" numFmtId="0">
      <sharedItems containsSemiMixedTypes="0" containsString="0" containsNumber="1" minValue="-4995765.49482038" maxValue="2923083.82934531" count="14">
        <n v="-4995765.49482038"/>
        <n v="-1647100"/>
        <n v="-1023000"/>
        <n v="-719628"/>
        <n v="-310000"/>
        <n v="-102753.787476684"/>
        <n v="0"/>
        <n v="155000"/>
        <n v="315000"/>
        <n v="597900"/>
        <n v="840000"/>
        <n v="1434159.99677607"/>
        <n v="2649722.92400544"/>
        <n v="2923083.82934531"/>
      </sharedItems>
    </cacheField>
    <cacheField name="Gamma" numFmtId="0">
      <sharedItems containsSemiMixedTypes="0" containsString="0" containsNumber="1" containsInteger="1" minValue="0" maxValue="0" count="1">
        <n v="0"/>
      </sharedItems>
    </cacheField>
    <cacheField name="Gross_pos" numFmtId="0">
      <sharedItems containsSemiMixedTypes="0" containsString="0" containsNumber="1" minValue="-4995765.49482038" maxValue="2923083.82934531" count="14">
        <n v="-4995765.49482038"/>
        <n v="-1647100"/>
        <n v="-1023000"/>
        <n v="-719628"/>
        <n v="-310000"/>
        <n v="-102753.787476684"/>
        <n v="0"/>
        <n v="155000"/>
        <n v="315000"/>
        <n v="597900"/>
        <n v="840000"/>
        <n v="1434159.99677607"/>
        <n v="2649722.92400544"/>
        <n v="2923083.82934531"/>
      </sharedItems>
    </cacheField>
    <cacheField name="Crv_shift" numFmtId="0">
      <sharedItems containsSemiMixedTypes="0" containsString="0" containsNumber="1" containsInteger="1" minValue="0" maxValue="0" count="1">
        <n v="0"/>
      </sharedItems>
    </cacheField>
    <cacheField name="Baseline P/L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1"/>
    <x v="1"/>
    <x v="0"/>
    <x v="0"/>
    <x v="0"/>
    <x v="0"/>
    <x v="12"/>
    <x v="0"/>
    <x v="0"/>
    <x v="0"/>
    <x v="0"/>
    <x v="0"/>
    <x v="0"/>
    <x v="0"/>
  </r>
  <r>
    <x v="1"/>
    <x v="1"/>
    <x v="1"/>
    <x v="0"/>
    <x v="0"/>
    <x v="0"/>
    <x v="0"/>
    <x v="12"/>
    <x v="0"/>
    <x v="0"/>
    <x v="13"/>
    <x v="0"/>
    <x v="13"/>
    <x v="0"/>
    <x v="0"/>
  </r>
  <r>
    <x v="2"/>
    <x v="2"/>
    <x v="2"/>
    <x v="0"/>
    <x v="0"/>
    <x v="0"/>
    <x v="0"/>
    <x v="12"/>
    <x v="0"/>
    <x v="0"/>
    <x v="11"/>
    <x v="0"/>
    <x v="11"/>
    <x v="0"/>
    <x v="0"/>
  </r>
  <r>
    <x v="3"/>
    <x v="2"/>
    <x v="2"/>
    <x v="0"/>
    <x v="0"/>
    <x v="0"/>
    <x v="0"/>
    <x v="12"/>
    <x v="0"/>
    <x v="0"/>
    <x v="12"/>
    <x v="0"/>
    <x v="12"/>
    <x v="0"/>
    <x v="0"/>
  </r>
  <r>
    <x v="4"/>
    <x v="2"/>
    <x v="2"/>
    <x v="0"/>
    <x v="0"/>
    <x v="0"/>
    <x v="0"/>
    <x v="12"/>
    <x v="0"/>
    <x v="0"/>
    <x v="6"/>
    <x v="0"/>
    <x v="6"/>
    <x v="0"/>
    <x v="0"/>
  </r>
  <r>
    <x v="1"/>
    <x v="0"/>
    <x v="0"/>
    <x v="0"/>
    <x v="0"/>
    <x v="0"/>
    <x v="0"/>
    <x v="0"/>
    <x v="0"/>
    <x v="0"/>
    <x v="6"/>
    <x v="0"/>
    <x v="6"/>
    <x v="0"/>
    <x v="0"/>
  </r>
  <r>
    <x v="1"/>
    <x v="2"/>
    <x v="2"/>
    <x v="0"/>
    <x v="0"/>
    <x v="0"/>
    <x v="0"/>
    <x v="9"/>
    <x v="0"/>
    <x v="0"/>
    <x v="9"/>
    <x v="0"/>
    <x v="9"/>
    <x v="0"/>
    <x v="0"/>
  </r>
  <r>
    <x v="2"/>
    <x v="2"/>
    <x v="2"/>
    <x v="0"/>
    <x v="0"/>
    <x v="0"/>
    <x v="0"/>
    <x v="9"/>
    <x v="0"/>
    <x v="0"/>
    <x v="2"/>
    <x v="0"/>
    <x v="2"/>
    <x v="0"/>
    <x v="0"/>
  </r>
  <r>
    <x v="3"/>
    <x v="2"/>
    <x v="2"/>
    <x v="0"/>
    <x v="0"/>
    <x v="0"/>
    <x v="0"/>
    <x v="9"/>
    <x v="0"/>
    <x v="0"/>
    <x v="1"/>
    <x v="0"/>
    <x v="1"/>
    <x v="0"/>
    <x v="0"/>
  </r>
  <r>
    <x v="4"/>
    <x v="2"/>
    <x v="2"/>
    <x v="0"/>
    <x v="0"/>
    <x v="0"/>
    <x v="0"/>
    <x v="9"/>
    <x v="0"/>
    <x v="0"/>
    <x v="6"/>
    <x v="0"/>
    <x v="6"/>
    <x v="0"/>
    <x v="0"/>
  </r>
  <r>
    <x v="5"/>
    <x v="2"/>
    <x v="2"/>
    <x v="0"/>
    <x v="0"/>
    <x v="0"/>
    <x v="0"/>
    <x v="9"/>
    <x v="0"/>
    <x v="0"/>
    <x v="6"/>
    <x v="0"/>
    <x v="6"/>
    <x v="0"/>
    <x v="0"/>
  </r>
  <r>
    <x v="0"/>
    <x v="0"/>
    <x v="0"/>
    <x v="0"/>
    <x v="0"/>
    <x v="0"/>
    <x v="0"/>
    <x v="3"/>
    <x v="0"/>
    <x v="0"/>
    <x v="8"/>
    <x v="0"/>
    <x v="8"/>
    <x v="0"/>
    <x v="0"/>
  </r>
  <r>
    <x v="1"/>
    <x v="0"/>
    <x v="0"/>
    <x v="0"/>
    <x v="0"/>
    <x v="0"/>
    <x v="0"/>
    <x v="3"/>
    <x v="0"/>
    <x v="0"/>
    <x v="6"/>
    <x v="0"/>
    <x v="6"/>
    <x v="0"/>
    <x v="0"/>
  </r>
  <r>
    <x v="0"/>
    <x v="1"/>
    <x v="1"/>
    <x v="0"/>
    <x v="0"/>
    <x v="0"/>
    <x v="0"/>
    <x v="7"/>
    <x v="0"/>
    <x v="0"/>
    <x v="3"/>
    <x v="0"/>
    <x v="3"/>
    <x v="0"/>
    <x v="0"/>
  </r>
  <r>
    <x v="1"/>
    <x v="1"/>
    <x v="1"/>
    <x v="0"/>
    <x v="0"/>
    <x v="0"/>
    <x v="0"/>
    <x v="7"/>
    <x v="0"/>
    <x v="0"/>
    <x v="4"/>
    <x v="0"/>
    <x v="4"/>
    <x v="0"/>
    <x v="0"/>
  </r>
  <r>
    <x v="0"/>
    <x v="0"/>
    <x v="0"/>
    <x v="0"/>
    <x v="0"/>
    <x v="0"/>
    <x v="0"/>
    <x v="5"/>
    <x v="0"/>
    <x v="0"/>
    <x v="6"/>
    <x v="0"/>
    <x v="6"/>
    <x v="0"/>
    <x v="0"/>
  </r>
  <r>
    <x v="1"/>
    <x v="0"/>
    <x v="0"/>
    <x v="0"/>
    <x v="0"/>
    <x v="0"/>
    <x v="0"/>
    <x v="5"/>
    <x v="0"/>
    <x v="0"/>
    <x v="6"/>
    <x v="0"/>
    <x v="6"/>
    <x v="0"/>
    <x v="0"/>
  </r>
  <r>
    <x v="0"/>
    <x v="1"/>
    <x v="1"/>
    <x v="0"/>
    <x v="0"/>
    <x v="0"/>
    <x v="0"/>
    <x v="13"/>
    <x v="0"/>
    <x v="0"/>
    <x v="5"/>
    <x v="0"/>
    <x v="5"/>
    <x v="0"/>
    <x v="0"/>
  </r>
  <r>
    <x v="1"/>
    <x v="1"/>
    <x v="1"/>
    <x v="0"/>
    <x v="0"/>
    <x v="0"/>
    <x v="0"/>
    <x v="13"/>
    <x v="0"/>
    <x v="0"/>
    <x v="6"/>
    <x v="0"/>
    <x v="6"/>
    <x v="0"/>
    <x v="0"/>
  </r>
  <r>
    <x v="1"/>
    <x v="0"/>
    <x v="0"/>
    <x v="0"/>
    <x v="0"/>
    <x v="0"/>
    <x v="0"/>
    <x v="1"/>
    <x v="0"/>
    <x v="0"/>
    <x v="6"/>
    <x v="0"/>
    <x v="6"/>
    <x v="0"/>
    <x v="0"/>
  </r>
  <r>
    <x v="0"/>
    <x v="0"/>
    <x v="0"/>
    <x v="0"/>
    <x v="0"/>
    <x v="0"/>
    <x v="0"/>
    <x v="6"/>
    <x v="0"/>
    <x v="0"/>
    <x v="10"/>
    <x v="0"/>
    <x v="10"/>
    <x v="0"/>
    <x v="0"/>
  </r>
  <r>
    <x v="1"/>
    <x v="0"/>
    <x v="0"/>
    <x v="0"/>
    <x v="0"/>
    <x v="0"/>
    <x v="0"/>
    <x v="6"/>
    <x v="0"/>
    <x v="0"/>
    <x v="6"/>
    <x v="0"/>
    <x v="6"/>
    <x v="0"/>
    <x v="0"/>
  </r>
  <r>
    <x v="1"/>
    <x v="2"/>
    <x v="2"/>
    <x v="0"/>
    <x v="0"/>
    <x v="0"/>
    <x v="0"/>
    <x v="11"/>
    <x v="0"/>
    <x v="0"/>
    <x v="6"/>
    <x v="0"/>
    <x v="6"/>
    <x v="0"/>
    <x v="0"/>
  </r>
  <r>
    <x v="1"/>
    <x v="2"/>
    <x v="2"/>
    <x v="0"/>
    <x v="0"/>
    <x v="0"/>
    <x v="0"/>
    <x v="8"/>
    <x v="0"/>
    <x v="0"/>
    <x v="7"/>
    <x v="0"/>
    <x v="7"/>
    <x v="0"/>
    <x v="0"/>
  </r>
  <r>
    <x v="1"/>
    <x v="2"/>
    <x v="2"/>
    <x v="0"/>
    <x v="0"/>
    <x v="0"/>
    <x v="0"/>
    <x v="10"/>
    <x v="0"/>
    <x v="0"/>
    <x v="6"/>
    <x v="0"/>
    <x v="6"/>
    <x v="0"/>
    <x v="0"/>
  </r>
  <r>
    <x v="1"/>
    <x v="0"/>
    <x v="0"/>
    <x v="0"/>
    <x v="0"/>
    <x v="0"/>
    <x v="0"/>
    <x v="4"/>
    <x v="0"/>
    <x v="0"/>
    <x v="6"/>
    <x v="0"/>
    <x v="6"/>
    <x v="0"/>
    <x v="0"/>
  </r>
  <r>
    <x v="1"/>
    <x v="0"/>
    <x v="0"/>
    <x v="0"/>
    <x v="0"/>
    <x v="0"/>
    <x v="0"/>
    <x v="2"/>
    <x v="0"/>
    <x v="0"/>
    <x v="6"/>
    <x v="0"/>
    <x v="6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G18" firstHeaderRow="1" firstDataRow="2" firstDataCol="1"/>
  <pivotFields count="15"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rowItems>
  <colFields count="1">
    <field x="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1">
    <dataField name="Sum of Delta" fld="10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U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0.85"/>
    <col collapsed="false" customWidth="true" hidden="false" outlineLevel="0" max="3" min="3" style="0" width="10.28"/>
    <col collapsed="false" customWidth="true" hidden="false" outlineLevel="0" max="5" min="4" style="0" width="10.85"/>
    <col collapsed="false" customWidth="true" hidden="false" outlineLevel="0" max="8" min="8" style="0" width="9.28"/>
    <col collapsed="false" customWidth="true" hidden="false" outlineLevel="0" max="9" min="9" style="0" width="8.99"/>
    <col collapsed="false" customWidth="true" hidden="false" outlineLevel="0" max="10" min="10" style="0" width="11.99"/>
    <col collapsed="false" customWidth="true" hidden="false" outlineLevel="0" max="11" min="11" style="0" width="12.56"/>
  </cols>
  <sheetData>
    <row r="3" customFormat="false" ht="12.75" hidden="false" customHeight="false" outlineLevel="0" collapsed="false">
      <c r="A3" s="1" t="s">
        <v>0</v>
      </c>
      <c r="B3" s="2" t="s">
        <v>1</v>
      </c>
      <c r="C3" s="3"/>
      <c r="D3" s="3"/>
      <c r="E3" s="3"/>
      <c r="F3" s="3"/>
      <c r="G3" s="4"/>
    </row>
    <row r="4" customFormat="false" ht="12.75" hidden="false" customHeight="false" outlineLevel="0" collapsed="false">
      <c r="A4" s="2" t="s">
        <v>2</v>
      </c>
      <c r="B4" s="5" t="n">
        <v>36708</v>
      </c>
      <c r="C4" s="6" t="n">
        <v>36739</v>
      </c>
      <c r="D4" s="6" t="n">
        <v>36770</v>
      </c>
      <c r="E4" s="6" t="n">
        <v>36800</v>
      </c>
      <c r="F4" s="6" t="n">
        <v>36831</v>
      </c>
      <c r="G4" s="7" t="n">
        <v>36861</v>
      </c>
    </row>
    <row r="5" customFormat="false" ht="12.75" hidden="false" customHeight="false" outlineLevel="0" collapsed="false">
      <c r="A5" s="1" t="s">
        <v>3</v>
      </c>
      <c r="B5" s="8" t="n">
        <v>315000</v>
      </c>
      <c r="C5" s="9" t="n">
        <v>0</v>
      </c>
      <c r="D5" s="9" t="n">
        <v>0</v>
      </c>
      <c r="E5" s="9" t="n">
        <v>0</v>
      </c>
      <c r="F5" s="9" t="n">
        <v>0</v>
      </c>
      <c r="G5" s="10" t="n">
        <v>0</v>
      </c>
    </row>
    <row r="6" customFormat="false" ht="12.75" hidden="false" customHeight="false" outlineLevel="0" collapsed="false">
      <c r="A6" s="11" t="s">
        <v>4</v>
      </c>
      <c r="B6" s="12" t="n">
        <v>-719628</v>
      </c>
      <c r="C6" s="13" t="n">
        <v>-310000</v>
      </c>
      <c r="D6" s="13" t="n">
        <v>0</v>
      </c>
      <c r="E6" s="13" t="n">
        <v>0</v>
      </c>
      <c r="F6" s="13" t="n">
        <v>0</v>
      </c>
      <c r="G6" s="14" t="n">
        <v>0</v>
      </c>
    </row>
    <row r="7" customFormat="false" ht="12.75" hidden="false" customHeight="false" outlineLevel="0" collapsed="false">
      <c r="A7" s="11" t="s">
        <v>5</v>
      </c>
      <c r="B7" s="12" t="n">
        <v>0</v>
      </c>
      <c r="C7" s="13" t="n">
        <v>155000</v>
      </c>
      <c r="D7" s="13" t="n">
        <v>0</v>
      </c>
      <c r="E7" s="13" t="n">
        <v>0</v>
      </c>
      <c r="F7" s="13" t="n">
        <v>0</v>
      </c>
      <c r="G7" s="14" t="n">
        <v>0</v>
      </c>
    </row>
    <row r="8" customFormat="false" ht="12.75" hidden="false" customHeight="false" outlineLevel="0" collapsed="false">
      <c r="A8" s="11" t="s">
        <v>6</v>
      </c>
      <c r="B8" s="12" t="n">
        <v>0</v>
      </c>
      <c r="C8" s="13" t="n">
        <v>597900</v>
      </c>
      <c r="D8" s="13" t="n">
        <v>-1023000</v>
      </c>
      <c r="E8" s="13" t="n">
        <v>-1647100</v>
      </c>
      <c r="F8" s="13" t="n">
        <v>0</v>
      </c>
      <c r="G8" s="14" t="n">
        <v>0</v>
      </c>
    </row>
    <row r="9" customFormat="false" ht="12.75" hidden="false" customHeight="false" outlineLevel="0" collapsed="false">
      <c r="A9" s="11" t="s">
        <v>7</v>
      </c>
      <c r="B9" s="12" t="n">
        <v>0</v>
      </c>
      <c r="C9" s="13" t="n">
        <v>0</v>
      </c>
      <c r="D9" s="13" t="n">
        <v>0</v>
      </c>
      <c r="E9" s="13" t="n">
        <v>0</v>
      </c>
      <c r="F9" s="13" t="n">
        <v>0</v>
      </c>
      <c r="G9" s="14" t="n">
        <v>0</v>
      </c>
    </row>
    <row r="10" customFormat="false" ht="12.75" hidden="false" customHeight="false" outlineLevel="0" collapsed="false">
      <c r="A10" s="11" t="s">
        <v>8</v>
      </c>
      <c r="B10" s="12" t="n">
        <v>-4995765.49482038</v>
      </c>
      <c r="C10" s="13" t="n">
        <v>2923083.82934531</v>
      </c>
      <c r="D10" s="13" t="n">
        <v>1434159.99677607</v>
      </c>
      <c r="E10" s="13" t="n">
        <v>2649722.92400544</v>
      </c>
      <c r="F10" s="13" t="n">
        <v>0</v>
      </c>
      <c r="G10" s="14" t="n">
        <v>0</v>
      </c>
    </row>
    <row r="11" customFormat="false" ht="12.75" hidden="false" customHeight="false" outlineLevel="0" collapsed="false">
      <c r="A11" s="11" t="s">
        <v>9</v>
      </c>
      <c r="B11" s="12" t="n">
        <v>-102753.787476684</v>
      </c>
      <c r="C11" s="13" t="n">
        <v>0</v>
      </c>
      <c r="D11" s="13" t="n">
        <v>0</v>
      </c>
      <c r="E11" s="13" t="n">
        <v>0</v>
      </c>
      <c r="F11" s="13" t="n">
        <v>0</v>
      </c>
      <c r="G11" s="14" t="n">
        <v>0</v>
      </c>
    </row>
    <row r="12" customFormat="false" ht="12.75" hidden="false" customHeight="false" outlineLevel="0" collapsed="false">
      <c r="A12" s="11" t="s">
        <v>10</v>
      </c>
      <c r="B12" s="12" t="n">
        <v>0</v>
      </c>
      <c r="C12" s="13" t="n">
        <v>0</v>
      </c>
      <c r="D12" s="13" t="n">
        <v>0</v>
      </c>
      <c r="E12" s="13" t="n">
        <v>0</v>
      </c>
      <c r="F12" s="13" t="n">
        <v>0</v>
      </c>
      <c r="G12" s="14" t="n">
        <v>0</v>
      </c>
    </row>
    <row r="13" customFormat="false" ht="12.75" hidden="false" customHeight="false" outlineLevel="0" collapsed="false">
      <c r="A13" s="11" t="s">
        <v>11</v>
      </c>
      <c r="B13" s="12" t="n">
        <v>0</v>
      </c>
      <c r="C13" s="13" t="n">
        <v>0</v>
      </c>
      <c r="D13" s="13" t="n">
        <v>0</v>
      </c>
      <c r="E13" s="13" t="n">
        <v>0</v>
      </c>
      <c r="F13" s="13" t="n">
        <v>0</v>
      </c>
      <c r="G13" s="14" t="n">
        <v>0</v>
      </c>
    </row>
    <row r="14" customFormat="false" ht="12.75" hidden="false" customHeight="false" outlineLevel="0" collapsed="false">
      <c r="A14" s="11" t="s">
        <v>12</v>
      </c>
      <c r="B14" s="12" t="n">
        <v>840000</v>
      </c>
      <c r="C14" s="13" t="n">
        <v>0</v>
      </c>
      <c r="D14" s="13" t="n">
        <v>0</v>
      </c>
      <c r="E14" s="13" t="n">
        <v>0</v>
      </c>
      <c r="F14" s="13" t="n">
        <v>0</v>
      </c>
      <c r="G14" s="14" t="n">
        <v>0</v>
      </c>
    </row>
    <row r="15" customFormat="false" ht="12.75" hidden="false" customHeight="false" outlineLevel="0" collapsed="false">
      <c r="A15" s="11" t="s">
        <v>13</v>
      </c>
      <c r="B15" s="12" t="n">
        <v>0</v>
      </c>
      <c r="C15" s="13" t="n">
        <v>0</v>
      </c>
      <c r="D15" s="13" t="n">
        <v>0</v>
      </c>
      <c r="E15" s="13" t="n">
        <v>0</v>
      </c>
      <c r="F15" s="13" t="n">
        <v>0</v>
      </c>
      <c r="G15" s="14" t="n">
        <v>0</v>
      </c>
    </row>
    <row r="16" customFormat="false" ht="12.75" hidden="false" customHeight="false" outlineLevel="0" collapsed="false">
      <c r="A16" s="11" t="s">
        <v>14</v>
      </c>
      <c r="B16" s="12" t="n">
        <v>0</v>
      </c>
      <c r="C16" s="13" t="n">
        <v>0</v>
      </c>
      <c r="D16" s="13" t="n">
        <v>0</v>
      </c>
      <c r="E16" s="13" t="n">
        <v>0</v>
      </c>
      <c r="F16" s="13" t="n">
        <v>0</v>
      </c>
      <c r="G16" s="14" t="n">
        <v>0</v>
      </c>
    </row>
    <row r="17" customFormat="false" ht="12.75" hidden="false" customHeight="false" outlineLevel="0" collapsed="false">
      <c r="A17" s="11" t="s">
        <v>15</v>
      </c>
      <c r="B17" s="12" t="n">
        <v>0</v>
      </c>
      <c r="C17" s="13" t="n">
        <v>0</v>
      </c>
      <c r="D17" s="13" t="n">
        <v>0</v>
      </c>
      <c r="E17" s="13" t="n">
        <v>0</v>
      </c>
      <c r="F17" s="13" t="n">
        <v>0</v>
      </c>
      <c r="G17" s="14" t="n">
        <v>0</v>
      </c>
      <c r="H17" s="15"/>
    </row>
    <row r="18" customFormat="false" ht="12.75" hidden="false" customHeight="false" outlineLevel="0" collapsed="false">
      <c r="A18" s="16" t="s">
        <v>16</v>
      </c>
      <c r="B18" s="17" t="n">
        <v>0</v>
      </c>
      <c r="C18" s="18" t="n">
        <v>0</v>
      </c>
      <c r="D18" s="18" t="n">
        <v>0</v>
      </c>
      <c r="E18" s="18" t="n">
        <v>0</v>
      </c>
      <c r="F18" s="18" t="n">
        <v>0</v>
      </c>
      <c r="G18" s="19" t="n">
        <v>0</v>
      </c>
      <c r="H18" s="15"/>
    </row>
    <row r="19" customFormat="false" ht="12.75" hidden="false" customHeight="false" outlineLevel="0" collapsed="false">
      <c r="A19" s="20"/>
      <c r="B19" s="15"/>
      <c r="C19" s="15"/>
      <c r="D19" s="15"/>
      <c r="E19" s="15"/>
      <c r="G19" s="15"/>
      <c r="H19" s="15"/>
    </row>
    <row r="20" customFormat="false" ht="12.75" hidden="false" customHeight="false" outlineLevel="0" collapsed="false">
      <c r="A20" s="21"/>
      <c r="B20" s="22" t="n">
        <v>36678</v>
      </c>
      <c r="C20" s="22" t="n">
        <v>36708</v>
      </c>
      <c r="D20" s="22" t="n">
        <v>36739</v>
      </c>
      <c r="E20" s="22" t="n">
        <v>36770</v>
      </c>
      <c r="F20" s="22" t="n">
        <v>36800</v>
      </c>
    </row>
    <row r="21" customFormat="false" ht="12.75" hidden="false" customHeight="false" outlineLevel="0" collapsed="false">
      <c r="A21" s="0" t="s">
        <v>17</v>
      </c>
      <c r="B21" s="0" t="n">
        <v>-0.2</v>
      </c>
      <c r="C21" s="0" t="n">
        <v>-0.2</v>
      </c>
      <c r="D21" s="0" t="n">
        <v>-0.2</v>
      </c>
      <c r="E21" s="0" t="n">
        <v>-0.2</v>
      </c>
      <c r="F21" s="0" t="n">
        <v>-0.2</v>
      </c>
    </row>
    <row r="22" customFormat="false" ht="12.75" hidden="false" customHeight="false" outlineLevel="0" collapsed="false">
      <c r="A22" s="0" t="s">
        <v>3</v>
      </c>
      <c r="B22" s="0" t="n">
        <v>1</v>
      </c>
      <c r="C22" s="0" t="n">
        <v>1</v>
      </c>
      <c r="D22" s="0" t="n">
        <v>1</v>
      </c>
      <c r="E22" s="0" t="n">
        <v>1</v>
      </c>
      <c r="F22" s="0" t="n">
        <v>1</v>
      </c>
    </row>
    <row r="23" customFormat="false" ht="12.75" hidden="false" customHeight="false" outlineLevel="0" collapsed="false">
      <c r="A23" s="0" t="s">
        <v>4</v>
      </c>
      <c r="B23" s="0" t="n">
        <v>0.9</v>
      </c>
      <c r="C23" s="0" t="n">
        <v>0.9</v>
      </c>
      <c r="D23" s="0" t="n">
        <v>0.9</v>
      </c>
      <c r="E23" s="0" t="n">
        <v>0.9</v>
      </c>
      <c r="F23" s="0" t="n">
        <v>0.9</v>
      </c>
    </row>
    <row r="24" customFormat="false" ht="12.75" hidden="false" customHeight="false" outlineLevel="0" collapsed="false">
      <c r="A24" s="0" t="s">
        <v>5</v>
      </c>
      <c r="B24" s="0" t="n">
        <v>0.9</v>
      </c>
      <c r="C24" s="0" t="n">
        <v>0.9</v>
      </c>
      <c r="D24" s="0" t="n">
        <v>0.9</v>
      </c>
      <c r="E24" s="0" t="n">
        <v>0.9</v>
      </c>
      <c r="F24" s="0" t="n">
        <v>0.9</v>
      </c>
    </row>
    <row r="25" customFormat="false" ht="12.75" hidden="false" customHeight="false" outlineLevel="0" collapsed="false">
      <c r="A25" s="0" t="s">
        <v>6</v>
      </c>
      <c r="B25" s="0" t="n">
        <v>1</v>
      </c>
      <c r="C25" s="0" t="n">
        <v>1</v>
      </c>
      <c r="D25" s="0" t="n">
        <v>1</v>
      </c>
      <c r="E25" s="0" t="n">
        <v>1</v>
      </c>
      <c r="F25" s="0" t="n">
        <v>1</v>
      </c>
    </row>
    <row r="26" customFormat="false" ht="12.75" hidden="false" customHeight="false" outlineLevel="0" collapsed="false">
      <c r="A26" s="0" t="str">
        <f aca="false">+A9</f>
        <v>NGI-MALIN/FP</v>
      </c>
    </row>
    <row r="27" customFormat="false" ht="12.75" hidden="false" customHeight="false" outlineLevel="0" collapsed="false">
      <c r="A27" s="0" t="s">
        <v>8</v>
      </c>
      <c r="B27" s="0" t="n">
        <v>0.8</v>
      </c>
      <c r="C27" s="0" t="n">
        <v>0.8</v>
      </c>
      <c r="D27" s="0" t="n">
        <v>0.8</v>
      </c>
      <c r="E27" s="0" t="n">
        <v>0.8</v>
      </c>
      <c r="F27" s="0" t="n">
        <v>0.8</v>
      </c>
    </row>
    <row r="28" customFormat="false" ht="12.75" hidden="false" customHeight="false" outlineLevel="0" collapsed="false">
      <c r="A28" s="0" t="s">
        <v>9</v>
      </c>
      <c r="B28" s="21" t="n">
        <v>0.8</v>
      </c>
      <c r="C28" s="21" t="n">
        <v>0.8</v>
      </c>
      <c r="D28" s="21" t="n">
        <v>0.8</v>
      </c>
      <c r="E28" s="21" t="n">
        <v>0.8</v>
      </c>
      <c r="F28" s="21" t="n">
        <v>0.8</v>
      </c>
    </row>
    <row r="29" customFormat="false" ht="12.75" hidden="false" customHeight="false" outlineLevel="0" collapsed="false">
      <c r="A29" s="20" t="s">
        <v>10</v>
      </c>
      <c r="B29" s="0" t="n">
        <v>0.8</v>
      </c>
      <c r="C29" s="0" t="n">
        <v>0.8</v>
      </c>
      <c r="D29" s="0" t="n">
        <v>0.8</v>
      </c>
      <c r="E29" s="0" t="n">
        <v>0.8</v>
      </c>
      <c r="F29" s="0" t="n">
        <v>0.8</v>
      </c>
      <c r="G29" s="20"/>
    </row>
    <row r="30" customFormat="false" ht="12.75" hidden="false" customHeight="false" outlineLevel="0" collapsed="false">
      <c r="A30" s="20" t="s">
        <v>11</v>
      </c>
      <c r="B30" s="0" t="n">
        <v>0.9</v>
      </c>
      <c r="C30" s="0" t="n">
        <v>0.9</v>
      </c>
      <c r="D30" s="0" t="n">
        <v>0.9</v>
      </c>
      <c r="E30" s="0" t="n">
        <v>0.9</v>
      </c>
      <c r="F30" s="0" t="n">
        <v>0.9</v>
      </c>
      <c r="G30" s="20"/>
    </row>
    <row r="31" customFormat="false" ht="12.75" hidden="false" customHeight="false" outlineLevel="0" collapsed="false">
      <c r="A31" s="20" t="s">
        <v>18</v>
      </c>
      <c r="B31" s="0" t="n">
        <v>0.9</v>
      </c>
      <c r="C31" s="0" t="n">
        <v>0.9</v>
      </c>
      <c r="D31" s="0" t="n">
        <v>0.9</v>
      </c>
      <c r="E31" s="0" t="n">
        <v>0.9</v>
      </c>
      <c r="F31" s="0" t="n">
        <v>0.9</v>
      </c>
      <c r="G31" s="20"/>
    </row>
    <row r="32" customFormat="false" ht="12.75" hidden="false" customHeight="false" outlineLevel="0" collapsed="false">
      <c r="A32" s="20" t="s">
        <v>19</v>
      </c>
      <c r="B32" s="0" t="n">
        <v>1</v>
      </c>
      <c r="C32" s="0" t="n">
        <v>1</v>
      </c>
      <c r="D32" s="0" t="n">
        <v>1</v>
      </c>
      <c r="E32" s="0" t="n">
        <v>1</v>
      </c>
      <c r="F32" s="0" t="n">
        <v>1</v>
      </c>
      <c r="G32" s="20"/>
    </row>
    <row r="33" customFormat="false" ht="12.75" hidden="false" customHeight="false" outlineLevel="0" collapsed="false">
      <c r="A33" s="23" t="str">
        <f aca="false">+A15</f>
        <v>GDP-MALIN-CTYGA</v>
      </c>
      <c r="B33" s="0" t="n">
        <v>1</v>
      </c>
      <c r="C33" s="0" t="n">
        <v>1</v>
      </c>
      <c r="D33" s="0" t="n">
        <v>1</v>
      </c>
      <c r="E33" s="0" t="n">
        <v>1</v>
      </c>
      <c r="F33" s="0" t="n">
        <v>1</v>
      </c>
      <c r="G33" s="20"/>
    </row>
    <row r="34" customFormat="false" ht="12.75" hidden="false" customHeight="false" outlineLevel="0" collapsed="false">
      <c r="A34" s="20"/>
      <c r="B34" s="15"/>
      <c r="C34" s="15"/>
      <c r="D34" s="15"/>
      <c r="E34" s="15"/>
      <c r="G34" s="20"/>
    </row>
    <row r="36" customFormat="false" ht="12.75" hidden="false" customHeight="false" outlineLevel="0" collapsed="false">
      <c r="A36" s="24" t="s">
        <v>20</v>
      </c>
      <c r="I36" s="25" t="s">
        <v>21</v>
      </c>
    </row>
    <row r="37" customFormat="false" ht="12.75" hidden="false" customHeight="false" outlineLevel="0" collapsed="false">
      <c r="A37" s="21"/>
      <c r="B37" s="22" t="n">
        <v>36739</v>
      </c>
      <c r="C37" s="22" t="n">
        <v>36770</v>
      </c>
      <c r="D37" s="22" t="n">
        <v>36800</v>
      </c>
      <c r="E37" s="22" t="n">
        <v>36831</v>
      </c>
      <c r="F37" s="22" t="n">
        <v>36861</v>
      </c>
      <c r="G37" s="26" t="s">
        <v>22</v>
      </c>
      <c r="H37" s="26" t="s">
        <v>22</v>
      </c>
      <c r="I37" s="26" t="s">
        <v>23</v>
      </c>
    </row>
    <row r="38" customFormat="false" ht="12.75" hidden="false" customHeight="false" outlineLevel="0" collapsed="false">
      <c r="A38" s="27" t="s">
        <v>3</v>
      </c>
      <c r="B38" s="28" t="n">
        <f aca="false">+B5*B22/10000</f>
        <v>31.5</v>
      </c>
      <c r="C38" s="28" t="n">
        <f aca="false">+C5*C22/10000</f>
        <v>0</v>
      </c>
      <c r="D38" s="28" t="n">
        <f aca="false">+D5*D22/10000</f>
        <v>0</v>
      </c>
      <c r="E38" s="28" t="n">
        <f aca="false">+E5*E22/10000</f>
        <v>0</v>
      </c>
      <c r="F38" s="28" t="n">
        <f aca="false">+F5*F22/10000</f>
        <v>0</v>
      </c>
      <c r="G38" s="27"/>
      <c r="H38" s="27"/>
      <c r="I38" s="27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</row>
    <row r="39" customFormat="false" ht="12.75" hidden="false" customHeight="false" outlineLevel="0" collapsed="false">
      <c r="A39" s="29" t="s">
        <v>4</v>
      </c>
      <c r="B39" s="30" t="n">
        <f aca="false">+B6*B23/10000</f>
        <v>-64.76652</v>
      </c>
      <c r="C39" s="30" t="n">
        <f aca="false">+C6*C23/10000</f>
        <v>-27.9</v>
      </c>
      <c r="D39" s="31" t="n">
        <f aca="false">+D6*D23/10000</f>
        <v>0</v>
      </c>
      <c r="E39" s="31" t="n">
        <f aca="false">+E6*E23/10000</f>
        <v>0</v>
      </c>
      <c r="F39" s="31" t="n">
        <f aca="false">+F6*F23/10000</f>
        <v>0</v>
      </c>
      <c r="G39" s="32"/>
      <c r="H39" s="32"/>
      <c r="I39" s="32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</row>
    <row r="40" customFormat="false" ht="12.75" hidden="false" customHeight="false" outlineLevel="0" collapsed="false">
      <c r="A40" s="32" t="s">
        <v>5</v>
      </c>
      <c r="B40" s="31" t="n">
        <f aca="false">+B7*B24/10000</f>
        <v>0</v>
      </c>
      <c r="C40" s="31" t="n">
        <f aca="false">+C7*C24/10000</f>
        <v>13.95</v>
      </c>
      <c r="D40" s="31" t="n">
        <f aca="false">+D7*D24/10000</f>
        <v>0</v>
      </c>
      <c r="E40" s="31" t="n">
        <f aca="false">+E7*E24/10000</f>
        <v>0</v>
      </c>
      <c r="F40" s="31" t="n">
        <f aca="false">+F7*F24/10000</f>
        <v>0</v>
      </c>
      <c r="G40" s="32"/>
      <c r="H40" s="32"/>
      <c r="I40" s="32"/>
      <c r="J40" s="32"/>
      <c r="K40" s="32"/>
    </row>
    <row r="41" customFormat="false" ht="12.75" hidden="false" customHeight="false" outlineLevel="0" collapsed="false">
      <c r="A41" s="32" t="s">
        <v>6</v>
      </c>
      <c r="B41" s="31" t="n">
        <f aca="false">+B8*B25/10000</f>
        <v>0</v>
      </c>
      <c r="C41" s="31" t="n">
        <f aca="false">+C8*C25/10000</f>
        <v>59.79</v>
      </c>
      <c r="D41" s="31" t="n">
        <f aca="false">+D8*D25/10000</f>
        <v>-102.3</v>
      </c>
      <c r="E41" s="31" t="n">
        <f aca="false">+E8*E25/10000</f>
        <v>-164.71</v>
      </c>
      <c r="F41" s="31" t="n">
        <f aca="false">+F8*F25/10000</f>
        <v>0</v>
      </c>
      <c r="G41" s="32"/>
      <c r="H41" s="32"/>
      <c r="I41" s="32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</row>
    <row r="42" customFormat="false" ht="12.75" hidden="false" customHeight="false" outlineLevel="0" collapsed="false">
      <c r="A42" s="32" t="s">
        <v>7</v>
      </c>
      <c r="B42" s="31" t="n">
        <f aca="false">+B9*B26/10000</f>
        <v>0</v>
      </c>
      <c r="C42" s="31" t="n">
        <f aca="false">+C9*C26/10000</f>
        <v>0</v>
      </c>
      <c r="D42" s="31" t="n">
        <f aca="false">+D9*D26/10000</f>
        <v>0</v>
      </c>
      <c r="E42" s="31" t="n">
        <f aca="false">+E9*E26/10000</f>
        <v>0</v>
      </c>
      <c r="F42" s="31" t="n">
        <f aca="false">+F9*F26/10000</f>
        <v>0</v>
      </c>
      <c r="G42" s="32"/>
      <c r="H42" s="32"/>
      <c r="I42" s="32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</row>
    <row r="43" customFormat="false" ht="12.75" hidden="false" customHeight="false" outlineLevel="0" collapsed="false">
      <c r="A43" s="29" t="s">
        <v>8</v>
      </c>
      <c r="B43" s="30" t="n">
        <f aca="false">+B10*B27/10000</f>
        <v>-399.661239585631</v>
      </c>
      <c r="C43" s="30" t="n">
        <f aca="false">+C10*C27/10000</f>
        <v>233.846706347624</v>
      </c>
      <c r="D43" s="31" t="n">
        <f aca="false">+D10*D27/10000</f>
        <v>114.732799742086</v>
      </c>
      <c r="E43" s="31" t="n">
        <f aca="false">+E10*E27/10000</f>
        <v>211.977833920435</v>
      </c>
      <c r="F43" s="31" t="n">
        <f aca="false">+F10*F27/10000</f>
        <v>0</v>
      </c>
      <c r="G43" s="32"/>
      <c r="H43" s="32"/>
      <c r="I43" s="32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</row>
    <row r="44" customFormat="false" ht="12.75" hidden="false" customHeight="false" outlineLevel="0" collapsed="false">
      <c r="A44" s="29" t="s">
        <v>9</v>
      </c>
      <c r="B44" s="30" t="n">
        <f aca="false">+B11*B28/10000</f>
        <v>-8.2203029981347</v>
      </c>
      <c r="C44" s="30" t="n">
        <f aca="false">+C11*C28/10000</f>
        <v>0</v>
      </c>
      <c r="D44" s="31" t="n">
        <f aca="false">+D11*D28/10000</f>
        <v>0</v>
      </c>
      <c r="E44" s="31" t="n">
        <f aca="false">+E11*E28/10000</f>
        <v>0</v>
      </c>
      <c r="F44" s="31" t="n">
        <f aca="false">+F11*F28/10000</f>
        <v>0</v>
      </c>
      <c r="G44" s="32"/>
      <c r="H44" s="32"/>
      <c r="I44" s="32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</row>
    <row r="45" customFormat="false" ht="12.75" hidden="false" customHeight="false" outlineLevel="0" collapsed="false">
      <c r="A45" s="33" t="s">
        <v>10</v>
      </c>
      <c r="B45" s="28" t="n">
        <f aca="false">+B12*B29/10000</f>
        <v>0</v>
      </c>
      <c r="C45" s="28" t="n">
        <f aca="false">+C12*C29/10000</f>
        <v>0</v>
      </c>
      <c r="D45" s="28" t="n">
        <f aca="false">+D12*D29/10000</f>
        <v>0</v>
      </c>
      <c r="E45" s="28" t="n">
        <f aca="false">+E12*E29/10000</f>
        <v>0</v>
      </c>
      <c r="F45" s="28" t="n">
        <f aca="false">+F12*F29/10000</f>
        <v>0</v>
      </c>
      <c r="G45" s="27"/>
      <c r="H45" s="27"/>
      <c r="I45" s="27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</row>
    <row r="46" customFormat="false" ht="12.75" hidden="false" customHeight="false" outlineLevel="0" collapsed="false">
      <c r="A46" s="33" t="s">
        <v>11</v>
      </c>
      <c r="B46" s="28" t="n">
        <f aca="false">+B13*B30/10000</f>
        <v>0</v>
      </c>
      <c r="C46" s="28" t="n">
        <f aca="false">+C13*C30/10000</f>
        <v>0</v>
      </c>
      <c r="D46" s="28" t="n">
        <f aca="false">+D13*D30/10000</f>
        <v>0</v>
      </c>
      <c r="E46" s="28" t="n">
        <f aca="false">+E13*E30/10000</f>
        <v>0</v>
      </c>
      <c r="F46" s="28" t="n">
        <f aca="false">+F13*F30/10000</f>
        <v>0</v>
      </c>
      <c r="G46" s="27"/>
      <c r="H46" s="27"/>
      <c r="I46" s="27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</row>
    <row r="47" customFormat="false" ht="12.75" hidden="false" customHeight="false" outlineLevel="0" collapsed="false">
      <c r="A47" s="33" t="s">
        <v>18</v>
      </c>
      <c r="B47" s="28" t="n">
        <f aca="false">+B14*B31/10000</f>
        <v>75.6</v>
      </c>
      <c r="C47" s="28" t="n">
        <f aca="false">+C14*C31/10000</f>
        <v>0</v>
      </c>
      <c r="D47" s="28" t="n">
        <f aca="false">+D14*D31/10000</f>
        <v>0</v>
      </c>
      <c r="E47" s="28" t="n">
        <f aca="false">+E14*E31/10000</f>
        <v>0</v>
      </c>
      <c r="F47" s="28" t="n">
        <f aca="false">+F14*F31/10000</f>
        <v>0</v>
      </c>
      <c r="G47" s="27"/>
      <c r="H47" s="27"/>
      <c r="I47" s="27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</row>
    <row r="48" customFormat="false" ht="12.75" hidden="false" customHeight="false" outlineLevel="0" collapsed="false">
      <c r="A48" s="33" t="s">
        <v>14</v>
      </c>
      <c r="B48" s="28" t="n">
        <f aca="false">+B15*B32/10000</f>
        <v>0</v>
      </c>
      <c r="C48" s="28" t="n">
        <f aca="false">+C15*C32/10000</f>
        <v>0</v>
      </c>
      <c r="D48" s="28" t="n">
        <f aca="false">+D15*D32/10000</f>
        <v>0</v>
      </c>
      <c r="E48" s="28" t="n">
        <f aca="false">+E15*E32/10000</f>
        <v>0</v>
      </c>
      <c r="F48" s="28" t="n">
        <f aca="false">+F15*F32/10000</f>
        <v>0</v>
      </c>
      <c r="G48" s="27"/>
      <c r="H48" s="27"/>
      <c r="I48" s="27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</row>
    <row r="49" customFormat="false" ht="12.75" hidden="false" customHeight="false" outlineLevel="0" collapsed="false">
      <c r="B49" s="13"/>
      <c r="C49" s="13"/>
      <c r="D49" s="13"/>
      <c r="E49" s="13"/>
      <c r="F49" s="13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</row>
    <row r="50" customFormat="false" ht="12.75" hidden="false" customHeight="false" outlineLevel="0" collapsed="false">
      <c r="A50" s="34" t="s">
        <v>24</v>
      </c>
      <c r="B50" s="35" t="n">
        <f aca="false">+B43+B39+B44</f>
        <v>-472.648062583765</v>
      </c>
      <c r="C50" s="35" t="n">
        <f aca="false">+C43+C39+C44</f>
        <v>205.946706347624</v>
      </c>
      <c r="D50" s="35" t="n">
        <v>0</v>
      </c>
      <c r="E50" s="35" t="n">
        <v>0</v>
      </c>
      <c r="F50" s="35" t="n">
        <v>0</v>
      </c>
      <c r="G50" s="35" t="n">
        <f aca="false">SUM(A50:F50)</f>
        <v>-266.701356236141</v>
      </c>
      <c r="H50" s="35" t="n">
        <v>-320.373739518301</v>
      </c>
      <c r="I50" s="36" t="n">
        <f aca="false">+G50-H50</f>
        <v>53.6723832821602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</row>
    <row r="51" customFormat="false" ht="12.75" hidden="false" customHeight="false" outlineLevel="0" collapsed="false">
      <c r="A51" s="33" t="s">
        <v>25</v>
      </c>
      <c r="B51" s="37" t="n">
        <f aca="false">SUM(B45:B48)+B38</f>
        <v>107.1</v>
      </c>
      <c r="C51" s="37" t="n">
        <f aca="false">SUM(C45:C48)+C38</f>
        <v>0</v>
      </c>
      <c r="D51" s="37" t="n">
        <f aca="false">SUM(D45:D48)+D38</f>
        <v>0</v>
      </c>
      <c r="E51" s="37" t="n">
        <f aca="false">SUM(E45:E48)+E38</f>
        <v>0</v>
      </c>
      <c r="F51" s="37" t="n">
        <f aca="false">SUM(F45:F48)+F38</f>
        <v>0</v>
      </c>
      <c r="G51" s="37" t="n">
        <f aca="false">SUM(A51:F51)</f>
        <v>107.1</v>
      </c>
      <c r="H51" s="37" t="n">
        <v>30.94947</v>
      </c>
      <c r="I51" s="38" t="n">
        <f aca="false">+G51-H51</f>
        <v>76.15053</v>
      </c>
      <c r="J51" s="39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</row>
    <row r="52" customFormat="false" ht="12.75" hidden="false" customHeight="false" outlineLevel="0" collapsed="false">
      <c r="A52" s="40" t="s">
        <v>26</v>
      </c>
      <c r="B52" s="41"/>
      <c r="C52" s="41"/>
      <c r="D52" s="41"/>
      <c r="E52" s="41"/>
      <c r="F52" s="41"/>
      <c r="G52" s="41" t="n">
        <f aca="false">SUM(A52:F52)</f>
        <v>0</v>
      </c>
      <c r="H52" s="41" t="n">
        <v>0</v>
      </c>
      <c r="I52" s="42" t="n">
        <f aca="false">+H52-G52</f>
        <v>0</v>
      </c>
      <c r="J52" s="39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customFormat="false" ht="12.75" hidden="false" customHeight="false" outlineLevel="0" collapsed="false">
      <c r="A53" s="43" t="s">
        <v>27</v>
      </c>
      <c r="B53" s="44"/>
      <c r="C53" s="44"/>
      <c r="D53" s="44"/>
      <c r="E53" s="44"/>
      <c r="F53" s="44"/>
      <c r="G53" s="44"/>
      <c r="H53" s="44"/>
      <c r="I53" s="45" t="n">
        <f aca="false">+G53-H53</f>
        <v>0</v>
      </c>
      <c r="J53" s="39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</row>
    <row r="54" customFormat="false" ht="12.75" hidden="false" customHeight="false" outlineLevel="0" collapsed="false">
      <c r="A54" s="46" t="s">
        <v>28</v>
      </c>
      <c r="B54" s="47" t="n">
        <f aca="false">+B41</f>
        <v>0</v>
      </c>
      <c r="C54" s="47" t="n">
        <f aca="false">+C41+C40</f>
        <v>73.74</v>
      </c>
      <c r="D54" s="47" t="n">
        <f aca="false">+D41+D40+D43</f>
        <v>12.432799742086</v>
      </c>
      <c r="E54" s="47" t="n">
        <f aca="false">+E41+E40+E43</f>
        <v>47.2678339204354</v>
      </c>
      <c r="F54" s="47" t="n">
        <f aca="false">+F41+F40+F43</f>
        <v>0</v>
      </c>
      <c r="G54" s="47" t="n">
        <f aca="false">SUM(A54:F54)</f>
        <v>133.440633662521</v>
      </c>
      <c r="H54" s="47" t="n">
        <v>265.148388217501</v>
      </c>
      <c r="I54" s="48" t="n">
        <f aca="false">+G54-H54</f>
        <v>-131.70775455498</v>
      </c>
      <c r="J54" s="21"/>
      <c r="K54" s="21"/>
    </row>
    <row r="55" customFormat="false" ht="12.75" hidden="false" customHeight="false" outlineLevel="0" collapsed="false">
      <c r="A55" s="21"/>
      <c r="B55" s="49"/>
      <c r="C55" s="49"/>
      <c r="D55" s="49"/>
      <c r="E55" s="49"/>
      <c r="F55" s="50"/>
      <c r="G55" s="51"/>
      <c r="H55" s="51"/>
      <c r="I55" s="52"/>
      <c r="J55" s="21"/>
      <c r="K55" s="21"/>
    </row>
    <row r="56" customFormat="false" ht="12.75" hidden="false" customHeight="false" outlineLevel="0" collapsed="false">
      <c r="A56" s="53" t="s">
        <v>29</v>
      </c>
      <c r="B56" s="54" t="n">
        <f aca="false">(SUM(B50:B54)-SUM(B38:B48))-B52</f>
        <v>0</v>
      </c>
      <c r="C56" s="54" t="n">
        <f aca="false">(SUM(C50:C54)-SUM(C38:C48))-C52</f>
        <v>0</v>
      </c>
      <c r="D56" s="54" t="n">
        <f aca="false">(SUM(D50:D54)-SUM(D38:D48))-D52</f>
        <v>0</v>
      </c>
      <c r="E56" s="54" t="n">
        <f aca="false">(SUM(E50:E54)-SUM(E38:E48))-E52</f>
        <v>0</v>
      </c>
      <c r="F56" s="55" t="s">
        <v>30</v>
      </c>
      <c r="G56" s="56" t="n">
        <f aca="false">+G50+G51+G53+G54</f>
        <v>-26.1607225736197</v>
      </c>
      <c r="H56" s="56" t="n">
        <v>-24.2758813008001</v>
      </c>
      <c r="I56" s="56" t="n">
        <f aca="false">SUM(I50:I55)</f>
        <v>-1.88484127281953</v>
      </c>
      <c r="J56" s="21"/>
      <c r="K56" s="21"/>
    </row>
    <row r="57" customFormat="false" ht="12.75" hidden="false" customHeight="false" outlineLevel="0" collapsed="false">
      <c r="A57" s="21"/>
      <c r="B57" s="49"/>
      <c r="C57" s="49"/>
      <c r="D57" s="49"/>
      <c r="E57" s="49"/>
      <c r="F57" s="49"/>
      <c r="G57" s="21"/>
      <c r="H57" s="21"/>
      <c r="I57" s="21"/>
      <c r="J57" s="21"/>
      <c r="K57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7.28"/>
    <col collapsed="false" customWidth="true" hidden="false" outlineLevel="0" max="3" min="3" style="0" width="15.56"/>
    <col collapsed="false" customWidth="true" hidden="false" outlineLevel="0" max="4" min="4" style="0" width="1.7"/>
    <col collapsed="false" customWidth="true" hidden="false" outlineLevel="0" max="5" min="5" style="0" width="11.13"/>
    <col collapsed="false" customWidth="true" hidden="false" outlineLevel="0" max="6" min="6" style="0" width="1.41"/>
    <col collapsed="false" customWidth="true" hidden="false" outlineLevel="0" max="7" min="7" style="0" width="11.13"/>
    <col collapsed="false" customWidth="true" hidden="false" outlineLevel="0" max="8" min="8" style="0" width="1.56"/>
    <col collapsed="false" customWidth="true" hidden="false" outlineLevel="0" max="9" min="9" style="0" width="13.7"/>
    <col collapsed="false" customWidth="true" hidden="false" outlineLevel="0" max="10" min="10" style="0" width="2.28"/>
    <col collapsed="false" customWidth="true" hidden="false" outlineLevel="0" max="11" min="11" style="0" width="13.7"/>
    <col collapsed="false" customWidth="true" hidden="false" outlineLevel="0" max="12" min="12" style="0" width="2.28"/>
    <col collapsed="false" customWidth="true" hidden="false" outlineLevel="0" max="13" min="13" style="0" width="13.7"/>
    <col collapsed="false" customWidth="true" hidden="false" outlineLevel="0" max="14" min="14" style="0" width="1.85"/>
    <col collapsed="false" customWidth="true" hidden="false" outlineLevel="0" max="15" min="15" style="0" width="13.7"/>
    <col collapsed="false" customWidth="true" hidden="false" outlineLevel="0" max="16" min="16" style="0" width="2.13"/>
    <col collapsed="false" customWidth="true" hidden="false" outlineLevel="0" max="17" min="17" style="0" width="13.7"/>
    <col collapsed="false" customWidth="true" hidden="false" outlineLevel="0" max="18" min="18" style="0" width="1.85"/>
    <col collapsed="false" customWidth="true" hidden="false" outlineLevel="0" max="19" min="19" style="0" width="12.99"/>
    <col collapsed="false" customWidth="true" hidden="false" outlineLevel="0" max="20" min="20" style="0" width="1.28"/>
    <col collapsed="false" customWidth="true" hidden="false" outlineLevel="0" max="21" min="21" style="0" width="12.42"/>
    <col collapsed="false" customWidth="true" hidden="false" outlineLevel="0" max="22" min="22" style="0" width="2.13"/>
    <col collapsed="false" customWidth="true" hidden="false" outlineLevel="0" max="23" min="23" style="0" width="13.7"/>
    <col collapsed="false" customWidth="true" hidden="false" outlineLevel="0" max="24" min="24" style="0" width="1.85"/>
    <col collapsed="false" customWidth="true" hidden="false" outlineLevel="0" max="25" min="25" style="0" width="14.14"/>
    <col collapsed="false" customWidth="true" hidden="false" outlineLevel="0" max="26" min="26" style="0" width="1.85"/>
    <col collapsed="false" customWidth="true" hidden="false" outlineLevel="0" max="27" min="27" style="0" width="14.14"/>
    <col collapsed="false" customWidth="true" hidden="false" outlineLevel="0" max="28" min="28" style="0" width="1.99"/>
    <col collapsed="false" customWidth="true" hidden="false" outlineLevel="0" max="29" min="29" style="0" width="13.99"/>
    <col collapsed="false" customWidth="true" hidden="false" outlineLevel="0" max="30" min="30" style="0" width="1.99"/>
    <col collapsed="false" customWidth="true" hidden="false" outlineLevel="0" max="31" min="31" style="0" width="13.99"/>
    <col collapsed="false" customWidth="true" hidden="false" outlineLevel="0" max="32" min="32" style="0" width="2.28"/>
    <col collapsed="false" customWidth="true" hidden="false" outlineLevel="0" max="33" min="33" style="0" width="13.7"/>
    <col collapsed="false" customWidth="true" hidden="false" outlineLevel="0" max="34" min="34" style="0" width="2.13"/>
    <col collapsed="false" customWidth="true" hidden="false" outlineLevel="0" max="35" min="35" style="0" width="15.85"/>
    <col collapsed="false" customWidth="true" hidden="false" outlineLevel="0" max="36" min="36" style="0" width="1.56"/>
    <col collapsed="false" customWidth="true" hidden="false" outlineLevel="0" max="37" min="37" style="0" width="11.13"/>
  </cols>
  <sheetData>
    <row r="1" customFormat="false" ht="55.5" hidden="false" customHeight="true" outlineLevel="0" collapsed="false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</row>
    <row r="2" customFormat="false" ht="27.75" hidden="false" customHeight="true" outlineLevel="0" collapsed="false">
      <c r="A2" s="147"/>
      <c r="B2" s="148" t="s">
        <v>155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9"/>
      <c r="AI2" s="149"/>
      <c r="AJ2" s="149"/>
      <c r="AK2" s="149"/>
    </row>
    <row r="3" customFormat="false" ht="21" hidden="false" customHeight="true" outlineLevel="0" collapsed="false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50" t="s">
        <v>156</v>
      </c>
      <c r="T3" s="150"/>
      <c r="U3" s="150"/>
      <c r="V3" s="151"/>
      <c r="W3" s="152" t="n">
        <v>36714</v>
      </c>
      <c r="X3" s="152"/>
      <c r="Y3" s="152"/>
      <c r="Z3" s="146"/>
      <c r="AA3" s="146"/>
      <c r="AB3" s="146"/>
      <c r="AC3" s="146"/>
      <c r="AD3" s="146"/>
      <c r="AE3" s="146"/>
      <c r="AF3" s="146"/>
      <c r="AG3" s="21"/>
      <c r="AH3" s="21"/>
      <c r="AI3" s="21"/>
      <c r="AJ3" s="146"/>
      <c r="AK3" s="146"/>
    </row>
    <row r="4" customFormat="false" ht="12.75" hidden="false" customHeight="false" outlineLevel="0" collapsed="false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customFormat="false" ht="12.75" hidden="false" customHeight="false" outlineLevel="0" collapsed="false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customFormat="false" ht="12.75" hidden="false" customHeight="false" outlineLevel="0" collapsed="false">
      <c r="A6" s="153"/>
      <c r="B6" s="145"/>
      <c r="C6" s="154" t="s">
        <v>157</v>
      </c>
      <c r="D6" s="154"/>
      <c r="E6" s="154" t="s">
        <v>157</v>
      </c>
      <c r="F6" s="154"/>
      <c r="G6" s="154" t="s">
        <v>157</v>
      </c>
      <c r="H6" s="155"/>
      <c r="I6" s="154" t="s">
        <v>157</v>
      </c>
      <c r="J6" s="154"/>
      <c r="K6" s="154" t="s">
        <v>157</v>
      </c>
      <c r="L6" s="145"/>
      <c r="M6" s="154" t="s">
        <v>157</v>
      </c>
      <c r="N6" s="154"/>
      <c r="O6" s="154" t="s">
        <v>157</v>
      </c>
      <c r="P6" s="145"/>
      <c r="Q6" s="154" t="s">
        <v>157</v>
      </c>
      <c r="R6" s="145"/>
      <c r="S6" s="154" t="s">
        <v>157</v>
      </c>
      <c r="T6" s="154"/>
      <c r="U6" s="154" t="s">
        <v>157</v>
      </c>
      <c r="V6" s="154"/>
      <c r="W6" s="154" t="s">
        <v>157</v>
      </c>
      <c r="X6" s="145"/>
      <c r="Y6" s="154" t="s">
        <v>157</v>
      </c>
      <c r="Z6" s="154"/>
      <c r="AA6" s="154" t="s">
        <v>157</v>
      </c>
      <c r="AB6" s="145"/>
      <c r="AC6" s="154" t="s">
        <v>157</v>
      </c>
      <c r="AD6" s="145"/>
      <c r="AE6" s="154" t="s">
        <v>157</v>
      </c>
      <c r="AF6" s="21"/>
      <c r="AG6" s="21"/>
      <c r="AH6" s="21"/>
      <c r="AI6" s="21"/>
      <c r="AJ6" s="21"/>
      <c r="AK6" s="21"/>
    </row>
    <row r="7" customFormat="false" ht="16.5" hidden="false" customHeight="false" outlineLevel="0" collapsed="false">
      <c r="A7" s="156"/>
      <c r="B7" s="157"/>
      <c r="C7" s="158" t="s">
        <v>158</v>
      </c>
      <c r="D7" s="159"/>
      <c r="E7" s="158" t="s">
        <v>159</v>
      </c>
      <c r="F7" s="159"/>
      <c r="G7" s="158" t="s">
        <v>129</v>
      </c>
      <c r="H7" s="160"/>
      <c r="I7" s="158" t="s">
        <v>160</v>
      </c>
      <c r="J7" s="159"/>
      <c r="K7" s="158" t="s">
        <v>161</v>
      </c>
      <c r="L7" s="161"/>
      <c r="M7" s="158" t="s">
        <v>162</v>
      </c>
      <c r="N7" s="159"/>
      <c r="O7" s="158" t="s">
        <v>163</v>
      </c>
      <c r="P7" s="161"/>
      <c r="Q7" s="158" t="s">
        <v>164</v>
      </c>
      <c r="R7" s="157"/>
      <c r="S7" s="158" t="s">
        <v>165</v>
      </c>
      <c r="T7" s="159"/>
      <c r="U7" s="158" t="s">
        <v>165</v>
      </c>
      <c r="V7" s="159"/>
      <c r="W7" s="158" t="s">
        <v>166</v>
      </c>
      <c r="X7" s="157"/>
      <c r="Y7" s="158" t="s">
        <v>164</v>
      </c>
      <c r="Z7" s="159"/>
      <c r="AA7" s="158" t="s">
        <v>167</v>
      </c>
      <c r="AB7" s="157"/>
      <c r="AC7" s="158" t="s">
        <v>167</v>
      </c>
      <c r="AD7" s="157"/>
      <c r="AE7" s="158" t="s">
        <v>168</v>
      </c>
      <c r="AF7" s="21"/>
      <c r="AG7" s="21"/>
      <c r="AH7" s="21"/>
      <c r="AI7" s="21"/>
      <c r="AJ7" s="21"/>
      <c r="AK7" s="21"/>
    </row>
    <row r="8" customFormat="false" ht="47.25" hidden="false" customHeight="false" outlineLevel="0" collapsed="false">
      <c r="A8" s="156"/>
      <c r="B8" s="157"/>
      <c r="C8" s="162" t="s">
        <v>169</v>
      </c>
      <c r="D8" s="163"/>
      <c r="E8" s="162" t="s">
        <v>25</v>
      </c>
      <c r="F8" s="163"/>
      <c r="G8" s="162" t="s">
        <v>25</v>
      </c>
      <c r="H8" s="164"/>
      <c r="I8" s="162" t="s">
        <v>169</v>
      </c>
      <c r="J8" s="163"/>
      <c r="K8" s="162" t="s">
        <v>169</v>
      </c>
      <c r="L8" s="157"/>
      <c r="M8" s="162" t="s">
        <v>169</v>
      </c>
      <c r="N8" s="163"/>
      <c r="O8" s="162" t="s">
        <v>169</v>
      </c>
      <c r="P8" s="157"/>
      <c r="Q8" s="162" t="s">
        <v>25</v>
      </c>
      <c r="R8" s="157"/>
      <c r="S8" s="162" t="s">
        <v>169</v>
      </c>
      <c r="T8" s="163"/>
      <c r="U8" s="162" t="s">
        <v>25</v>
      </c>
      <c r="V8" s="163"/>
      <c r="W8" s="162" t="s">
        <v>25</v>
      </c>
      <c r="X8" s="157"/>
      <c r="Y8" s="162" t="s">
        <v>170</v>
      </c>
      <c r="Z8" s="163"/>
      <c r="AA8" s="162" t="s">
        <v>25</v>
      </c>
      <c r="AB8" s="157"/>
      <c r="AC8" s="162" t="s">
        <v>169</v>
      </c>
      <c r="AD8" s="157"/>
      <c r="AE8" s="162" t="s">
        <v>169</v>
      </c>
      <c r="AF8" s="21"/>
      <c r="AG8" s="165" t="s">
        <v>171</v>
      </c>
      <c r="AH8" s="21"/>
      <c r="AI8" s="21"/>
      <c r="AJ8" s="21"/>
      <c r="AK8" s="21"/>
    </row>
    <row r="9" customFormat="false" ht="16.5" hidden="false" customHeight="false" outlineLevel="0" collapsed="false">
      <c r="A9" s="166" t="n">
        <v>36708</v>
      </c>
      <c r="B9" s="157"/>
      <c r="C9" s="167" t="n">
        <f aca="false">'West Cash'!C10+'BC Cash'!G5+'AB Fin'!E8</f>
        <v>-499.576549482038</v>
      </c>
      <c r="D9" s="168"/>
      <c r="E9" s="167" t="n">
        <f aca="false">+'BC Cash'!H5</f>
        <v>0</v>
      </c>
      <c r="F9" s="168"/>
      <c r="G9" s="167" t="n">
        <v>0</v>
      </c>
      <c r="H9" s="169"/>
      <c r="I9" s="167" t="n">
        <f aca="false">+'West Cash'!E10+'BC Cash'!M5+'AB Fin'!C7</f>
        <v>0</v>
      </c>
      <c r="J9" s="168"/>
      <c r="K9" s="167" t="n">
        <f aca="false">+'West Cash'!G10+'BC Cash'!N5</f>
        <v>31.5</v>
      </c>
      <c r="L9" s="169"/>
      <c r="M9" s="167" t="n">
        <f aca="false">+'BC Cash'!C5</f>
        <v>-71.9628</v>
      </c>
      <c r="N9" s="168"/>
      <c r="O9" s="167" t="n">
        <f aca="false">+'BC Cash'!D5</f>
        <v>-10.2753787476684</v>
      </c>
      <c r="P9" s="169"/>
      <c r="Q9" s="167"/>
      <c r="R9" s="170"/>
      <c r="S9" s="167"/>
      <c r="T9" s="168"/>
      <c r="U9" s="167"/>
      <c r="V9" s="168"/>
      <c r="W9" s="167"/>
      <c r="X9" s="170"/>
      <c r="Y9" s="167"/>
      <c r="Z9" s="168"/>
      <c r="AA9" s="167" t="n">
        <f aca="false">+'West Cash'!U10+'BC Cash'!F5</f>
        <v>84</v>
      </c>
      <c r="AB9" s="170"/>
      <c r="AC9" s="167" t="n">
        <f aca="false">+'West Cash'!S10+'BC Cash'!E4</f>
        <v>0</v>
      </c>
      <c r="AD9" s="170"/>
      <c r="AE9" s="167"/>
      <c r="AF9" s="21"/>
      <c r="AG9" s="171" t="n">
        <f aca="false">SUM(B9:AF9)</f>
        <v>-466.314728229707</v>
      </c>
      <c r="AH9" s="21"/>
      <c r="AI9" s="21"/>
      <c r="AJ9" s="21"/>
      <c r="AK9" s="21"/>
    </row>
    <row r="10" customFormat="false" ht="16.5" hidden="false" customHeight="false" outlineLevel="0" collapsed="false">
      <c r="A10" s="166" t="n">
        <v>36739</v>
      </c>
      <c r="B10" s="157"/>
      <c r="C10" s="167" t="n">
        <f aca="false">+'West Cash'!C11+'BC Cash'!G6+'AB Fin'!B8</f>
        <v>292.308382934531</v>
      </c>
      <c r="D10" s="168"/>
      <c r="E10" s="167" t="n">
        <f aca="false">+'BC Cash'!H6</f>
        <v>0</v>
      </c>
      <c r="F10" s="168"/>
      <c r="G10" s="167" t="n">
        <v>0</v>
      </c>
      <c r="H10" s="169"/>
      <c r="I10" s="167" t="n">
        <f aca="false">+'West Cash'!E11+'BC Cash'!M6+'AB Fin'!C8</f>
        <v>59.79</v>
      </c>
      <c r="J10" s="168"/>
      <c r="K10" s="167" t="n">
        <f aca="false">+'West Cash'!G11+'BC Cash'!N6</f>
        <v>0</v>
      </c>
      <c r="L10" s="169"/>
      <c r="M10" s="167" t="n">
        <f aca="false">+'BC Cash'!C6</f>
        <v>-31</v>
      </c>
      <c r="N10" s="168"/>
      <c r="O10" s="167" t="n">
        <f aca="false">+'BC Cash'!D6</f>
        <v>0</v>
      </c>
      <c r="P10" s="169"/>
      <c r="Q10" s="167"/>
      <c r="R10" s="170"/>
      <c r="S10" s="167"/>
      <c r="T10" s="168"/>
      <c r="U10" s="167"/>
      <c r="V10" s="168"/>
      <c r="W10" s="167"/>
      <c r="X10" s="170"/>
      <c r="Y10" s="167"/>
      <c r="Z10" s="168"/>
      <c r="AA10" s="167" t="n">
        <f aca="false">+'West Cash'!U11+'BC Cash'!F6</f>
        <v>0</v>
      </c>
      <c r="AB10" s="170"/>
      <c r="AC10" s="167" t="n">
        <f aca="false">+'West Cash'!S11+'BC Cash'!E6</f>
        <v>15.5</v>
      </c>
      <c r="AD10" s="170"/>
      <c r="AE10" s="167"/>
      <c r="AF10" s="21"/>
      <c r="AG10" s="171" t="n">
        <f aca="false">SUM(B10:AF10)</f>
        <v>336.598382934531</v>
      </c>
      <c r="AH10" s="21"/>
      <c r="AI10" s="21"/>
      <c r="AJ10" s="21"/>
      <c r="AK10" s="21"/>
    </row>
    <row r="11" customFormat="false" ht="16.5" hidden="false" customHeight="false" outlineLevel="0" collapsed="false">
      <c r="A11" s="172" t="n">
        <v>36770</v>
      </c>
      <c r="B11" s="157"/>
      <c r="C11" s="167" t="n">
        <f aca="false">+'West Cash'!C12+'BC Cash'!G7+'AB Fin'!B9</f>
        <v>143.415999677607</v>
      </c>
      <c r="D11" s="168"/>
      <c r="E11" s="167" t="n">
        <f aca="false">+'BC Cash'!H7</f>
        <v>0</v>
      </c>
      <c r="F11" s="168"/>
      <c r="G11" s="167" t="n">
        <f aca="false">+'BC Cash'!C7</f>
        <v>0</v>
      </c>
      <c r="H11" s="169"/>
      <c r="I11" s="167" t="n">
        <f aca="false">+'West Cash'!E12+'BC Cash'!M7+'AB Fin'!C9</f>
        <v>-102.3</v>
      </c>
      <c r="J11" s="168"/>
      <c r="K11" s="167" t="n">
        <f aca="false">+'West Cash'!G12+'BC Cash'!N7</f>
        <v>0</v>
      </c>
      <c r="L11" s="169"/>
      <c r="M11" s="167"/>
      <c r="N11" s="168"/>
      <c r="O11" s="167" t="n">
        <f aca="false">+'BC Cash'!D7</f>
        <v>0</v>
      </c>
      <c r="P11" s="169"/>
      <c r="Q11" s="167"/>
      <c r="R11" s="170"/>
      <c r="S11" s="167"/>
      <c r="T11" s="168"/>
      <c r="U11" s="167"/>
      <c r="V11" s="168"/>
      <c r="W11" s="167"/>
      <c r="X11" s="170"/>
      <c r="Y11" s="167"/>
      <c r="Z11" s="168"/>
      <c r="AA11" s="167" t="n">
        <f aca="false">+'West Cash'!U12+'BC Cash'!F7</f>
        <v>0</v>
      </c>
      <c r="AB11" s="170"/>
      <c r="AC11" s="167" t="n">
        <f aca="false">+'West Cash'!S12+'BC Cash'!E7</f>
        <v>0</v>
      </c>
      <c r="AD11" s="170"/>
      <c r="AE11" s="167"/>
      <c r="AF11" s="21"/>
      <c r="AG11" s="171" t="n">
        <f aca="false">SUM(B11:AF11)</f>
        <v>41.1159996776075</v>
      </c>
      <c r="AH11" s="21"/>
      <c r="AI11" s="21"/>
      <c r="AJ11" s="21"/>
      <c r="AK11" s="21"/>
    </row>
    <row r="12" customFormat="false" ht="16.5" hidden="false" customHeight="false" outlineLevel="0" collapsed="false">
      <c r="A12" s="172" t="n">
        <v>36800</v>
      </c>
      <c r="B12" s="157"/>
      <c r="C12" s="167" t="n">
        <f aca="false">+'West Cash'!C13+'BC Cash'!G8+'AB Fin'!B10</f>
        <v>264.972292400544</v>
      </c>
      <c r="D12" s="168"/>
      <c r="E12" s="167" t="n">
        <f aca="false">+'BC Cash'!H8</f>
        <v>0</v>
      </c>
      <c r="F12" s="168"/>
      <c r="G12" s="167" t="n">
        <f aca="false">+'BC Cash'!C8</f>
        <v>0</v>
      </c>
      <c r="H12" s="169"/>
      <c r="I12" s="167" t="n">
        <f aca="false">+'West Cash'!E13+'BC Cash'!M8+'AB Fin'!C10</f>
        <v>-164.71</v>
      </c>
      <c r="J12" s="168"/>
      <c r="K12" s="167" t="n">
        <f aca="false">+'West Cash'!G13+'BC Cash'!N8</f>
        <v>0</v>
      </c>
      <c r="L12" s="169"/>
      <c r="M12" s="167"/>
      <c r="N12" s="168"/>
      <c r="O12" s="167" t="n">
        <f aca="false">+'BC Cash'!D8</f>
        <v>0</v>
      </c>
      <c r="P12" s="169"/>
      <c r="Q12" s="167"/>
      <c r="R12" s="170"/>
      <c r="S12" s="167"/>
      <c r="T12" s="168"/>
      <c r="U12" s="167"/>
      <c r="V12" s="168"/>
      <c r="W12" s="167"/>
      <c r="X12" s="170"/>
      <c r="Y12" s="167"/>
      <c r="Z12" s="168"/>
      <c r="AA12" s="167" t="n">
        <f aca="false">+'West Cash'!U13+'BC Cash'!F8</f>
        <v>0</v>
      </c>
      <c r="AB12" s="170"/>
      <c r="AC12" s="167" t="n">
        <f aca="false">+'West Cash'!S13+'BC Cash'!E7</f>
        <v>0</v>
      </c>
      <c r="AD12" s="170"/>
      <c r="AE12" s="167"/>
      <c r="AF12" s="21"/>
      <c r="AG12" s="171" t="n">
        <f aca="false">SUM(B12:AF12)</f>
        <v>100.262292400544</v>
      </c>
      <c r="AH12" s="21"/>
      <c r="AI12" s="21"/>
      <c r="AJ12" s="21"/>
      <c r="AK12" s="21"/>
    </row>
    <row r="13" customFormat="false" ht="16.5" hidden="false" customHeight="false" outlineLevel="0" collapsed="false">
      <c r="A13" s="172" t="n">
        <v>36831</v>
      </c>
      <c r="B13" s="157"/>
      <c r="C13" s="167" t="n">
        <f aca="false">+'West Cash'!C14+'BC Cash'!G9+'AB Fin'!B11</f>
        <v>0</v>
      </c>
      <c r="D13" s="168"/>
      <c r="E13" s="167" t="n">
        <f aca="false">+'BC Cash'!H9</f>
        <v>0</v>
      </c>
      <c r="F13" s="168"/>
      <c r="G13" s="167" t="n">
        <f aca="false">+'BC Cash'!C9</f>
        <v>0</v>
      </c>
      <c r="H13" s="169"/>
      <c r="I13" s="167" t="n">
        <f aca="false">+'West Cash'!E14+'BC Cash'!M9+'AB Fin'!C11</f>
        <v>0</v>
      </c>
      <c r="J13" s="168"/>
      <c r="K13" s="167" t="n">
        <f aca="false">+'West Cash'!G14+'BC Cash'!N9</f>
        <v>0</v>
      </c>
      <c r="L13" s="169"/>
      <c r="M13" s="167"/>
      <c r="N13" s="168"/>
      <c r="O13" s="167" t="n">
        <f aca="false">+'BC Cash'!D9</f>
        <v>0</v>
      </c>
      <c r="P13" s="169"/>
      <c r="Q13" s="167"/>
      <c r="R13" s="170"/>
      <c r="S13" s="167"/>
      <c r="T13" s="168"/>
      <c r="U13" s="167"/>
      <c r="V13" s="168"/>
      <c r="W13" s="167"/>
      <c r="X13" s="170"/>
      <c r="Y13" s="167"/>
      <c r="Z13" s="168"/>
      <c r="AA13" s="167" t="n">
        <f aca="false">+'West Cash'!U14+'BC Cash'!F9</f>
        <v>0</v>
      </c>
      <c r="AB13" s="170"/>
      <c r="AC13" s="167" t="n">
        <f aca="false">+'West Cash'!S14+'BC Cash'!E8</f>
        <v>0</v>
      </c>
      <c r="AD13" s="170"/>
      <c r="AE13" s="167"/>
      <c r="AF13" s="21"/>
      <c r="AG13" s="171" t="n">
        <f aca="false">SUM(B13:AF13)</f>
        <v>0</v>
      </c>
      <c r="AH13" s="21"/>
      <c r="AI13" s="21"/>
      <c r="AJ13" s="21"/>
      <c r="AK13" s="21"/>
    </row>
    <row r="14" customFormat="false" ht="16.5" hidden="false" customHeight="false" outlineLevel="0" collapsed="false">
      <c r="A14" s="172" t="n">
        <v>36861</v>
      </c>
      <c r="B14" s="157"/>
      <c r="C14" s="167" t="n">
        <f aca="false">+'West Cash'!C15+'BC Cash'!G10+'AB Fin'!B12</f>
        <v>0</v>
      </c>
      <c r="D14" s="168"/>
      <c r="E14" s="167" t="n">
        <f aca="false">+'BC Cash'!H10</f>
        <v>0</v>
      </c>
      <c r="F14" s="168"/>
      <c r="G14" s="167" t="n">
        <f aca="false">+'BC Cash'!C9</f>
        <v>0</v>
      </c>
      <c r="H14" s="169"/>
      <c r="I14" s="167" t="n">
        <f aca="false">+'West Cash'!E15+'BC Cash'!M10+'AB Fin'!C12</f>
        <v>0</v>
      </c>
      <c r="J14" s="168"/>
      <c r="K14" s="167" t="n">
        <f aca="false">+'West Cash'!G15+'BC Cash'!N10</f>
        <v>0</v>
      </c>
      <c r="L14" s="169"/>
      <c r="M14" s="167"/>
      <c r="N14" s="168"/>
      <c r="O14" s="167" t="n">
        <f aca="false">+'BC Cash'!D10</f>
        <v>0</v>
      </c>
      <c r="P14" s="169"/>
      <c r="Q14" s="167"/>
      <c r="R14" s="170"/>
      <c r="S14" s="167"/>
      <c r="T14" s="168"/>
      <c r="U14" s="167"/>
      <c r="V14" s="168"/>
      <c r="W14" s="167"/>
      <c r="X14" s="170"/>
      <c r="Y14" s="167"/>
      <c r="Z14" s="168"/>
      <c r="AA14" s="167" t="n">
        <f aca="false">+'West Cash'!U15+'BC Cash'!F10</f>
        <v>0</v>
      </c>
      <c r="AB14" s="170"/>
      <c r="AC14" s="167" t="n">
        <f aca="false">+'West Cash'!S15+'BC Cash'!E9</f>
        <v>0</v>
      </c>
      <c r="AD14" s="170"/>
      <c r="AE14" s="167"/>
      <c r="AF14" s="21"/>
      <c r="AG14" s="171" t="n">
        <f aca="false">SUM(B14:AF14)</f>
        <v>0</v>
      </c>
      <c r="AH14" s="21"/>
      <c r="AI14" s="21"/>
      <c r="AJ14" s="21"/>
      <c r="AK14" s="21"/>
    </row>
    <row r="15" customFormat="false" ht="16.5" hidden="false" customHeight="false" outlineLevel="0" collapsed="false">
      <c r="A15" s="157"/>
      <c r="B15" s="157"/>
      <c r="C15" s="173" t="n">
        <f aca="false">SUM(C9:C14)</f>
        <v>201.120125530644</v>
      </c>
      <c r="D15" s="174"/>
      <c r="E15" s="173" t="n">
        <f aca="false">SUM(E9:E14)</f>
        <v>0</v>
      </c>
      <c r="F15" s="174"/>
      <c r="G15" s="173" t="n">
        <f aca="false">SUM(G9:G14)</f>
        <v>0</v>
      </c>
      <c r="H15" s="175"/>
      <c r="I15" s="173" t="n">
        <f aca="false">SUM(I9:I14)</f>
        <v>-207.22</v>
      </c>
      <c r="J15" s="174"/>
      <c r="K15" s="176" t="n">
        <f aca="false">SUM(K9:K14)</f>
        <v>31.5</v>
      </c>
      <c r="L15" s="157"/>
      <c r="M15" s="173" t="n">
        <f aca="false">SUM(M9:M14)</f>
        <v>-102.9628</v>
      </c>
      <c r="N15" s="174"/>
      <c r="O15" s="173" t="n">
        <f aca="false">SUM(O9:O14)</f>
        <v>-10.2753787476684</v>
      </c>
      <c r="P15" s="157"/>
      <c r="Q15" s="173" t="n">
        <f aca="false">SUM(Q9:Q14)</f>
        <v>0</v>
      </c>
      <c r="R15" s="157"/>
      <c r="S15" s="173" t="n">
        <f aca="false">SUM(S9:S14)</f>
        <v>0</v>
      </c>
      <c r="T15" s="174"/>
      <c r="U15" s="173" t="n">
        <f aca="false">SUM(U9:U14)</f>
        <v>0</v>
      </c>
      <c r="V15" s="174"/>
      <c r="W15" s="173" t="n">
        <f aca="false">SUM(W9:W14)</f>
        <v>0</v>
      </c>
      <c r="X15" s="157"/>
      <c r="Y15" s="173" t="n">
        <f aca="false">SUM(Y9:Y14)</f>
        <v>0</v>
      </c>
      <c r="Z15" s="174"/>
      <c r="AA15" s="173" t="n">
        <f aca="false">SUM(AA9:AA14)</f>
        <v>84</v>
      </c>
      <c r="AB15" s="157"/>
      <c r="AC15" s="173" t="n">
        <f aca="false">SUM(AC10:AC14)</f>
        <v>15.5</v>
      </c>
      <c r="AD15" s="157"/>
      <c r="AE15" s="173" t="n">
        <f aca="false">SUM(AE10:AE14)</f>
        <v>0</v>
      </c>
      <c r="AF15" s="21"/>
      <c r="AG15" s="173" t="n">
        <f aca="false">SUM(AG9:AG14)</f>
        <v>11.6619467829754</v>
      </c>
      <c r="AH15" s="21"/>
      <c r="AI15" s="21"/>
      <c r="AJ15" s="21"/>
      <c r="AK15" s="21"/>
    </row>
    <row r="16" customFormat="false" ht="12.75" hidden="false" customHeight="false" outlineLevel="0" collapsed="false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</row>
    <row r="17" customFormat="false" ht="15.75" hidden="false" customHeight="false" outlineLevel="0" collapsed="false">
      <c r="A17" s="177" t="s">
        <v>172</v>
      </c>
      <c r="X17" s="177"/>
      <c r="Y17" s="177" t="s">
        <v>50</v>
      </c>
      <c r="AA17" s="176" t="n">
        <f aca="false">+AG15-'West Cash'!W18-'BC Cash'!O12-C22</f>
        <v>5.6843418860808E-014</v>
      </c>
      <c r="AC17" s="178" t="s">
        <v>173</v>
      </c>
      <c r="AE17" s="178" t="s">
        <v>173</v>
      </c>
    </row>
    <row r="18" customFormat="false" ht="15.75" hidden="false" customHeight="false" outlineLevel="0" collapsed="false">
      <c r="A18" s="0" t="s">
        <v>174</v>
      </c>
      <c r="C18" s="179" t="n">
        <f aca="false">+'BC GD'!J12</f>
        <v>0</v>
      </c>
      <c r="D18" s="180"/>
      <c r="E18" s="180"/>
      <c r="F18" s="180"/>
      <c r="G18" s="180"/>
      <c r="X18" s="177"/>
      <c r="Y18" s="177" t="s">
        <v>50</v>
      </c>
      <c r="AA18" s="176" t="n">
        <f aca="false">(SUM(Template!K2:K31)/10000)-AG15</f>
        <v>0</v>
      </c>
      <c r="AC18" s="178" t="s">
        <v>175</v>
      </c>
      <c r="AE18" s="178" t="s">
        <v>175</v>
      </c>
    </row>
    <row r="19" customFormat="false" ht="12.75" hidden="false" customHeight="false" outlineLevel="0" collapsed="false">
      <c r="A19" s="0" t="s">
        <v>176</v>
      </c>
      <c r="C19" s="179" t="n">
        <f aca="false">+'Opt GD'!L11</f>
        <v>0</v>
      </c>
      <c r="D19" s="180"/>
      <c r="E19" s="180"/>
      <c r="F19" s="180"/>
      <c r="G19" s="180"/>
    </row>
    <row r="20" customFormat="false" ht="12.75" hidden="false" customHeight="false" outlineLevel="0" collapsed="false">
      <c r="A20" s="29" t="s">
        <v>177</v>
      </c>
      <c r="B20" s="29"/>
      <c r="C20" s="181" t="n">
        <f aca="false">+'AB Fin'!E14</f>
        <v>0</v>
      </c>
      <c r="D20" s="182"/>
      <c r="E20" s="182"/>
      <c r="F20" s="182"/>
      <c r="G20" s="18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customFormat="false" ht="12.75" hidden="false" customHeight="false" outlineLevel="0" collapsed="false">
      <c r="A21" s="0" t="s">
        <v>178</v>
      </c>
      <c r="C21" s="179"/>
      <c r="D21" s="180"/>
      <c r="E21" s="180"/>
      <c r="F21" s="180"/>
      <c r="G21" s="180"/>
    </row>
    <row r="22" customFormat="false" ht="12.75" hidden="false" customHeight="false" outlineLevel="0" collapsed="false">
      <c r="A22" s="0" t="s">
        <v>179</v>
      </c>
      <c r="C22" s="183" t="n">
        <f aca="false">SUM(C18:C21)</f>
        <v>0</v>
      </c>
      <c r="D22" s="184"/>
      <c r="E22" s="184"/>
      <c r="F22" s="184"/>
      <c r="G22" s="184"/>
    </row>
  </sheetData>
  <mergeCells count="1">
    <mergeCell ref="B2:AG2"/>
  </mergeCells>
  <printOptions headings="false" gridLines="false" gridLinesSet="true" horizontalCentered="false" verticalCentered="false"/>
  <pageMargins left="0.3" right="0.3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28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selection pane="topLeft" activeCell="W14" activeCellId="0" sqref="W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.13"/>
    <col collapsed="false" customWidth="true" hidden="false" outlineLevel="0" max="3" min="3" style="0" width="15.85"/>
    <col collapsed="false" customWidth="true" hidden="false" outlineLevel="0" max="4" min="4" style="0" width="2.28"/>
    <col collapsed="false" customWidth="true" hidden="false" outlineLevel="0" max="5" min="5" style="0" width="15.85"/>
    <col collapsed="false" customWidth="true" hidden="false" outlineLevel="0" max="6" min="6" style="0" width="2.13"/>
    <col collapsed="false" customWidth="true" hidden="false" outlineLevel="0" max="7" min="7" style="0" width="23.28"/>
    <col collapsed="false" customWidth="true" hidden="false" outlineLevel="0" max="8" min="8" style="0" width="1.85"/>
    <col collapsed="false" customWidth="true" hidden="false" outlineLevel="0" max="9" min="9" style="0" width="21.13"/>
    <col collapsed="false" customWidth="true" hidden="false" outlineLevel="0" max="10" min="10" style="0" width="1.41"/>
    <col collapsed="false" customWidth="true" hidden="false" outlineLevel="0" max="11" min="11" style="0" width="23.28"/>
    <col collapsed="false" customWidth="true" hidden="false" outlineLevel="0" max="12" min="12" style="0" width="1.56"/>
    <col collapsed="false" customWidth="true" hidden="false" outlineLevel="0" max="13" min="13" style="0" width="19.85"/>
    <col collapsed="false" customWidth="true" hidden="false" outlineLevel="0" max="14" min="14" style="0" width="2.13"/>
    <col collapsed="false" customWidth="true" hidden="false" outlineLevel="0" max="15" min="15" style="0" width="23.28"/>
    <col collapsed="false" customWidth="true" hidden="false" outlineLevel="0" max="16" min="16" style="0" width="1.7"/>
    <col collapsed="false" customWidth="true" hidden="false" outlineLevel="0" max="17" min="17" style="0" width="19.85"/>
    <col collapsed="false" customWidth="true" hidden="false" outlineLevel="0" max="18" min="18" style="0" width="1.28"/>
    <col collapsed="false" customWidth="true" hidden="false" outlineLevel="0" max="19" min="19" style="0" width="23.28"/>
    <col collapsed="false" customWidth="true" hidden="false" outlineLevel="0" max="20" min="20" style="0" width="2.13"/>
    <col collapsed="false" customWidth="true" hidden="false" outlineLevel="0" max="21" min="21" style="0" width="19.85"/>
    <col collapsed="false" customWidth="true" hidden="false" outlineLevel="0" max="22" min="22" style="0" width="11.85"/>
    <col collapsed="false" customWidth="true" hidden="false" outlineLevel="0" max="23" min="23" style="0" width="23.41"/>
    <col collapsed="false" customWidth="true" hidden="false" outlineLevel="0" max="24" min="24" style="0" width="23.56"/>
  </cols>
  <sheetData>
    <row r="1" customFormat="false" ht="55.5" hidden="false" customHeight="true" outlineLevel="0" collapsed="false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</row>
    <row r="2" customFormat="false" ht="27.75" hidden="false" customHeight="true" outlineLevel="0" collapsed="false">
      <c r="A2" s="187"/>
      <c r="B2" s="188" t="s">
        <v>180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9"/>
    </row>
    <row r="3" customFormat="false" ht="21" hidden="false" customHeight="true" outlineLevel="0" collapsed="false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90" t="s">
        <v>156</v>
      </c>
      <c r="L3" s="191"/>
      <c r="M3" s="192" t="n">
        <f aca="false">Summary!W3</f>
        <v>36714</v>
      </c>
      <c r="N3" s="186"/>
      <c r="O3" s="186"/>
      <c r="P3" s="186"/>
      <c r="Q3" s="186"/>
      <c r="R3" s="186"/>
      <c r="V3" s="186"/>
      <c r="W3" s="186"/>
      <c r="X3" s="186"/>
    </row>
    <row r="4" customFormat="false" ht="12.75" hidden="false" customHeight="false" outlineLevel="0" collapsed="false">
      <c r="A4" s="185"/>
      <c r="B4" s="186"/>
      <c r="C4" s="193"/>
      <c r="D4" s="193"/>
      <c r="E4" s="194"/>
      <c r="F4" s="193"/>
      <c r="G4" s="193"/>
      <c r="H4" s="193"/>
      <c r="I4" s="193"/>
      <c r="J4" s="193"/>
      <c r="K4" s="186"/>
      <c r="L4" s="193"/>
      <c r="M4" s="186"/>
      <c r="N4" s="186"/>
      <c r="O4" s="186"/>
      <c r="P4" s="186"/>
      <c r="Q4" s="186"/>
      <c r="R4" s="186"/>
      <c r="V4" s="186"/>
      <c r="W4" s="186"/>
      <c r="X4" s="186"/>
      <c r="Y4" s="186"/>
      <c r="Z4" s="186"/>
      <c r="AA4" s="186"/>
      <c r="AB4" s="186"/>
      <c r="AC4" s="186"/>
    </row>
    <row r="5" customFormat="false" ht="12.75" hidden="false" customHeight="false" outlineLevel="0" collapsed="false">
      <c r="A5" s="185"/>
      <c r="B5" s="186"/>
      <c r="C5" s="195"/>
      <c r="D5" s="195"/>
      <c r="E5" s="195"/>
      <c r="F5" s="195"/>
      <c r="G5" s="195"/>
      <c r="H5" s="195"/>
      <c r="I5" s="195"/>
      <c r="J5" s="193"/>
      <c r="K5" s="196"/>
      <c r="L5" s="193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</row>
    <row r="6" customFormat="false" ht="16.5" hidden="false" customHeight="false" outlineLevel="0" collapsed="false">
      <c r="A6" s="197"/>
      <c r="B6" s="198"/>
      <c r="C6" s="198"/>
      <c r="D6" s="199"/>
      <c r="E6" s="198"/>
      <c r="F6" s="199"/>
      <c r="G6" s="198"/>
      <c r="H6" s="199"/>
      <c r="I6" s="199"/>
      <c r="J6" s="199"/>
      <c r="K6" s="200"/>
      <c r="L6" s="199"/>
      <c r="M6" s="198"/>
      <c r="N6" s="199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</row>
    <row r="7" customFormat="false" ht="12.75" hidden="false" customHeight="false" outlineLevel="0" collapsed="false">
      <c r="A7" s="201"/>
      <c r="B7" s="185"/>
      <c r="C7" s="25" t="s">
        <v>181</v>
      </c>
      <c r="D7" s="202"/>
      <c r="E7" s="25" t="s">
        <v>181</v>
      </c>
      <c r="F7" s="185"/>
      <c r="G7" s="25" t="s">
        <v>181</v>
      </c>
      <c r="H7" s="185"/>
      <c r="I7" s="25" t="s">
        <v>181</v>
      </c>
      <c r="J7" s="185"/>
      <c r="K7" s="25" t="s">
        <v>181</v>
      </c>
      <c r="L7" s="185"/>
      <c r="M7" s="25" t="s">
        <v>181</v>
      </c>
      <c r="N7" s="185"/>
      <c r="O7" s="25" t="s">
        <v>181</v>
      </c>
      <c r="P7" s="203"/>
      <c r="Q7" s="25" t="s">
        <v>181</v>
      </c>
      <c r="R7" s="185"/>
      <c r="S7" s="25" t="s">
        <v>181</v>
      </c>
      <c r="T7" s="185"/>
      <c r="U7" s="25" t="s">
        <v>181</v>
      </c>
      <c r="V7" s="185"/>
      <c r="W7" s="25"/>
      <c r="X7" s="185"/>
    </row>
    <row r="8" customFormat="false" ht="16.5" hidden="false" customHeight="false" outlineLevel="0" collapsed="false">
      <c r="A8" s="185"/>
      <c r="B8" s="186"/>
      <c r="C8" s="204" t="s">
        <v>158</v>
      </c>
      <c r="D8" s="205"/>
      <c r="E8" s="204" t="s">
        <v>160</v>
      </c>
      <c r="F8" s="206"/>
      <c r="G8" s="204" t="s">
        <v>161</v>
      </c>
      <c r="H8" s="198"/>
      <c r="I8" s="204" t="s">
        <v>166</v>
      </c>
      <c r="J8" s="198"/>
      <c r="K8" s="204" t="s">
        <v>165</v>
      </c>
      <c r="L8" s="198"/>
      <c r="M8" s="204" t="s">
        <v>165</v>
      </c>
      <c r="N8" s="198"/>
      <c r="O8" s="204" t="s">
        <v>182</v>
      </c>
      <c r="P8" s="198"/>
      <c r="Q8" s="204" t="s">
        <v>183</v>
      </c>
      <c r="R8" s="186"/>
      <c r="S8" s="204" t="s">
        <v>167</v>
      </c>
      <c r="T8" s="186"/>
      <c r="U8" s="204" t="s">
        <v>167</v>
      </c>
      <c r="V8" s="186"/>
      <c r="W8" s="204" t="s">
        <v>22</v>
      </c>
      <c r="X8" s="186"/>
      <c r="AA8" s="207"/>
      <c r="AB8" s="198"/>
      <c r="AC8" s="204"/>
      <c r="AD8" s="208"/>
      <c r="AE8" s="204"/>
      <c r="AF8" s="198"/>
      <c r="AG8" s="198"/>
      <c r="AH8" s="204"/>
      <c r="AI8" s="198"/>
    </row>
    <row r="9" customFormat="false" ht="16.5" hidden="false" customHeight="false" outlineLevel="0" collapsed="false">
      <c r="A9" s="185"/>
      <c r="B9" s="186"/>
      <c r="C9" s="209" t="s">
        <v>169</v>
      </c>
      <c r="D9" s="199"/>
      <c r="E9" s="209" t="s">
        <v>184</v>
      </c>
      <c r="F9" s="198"/>
      <c r="G9" s="209" t="s">
        <v>169</v>
      </c>
      <c r="H9" s="198"/>
      <c r="I9" s="209" t="s">
        <v>185</v>
      </c>
      <c r="J9" s="198"/>
      <c r="K9" s="209" t="s">
        <v>186</v>
      </c>
      <c r="L9" s="198"/>
      <c r="M9" s="209" t="s">
        <v>185</v>
      </c>
      <c r="N9" s="198"/>
      <c r="O9" s="209" t="s">
        <v>186</v>
      </c>
      <c r="P9" s="198"/>
      <c r="Q9" s="209" t="s">
        <v>185</v>
      </c>
      <c r="R9" s="186"/>
      <c r="S9" s="209" t="s">
        <v>186</v>
      </c>
      <c r="T9" s="186"/>
      <c r="U9" s="209" t="s">
        <v>185</v>
      </c>
      <c r="V9" s="186"/>
      <c r="W9" s="209" t="s">
        <v>187</v>
      </c>
      <c r="X9" s="186"/>
      <c r="AA9" s="210"/>
      <c r="AB9" s="198"/>
      <c r="AC9" s="209"/>
      <c r="AD9" s="208"/>
      <c r="AE9" s="209"/>
      <c r="AF9" s="198"/>
      <c r="AG9" s="198"/>
      <c r="AH9" s="209"/>
      <c r="AI9" s="198"/>
    </row>
    <row r="10" customFormat="false" ht="19.5" hidden="false" customHeight="true" outlineLevel="0" collapsed="false">
      <c r="A10" s="211" t="s">
        <v>188</v>
      </c>
      <c r="B10" s="186"/>
      <c r="C10" s="167" t="n">
        <v>-499.576549482038</v>
      </c>
      <c r="D10" s="169"/>
      <c r="E10" s="212"/>
      <c r="F10" s="169"/>
      <c r="G10" s="213" t="n">
        <v>31.5</v>
      </c>
      <c r="H10" s="214"/>
      <c r="I10" s="213" t="n">
        <v>0</v>
      </c>
      <c r="J10" s="214"/>
      <c r="K10" s="213"/>
      <c r="L10" s="214"/>
      <c r="M10" s="167" t="n">
        <v>0</v>
      </c>
      <c r="N10" s="214"/>
      <c r="O10" s="213"/>
      <c r="P10" s="215"/>
      <c r="Q10" s="213" t="n">
        <v>0</v>
      </c>
      <c r="R10" s="186"/>
      <c r="S10" s="213"/>
      <c r="T10" s="186"/>
      <c r="U10" s="213" t="n">
        <v>0</v>
      </c>
      <c r="V10" s="211" t="s">
        <v>188</v>
      </c>
      <c r="W10" s="213" t="n">
        <v>-468.076549482038</v>
      </c>
      <c r="X10" s="186"/>
      <c r="AA10" s="186" t="n">
        <v>0.11</v>
      </c>
      <c r="AC10" s="216"/>
      <c r="AD10" s="214"/>
      <c r="AE10" s="214"/>
      <c r="AF10" s="214"/>
      <c r="AG10" s="214"/>
      <c r="AH10" s="214"/>
      <c r="AI10" s="214"/>
      <c r="AJ10" s="214"/>
      <c r="AK10" s="214"/>
      <c r="AL10" s="189"/>
      <c r="AM10" s="189"/>
      <c r="AN10" s="189"/>
      <c r="AO10" s="189"/>
    </row>
    <row r="11" customFormat="false" ht="19.5" hidden="false" customHeight="true" outlineLevel="0" collapsed="false">
      <c r="A11" s="211" t="n">
        <v>36739</v>
      </c>
      <c r="B11" s="186"/>
      <c r="C11" s="167" t="n">
        <v>292.308382934531</v>
      </c>
      <c r="D11" s="169"/>
      <c r="E11" s="167" t="n">
        <v>44.29</v>
      </c>
      <c r="F11" s="169"/>
      <c r="G11" s="213" t="n">
        <v>0</v>
      </c>
      <c r="H11" s="214"/>
      <c r="I11" s="213"/>
      <c r="J11" s="214"/>
      <c r="K11" s="213" t="n">
        <v>0</v>
      </c>
      <c r="L11" s="214"/>
      <c r="M11" s="213" t="n">
        <v>0</v>
      </c>
      <c r="N11" s="214"/>
      <c r="O11" s="213" t="n">
        <v>0</v>
      </c>
      <c r="P11" s="215"/>
      <c r="Q11" s="213"/>
      <c r="R11" s="186"/>
      <c r="S11" s="213" t="n">
        <v>0</v>
      </c>
      <c r="T11" s="186"/>
      <c r="U11" s="213" t="n">
        <v>0</v>
      </c>
      <c r="V11" s="211" t="n">
        <v>36739</v>
      </c>
      <c r="W11" s="213" t="n">
        <v>336.598382934531</v>
      </c>
      <c r="X11" s="186"/>
      <c r="AC11" s="216"/>
      <c r="AD11" s="214"/>
      <c r="AE11" s="214"/>
      <c r="AF11" s="214"/>
      <c r="AG11" s="214"/>
      <c r="AH11" s="214"/>
      <c r="AI11" s="214"/>
      <c r="AJ11" s="214"/>
      <c r="AK11" s="214"/>
      <c r="AL11" s="189"/>
      <c r="AM11" s="189"/>
      <c r="AN11" s="189"/>
      <c r="AO11" s="189"/>
    </row>
    <row r="12" customFormat="false" ht="19.5" hidden="false" customHeight="true" outlineLevel="0" collapsed="false">
      <c r="A12" s="211" t="n">
        <v>36770</v>
      </c>
      <c r="B12" s="186"/>
      <c r="C12" s="167" t="n">
        <v>143.415999677607</v>
      </c>
      <c r="D12" s="169"/>
      <c r="E12" s="167" t="n">
        <v>-102.3</v>
      </c>
      <c r="F12" s="169"/>
      <c r="G12" s="213" t="n">
        <v>0</v>
      </c>
      <c r="H12" s="214"/>
      <c r="I12" s="213"/>
      <c r="J12" s="214"/>
      <c r="K12" s="213"/>
      <c r="L12" s="214"/>
      <c r="M12" s="213"/>
      <c r="N12" s="214"/>
      <c r="O12" s="213"/>
      <c r="P12" s="215"/>
      <c r="Q12" s="213"/>
      <c r="R12" s="186"/>
      <c r="S12" s="213" t="n">
        <v>0</v>
      </c>
      <c r="T12" s="186"/>
      <c r="U12" s="213"/>
      <c r="V12" s="211" t="n">
        <v>36770</v>
      </c>
      <c r="W12" s="213" t="n">
        <v>41.1159996776075</v>
      </c>
      <c r="X12" s="186"/>
      <c r="AC12" s="216"/>
      <c r="AD12" s="214"/>
      <c r="AE12" s="214"/>
      <c r="AF12" s="214"/>
      <c r="AG12" s="214"/>
      <c r="AH12" s="214"/>
      <c r="AI12" s="214"/>
      <c r="AJ12" s="214"/>
      <c r="AK12" s="214"/>
      <c r="AL12" s="189"/>
      <c r="AM12" s="189"/>
      <c r="AN12" s="189"/>
      <c r="AO12" s="189"/>
    </row>
    <row r="13" customFormat="false" ht="19.5" hidden="false" customHeight="true" outlineLevel="0" collapsed="false">
      <c r="A13" s="211" t="n">
        <v>36800</v>
      </c>
      <c r="B13" s="186"/>
      <c r="C13" s="167" t="n">
        <v>264.972292400544</v>
      </c>
      <c r="D13" s="169"/>
      <c r="E13" s="167" t="n">
        <v>-164.71</v>
      </c>
      <c r="F13" s="169"/>
      <c r="G13" s="213" t="n">
        <v>0</v>
      </c>
      <c r="H13" s="214"/>
      <c r="I13" s="213"/>
      <c r="J13" s="214"/>
      <c r="K13" s="213"/>
      <c r="L13" s="214"/>
      <c r="M13" s="213"/>
      <c r="N13" s="214"/>
      <c r="O13" s="213"/>
      <c r="P13" s="215"/>
      <c r="Q13" s="213"/>
      <c r="R13" s="186"/>
      <c r="S13" s="213"/>
      <c r="T13" s="186"/>
      <c r="U13" s="213"/>
      <c r="V13" s="211" t="n">
        <v>36800</v>
      </c>
      <c r="W13" s="213" t="n">
        <v>100.262292400544</v>
      </c>
      <c r="X13" s="186"/>
      <c r="AC13" s="216"/>
      <c r="AD13" s="214"/>
      <c r="AE13" s="214"/>
      <c r="AF13" s="214"/>
      <c r="AG13" s="214"/>
      <c r="AH13" s="214"/>
      <c r="AI13" s="214"/>
      <c r="AJ13" s="214"/>
      <c r="AK13" s="214"/>
      <c r="AL13" s="189"/>
      <c r="AM13" s="189"/>
      <c r="AN13" s="189"/>
      <c r="AO13" s="189"/>
    </row>
    <row r="14" customFormat="false" ht="19.5" hidden="false" customHeight="true" outlineLevel="0" collapsed="false">
      <c r="A14" s="211" t="n">
        <v>36831</v>
      </c>
      <c r="B14" s="186"/>
      <c r="C14" s="167" t="n">
        <v>0</v>
      </c>
      <c r="D14" s="169"/>
      <c r="E14" s="167" t="n">
        <v>0</v>
      </c>
      <c r="F14" s="169"/>
      <c r="G14" s="213" t="n">
        <v>0</v>
      </c>
      <c r="H14" s="214"/>
      <c r="I14" s="213"/>
      <c r="J14" s="214"/>
      <c r="K14" s="213"/>
      <c r="L14" s="214"/>
      <c r="M14" s="213"/>
      <c r="N14" s="214"/>
      <c r="O14" s="213"/>
      <c r="P14" s="215"/>
      <c r="Q14" s="213"/>
      <c r="R14" s="186"/>
      <c r="S14" s="213"/>
      <c r="T14" s="186"/>
      <c r="U14" s="213"/>
      <c r="V14" s="211" t="n">
        <v>36831</v>
      </c>
      <c r="W14" s="213" t="n">
        <v>0</v>
      </c>
      <c r="X14" s="186"/>
      <c r="AC14" s="216"/>
      <c r="AD14" s="214"/>
      <c r="AE14" s="214"/>
      <c r="AF14" s="214"/>
      <c r="AG14" s="214"/>
      <c r="AH14" s="214"/>
      <c r="AI14" s="214"/>
      <c r="AJ14" s="214"/>
      <c r="AK14" s="214"/>
      <c r="AL14" s="189"/>
      <c r="AM14" s="189"/>
      <c r="AN14" s="189"/>
      <c r="AO14" s="189"/>
    </row>
    <row r="15" customFormat="false" ht="19.5" hidden="false" customHeight="true" outlineLevel="0" collapsed="false">
      <c r="A15" s="211" t="n">
        <v>36861</v>
      </c>
      <c r="B15" s="186"/>
      <c r="C15" s="167" t="n">
        <v>0</v>
      </c>
      <c r="D15" s="169"/>
      <c r="E15" s="167" t="n">
        <v>0</v>
      </c>
      <c r="F15" s="169"/>
      <c r="G15" s="213" t="n">
        <v>0</v>
      </c>
      <c r="H15" s="214"/>
      <c r="I15" s="213"/>
      <c r="J15" s="214"/>
      <c r="K15" s="213"/>
      <c r="L15" s="214"/>
      <c r="M15" s="213"/>
      <c r="N15" s="214"/>
      <c r="O15" s="213"/>
      <c r="P15" s="215"/>
      <c r="Q15" s="213"/>
      <c r="R15" s="186"/>
      <c r="S15" s="213"/>
      <c r="T15" s="186"/>
      <c r="U15" s="213"/>
      <c r="V15" s="211" t="n">
        <v>36861</v>
      </c>
      <c r="W15" s="213" t="n">
        <v>0</v>
      </c>
      <c r="X15" s="186"/>
      <c r="AC15" s="216"/>
      <c r="AD15" s="214"/>
      <c r="AE15" s="214"/>
      <c r="AF15" s="214"/>
      <c r="AG15" s="214"/>
      <c r="AH15" s="214"/>
      <c r="AI15" s="214"/>
      <c r="AJ15" s="214"/>
      <c r="AK15" s="214"/>
      <c r="AL15" s="189"/>
      <c r="AM15" s="189"/>
      <c r="AN15" s="189"/>
      <c r="AO15" s="189"/>
    </row>
    <row r="16" customFormat="false" ht="20.25" hidden="false" customHeight="true" outlineLevel="0" collapsed="false">
      <c r="A16" s="217" t="n">
        <v>36892</v>
      </c>
      <c r="B16" s="189"/>
      <c r="C16" s="218" t="n">
        <v>0</v>
      </c>
      <c r="D16" s="219"/>
      <c r="E16" s="218" t="n">
        <v>0</v>
      </c>
      <c r="F16" s="170"/>
      <c r="G16" s="213" t="n">
        <v>0</v>
      </c>
      <c r="H16" s="214"/>
      <c r="I16" s="220"/>
      <c r="J16" s="214"/>
      <c r="K16" s="220"/>
      <c r="L16" s="214"/>
      <c r="M16" s="220"/>
      <c r="N16" s="214"/>
      <c r="O16" s="220"/>
      <c r="P16" s="214"/>
      <c r="Q16" s="220"/>
      <c r="R16" s="189"/>
      <c r="S16" s="220"/>
      <c r="T16" s="189"/>
      <c r="U16" s="220"/>
      <c r="V16" s="217" t="n">
        <v>36892</v>
      </c>
      <c r="W16" s="221" t="n">
        <v>0</v>
      </c>
      <c r="X16" s="189"/>
      <c r="AC16" s="169"/>
      <c r="AD16" s="214"/>
      <c r="AE16" s="214"/>
      <c r="AF16" s="214"/>
      <c r="AG16" s="214"/>
      <c r="AH16" s="214"/>
      <c r="AI16" s="214"/>
      <c r="AJ16" s="214"/>
      <c r="AK16" s="214"/>
    </row>
    <row r="17" customFormat="false" ht="20.25" hidden="false" customHeight="true" outlineLevel="0" collapsed="false">
      <c r="A17" s="217" t="n">
        <v>36923</v>
      </c>
      <c r="B17" s="189"/>
      <c r="C17" s="167" t="n">
        <v>0</v>
      </c>
      <c r="D17" s="219"/>
      <c r="E17" s="167" t="n">
        <v>0</v>
      </c>
      <c r="F17" s="170"/>
      <c r="G17" s="213" t="n">
        <v>0</v>
      </c>
      <c r="H17" s="214"/>
      <c r="I17" s="222"/>
      <c r="J17" s="214"/>
      <c r="K17" s="222"/>
      <c r="L17" s="214"/>
      <c r="M17" s="222"/>
      <c r="N17" s="214"/>
      <c r="O17" s="222"/>
      <c r="P17" s="214"/>
      <c r="Q17" s="222"/>
      <c r="R17" s="189"/>
      <c r="S17" s="222"/>
      <c r="T17" s="189"/>
      <c r="U17" s="222"/>
      <c r="V17" s="217" t="n">
        <v>36923</v>
      </c>
      <c r="W17" s="223" t="n">
        <v>0</v>
      </c>
      <c r="X17" s="189"/>
      <c r="AC17" s="169"/>
      <c r="AD17" s="214"/>
      <c r="AE17" s="214"/>
      <c r="AF17" s="214"/>
      <c r="AG17" s="214"/>
      <c r="AH17" s="214"/>
      <c r="AI17" s="214"/>
      <c r="AJ17" s="214"/>
      <c r="AK17" s="214"/>
    </row>
    <row r="18" customFormat="false" ht="17.25" hidden="false" customHeight="false" outlineLevel="0" collapsed="false">
      <c r="A18" s="185"/>
      <c r="B18" s="186"/>
      <c r="C18" s="224" t="n">
        <v>201.120125530644</v>
      </c>
      <c r="D18" s="175"/>
      <c r="E18" s="225" t="n">
        <v>-222.72</v>
      </c>
      <c r="F18" s="157"/>
      <c r="G18" s="226" t="n">
        <v>31.5</v>
      </c>
      <c r="H18" s="198"/>
      <c r="I18" s="225" t="n">
        <v>0</v>
      </c>
      <c r="J18" s="198"/>
      <c r="K18" s="225" t="n">
        <v>0</v>
      </c>
      <c r="L18" s="198"/>
      <c r="M18" s="225" t="n">
        <v>0</v>
      </c>
      <c r="N18" s="198"/>
      <c r="O18" s="225" t="n">
        <v>0</v>
      </c>
      <c r="P18" s="198"/>
      <c r="Q18" s="225" t="n">
        <v>0</v>
      </c>
      <c r="R18" s="186"/>
      <c r="S18" s="225" t="n">
        <v>0</v>
      </c>
      <c r="T18" s="186"/>
      <c r="U18" s="225" t="n">
        <v>0</v>
      </c>
      <c r="V18" s="186"/>
      <c r="W18" s="225" t="n">
        <v>9.90012553064373</v>
      </c>
      <c r="X18" s="186"/>
      <c r="AC18" s="174"/>
      <c r="AD18" s="198"/>
      <c r="AE18" s="198"/>
      <c r="AF18" s="198"/>
      <c r="AG18" s="198"/>
      <c r="AH18" s="198"/>
      <c r="AI18" s="198"/>
      <c r="AJ18" s="198"/>
      <c r="AK18" s="198"/>
    </row>
    <row r="19" customFormat="false" ht="17.25" hidden="false" customHeight="false" outlineLevel="0" collapsed="false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</row>
    <row r="20" customFormat="false" ht="16.5" hidden="false" customHeight="false" outlineLevel="0" collapsed="false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</row>
    <row r="21" customFormat="false" ht="16.5" hidden="false" customHeight="false" outlineLevel="0" collapsed="false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</row>
    <row r="22" customFormat="false" ht="16.5" hidden="false" customHeight="false" outlineLevel="0" collapsed="false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</row>
    <row r="23" customFormat="false" ht="16.5" hidden="false" customHeight="false" outlineLevel="0" collapsed="false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</row>
    <row r="24" customFormat="false" ht="16.5" hidden="false" customHeight="false" outlineLevel="0" collapsed="false">
      <c r="A24" s="198"/>
      <c r="B24" s="198"/>
      <c r="C24" s="227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</row>
    <row r="25" customFormat="false" ht="17.25" hidden="false" customHeight="false" outlineLevel="0" collapsed="false">
      <c r="A25" s="198"/>
      <c r="B25" s="198"/>
      <c r="C25" s="228"/>
      <c r="D25" s="199"/>
      <c r="E25" s="229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</row>
    <row r="26" customFormat="false" ht="17.25" hidden="false" customHeight="false" outlineLevel="0" collapsed="false">
      <c r="A26" s="198"/>
      <c r="B26" s="198"/>
      <c r="C26" s="22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86"/>
    </row>
    <row r="27" customFormat="false" ht="17.25" hidden="false" customHeight="false" outlineLevel="0" collapsed="false">
      <c r="A27" s="185"/>
      <c r="B27" s="186"/>
      <c r="C27" s="228"/>
      <c r="D27" s="199"/>
      <c r="E27" s="229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</row>
    <row r="28" customFormat="false" ht="13.5" hidden="false" customHeight="false" outlineLevel="0" collapsed="false">
      <c r="A28" s="185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</row>
  </sheetData>
  <mergeCells count="1">
    <mergeCell ref="B2:W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30" width="12.99"/>
    <col collapsed="false" customWidth="true" hidden="false" outlineLevel="0" max="2" min="2" style="230" width="0.13"/>
    <col collapsed="false" customWidth="true" hidden="false" outlineLevel="0" max="11" min="3" style="230" width="15.7"/>
    <col collapsed="false" customWidth="true" hidden="false" outlineLevel="0" max="12" min="12" style="230" width="14.7"/>
    <col collapsed="false" customWidth="false" hidden="false" outlineLevel="0" max="13" min="13" style="230" width="9.14"/>
    <col collapsed="false" customWidth="true" hidden="false" outlineLevel="0" max="14" min="14" style="230" width="9.85"/>
    <col collapsed="false" customWidth="true" hidden="false" outlineLevel="0" max="15" min="15" style="230" width="12.14"/>
    <col collapsed="false" customWidth="true" hidden="false" outlineLevel="0" max="16" min="16" style="230" width="12.85"/>
    <col collapsed="false" customWidth="false" hidden="false" outlineLevel="0" max="257" min="17" style="230" width="9.14"/>
  </cols>
  <sheetData>
    <row r="1" customFormat="false" ht="24.95" hidden="false" customHeight="true" outlineLevel="0" collapsed="false">
      <c r="A1" s="231" t="s">
        <v>189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2"/>
      <c r="N1" s="232"/>
      <c r="O1" s="232"/>
      <c r="P1" s="232"/>
      <c r="Q1" s="232"/>
      <c r="R1" s="232"/>
      <c r="S1" s="232"/>
      <c r="T1" s="232"/>
    </row>
    <row r="2" customFormat="false" ht="20.25" hidden="false" customHeight="true" outlineLevel="0" collapsed="false">
      <c r="A2" s="233" t="n">
        <f aca="false">Summary!W3</f>
        <v>36714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customFormat="false" ht="47.25" hidden="false" customHeight="false" outlineLevel="0" collapsed="false">
      <c r="A3" s="234"/>
      <c r="B3" s="235"/>
      <c r="C3" s="236" t="s">
        <v>190</v>
      </c>
      <c r="D3" s="236" t="s">
        <v>191</v>
      </c>
      <c r="E3" s="236" t="s">
        <v>192</v>
      </c>
      <c r="F3" s="236" t="s">
        <v>193</v>
      </c>
      <c r="G3" s="236" t="s">
        <v>194</v>
      </c>
      <c r="H3" s="236" t="s">
        <v>195</v>
      </c>
      <c r="I3" s="236" t="s">
        <v>196</v>
      </c>
      <c r="J3" s="236" t="s">
        <v>197</v>
      </c>
      <c r="K3" s="236" t="s">
        <v>198</v>
      </c>
      <c r="L3" s="236" t="s">
        <v>199</v>
      </c>
      <c r="M3" s="236" t="s">
        <v>200</v>
      </c>
      <c r="N3" s="236" t="s">
        <v>201</v>
      </c>
      <c r="O3" s="236" t="s">
        <v>171</v>
      </c>
    </row>
    <row r="4" customFormat="false" ht="15.75" hidden="false" customHeight="false" outlineLevel="0" collapsed="false">
      <c r="A4" s="237"/>
      <c r="B4" s="238"/>
      <c r="C4" s="239"/>
      <c r="D4" s="239"/>
      <c r="E4" s="239"/>
      <c r="F4" s="239"/>
      <c r="G4" s="239"/>
      <c r="H4" s="240"/>
      <c r="I4" s="240"/>
      <c r="J4" s="240"/>
      <c r="K4" s="239"/>
      <c r="L4" s="239"/>
      <c r="M4" s="241"/>
      <c r="R4" s="240"/>
      <c r="S4" s="239"/>
      <c r="T4" s="240"/>
      <c r="U4" s="240"/>
      <c r="V4" s="240"/>
    </row>
    <row r="5" customFormat="false" ht="15.75" hidden="false" customHeight="false" outlineLevel="0" collapsed="false">
      <c r="A5" s="242" t="n">
        <v>36708</v>
      </c>
      <c r="B5" s="235"/>
      <c r="C5" s="243" t="n">
        <v>-71.9628</v>
      </c>
      <c r="D5" s="243" t="n">
        <v>-10.2753787476684</v>
      </c>
      <c r="E5" s="243" t="n">
        <v>0</v>
      </c>
      <c r="F5" s="243" t="n">
        <v>84</v>
      </c>
      <c r="G5" s="243" t="n">
        <v>0</v>
      </c>
      <c r="H5" s="243" t="n">
        <v>0</v>
      </c>
      <c r="I5" s="243" t="n">
        <v>0</v>
      </c>
      <c r="J5" s="243" t="n">
        <v>0</v>
      </c>
      <c r="K5" s="243" t="n">
        <v>0</v>
      </c>
      <c r="L5" s="243" t="n">
        <v>0</v>
      </c>
      <c r="M5" s="243" t="n">
        <v>0</v>
      </c>
      <c r="N5" s="244" t="n">
        <v>0</v>
      </c>
      <c r="O5" s="245" t="n">
        <v>1.76182125233163</v>
      </c>
      <c r="R5" s="246"/>
      <c r="S5" s="247"/>
      <c r="T5" s="246"/>
      <c r="U5" s="246"/>
      <c r="V5" s="246"/>
    </row>
    <row r="6" customFormat="false" ht="15.75" hidden="false" customHeight="false" outlineLevel="0" collapsed="false">
      <c r="A6" s="242" t="n">
        <v>36739</v>
      </c>
      <c r="B6" s="238" t="n">
        <v>31</v>
      </c>
      <c r="C6" s="248" t="n">
        <v>-31</v>
      </c>
      <c r="D6" s="248" t="n">
        <v>0</v>
      </c>
      <c r="E6" s="248" t="n">
        <v>15.5</v>
      </c>
      <c r="F6" s="248" t="n">
        <v>0</v>
      </c>
      <c r="G6" s="248" t="n">
        <v>0</v>
      </c>
      <c r="H6" s="248" t="n">
        <v>0</v>
      </c>
      <c r="I6" s="248" t="n">
        <v>0</v>
      </c>
      <c r="J6" s="248" t="n">
        <v>0</v>
      </c>
      <c r="K6" s="248" t="n">
        <v>0</v>
      </c>
      <c r="L6" s="248" t="n">
        <v>0</v>
      </c>
      <c r="M6" s="248" t="n">
        <v>15.5</v>
      </c>
      <c r="N6" s="249" t="n">
        <v>0</v>
      </c>
      <c r="O6" s="248" t="n">
        <v>0</v>
      </c>
      <c r="R6" s="246"/>
      <c r="S6" s="247"/>
      <c r="T6" s="246"/>
      <c r="U6" s="246"/>
      <c r="V6" s="246"/>
    </row>
    <row r="7" customFormat="false" ht="15.75" hidden="false" customHeight="false" outlineLevel="0" collapsed="false">
      <c r="A7" s="242" t="n">
        <v>36770</v>
      </c>
      <c r="B7" s="238" t="n">
        <v>30</v>
      </c>
      <c r="C7" s="248" t="n">
        <v>0</v>
      </c>
      <c r="D7" s="248" t="n">
        <v>0</v>
      </c>
      <c r="E7" s="248" t="n">
        <v>0</v>
      </c>
      <c r="F7" s="248" t="n">
        <v>0</v>
      </c>
      <c r="G7" s="248" t="n">
        <v>0</v>
      </c>
      <c r="H7" s="248" t="n">
        <v>0</v>
      </c>
      <c r="I7" s="248" t="n">
        <v>0</v>
      </c>
      <c r="J7" s="248" t="n">
        <v>0</v>
      </c>
      <c r="K7" s="248" t="n">
        <v>0</v>
      </c>
      <c r="L7" s="248" t="n">
        <v>0</v>
      </c>
      <c r="M7" s="248" t="n">
        <v>0</v>
      </c>
      <c r="N7" s="249" t="n">
        <v>0</v>
      </c>
      <c r="O7" s="248" t="n">
        <v>0</v>
      </c>
      <c r="R7" s="246"/>
      <c r="S7" s="247"/>
      <c r="T7" s="246"/>
      <c r="U7" s="246"/>
      <c r="V7" s="246"/>
    </row>
    <row r="8" customFormat="false" ht="15.75" hidden="false" customHeight="false" outlineLevel="0" collapsed="false">
      <c r="A8" s="242" t="n">
        <v>36800</v>
      </c>
      <c r="B8" s="238" t="n">
        <v>31</v>
      </c>
      <c r="C8" s="248" t="n">
        <v>0</v>
      </c>
      <c r="D8" s="248" t="n">
        <v>0</v>
      </c>
      <c r="E8" s="248" t="n">
        <v>0</v>
      </c>
      <c r="F8" s="248" t="n">
        <v>0</v>
      </c>
      <c r="G8" s="248" t="n">
        <v>0</v>
      </c>
      <c r="H8" s="248" t="n">
        <v>0</v>
      </c>
      <c r="I8" s="248" t="n">
        <v>0</v>
      </c>
      <c r="J8" s="248" t="n">
        <v>0</v>
      </c>
      <c r="K8" s="248" t="n">
        <v>0</v>
      </c>
      <c r="L8" s="248" t="n">
        <v>0</v>
      </c>
      <c r="M8" s="248" t="n">
        <v>0</v>
      </c>
      <c r="N8" s="250" t="n">
        <v>0</v>
      </c>
      <c r="O8" s="248" t="n">
        <v>0</v>
      </c>
      <c r="R8" s="246"/>
      <c r="S8" s="247"/>
      <c r="T8" s="246"/>
      <c r="U8" s="246"/>
      <c r="V8" s="246"/>
    </row>
    <row r="9" customFormat="false" ht="15.75" hidden="false" customHeight="false" outlineLevel="0" collapsed="false">
      <c r="A9" s="242" t="n">
        <v>36831</v>
      </c>
      <c r="B9" s="238" t="n">
        <v>61</v>
      </c>
      <c r="C9" s="248" t="n">
        <v>0</v>
      </c>
      <c r="D9" s="248" t="n">
        <v>0</v>
      </c>
      <c r="E9" s="248" t="n">
        <v>0</v>
      </c>
      <c r="F9" s="248" t="n">
        <v>0</v>
      </c>
      <c r="G9" s="248" t="n">
        <v>0</v>
      </c>
      <c r="H9" s="248" t="n">
        <v>0</v>
      </c>
      <c r="I9" s="248" t="n">
        <v>0</v>
      </c>
      <c r="J9" s="248" t="n">
        <v>0</v>
      </c>
      <c r="K9" s="248" t="n">
        <v>0</v>
      </c>
      <c r="L9" s="248" t="n">
        <v>0</v>
      </c>
      <c r="M9" s="248" t="n">
        <v>0</v>
      </c>
      <c r="N9" s="250" t="n">
        <v>0</v>
      </c>
      <c r="O9" s="248" t="n">
        <v>0</v>
      </c>
      <c r="R9" s="246"/>
      <c r="S9" s="247"/>
      <c r="T9" s="246"/>
      <c r="U9" s="246"/>
      <c r="V9" s="246"/>
    </row>
    <row r="10" customFormat="false" ht="15.75" hidden="false" customHeight="false" outlineLevel="0" collapsed="false">
      <c r="A10" s="242" t="n">
        <v>36862</v>
      </c>
      <c r="B10" s="238"/>
      <c r="C10" s="251"/>
      <c r="D10" s="252"/>
      <c r="E10" s="251"/>
      <c r="F10" s="251"/>
      <c r="G10" s="251"/>
      <c r="H10" s="252"/>
      <c r="I10" s="252"/>
      <c r="J10" s="252"/>
      <c r="K10" s="252"/>
      <c r="L10" s="252"/>
      <c r="M10" s="252"/>
      <c r="N10" s="250"/>
      <c r="O10" s="251"/>
      <c r="R10" s="246"/>
      <c r="S10" s="247"/>
      <c r="T10" s="246"/>
      <c r="U10" s="246"/>
      <c r="V10" s="246"/>
    </row>
    <row r="11" customFormat="false" ht="15.75" hidden="false" customHeight="false" outlineLevel="0" collapsed="false">
      <c r="A11" s="235"/>
      <c r="B11" s="235"/>
      <c r="C11" s="251"/>
      <c r="D11" s="253"/>
      <c r="E11" s="251"/>
      <c r="F11" s="251"/>
      <c r="G11" s="251"/>
      <c r="H11" s="253"/>
      <c r="I11" s="253"/>
      <c r="J11" s="253"/>
      <c r="K11" s="253"/>
      <c r="L11" s="253"/>
      <c r="M11" s="253"/>
      <c r="N11" s="250"/>
      <c r="O11" s="251"/>
      <c r="R11" s="254"/>
      <c r="S11" s="254"/>
      <c r="T11" s="254"/>
      <c r="U11" s="254"/>
      <c r="V11" s="254"/>
    </row>
    <row r="12" customFormat="false" ht="15.75" hidden="false" customHeight="false" outlineLevel="0" collapsed="false">
      <c r="A12" s="255" t="s">
        <v>30</v>
      </c>
      <c r="B12" s="255"/>
      <c r="C12" s="256" t="n">
        <v>-102.9628</v>
      </c>
      <c r="D12" s="256" t="n">
        <v>-10.2753787476684</v>
      </c>
      <c r="E12" s="256" t="n">
        <v>15.5</v>
      </c>
      <c r="F12" s="256" t="n">
        <v>84</v>
      </c>
      <c r="G12" s="256" t="n">
        <v>0</v>
      </c>
      <c r="H12" s="256" t="n">
        <v>0</v>
      </c>
      <c r="I12" s="256" t="n">
        <v>0</v>
      </c>
      <c r="J12" s="256" t="n">
        <v>0</v>
      </c>
      <c r="K12" s="256" t="n">
        <v>0</v>
      </c>
      <c r="L12" s="256" t="n">
        <v>0</v>
      </c>
      <c r="M12" s="256" t="n">
        <v>15.5</v>
      </c>
      <c r="N12" s="257" t="n">
        <v>0</v>
      </c>
      <c r="O12" s="256" t="n">
        <v>1.76182125233163</v>
      </c>
    </row>
    <row r="13" customFormat="false" ht="15.75" hidden="false" customHeight="false" outlineLevel="0" collapsed="false">
      <c r="A13" s="255"/>
      <c r="B13" s="255"/>
      <c r="C13" s="258"/>
      <c r="D13" s="259"/>
      <c r="E13" s="258"/>
      <c r="F13" s="258"/>
      <c r="G13" s="259"/>
      <c r="H13" s="258"/>
      <c r="I13" s="259"/>
      <c r="J13" s="258"/>
      <c r="K13" s="259"/>
      <c r="L13" s="258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</row>
    <row r="14" customFormat="false" ht="69.95" hidden="false" customHeight="true" outlineLevel="0" collapsed="false">
      <c r="C14" s="260"/>
      <c r="D14" s="261"/>
      <c r="E14" s="261"/>
      <c r="F14" s="261"/>
      <c r="G14" s="261"/>
      <c r="H14" s="261"/>
      <c r="I14" s="261"/>
      <c r="J14" s="261"/>
      <c r="K14" s="260"/>
      <c r="L14" s="258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</row>
    <row r="15" customFormat="false" ht="15.75" hidden="false" customHeight="false" outlineLevel="0" collapsed="false">
      <c r="C15" s="260"/>
      <c r="D15" s="261"/>
      <c r="E15" s="261"/>
      <c r="F15" s="261"/>
      <c r="G15" s="261"/>
      <c r="H15" s="261"/>
      <c r="I15" s="261"/>
      <c r="J15" s="261"/>
      <c r="K15" s="260"/>
      <c r="L15" s="258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</row>
    <row r="16" customFormat="false" ht="15.75" hidden="true" customHeight="false" outlineLevel="0" collapsed="false">
      <c r="C16" s="260"/>
      <c r="D16" s="262"/>
      <c r="E16" s="262"/>
      <c r="F16" s="262"/>
      <c r="G16" s="262"/>
      <c r="H16" s="262"/>
      <c r="I16" s="262"/>
      <c r="J16" s="262"/>
      <c r="K16" s="260"/>
      <c r="L16" s="258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</row>
    <row r="17" customFormat="false" ht="15.75" hidden="true" customHeight="false" outlineLevel="0" collapsed="false">
      <c r="C17" s="260"/>
      <c r="D17" s="262"/>
      <c r="E17" s="262"/>
      <c r="F17" s="262"/>
      <c r="G17" s="262"/>
      <c r="H17" s="262"/>
      <c r="I17" s="262"/>
      <c r="J17" s="262"/>
      <c r="K17" s="260"/>
      <c r="L17" s="258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</row>
    <row r="18" customFormat="false" ht="15.75" hidden="true" customHeight="false" outlineLevel="0" collapsed="false">
      <c r="C18" s="260"/>
      <c r="D18" s="262"/>
      <c r="E18" s="262"/>
      <c r="F18" s="262"/>
      <c r="G18" s="262"/>
      <c r="H18" s="262"/>
      <c r="I18" s="262"/>
      <c r="J18" s="262"/>
      <c r="K18" s="260"/>
      <c r="L18" s="258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</row>
    <row r="19" customFormat="false" ht="15.75" hidden="true" customHeight="false" outlineLevel="0" collapsed="false">
      <c r="C19" s="260"/>
      <c r="D19" s="262"/>
      <c r="E19" s="262"/>
      <c r="F19" s="262"/>
      <c r="G19" s="262"/>
      <c r="H19" s="262"/>
      <c r="I19" s="262"/>
      <c r="J19" s="262"/>
      <c r="K19" s="260"/>
      <c r="L19" s="258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</row>
    <row r="20" customFormat="false" ht="15.75" hidden="false" customHeight="false" outlineLevel="0" collapsed="false">
      <c r="C20" s="260"/>
      <c r="D20" s="262"/>
      <c r="E20" s="262"/>
      <c r="F20" s="262"/>
      <c r="G20" s="262"/>
      <c r="H20" s="262"/>
      <c r="I20" s="262"/>
      <c r="J20" s="262"/>
      <c r="K20" s="260"/>
      <c r="L20" s="258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</row>
    <row r="21" customFormat="false" ht="15.75" hidden="false" customHeight="false" outlineLevel="0" collapsed="false">
      <c r="C21" s="260"/>
      <c r="D21" s="262"/>
      <c r="E21" s="262"/>
      <c r="F21" s="262"/>
      <c r="G21" s="262"/>
      <c r="H21" s="262"/>
      <c r="I21" s="262"/>
      <c r="J21" s="262"/>
      <c r="K21" s="260"/>
      <c r="L21" s="258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</row>
    <row r="22" customFormat="false" ht="15.75" hidden="false" customHeight="false" outlineLevel="0" collapsed="false">
      <c r="C22" s="260"/>
      <c r="D22" s="262"/>
      <c r="E22" s="262"/>
      <c r="F22" s="262"/>
      <c r="G22" s="262"/>
      <c r="H22" s="262"/>
      <c r="I22" s="262"/>
      <c r="J22" s="262"/>
      <c r="K22" s="260"/>
      <c r="L22" s="258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</row>
    <row r="23" customFormat="false" ht="15.75" hidden="false" customHeight="false" outlineLevel="0" collapsed="false">
      <c r="C23" s="260"/>
      <c r="D23" s="262"/>
      <c r="E23" s="262"/>
      <c r="F23" s="262"/>
      <c r="G23" s="262"/>
      <c r="H23" s="262"/>
      <c r="I23" s="262"/>
      <c r="J23" s="262"/>
      <c r="K23" s="260"/>
      <c r="L23" s="258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</row>
    <row r="24" customFormat="false" ht="15.75" hidden="false" customHeight="false" outlineLevel="0" collapsed="false">
      <c r="C24" s="260"/>
      <c r="D24" s="262"/>
      <c r="E24" s="262"/>
      <c r="F24" s="262"/>
      <c r="G24" s="262"/>
      <c r="H24" s="262"/>
      <c r="I24" s="262"/>
      <c r="J24" s="262"/>
      <c r="K24" s="260"/>
      <c r="L24" s="258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</row>
    <row r="25" customFormat="false" ht="15.75" hidden="false" customHeight="false" outlineLevel="0" collapsed="false">
      <c r="C25" s="260"/>
      <c r="D25" s="262"/>
      <c r="E25" s="262"/>
      <c r="F25" s="262"/>
      <c r="G25" s="262"/>
      <c r="H25" s="262"/>
      <c r="I25" s="262"/>
      <c r="J25" s="262"/>
      <c r="K25" s="260"/>
      <c r="L25" s="258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</row>
    <row r="26" customFormat="false" ht="15.75" hidden="false" customHeight="false" outlineLevel="0" collapsed="false">
      <c r="C26" s="260"/>
      <c r="D26" s="262"/>
      <c r="E26" s="262"/>
      <c r="F26" s="262"/>
      <c r="G26" s="262"/>
      <c r="H26" s="262"/>
      <c r="I26" s="262"/>
      <c r="J26" s="262"/>
      <c r="K26" s="260"/>
      <c r="L26" s="258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</row>
    <row r="27" customFormat="false" ht="15.75" hidden="false" customHeight="false" outlineLevel="0" collapsed="false">
      <c r="C27" s="260"/>
      <c r="D27" s="262"/>
      <c r="E27" s="262"/>
      <c r="F27" s="262"/>
      <c r="G27" s="262"/>
      <c r="H27" s="262"/>
      <c r="I27" s="262"/>
      <c r="J27" s="262"/>
      <c r="K27" s="260"/>
      <c r="L27" s="258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</row>
    <row r="28" customFormat="false" ht="15.75" hidden="false" customHeight="false" outlineLevel="0" collapsed="false">
      <c r="C28" s="260"/>
      <c r="D28" s="262"/>
      <c r="E28" s="262"/>
      <c r="F28" s="262"/>
      <c r="G28" s="262"/>
      <c r="H28" s="262"/>
      <c r="I28" s="262"/>
      <c r="J28" s="262"/>
      <c r="K28" s="260"/>
      <c r="L28" s="258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</row>
    <row r="29" customFormat="false" ht="15.75" hidden="false" customHeight="false" outlineLevel="0" collapsed="false">
      <c r="C29" s="260"/>
      <c r="D29" s="262"/>
      <c r="E29" s="262"/>
      <c r="F29" s="262"/>
      <c r="G29" s="262"/>
      <c r="H29" s="262"/>
      <c r="I29" s="262"/>
      <c r="J29" s="262"/>
      <c r="K29" s="260"/>
      <c r="L29" s="258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</row>
    <row r="30" customFormat="false" ht="15.75" hidden="false" customHeight="false" outlineLevel="0" collapsed="false">
      <c r="D30" s="262"/>
      <c r="E30" s="262"/>
      <c r="F30" s="262"/>
      <c r="G30" s="262"/>
      <c r="H30" s="262"/>
      <c r="I30" s="262"/>
      <c r="J30" s="262"/>
      <c r="L30" s="258"/>
    </row>
    <row r="31" customFormat="false" ht="15.75" hidden="false" customHeight="false" outlineLevel="0" collapsed="false">
      <c r="D31" s="262"/>
      <c r="E31" s="262"/>
      <c r="F31" s="262"/>
      <c r="G31" s="262"/>
      <c r="H31" s="262"/>
      <c r="I31" s="262"/>
      <c r="J31" s="262"/>
      <c r="L31" s="258"/>
    </row>
    <row r="32" customFormat="false" ht="15.75" hidden="false" customHeight="false" outlineLevel="0" collapsed="false">
      <c r="D32" s="262"/>
      <c r="E32" s="262"/>
      <c r="F32" s="262"/>
      <c r="G32" s="262"/>
      <c r="H32" s="262"/>
      <c r="I32" s="262"/>
      <c r="J32" s="262"/>
      <c r="L32" s="258"/>
    </row>
    <row r="33" customFormat="false" ht="15.75" hidden="false" customHeight="false" outlineLevel="0" collapsed="false">
      <c r="D33" s="262"/>
      <c r="E33" s="262"/>
      <c r="F33" s="262"/>
      <c r="G33" s="262"/>
      <c r="H33" s="262"/>
      <c r="I33" s="262"/>
      <c r="J33" s="262"/>
      <c r="L33" s="258"/>
    </row>
    <row r="34" customFormat="false" ht="15.75" hidden="false" customHeight="false" outlineLevel="0" collapsed="false">
      <c r="D34" s="262"/>
      <c r="E34" s="262"/>
      <c r="F34" s="262"/>
      <c r="G34" s="262"/>
      <c r="H34" s="262"/>
      <c r="I34" s="262"/>
      <c r="J34" s="262"/>
      <c r="L34" s="258"/>
    </row>
    <row r="35" customFormat="false" ht="15.75" hidden="false" customHeight="false" outlineLevel="0" collapsed="false">
      <c r="D35" s="263"/>
      <c r="E35" s="263"/>
      <c r="F35" s="263"/>
      <c r="G35" s="263"/>
      <c r="H35" s="263"/>
      <c r="I35" s="263"/>
      <c r="J35" s="263"/>
      <c r="L35" s="258"/>
    </row>
    <row r="36" customFormat="false" ht="15.75" hidden="false" customHeight="false" outlineLevel="0" collapsed="false">
      <c r="D36" s="262"/>
      <c r="E36" s="262"/>
      <c r="F36" s="262"/>
      <c r="G36" s="262"/>
      <c r="H36" s="262"/>
      <c r="I36" s="262"/>
      <c r="J36" s="262"/>
      <c r="L36" s="258"/>
    </row>
    <row r="37" customFormat="false" ht="15.75" hidden="false" customHeight="false" outlineLevel="0" collapsed="false">
      <c r="D37" s="262"/>
      <c r="E37" s="262"/>
      <c r="F37" s="262"/>
      <c r="G37" s="262"/>
      <c r="H37" s="262"/>
      <c r="I37" s="262"/>
      <c r="J37" s="262"/>
      <c r="L37" s="258"/>
    </row>
    <row r="38" customFormat="false" ht="15.75" hidden="false" customHeight="false" outlineLevel="0" collapsed="false">
      <c r="D38" s="262"/>
      <c r="E38" s="262"/>
      <c r="F38" s="262"/>
      <c r="G38" s="262"/>
      <c r="H38" s="262"/>
      <c r="I38" s="262"/>
      <c r="J38" s="262"/>
      <c r="L38" s="258"/>
    </row>
    <row r="39" customFormat="false" ht="15.75" hidden="false" customHeight="false" outlineLevel="0" collapsed="false">
      <c r="D39" s="262"/>
      <c r="E39" s="262"/>
      <c r="F39" s="262"/>
      <c r="G39" s="262"/>
      <c r="H39" s="262"/>
      <c r="I39" s="262"/>
      <c r="J39" s="262"/>
      <c r="L39" s="258"/>
    </row>
    <row r="40" customFormat="false" ht="15.75" hidden="false" customHeight="false" outlineLevel="0" collapsed="false">
      <c r="D40" s="262"/>
      <c r="E40" s="262"/>
      <c r="F40" s="262"/>
      <c r="G40" s="262"/>
      <c r="H40" s="262"/>
      <c r="I40" s="262"/>
      <c r="J40" s="262"/>
      <c r="L40" s="258"/>
    </row>
    <row r="41" customFormat="false" ht="15.75" hidden="false" customHeight="false" outlineLevel="0" collapsed="false">
      <c r="D41" s="262"/>
      <c r="E41" s="262"/>
      <c r="F41" s="262"/>
      <c r="G41" s="262"/>
      <c r="H41" s="262"/>
      <c r="I41" s="262"/>
      <c r="J41" s="262"/>
      <c r="L41" s="258"/>
    </row>
    <row r="42" customFormat="false" ht="16.5" hidden="false" customHeight="false" outlineLevel="0" collapsed="false">
      <c r="D42" s="263"/>
      <c r="E42" s="263"/>
      <c r="F42" s="263"/>
      <c r="G42" s="263"/>
      <c r="H42" s="263"/>
      <c r="I42" s="263"/>
      <c r="J42" s="263"/>
      <c r="L42" s="258"/>
    </row>
    <row r="43" customFormat="false" ht="15.75" hidden="false" customHeight="false" outlineLevel="0" collapsed="false">
      <c r="D43" s="262"/>
      <c r="E43" s="262"/>
      <c r="F43" s="262"/>
      <c r="G43" s="262"/>
      <c r="H43" s="262"/>
      <c r="I43" s="262"/>
      <c r="J43" s="262"/>
      <c r="L43" s="264"/>
    </row>
    <row r="44" customFormat="false" ht="15.75" hidden="false" customHeight="false" outlineLevel="0" collapsed="false">
      <c r="D44" s="262"/>
      <c r="E44" s="262"/>
      <c r="F44" s="262"/>
      <c r="G44" s="262"/>
      <c r="H44" s="262"/>
      <c r="I44" s="262"/>
      <c r="J44" s="262"/>
      <c r="L44" s="265"/>
    </row>
    <row r="45" customFormat="false" ht="16.5" hidden="false" customHeight="false" outlineLevel="0" collapsed="false">
      <c r="D45" s="262"/>
      <c r="E45" s="262"/>
      <c r="F45" s="262"/>
      <c r="G45" s="262"/>
      <c r="H45" s="262"/>
      <c r="I45" s="262"/>
      <c r="J45" s="262"/>
      <c r="L45" s="266"/>
    </row>
    <row r="46" customFormat="false" ht="16.5" hidden="false" customHeight="false" outlineLevel="0" collapsed="false">
      <c r="D46" s="262"/>
      <c r="E46" s="262"/>
      <c r="F46" s="262"/>
      <c r="G46" s="262"/>
      <c r="H46" s="262"/>
      <c r="I46" s="262"/>
      <c r="J46" s="262"/>
      <c r="L46" s="258"/>
    </row>
    <row r="47" customFormat="false" ht="15.75" hidden="false" customHeight="false" outlineLevel="0" collapsed="false">
      <c r="D47" s="262"/>
      <c r="E47" s="262"/>
      <c r="F47" s="262"/>
      <c r="G47" s="262"/>
      <c r="H47" s="262"/>
      <c r="I47" s="262"/>
      <c r="J47" s="262"/>
      <c r="L47" s="267"/>
    </row>
    <row r="48" customFormat="false" ht="18" hidden="false" customHeight="true" outlineLevel="0" collapsed="false">
      <c r="D48" s="268"/>
      <c r="E48" s="268"/>
      <c r="F48" s="268"/>
      <c r="G48" s="268"/>
      <c r="H48" s="268"/>
      <c r="I48" s="268"/>
      <c r="J48" s="268"/>
      <c r="L48" s="269"/>
    </row>
    <row r="49" customFormat="false" ht="18" hidden="false" customHeight="true" outlineLevel="0" collapsed="false">
      <c r="D49" s="270"/>
      <c r="E49" s="270"/>
      <c r="F49" s="270"/>
      <c r="G49" s="270"/>
      <c r="H49" s="270"/>
      <c r="I49" s="270"/>
      <c r="J49" s="270"/>
      <c r="L49" s="271"/>
    </row>
    <row r="50" customFormat="false" ht="15.75" hidden="false" customHeight="false" outlineLevel="0" collapsed="false">
      <c r="A50" s="255"/>
      <c r="B50" s="255"/>
      <c r="C50" s="258"/>
      <c r="D50" s="259"/>
      <c r="E50" s="258"/>
      <c r="F50" s="258"/>
      <c r="G50" s="259"/>
      <c r="H50" s="258"/>
      <c r="I50" s="259"/>
      <c r="J50" s="258"/>
      <c r="K50" s="259"/>
      <c r="L50" s="258"/>
    </row>
    <row r="51" customFormat="false" ht="15.75" hidden="false" customHeight="false" outlineLevel="0" collapsed="false">
      <c r="A51" s="255"/>
      <c r="B51" s="255"/>
      <c r="C51" s="258"/>
      <c r="D51" s="259"/>
      <c r="E51" s="258"/>
      <c r="F51" s="258"/>
      <c r="G51" s="259"/>
      <c r="H51" s="258"/>
      <c r="I51" s="259"/>
      <c r="J51" s="258"/>
      <c r="K51" s="259"/>
      <c r="L51" s="258"/>
    </row>
    <row r="52" customFormat="false" ht="15.75" hidden="false" customHeight="false" outlineLevel="0" collapsed="false">
      <c r="A52" s="255"/>
      <c r="B52" s="255"/>
      <c r="C52" s="272"/>
      <c r="D52" s="259"/>
      <c r="E52" s="115"/>
      <c r="F52" s="115"/>
      <c r="G52" s="115"/>
      <c r="H52" s="115"/>
      <c r="I52" s="259"/>
      <c r="J52" s="258"/>
      <c r="K52" s="259"/>
      <c r="L52" s="258"/>
    </row>
    <row r="53" customFormat="false" ht="15.75" hidden="false" customHeight="false" outlineLevel="0" collapsed="false">
      <c r="A53" s="255"/>
      <c r="B53" s="255"/>
      <c r="C53" s="272"/>
      <c r="D53" s="259"/>
      <c r="E53" s="115"/>
      <c r="F53" s="115"/>
      <c r="G53" s="115"/>
      <c r="H53" s="115"/>
      <c r="I53" s="259"/>
      <c r="J53" s="258"/>
      <c r="K53" s="259"/>
      <c r="L53" s="258"/>
    </row>
    <row r="54" customFormat="false" ht="15.75" hidden="false" customHeight="false" outlineLevel="0" collapsed="false">
      <c r="A54" s="255"/>
      <c r="B54" s="255"/>
      <c r="C54" s="272"/>
      <c r="D54" s="259"/>
      <c r="E54" s="115"/>
      <c r="F54" s="115"/>
      <c r="G54" s="115"/>
      <c r="H54" s="115"/>
      <c r="I54" s="259"/>
      <c r="J54" s="258"/>
      <c r="K54" s="259"/>
      <c r="L54" s="258"/>
    </row>
    <row r="55" customFormat="false" ht="15.75" hidden="false" customHeight="false" outlineLevel="0" collapsed="false">
      <c r="A55" s="255"/>
      <c r="B55" s="255"/>
      <c r="C55" s="258"/>
      <c r="D55" s="259"/>
      <c r="E55" s="258"/>
      <c r="F55" s="258"/>
      <c r="G55" s="259"/>
      <c r="H55" s="258"/>
      <c r="I55" s="259"/>
      <c r="J55" s="258"/>
      <c r="K55" s="259"/>
      <c r="L55" s="258"/>
    </row>
    <row r="56" customFormat="false" ht="15.75" hidden="false" customHeight="false" outlineLevel="0" collapsed="false">
      <c r="A56" s="255"/>
      <c r="B56" s="255"/>
      <c r="C56" s="258"/>
      <c r="D56" s="259"/>
      <c r="E56" s="258"/>
      <c r="F56" s="258"/>
      <c r="G56" s="259"/>
      <c r="H56" s="258"/>
      <c r="I56" s="259"/>
      <c r="J56" s="258"/>
      <c r="K56" s="259"/>
      <c r="L56" s="258"/>
    </row>
    <row r="57" customFormat="false" ht="15.75" hidden="false" customHeight="false" outlineLevel="0" collapsed="false">
      <c r="A57" s="255"/>
      <c r="B57" s="255"/>
      <c r="C57" s="258"/>
      <c r="D57" s="259"/>
      <c r="E57" s="258"/>
      <c r="F57" s="258"/>
      <c r="G57" s="259"/>
      <c r="H57" s="258"/>
      <c r="I57" s="259"/>
      <c r="J57" s="258"/>
      <c r="K57" s="259"/>
      <c r="L57" s="258"/>
    </row>
    <row r="58" customFormat="false" ht="15.75" hidden="false" customHeight="false" outlineLevel="0" collapsed="false">
      <c r="A58" s="255"/>
      <c r="B58" s="255"/>
      <c r="C58" s="258"/>
      <c r="D58" s="259"/>
      <c r="E58" s="258"/>
      <c r="F58" s="258"/>
      <c r="G58" s="259"/>
      <c r="H58" s="258"/>
      <c r="I58" s="259"/>
      <c r="J58" s="258"/>
      <c r="K58" s="259"/>
      <c r="L58" s="258"/>
    </row>
    <row r="59" customFormat="false" ht="12.75" hidden="false" customHeight="false" outlineLevel="0" collapsed="false">
      <c r="A59" s="273"/>
      <c r="B59" s="273"/>
    </row>
    <row r="63" customFormat="false" ht="12.75" hidden="false" customHeight="false" outlineLevel="0" collapsed="false">
      <c r="E63" s="115"/>
      <c r="F63" s="115"/>
      <c r="G63" s="115"/>
      <c r="H63" s="115"/>
      <c r="I63" s="115"/>
    </row>
    <row r="64" customFormat="false" ht="12.75" hidden="false" customHeight="false" outlineLevel="0" collapsed="false">
      <c r="E64" s="115"/>
      <c r="F64" s="115"/>
      <c r="G64" s="115"/>
      <c r="H64" s="115"/>
      <c r="I64" s="115"/>
    </row>
    <row r="65" customFormat="false" ht="12.75" hidden="false" customHeight="false" outlineLevel="0" collapsed="false">
      <c r="E65" s="115"/>
      <c r="F65" s="115"/>
      <c r="G65" s="115"/>
      <c r="H65" s="115"/>
      <c r="I65" s="115"/>
    </row>
  </sheetData>
  <mergeCells count="2">
    <mergeCell ref="A1:L1"/>
    <mergeCell ref="A2:L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1.99"/>
    <col collapsed="false" customWidth="true" hidden="false" outlineLevel="0" max="3" min="3" style="0" width="12.14"/>
    <col collapsed="false" customWidth="true" hidden="false" outlineLevel="0" max="4" min="4" style="0" width="4.85"/>
    <col collapsed="false" customWidth="true" hidden="false" outlineLevel="0" max="6" min="6" style="0" width="1.85"/>
    <col collapsed="false" customWidth="true" hidden="false" outlineLevel="0" max="8" min="8" style="0" width="2.28"/>
    <col collapsed="false" customWidth="true" hidden="false" outlineLevel="0" max="9" min="9" style="0" width="9.56"/>
    <col collapsed="false" customWidth="true" hidden="false" outlineLevel="0" max="10" min="10" style="0" width="2.13"/>
    <col collapsed="false" customWidth="true" hidden="false" outlineLevel="0" max="12" min="12" style="0" width="1.56"/>
    <col collapsed="false" customWidth="true" hidden="false" outlineLevel="0" max="14" min="14" style="0" width="1.85"/>
    <col collapsed="false" customWidth="true" hidden="false" outlineLevel="0" max="16" min="16" style="0" width="1.85"/>
    <col collapsed="false" customWidth="true" hidden="false" outlineLevel="0" max="18" min="18" style="0" width="1.41"/>
    <col collapsed="false" customWidth="true" hidden="false" outlineLevel="0" max="20" min="20" style="0" width="1.99"/>
    <col collapsed="false" customWidth="true" hidden="false" outlineLevel="0" max="22" min="22" style="0" width="0.99"/>
    <col collapsed="false" customWidth="true" hidden="false" outlineLevel="0" max="24" min="24" style="0" width="1.7"/>
    <col collapsed="false" customWidth="true" hidden="false" outlineLevel="0" max="26" min="26" style="0" width="1.7"/>
    <col collapsed="false" customWidth="true" hidden="false" outlineLevel="0" max="28" min="28" style="0" width="1.56"/>
    <col collapsed="false" customWidth="true" hidden="false" outlineLevel="0" max="30" min="30" style="0" width="0.7"/>
    <col collapsed="false" customWidth="true" hidden="false" outlineLevel="0" max="31" min="31" style="0" width="12.56"/>
    <col collapsed="false" customWidth="true" hidden="false" outlineLevel="0" max="32" min="32" style="0" width="1.99"/>
  </cols>
  <sheetData>
    <row r="4" customFormat="false" ht="45.75" hidden="false" customHeight="true" outlineLevel="0" collapsed="false">
      <c r="A4" s="57" t="n">
        <f aca="false">+Summary!W3</f>
        <v>36714</v>
      </c>
      <c r="B4" s="58"/>
      <c r="C4" s="59"/>
      <c r="D4" s="59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60"/>
      <c r="AB4" s="61"/>
      <c r="AC4" s="61"/>
      <c r="AD4" s="21"/>
      <c r="AE4" s="61"/>
      <c r="AF4" s="60"/>
    </row>
    <row r="5" customFormat="false" ht="12.75" hidden="true" customHeight="true" outlineLevel="0" collapsed="false">
      <c r="A5" s="62" t="s">
        <v>31</v>
      </c>
      <c r="B5" s="63"/>
      <c r="C5" s="59" t="s">
        <v>32</v>
      </c>
      <c r="D5" s="59" t="s">
        <v>33</v>
      </c>
      <c r="E5" s="64" t="n">
        <v>3</v>
      </c>
      <c r="F5" s="63"/>
      <c r="G5" s="64" t="n">
        <v>4</v>
      </c>
      <c r="H5" s="63"/>
      <c r="I5" s="64" t="n">
        <v>5</v>
      </c>
      <c r="J5" s="63"/>
      <c r="K5" s="64" t="n">
        <v>6</v>
      </c>
      <c r="L5" s="63"/>
      <c r="M5" s="64" t="n">
        <v>7</v>
      </c>
      <c r="N5" s="63"/>
      <c r="O5" s="64" t="n">
        <v>8</v>
      </c>
      <c r="P5" s="63"/>
      <c r="Q5" s="64" t="n">
        <v>9</v>
      </c>
      <c r="R5" s="63"/>
      <c r="S5" s="64" t="n">
        <v>10</v>
      </c>
      <c r="T5" s="63"/>
      <c r="U5" s="64" t="n">
        <v>11</v>
      </c>
      <c r="V5" s="63"/>
      <c r="W5" s="64" t="n">
        <v>12</v>
      </c>
      <c r="X5" s="63"/>
      <c r="Y5" s="64" t="n">
        <v>13</v>
      </c>
      <c r="Z5" s="63"/>
      <c r="AA5" s="63" t="n">
        <v>14</v>
      </c>
      <c r="AB5" s="65"/>
      <c r="AC5" s="61"/>
      <c r="AD5" s="21"/>
      <c r="AE5" s="61"/>
      <c r="AF5" s="65"/>
    </row>
    <row r="6" customFormat="false" ht="13.5" hidden="false" customHeight="true" outlineLevel="0" collapsed="false">
      <c r="A6" s="66" t="s">
        <v>34</v>
      </c>
      <c r="B6" s="67"/>
      <c r="C6" s="68"/>
      <c r="D6" s="68"/>
      <c r="E6" s="69" t="n">
        <v>36739</v>
      </c>
      <c r="F6" s="70"/>
      <c r="G6" s="69" t="n">
        <v>36770</v>
      </c>
      <c r="H6" s="70"/>
      <c r="I6" s="69" t="n">
        <v>36800</v>
      </c>
      <c r="J6" s="70"/>
      <c r="K6" s="69" t="n">
        <v>38384</v>
      </c>
      <c r="L6" s="70"/>
      <c r="M6" s="69" t="n">
        <v>38749</v>
      </c>
      <c r="N6" s="70"/>
      <c r="O6" s="69" t="n">
        <v>40575</v>
      </c>
      <c r="P6" s="67"/>
      <c r="Q6" s="69" t="n">
        <v>40575</v>
      </c>
      <c r="R6" s="67"/>
      <c r="S6" s="69" t="n">
        <v>42401</v>
      </c>
      <c r="T6" s="67"/>
      <c r="U6" s="69" t="n">
        <v>42401</v>
      </c>
      <c r="V6" s="58"/>
      <c r="W6" s="70" t="n">
        <v>42401</v>
      </c>
      <c r="X6" s="67"/>
      <c r="Y6" s="69"/>
      <c r="Z6" s="58"/>
      <c r="AA6" s="70"/>
      <c r="AB6" s="71"/>
      <c r="AC6" s="72" t="s">
        <v>35</v>
      </c>
      <c r="AD6" s="21"/>
      <c r="AE6" s="73" t="s">
        <v>36</v>
      </c>
      <c r="AF6" s="58"/>
      <c r="AG6" s="74"/>
    </row>
    <row r="7" customFormat="false" ht="12.75" hidden="false" customHeight="true" outlineLevel="0" collapsed="false">
      <c r="A7" s="75" t="s">
        <v>37</v>
      </c>
      <c r="B7" s="67"/>
      <c r="C7" s="68"/>
      <c r="D7" s="68"/>
      <c r="E7" s="69" t="n">
        <v>36739</v>
      </c>
      <c r="F7" s="70"/>
      <c r="G7" s="69" t="n">
        <v>36770</v>
      </c>
      <c r="H7" s="70"/>
      <c r="I7" s="69" t="n">
        <v>36800</v>
      </c>
      <c r="J7" s="70"/>
      <c r="K7" s="69" t="n">
        <v>38718</v>
      </c>
      <c r="L7" s="70"/>
      <c r="M7" s="69" t="n">
        <v>40544</v>
      </c>
      <c r="N7" s="70"/>
      <c r="O7" s="69" t="n">
        <v>42370</v>
      </c>
      <c r="P7" s="67"/>
      <c r="Q7" s="69" t="n">
        <v>42370</v>
      </c>
      <c r="R7" s="67"/>
      <c r="S7" s="69" t="n">
        <v>45200</v>
      </c>
      <c r="T7" s="67"/>
      <c r="U7" s="69" t="n">
        <v>45200</v>
      </c>
      <c r="V7" s="58"/>
      <c r="W7" s="70" t="n">
        <v>45200</v>
      </c>
      <c r="X7" s="67"/>
      <c r="Y7" s="69"/>
      <c r="Z7" s="58"/>
      <c r="AA7" s="70"/>
      <c r="AB7" s="71"/>
      <c r="AC7" s="76" t="n">
        <f aca="false">+A4</f>
        <v>36714</v>
      </c>
      <c r="AD7" s="21"/>
      <c r="AE7" s="77" t="n">
        <f aca="false">+AC7-1</f>
        <v>36713</v>
      </c>
      <c r="AF7" s="58"/>
      <c r="AG7" s="74" t="s">
        <v>23</v>
      </c>
    </row>
    <row r="8" customFormat="false" ht="12.75" hidden="false" customHeight="false" outlineLevel="0" collapsed="false">
      <c r="A8" s="75"/>
      <c r="B8" s="67"/>
      <c r="C8" s="68"/>
      <c r="D8" s="68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0"/>
      <c r="AB8" s="61"/>
      <c r="AC8" s="61"/>
      <c r="AD8" s="21"/>
      <c r="AE8" s="61"/>
      <c r="AF8" s="60"/>
    </row>
    <row r="9" customFormat="false" ht="12.75" hidden="false" customHeight="false" outlineLevel="0" collapsed="false">
      <c r="A9" s="78"/>
      <c r="B9" s="58"/>
      <c r="C9" s="79"/>
      <c r="D9" s="79"/>
      <c r="E9" s="80"/>
      <c r="F9" s="58"/>
      <c r="G9" s="80"/>
      <c r="H9" s="58"/>
      <c r="I9" s="80"/>
      <c r="J9" s="58"/>
      <c r="K9" s="80"/>
      <c r="L9" s="58"/>
      <c r="M9" s="80"/>
      <c r="N9" s="58"/>
      <c r="O9" s="80"/>
      <c r="P9" s="58"/>
      <c r="Q9" s="80"/>
      <c r="R9" s="58"/>
      <c r="S9" s="80"/>
      <c r="T9" s="58"/>
      <c r="U9" s="80"/>
      <c r="V9" s="80"/>
      <c r="W9" s="80"/>
      <c r="X9" s="80"/>
      <c r="Y9" s="80"/>
      <c r="Z9" s="80"/>
      <c r="AA9" s="81"/>
      <c r="AB9" s="82"/>
      <c r="AC9" s="83"/>
      <c r="AD9" s="84"/>
      <c r="AE9" s="83"/>
      <c r="AF9" s="60"/>
      <c r="AG9" s="81"/>
    </row>
    <row r="10" customFormat="false" ht="12.75" hidden="false" customHeight="true" outlineLevel="0" collapsed="false">
      <c r="A10" s="85" t="s">
        <v>38</v>
      </c>
      <c r="B10" s="58"/>
      <c r="C10" s="86"/>
      <c r="D10" s="86"/>
      <c r="E10" s="80"/>
      <c r="F10" s="58"/>
      <c r="G10" s="80"/>
      <c r="H10" s="58"/>
      <c r="I10" s="80"/>
      <c r="J10" s="58"/>
      <c r="K10" s="80"/>
      <c r="L10" s="58"/>
      <c r="M10" s="80"/>
      <c r="N10" s="58"/>
      <c r="O10" s="80"/>
      <c r="P10" s="58"/>
      <c r="Q10" s="80"/>
      <c r="R10" s="58"/>
      <c r="S10" s="80"/>
      <c r="T10" s="58"/>
      <c r="U10" s="80"/>
      <c r="V10" s="80"/>
      <c r="W10" s="80"/>
      <c r="X10" s="80"/>
      <c r="Y10" s="80"/>
      <c r="Z10" s="80"/>
      <c r="AA10" s="81"/>
      <c r="AB10" s="82"/>
      <c r="AC10" s="83"/>
      <c r="AD10" s="84"/>
      <c r="AE10" s="83"/>
      <c r="AF10" s="60"/>
      <c r="AG10" s="82"/>
      <c r="AH10" s="87"/>
    </row>
    <row r="11" customFormat="false" ht="1.5" hidden="false" customHeight="true" outlineLevel="0" collapsed="false">
      <c r="A11" s="85"/>
      <c r="B11" s="58"/>
      <c r="C11" s="86"/>
      <c r="D11" s="86"/>
      <c r="E11" s="80"/>
      <c r="F11" s="58"/>
      <c r="G11" s="80"/>
      <c r="H11" s="58"/>
      <c r="I11" s="80"/>
      <c r="J11" s="58"/>
      <c r="K11" s="80"/>
      <c r="L11" s="58"/>
      <c r="M11" s="80"/>
      <c r="N11" s="58"/>
      <c r="O11" s="80"/>
      <c r="P11" s="58"/>
      <c r="Q11" s="80"/>
      <c r="R11" s="58"/>
      <c r="S11" s="80"/>
      <c r="T11" s="58"/>
      <c r="U11" s="80"/>
      <c r="V11" s="80"/>
      <c r="W11" s="80"/>
      <c r="X11" s="80"/>
      <c r="Y11" s="80"/>
      <c r="Z11" s="80"/>
      <c r="AA11" s="81"/>
      <c r="AB11" s="82"/>
      <c r="AC11" s="83"/>
      <c r="AD11" s="84"/>
      <c r="AE11" s="83"/>
      <c r="AF11" s="60"/>
      <c r="AG11" s="82"/>
      <c r="AH11" s="87"/>
    </row>
    <row r="12" customFormat="false" ht="12.75" hidden="false" customHeight="true" outlineLevel="0" collapsed="false">
      <c r="A12" s="88" t="s">
        <v>39</v>
      </c>
      <c r="B12" s="71"/>
      <c r="C12" s="79" t="s">
        <v>40</v>
      </c>
      <c r="D12" s="79" t="s">
        <v>41</v>
      </c>
      <c r="E12" s="89" t="n">
        <f aca="false">+IMPositions!B50</f>
        <v>-472.648062583765</v>
      </c>
      <c r="F12" s="71"/>
      <c r="G12" s="89" t="n">
        <f aca="false">+IMPositions!C50</f>
        <v>205.946706347624</v>
      </c>
      <c r="H12" s="71"/>
      <c r="I12" s="89" t="n">
        <f aca="false">+IMPositions!D50</f>
        <v>0</v>
      </c>
      <c r="J12" s="71"/>
      <c r="K12" s="89" t="n">
        <f aca="false">+IMPositions!E50</f>
        <v>0</v>
      </c>
      <c r="L12" s="71"/>
      <c r="M12" s="89" t="n">
        <f aca="false">+IMPositions!F50</f>
        <v>0</v>
      </c>
      <c r="N12" s="71"/>
      <c r="O12" s="89" t="n">
        <v>0</v>
      </c>
      <c r="P12" s="71"/>
      <c r="Q12" s="89" t="n">
        <v>0</v>
      </c>
      <c r="R12" s="71"/>
      <c r="S12" s="89" t="n">
        <v>0</v>
      </c>
      <c r="T12" s="71"/>
      <c r="U12" s="89" t="n">
        <v>0</v>
      </c>
      <c r="V12" s="90"/>
      <c r="W12" s="89" t="n">
        <v>0</v>
      </c>
      <c r="X12" s="90"/>
      <c r="Y12" s="89" t="n">
        <v>0</v>
      </c>
      <c r="Z12" s="90"/>
      <c r="AA12" s="91" t="n">
        <v>0</v>
      </c>
      <c r="AB12" s="92"/>
      <c r="AC12" s="93" t="n">
        <f aca="false">SUM(E12:AA12)</f>
        <v>-266.701356236141</v>
      </c>
      <c r="AD12" s="90"/>
      <c r="AE12" s="93" t="n">
        <f aca="false">+IMPositions!H50</f>
        <v>-320.373739518301</v>
      </c>
      <c r="AF12" s="60"/>
      <c r="AG12" s="92" t="n">
        <f aca="false">+AC12-AE12</f>
        <v>53.6723832821602</v>
      </c>
    </row>
    <row r="13" customFormat="false" ht="12.75" hidden="false" customHeight="true" outlineLevel="0" collapsed="false">
      <c r="A13" s="88" t="s">
        <v>42</v>
      </c>
      <c r="B13" s="71"/>
      <c r="C13" s="79" t="s">
        <v>40</v>
      </c>
      <c r="D13" s="79" t="s">
        <v>43</v>
      </c>
      <c r="E13" s="89" t="n">
        <f aca="false">+IMPositions!B51</f>
        <v>107.1</v>
      </c>
      <c r="F13" s="71"/>
      <c r="G13" s="89" t="n">
        <f aca="false">+IMPositions!C51</f>
        <v>0</v>
      </c>
      <c r="H13" s="71"/>
      <c r="I13" s="89" t="n">
        <f aca="false">+IMPositions!D51</f>
        <v>0</v>
      </c>
      <c r="J13" s="71"/>
      <c r="K13" s="89" t="n">
        <f aca="false">+IMPositions!E51</f>
        <v>0</v>
      </c>
      <c r="L13" s="71"/>
      <c r="M13" s="89" t="n">
        <f aca="false">+IMPositions!F51</f>
        <v>0</v>
      </c>
      <c r="N13" s="71"/>
      <c r="O13" s="89" t="n">
        <v>0</v>
      </c>
      <c r="P13" s="71"/>
      <c r="Q13" s="89" t="n">
        <v>0</v>
      </c>
      <c r="R13" s="71"/>
      <c r="S13" s="89" t="n">
        <v>0</v>
      </c>
      <c r="T13" s="71"/>
      <c r="U13" s="89" t="n">
        <v>0</v>
      </c>
      <c r="V13" s="90"/>
      <c r="W13" s="89" t="n">
        <v>0</v>
      </c>
      <c r="X13" s="90"/>
      <c r="Y13" s="89" t="n">
        <v>0</v>
      </c>
      <c r="Z13" s="90"/>
      <c r="AA13" s="91" t="n">
        <v>0</v>
      </c>
      <c r="AB13" s="92"/>
      <c r="AC13" s="93" t="n">
        <f aca="false">SUM(E13:AA13)</f>
        <v>107.1</v>
      </c>
      <c r="AD13" s="90"/>
      <c r="AE13" s="93" t="n">
        <f aca="false">+IMPositions!H51</f>
        <v>30.94947</v>
      </c>
      <c r="AF13" s="60"/>
      <c r="AG13" s="92" t="n">
        <f aca="false">+AC13-AE13</f>
        <v>76.15053</v>
      </c>
    </row>
    <row r="14" customFormat="false" ht="12.75" hidden="false" customHeight="true" outlineLevel="0" collapsed="false">
      <c r="A14" s="88" t="s">
        <v>44</v>
      </c>
      <c r="B14" s="71"/>
      <c r="C14" s="79" t="s">
        <v>40</v>
      </c>
      <c r="D14" s="79" t="s">
        <v>45</v>
      </c>
      <c r="E14" s="89" t="n">
        <f aca="false">+IMPositions!B52</f>
        <v>0</v>
      </c>
      <c r="F14" s="71"/>
      <c r="G14" s="89" t="n">
        <f aca="false">+IMPositions!C52</f>
        <v>0</v>
      </c>
      <c r="H14" s="71"/>
      <c r="I14" s="89" t="n">
        <f aca="false">+IMPositions!D52</f>
        <v>0</v>
      </c>
      <c r="J14" s="71"/>
      <c r="K14" s="89" t="n">
        <f aca="false">+IMPositions!E52</f>
        <v>0</v>
      </c>
      <c r="L14" s="71"/>
      <c r="M14" s="89" t="n">
        <f aca="false">+IMPositions!F52</f>
        <v>0</v>
      </c>
      <c r="N14" s="71"/>
      <c r="O14" s="89" t="n">
        <v>0</v>
      </c>
      <c r="P14" s="71"/>
      <c r="Q14" s="89" t="n">
        <v>0</v>
      </c>
      <c r="R14" s="71"/>
      <c r="S14" s="89" t="n">
        <v>0</v>
      </c>
      <c r="T14" s="71"/>
      <c r="U14" s="89" t="n">
        <v>0</v>
      </c>
      <c r="V14" s="90"/>
      <c r="W14" s="89" t="n">
        <v>0</v>
      </c>
      <c r="X14" s="90"/>
      <c r="Y14" s="89" t="n">
        <v>0</v>
      </c>
      <c r="Z14" s="90"/>
      <c r="AA14" s="91" t="n">
        <v>0</v>
      </c>
      <c r="AB14" s="92"/>
      <c r="AC14" s="93" t="n">
        <f aca="false">SUM(E14:AA14)</f>
        <v>0</v>
      </c>
      <c r="AD14" s="90"/>
      <c r="AE14" s="93" t="n">
        <f aca="false">+IMPositions!H52</f>
        <v>0</v>
      </c>
      <c r="AF14" s="60"/>
      <c r="AG14" s="92" t="n">
        <f aca="false">+AC14-AE14</f>
        <v>0</v>
      </c>
    </row>
    <row r="15" customFormat="false" ht="12.75" hidden="false" customHeight="true" outlineLevel="0" collapsed="false">
      <c r="A15" s="88" t="s">
        <v>46</v>
      </c>
      <c r="B15" s="71"/>
      <c r="C15" s="79" t="s">
        <v>40</v>
      </c>
      <c r="D15" s="79" t="s">
        <v>45</v>
      </c>
      <c r="E15" s="89" t="n">
        <f aca="false">+IMPositions!B53</f>
        <v>0</v>
      </c>
      <c r="F15" s="71"/>
      <c r="G15" s="89" t="n">
        <f aca="false">+IMPositions!C53</f>
        <v>0</v>
      </c>
      <c r="H15" s="71"/>
      <c r="I15" s="89" t="n">
        <f aca="false">+IMPositions!D53</f>
        <v>0</v>
      </c>
      <c r="J15" s="71"/>
      <c r="K15" s="89" t="n">
        <f aca="false">+IMPositions!E53</f>
        <v>0</v>
      </c>
      <c r="L15" s="71"/>
      <c r="M15" s="89" t="n">
        <f aca="false">+IMPositions!F53</f>
        <v>0</v>
      </c>
      <c r="N15" s="71"/>
      <c r="O15" s="89" t="n">
        <v>0</v>
      </c>
      <c r="P15" s="71"/>
      <c r="Q15" s="89" t="n">
        <v>0</v>
      </c>
      <c r="R15" s="71"/>
      <c r="S15" s="89" t="n">
        <v>0</v>
      </c>
      <c r="T15" s="71"/>
      <c r="U15" s="89" t="n">
        <v>0</v>
      </c>
      <c r="V15" s="90"/>
      <c r="W15" s="89" t="n">
        <v>0</v>
      </c>
      <c r="X15" s="90"/>
      <c r="Y15" s="89" t="n">
        <v>0</v>
      </c>
      <c r="Z15" s="90"/>
      <c r="AA15" s="91" t="n">
        <v>0</v>
      </c>
      <c r="AB15" s="92"/>
      <c r="AC15" s="93" t="n">
        <f aca="false">SUM(E15:AA15)</f>
        <v>0</v>
      </c>
      <c r="AD15" s="90"/>
      <c r="AE15" s="93" t="n">
        <f aca="false">+IMPositions!H53</f>
        <v>0</v>
      </c>
      <c r="AF15" s="60"/>
      <c r="AG15" s="92" t="n">
        <f aca="false">+AC15-AE15</f>
        <v>0</v>
      </c>
    </row>
    <row r="16" customFormat="false" ht="12.75" hidden="false" customHeight="true" outlineLevel="0" collapsed="false">
      <c r="A16" s="88" t="s">
        <v>47</v>
      </c>
      <c r="B16" s="71"/>
      <c r="C16" s="79" t="s">
        <v>40</v>
      </c>
      <c r="D16" s="79" t="s">
        <v>48</v>
      </c>
      <c r="E16" s="89" t="n">
        <f aca="false">+IMPositions!B54</f>
        <v>0</v>
      </c>
      <c r="F16" s="71"/>
      <c r="G16" s="89" t="n">
        <f aca="false">+IMPositions!C54</f>
        <v>73.74</v>
      </c>
      <c r="H16" s="71"/>
      <c r="I16" s="89" t="n">
        <f aca="false">+IMPositions!D54</f>
        <v>12.432799742086</v>
      </c>
      <c r="J16" s="71"/>
      <c r="K16" s="89" t="n">
        <f aca="false">+IMPositions!E54</f>
        <v>47.2678339204354</v>
      </c>
      <c r="L16" s="71"/>
      <c r="M16" s="89" t="n">
        <f aca="false">+IMPositions!F54</f>
        <v>0</v>
      </c>
      <c r="N16" s="71"/>
      <c r="O16" s="89" t="n">
        <v>0</v>
      </c>
      <c r="P16" s="71"/>
      <c r="Q16" s="89" t="n">
        <v>0</v>
      </c>
      <c r="R16" s="71"/>
      <c r="S16" s="89" t="n">
        <v>0</v>
      </c>
      <c r="T16" s="71"/>
      <c r="U16" s="89" t="n">
        <v>0</v>
      </c>
      <c r="V16" s="90"/>
      <c r="W16" s="89" t="n">
        <v>0</v>
      </c>
      <c r="X16" s="90"/>
      <c r="Y16" s="89" t="n">
        <v>0</v>
      </c>
      <c r="Z16" s="90"/>
      <c r="AA16" s="91" t="n">
        <v>0</v>
      </c>
      <c r="AB16" s="92"/>
      <c r="AC16" s="93" t="n">
        <f aca="false">SUM(E16:AA16)</f>
        <v>133.440633662521</v>
      </c>
      <c r="AD16" s="90"/>
      <c r="AE16" s="93" t="n">
        <f aca="false">+IMPositions!H54</f>
        <v>265.148388217501</v>
      </c>
      <c r="AF16" s="60"/>
      <c r="AG16" s="92" t="n">
        <f aca="false">+AC16-AE16</f>
        <v>-131.70775455498</v>
      </c>
    </row>
    <row r="17" customFormat="false" ht="12.75" hidden="false" customHeight="true" outlineLevel="0" collapsed="false">
      <c r="A17" s="94" t="s">
        <v>49</v>
      </c>
      <c r="B17" s="71"/>
      <c r="C17" s="79"/>
      <c r="D17" s="79"/>
      <c r="E17" s="95" t="n">
        <f aca="false">+E12+E13+E15+E16</f>
        <v>-365.548062583766</v>
      </c>
      <c r="F17" s="71"/>
      <c r="G17" s="95" t="n">
        <f aca="false">+G12+G13+G15+G16</f>
        <v>279.686706347624</v>
      </c>
      <c r="H17" s="71"/>
      <c r="I17" s="95" t="n">
        <f aca="false">+I12+I13+I15+I16</f>
        <v>12.432799742086</v>
      </c>
      <c r="J17" s="71"/>
      <c r="K17" s="95" t="n">
        <f aca="false">+K12+K13+K15+K16</f>
        <v>47.2678339204354</v>
      </c>
      <c r="L17" s="71"/>
      <c r="M17" s="95" t="n">
        <f aca="false">+M12+M13+M15+M16</f>
        <v>0</v>
      </c>
      <c r="N17" s="71"/>
      <c r="O17" s="95" t="n">
        <v>0</v>
      </c>
      <c r="P17" s="71"/>
      <c r="Q17" s="95" t="n">
        <v>0</v>
      </c>
      <c r="R17" s="71"/>
      <c r="S17" s="95" t="n">
        <v>0</v>
      </c>
      <c r="T17" s="71"/>
      <c r="U17" s="95" t="n">
        <v>0</v>
      </c>
      <c r="V17" s="71"/>
      <c r="W17" s="95" t="n">
        <v>0</v>
      </c>
      <c r="X17" s="71"/>
      <c r="Y17" s="95" t="n">
        <v>0</v>
      </c>
      <c r="Z17" s="71"/>
      <c r="AA17" s="95" t="n">
        <v>0</v>
      </c>
      <c r="AB17" s="92"/>
      <c r="AC17" s="95" t="n">
        <f aca="false">+AC12+AC13+AC15+AC16</f>
        <v>-26.1607225736197</v>
      </c>
      <c r="AD17" s="71"/>
      <c r="AE17" s="95" t="n">
        <f aca="false">+AE12+AE13+AE15+AE16</f>
        <v>-24.2758813008001</v>
      </c>
      <c r="AF17" s="60"/>
      <c r="AG17" s="92" t="n">
        <f aca="false">+AC17-AE17</f>
        <v>-1.88484127281956</v>
      </c>
      <c r="AH17" s="96"/>
      <c r="AI17" s="97"/>
      <c r="AJ17" s="98"/>
      <c r="AK17" s="97"/>
    </row>
    <row r="19" customFormat="false" ht="12.75" hidden="false" customHeight="false" outlineLevel="0" collapsed="false">
      <c r="AA19" s="99" t="s">
        <v>50</v>
      </c>
      <c r="AB19" s="99"/>
      <c r="AC19" s="100" t="n">
        <f aca="false">+AC17-IMPositions!G56</f>
        <v>0</v>
      </c>
    </row>
    <row r="20" customFormat="false" ht="12.75" hidden="false" customHeight="false" outlineLevel="0" collapsed="false">
      <c r="AA20" s="99" t="s">
        <v>50</v>
      </c>
      <c r="AB20" s="99"/>
      <c r="AC20" s="100" t="n">
        <f aca="false">+AC14-IMPositions!G52</f>
        <v>0</v>
      </c>
    </row>
    <row r="21" customFormat="false" ht="12.75" hidden="false" customHeight="false" outlineLevel="0" collapsed="false">
      <c r="AA21" s="99" t="s">
        <v>50</v>
      </c>
      <c r="AB21" s="99"/>
      <c r="AC21" s="100" t="n">
        <f aca="false">+(AC14*-0.2)-AC15</f>
        <v>-0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46"/>
  <sheetViews>
    <sheetView showFormulas="false" showGridLines="true" showRowColHeaders="true" showZeros="true" rightToLeft="false" tabSelected="false" showOutlineSymbols="true" defaultGridColor="true" view="normal" topLeftCell="Z1" colorId="64" zoomScale="100" zoomScaleNormal="100" zoomScalePageLayoutView="100" workbookViewId="0">
      <selection pane="topLeft" activeCell="AF7" activeCellId="0" sqref="A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11" min="11" style="0" width="10.71"/>
    <col collapsed="false" customWidth="true" hidden="false" outlineLevel="0" max="21" min="21" style="0" width="17.85"/>
    <col collapsed="false" customWidth="true" hidden="false" outlineLevel="0" max="29" min="29" style="0" width="11.7"/>
    <col collapsed="false" customWidth="true" hidden="false" outlineLevel="0" max="30" min="30" style="0" width="11.28"/>
  </cols>
  <sheetData>
    <row r="1" customFormat="false" ht="12.75" hidden="false" customHeight="false" outlineLevel="0" collapsed="false">
      <c r="A1" s="0" t="s">
        <v>51</v>
      </c>
      <c r="B1" s="0" t="s">
        <v>52</v>
      </c>
      <c r="C1" s="0" t="s">
        <v>53</v>
      </c>
      <c r="D1" s="0" t="s">
        <v>54</v>
      </c>
      <c r="E1" s="0" t="s">
        <v>55</v>
      </c>
      <c r="F1" s="0" t="s">
        <v>56</v>
      </c>
      <c r="G1" s="0" t="s">
        <v>57</v>
      </c>
      <c r="H1" s="0" t="s">
        <v>58</v>
      </c>
      <c r="I1" s="0" t="s">
        <v>59</v>
      </c>
      <c r="J1" s="0" t="s">
        <v>60</v>
      </c>
      <c r="K1" s="0" t="s">
        <v>61</v>
      </c>
      <c r="L1" s="0" t="s">
        <v>62</v>
      </c>
      <c r="M1" s="0" t="s">
        <v>63</v>
      </c>
      <c r="N1" s="0" t="s">
        <v>64</v>
      </c>
      <c r="O1" s="0" t="s">
        <v>65</v>
      </c>
      <c r="P1" s="0" t="s">
        <v>66</v>
      </c>
      <c r="Q1" s="0" t="s">
        <v>67</v>
      </c>
      <c r="R1" s="0" t="s">
        <v>68</v>
      </c>
      <c r="S1" s="0" t="s">
        <v>69</v>
      </c>
      <c r="T1" s="0" t="s">
        <v>70</v>
      </c>
      <c r="U1" s="0" t="s">
        <v>71</v>
      </c>
      <c r="V1" s="0" t="s">
        <v>72</v>
      </c>
      <c r="W1" s="0" t="s">
        <v>73</v>
      </c>
      <c r="X1" s="0" t="s">
        <v>74</v>
      </c>
      <c r="Y1" s="0" t="s">
        <v>75</v>
      </c>
      <c r="Z1" s="0" t="s">
        <v>76</v>
      </c>
      <c r="AA1" s="0" t="s">
        <v>77</v>
      </c>
      <c r="AB1" s="0" t="s">
        <v>78</v>
      </c>
      <c r="AC1" s="0" t="s">
        <v>79</v>
      </c>
      <c r="AD1" s="0" t="s">
        <v>80</v>
      </c>
      <c r="AE1" s="0" t="s">
        <v>81</v>
      </c>
      <c r="AF1" s="0" t="s">
        <v>82</v>
      </c>
      <c r="AG1" s="0" t="s">
        <v>83</v>
      </c>
      <c r="AH1" s="0" t="s">
        <v>84</v>
      </c>
      <c r="AI1" s="0" t="s">
        <v>85</v>
      </c>
      <c r="AJ1" s="0" t="s">
        <v>86</v>
      </c>
      <c r="AK1" s="0" t="s">
        <v>87</v>
      </c>
      <c r="AL1" s="0" t="s">
        <v>88</v>
      </c>
      <c r="AM1" s="0" t="s">
        <v>89</v>
      </c>
    </row>
    <row r="2" customFormat="false" ht="12.75" hidden="false" customHeight="false" outlineLevel="0" collapsed="false">
      <c r="A2" s="21" t="str">
        <f aca="false">+Template!B2</f>
        <v>IMCAN-ERMS-XL-PHY</v>
      </c>
      <c r="B2" s="0" t="s">
        <v>90</v>
      </c>
      <c r="C2" s="0" t="s">
        <v>91</v>
      </c>
      <c r="D2" s="0" t="s">
        <v>92</v>
      </c>
      <c r="E2" s="29" t="str">
        <f aca="false">+Template!C2</f>
        <v>M</v>
      </c>
      <c r="F2" s="21" t="s">
        <v>93</v>
      </c>
      <c r="G2" s="0" t="s">
        <v>94</v>
      </c>
      <c r="H2" s="0" t="s">
        <v>95</v>
      </c>
      <c r="I2" s="0" t="s">
        <v>90</v>
      </c>
      <c r="J2" s="0" t="s">
        <v>90</v>
      </c>
      <c r="K2" s="101" t="n">
        <f aca="false">+Template!A2</f>
        <v>36708</v>
      </c>
      <c r="L2" s="0" t="s">
        <v>90</v>
      </c>
      <c r="M2" s="0" t="s">
        <v>90</v>
      </c>
      <c r="N2" s="0" t="s">
        <v>90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0</v>
      </c>
      <c r="T2" s="0" t="s">
        <v>90</v>
      </c>
      <c r="U2" s="21" t="str">
        <f aca="false">+Template!H2</f>
        <v>NGMR-AECO/C</v>
      </c>
      <c r="V2" s="0" t="s">
        <v>90</v>
      </c>
      <c r="W2" s="0" t="s">
        <v>6</v>
      </c>
      <c r="X2" s="0" t="s">
        <v>90</v>
      </c>
      <c r="Y2" s="0" t="s">
        <v>96</v>
      </c>
      <c r="Z2" s="0" t="s">
        <v>97</v>
      </c>
      <c r="AA2" s="0" t="s">
        <v>90</v>
      </c>
      <c r="AB2" s="29" t="s">
        <v>98</v>
      </c>
      <c r="AC2" s="49" t="n">
        <f aca="false">+Template!K2</f>
        <v>-4995765.49482038</v>
      </c>
      <c r="AD2" s="13" t="n">
        <f aca="false">+AC2</f>
        <v>-4995765.49482038</v>
      </c>
      <c r="AE2" s="0" t="n">
        <v>0</v>
      </c>
      <c r="AF2" s="0" t="n">
        <v>0</v>
      </c>
      <c r="AG2" s="0" t="n">
        <v>0</v>
      </c>
      <c r="AH2" s="0" t="n">
        <v>0</v>
      </c>
      <c r="AI2" s="0" t="n">
        <v>0</v>
      </c>
      <c r="AJ2" s="0" t="s">
        <v>90</v>
      </c>
      <c r="AK2" s="0" t="n">
        <v>0</v>
      </c>
      <c r="AL2" s="0" t="n">
        <v>0</v>
      </c>
      <c r="AM2" s="0" t="n">
        <v>0</v>
      </c>
    </row>
    <row r="3" customFormat="false" ht="12.75" hidden="false" customHeight="false" outlineLevel="0" collapsed="false">
      <c r="A3" s="21" t="str">
        <f aca="false">+Template!B3</f>
        <v>IMCAN-ERMS-XL-PHY</v>
      </c>
      <c r="B3" s="0" t="s">
        <v>90</v>
      </c>
      <c r="C3" s="0" t="s">
        <v>91</v>
      </c>
      <c r="D3" s="0" t="s">
        <v>92</v>
      </c>
      <c r="E3" s="29" t="str">
        <f aca="false">+Template!C3</f>
        <v>M</v>
      </c>
      <c r="F3" s="21" t="s">
        <v>93</v>
      </c>
      <c r="G3" s="0" t="s">
        <v>94</v>
      </c>
      <c r="H3" s="0" t="s">
        <v>95</v>
      </c>
      <c r="I3" s="0" t="s">
        <v>90</v>
      </c>
      <c r="J3" s="0" t="s">
        <v>90</v>
      </c>
      <c r="K3" s="101" t="n">
        <f aca="false">+Template!A3</f>
        <v>36739</v>
      </c>
      <c r="L3" s="0" t="s">
        <v>90</v>
      </c>
      <c r="M3" s="0" t="s">
        <v>90</v>
      </c>
      <c r="N3" s="0" t="s">
        <v>90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s">
        <v>90</v>
      </c>
      <c r="U3" s="21" t="str">
        <f aca="false">+Template!H3</f>
        <v>NGMR-AECO/C</v>
      </c>
      <c r="V3" s="0" t="s">
        <v>90</v>
      </c>
      <c r="W3" s="0" t="s">
        <v>6</v>
      </c>
      <c r="X3" s="0" t="s">
        <v>90</v>
      </c>
      <c r="Y3" s="0" t="s">
        <v>96</v>
      </c>
      <c r="Z3" s="0" t="s">
        <v>97</v>
      </c>
      <c r="AA3" s="0" t="s">
        <v>90</v>
      </c>
      <c r="AB3" s="29" t="s">
        <v>98</v>
      </c>
      <c r="AC3" s="49" t="n">
        <f aca="false">+Template!K3</f>
        <v>2923083.82934531</v>
      </c>
      <c r="AD3" s="13" t="n">
        <f aca="false">+AC3</f>
        <v>2923083.82934531</v>
      </c>
      <c r="AE3" s="0" t="n">
        <v>0</v>
      </c>
      <c r="AF3" s="0" t="n">
        <v>0</v>
      </c>
      <c r="AG3" s="0" t="n">
        <v>0</v>
      </c>
      <c r="AH3" s="0" t="n">
        <v>0</v>
      </c>
      <c r="AI3" s="0" t="n">
        <v>0</v>
      </c>
      <c r="AJ3" s="0" t="s">
        <v>90</v>
      </c>
      <c r="AK3" s="0" t="n">
        <v>0</v>
      </c>
      <c r="AL3" s="0" t="n">
        <v>0</v>
      </c>
      <c r="AM3" s="0" t="n">
        <v>0</v>
      </c>
    </row>
    <row r="4" customFormat="false" ht="12.75" hidden="false" customHeight="false" outlineLevel="0" collapsed="false">
      <c r="A4" s="21" t="str">
        <f aca="false">+Template!B4</f>
        <v>IMCAN-ERMS-XL-PRC</v>
      </c>
      <c r="B4" s="0" t="s">
        <v>90</v>
      </c>
      <c r="C4" s="0" t="s">
        <v>91</v>
      </c>
      <c r="D4" s="0" t="s">
        <v>92</v>
      </c>
      <c r="E4" s="29" t="str">
        <f aca="false">+Template!C4</f>
        <v>P</v>
      </c>
      <c r="F4" s="21" t="s">
        <v>93</v>
      </c>
      <c r="G4" s="0" t="s">
        <v>94</v>
      </c>
      <c r="H4" s="0" t="s">
        <v>95</v>
      </c>
      <c r="I4" s="0" t="s">
        <v>90</v>
      </c>
      <c r="J4" s="0" t="s">
        <v>90</v>
      </c>
      <c r="K4" s="101" t="n">
        <f aca="false">+Template!A4</f>
        <v>36770</v>
      </c>
      <c r="L4" s="0" t="s">
        <v>90</v>
      </c>
      <c r="M4" s="0" t="s">
        <v>90</v>
      </c>
      <c r="N4" s="0" t="s">
        <v>90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s">
        <v>90</v>
      </c>
      <c r="U4" s="21" t="str">
        <f aca="false">+Template!H4</f>
        <v>NGMR-AECO/C</v>
      </c>
      <c r="V4" s="0" t="s">
        <v>90</v>
      </c>
      <c r="W4" s="0" t="s">
        <v>6</v>
      </c>
      <c r="X4" s="0" t="s">
        <v>90</v>
      </c>
      <c r="Y4" s="0" t="s">
        <v>96</v>
      </c>
      <c r="Z4" s="0" t="s">
        <v>97</v>
      </c>
      <c r="AA4" s="0" t="s">
        <v>90</v>
      </c>
      <c r="AB4" s="29" t="s">
        <v>98</v>
      </c>
      <c r="AC4" s="49" t="n">
        <f aca="false">+Template!K4</f>
        <v>1434159.99677607</v>
      </c>
      <c r="AD4" s="13" t="n">
        <f aca="false">+AC4</f>
        <v>1434159.99677607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0</v>
      </c>
      <c r="AJ4" s="0" t="s">
        <v>90</v>
      </c>
      <c r="AK4" s="0" t="n">
        <v>0</v>
      </c>
      <c r="AL4" s="0" t="n">
        <v>0</v>
      </c>
      <c r="AM4" s="0" t="n">
        <v>0</v>
      </c>
    </row>
    <row r="5" customFormat="false" ht="12.75" hidden="false" customHeight="false" outlineLevel="0" collapsed="false">
      <c r="A5" s="21" t="str">
        <f aca="false">+Template!B5</f>
        <v>IMCAN-ERMS-XL-PRC</v>
      </c>
      <c r="B5" s="0" t="s">
        <v>90</v>
      </c>
      <c r="C5" s="0" t="s">
        <v>91</v>
      </c>
      <c r="D5" s="0" t="s">
        <v>92</v>
      </c>
      <c r="E5" s="29" t="str">
        <f aca="false">+Template!C5</f>
        <v>P</v>
      </c>
      <c r="F5" s="21" t="s">
        <v>93</v>
      </c>
      <c r="G5" s="0" t="s">
        <v>94</v>
      </c>
      <c r="H5" s="0" t="s">
        <v>95</v>
      </c>
      <c r="I5" s="0" t="s">
        <v>90</v>
      </c>
      <c r="J5" s="0" t="s">
        <v>90</v>
      </c>
      <c r="K5" s="101" t="n">
        <f aca="false">+Template!A5</f>
        <v>36800</v>
      </c>
      <c r="L5" s="0" t="s">
        <v>90</v>
      </c>
      <c r="M5" s="0" t="s">
        <v>90</v>
      </c>
      <c r="N5" s="0" t="s">
        <v>90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0</v>
      </c>
      <c r="T5" s="0" t="s">
        <v>90</v>
      </c>
      <c r="U5" s="21" t="str">
        <f aca="false">+Template!H5</f>
        <v>NGMR-AECO/C</v>
      </c>
      <c r="V5" s="0" t="s">
        <v>90</v>
      </c>
      <c r="W5" s="0" t="s">
        <v>6</v>
      </c>
      <c r="X5" s="0" t="s">
        <v>90</v>
      </c>
      <c r="Y5" s="0" t="s">
        <v>96</v>
      </c>
      <c r="Z5" s="0" t="s">
        <v>97</v>
      </c>
      <c r="AA5" s="0" t="s">
        <v>90</v>
      </c>
      <c r="AB5" s="29" t="s">
        <v>98</v>
      </c>
      <c r="AC5" s="49" t="n">
        <f aca="false">+Template!K5</f>
        <v>2649722.92400544</v>
      </c>
      <c r="AD5" s="13" t="n">
        <f aca="false">+AC5</f>
        <v>2649722.92400544</v>
      </c>
      <c r="AE5" s="0" t="n">
        <v>0</v>
      </c>
      <c r="AF5" s="0" t="n">
        <v>0</v>
      </c>
      <c r="AG5" s="0" t="n">
        <v>0</v>
      </c>
      <c r="AH5" s="0" t="n">
        <v>0</v>
      </c>
      <c r="AI5" s="0" t="n">
        <v>0</v>
      </c>
      <c r="AJ5" s="0" t="s">
        <v>90</v>
      </c>
      <c r="AK5" s="0" t="n">
        <v>0</v>
      </c>
      <c r="AL5" s="0" t="n">
        <v>0</v>
      </c>
      <c r="AM5" s="0" t="n">
        <v>0</v>
      </c>
    </row>
    <row r="6" customFormat="false" ht="12.75" hidden="false" customHeight="false" outlineLevel="0" collapsed="false">
      <c r="A6" s="21" t="str">
        <f aca="false">+Template!B6</f>
        <v>IMCAN-ERMS-XL-PRC</v>
      </c>
      <c r="B6" s="0" t="s">
        <v>90</v>
      </c>
      <c r="C6" s="0" t="s">
        <v>91</v>
      </c>
      <c r="D6" s="0" t="s">
        <v>92</v>
      </c>
      <c r="E6" s="29" t="str">
        <f aca="false">+Template!C6</f>
        <v>P</v>
      </c>
      <c r="F6" s="21" t="s">
        <v>93</v>
      </c>
      <c r="G6" s="0" t="s">
        <v>94</v>
      </c>
      <c r="H6" s="0" t="s">
        <v>95</v>
      </c>
      <c r="I6" s="0" t="s">
        <v>90</v>
      </c>
      <c r="J6" s="0" t="s">
        <v>90</v>
      </c>
      <c r="K6" s="101" t="n">
        <f aca="false">+Template!A6</f>
        <v>36831</v>
      </c>
      <c r="L6" s="0" t="s">
        <v>90</v>
      </c>
      <c r="M6" s="0" t="s">
        <v>90</v>
      </c>
      <c r="N6" s="0" t="s">
        <v>90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s">
        <v>90</v>
      </c>
      <c r="U6" s="21" t="str">
        <f aca="false">+Template!H6</f>
        <v>NGMR-AECO/C</v>
      </c>
      <c r="V6" s="0" t="s">
        <v>90</v>
      </c>
      <c r="W6" s="0" t="s">
        <v>6</v>
      </c>
      <c r="X6" s="0" t="s">
        <v>90</v>
      </c>
      <c r="Y6" s="0" t="s">
        <v>96</v>
      </c>
      <c r="Z6" s="0" t="s">
        <v>97</v>
      </c>
      <c r="AA6" s="0" t="s">
        <v>90</v>
      </c>
      <c r="AB6" s="29" t="s">
        <v>98</v>
      </c>
      <c r="AC6" s="49" t="n">
        <f aca="false">+Template!K6</f>
        <v>0</v>
      </c>
      <c r="AD6" s="13" t="n">
        <f aca="false">+AC6</f>
        <v>0</v>
      </c>
      <c r="AE6" s="0" t="n">
        <v>0</v>
      </c>
      <c r="AF6" s="0" t="n">
        <v>0</v>
      </c>
      <c r="AG6" s="0" t="n">
        <v>0</v>
      </c>
      <c r="AH6" s="0" t="n">
        <v>0</v>
      </c>
      <c r="AI6" s="0" t="n">
        <v>0</v>
      </c>
      <c r="AJ6" s="0" t="s">
        <v>90</v>
      </c>
      <c r="AK6" s="0" t="n">
        <v>0</v>
      </c>
      <c r="AL6" s="0" t="n">
        <v>0</v>
      </c>
      <c r="AM6" s="0" t="n">
        <v>0</v>
      </c>
    </row>
    <row r="7" customFormat="false" ht="12.75" hidden="false" customHeight="false" outlineLevel="0" collapsed="false">
      <c r="A7" s="21" t="str">
        <f aca="false">+Template!B7</f>
        <v>IMCAN-ERMS-XL-GDL</v>
      </c>
      <c r="B7" s="0" t="s">
        <v>90</v>
      </c>
      <c r="C7" s="0" t="s">
        <v>91</v>
      </c>
      <c r="D7" s="0" t="s">
        <v>92</v>
      </c>
      <c r="E7" s="29" t="str">
        <f aca="false">+Template!C7</f>
        <v>G</v>
      </c>
      <c r="F7" s="21" t="s">
        <v>93</v>
      </c>
      <c r="G7" s="0" t="s">
        <v>94</v>
      </c>
      <c r="H7" s="0" t="s">
        <v>95</v>
      </c>
      <c r="I7" s="0" t="s">
        <v>90</v>
      </c>
      <c r="J7" s="0" t="s">
        <v>90</v>
      </c>
      <c r="K7" s="101" t="n">
        <f aca="false">+Template!A7</f>
        <v>36739</v>
      </c>
      <c r="L7" s="0" t="s">
        <v>90</v>
      </c>
      <c r="M7" s="0" t="s">
        <v>90</v>
      </c>
      <c r="N7" s="0" t="s">
        <v>90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s">
        <v>90</v>
      </c>
      <c r="U7" s="21" t="str">
        <f aca="false">+Template!H7</f>
        <v>GD-AECOUS-DAILY</v>
      </c>
      <c r="V7" s="0" t="s">
        <v>90</v>
      </c>
      <c r="W7" s="0" t="s">
        <v>6</v>
      </c>
      <c r="X7" s="0" t="s">
        <v>90</v>
      </c>
      <c r="Y7" s="0" t="s">
        <v>96</v>
      </c>
      <c r="Z7" s="0" t="s">
        <v>97</v>
      </c>
      <c r="AA7" s="0" t="s">
        <v>90</v>
      </c>
      <c r="AB7" s="29" t="s">
        <v>98</v>
      </c>
      <c r="AC7" s="49" t="n">
        <f aca="false">+Template!K7</f>
        <v>0</v>
      </c>
      <c r="AD7" s="13" t="n">
        <f aca="false">+AC7</f>
        <v>0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0</v>
      </c>
      <c r="AJ7" s="0" t="s">
        <v>90</v>
      </c>
      <c r="AK7" s="0" t="n">
        <v>0</v>
      </c>
      <c r="AL7" s="0" t="n">
        <v>0</v>
      </c>
      <c r="AM7" s="0" t="n">
        <v>0</v>
      </c>
    </row>
    <row r="8" customFormat="false" ht="12.75" hidden="false" customHeight="false" outlineLevel="0" collapsed="false">
      <c r="A8" s="21" t="str">
        <f aca="false">+Template!B8</f>
        <v>IMCAN-ERMS-XL-PRC</v>
      </c>
      <c r="B8" s="0" t="s">
        <v>90</v>
      </c>
      <c r="C8" s="0" t="s">
        <v>91</v>
      </c>
      <c r="D8" s="0" t="s">
        <v>92</v>
      </c>
      <c r="E8" s="29" t="str">
        <f aca="false">+Template!C8</f>
        <v>P</v>
      </c>
      <c r="F8" s="21" t="s">
        <v>93</v>
      </c>
      <c r="G8" s="0" t="s">
        <v>94</v>
      </c>
      <c r="H8" s="0" t="s">
        <v>95</v>
      </c>
      <c r="I8" s="0" t="s">
        <v>90</v>
      </c>
      <c r="J8" s="0" t="s">
        <v>90</v>
      </c>
      <c r="K8" s="101" t="n">
        <f aca="false">+Template!A8</f>
        <v>36739</v>
      </c>
      <c r="L8" s="0" t="s">
        <v>90</v>
      </c>
      <c r="M8" s="0" t="s">
        <v>90</v>
      </c>
      <c r="N8" s="0" t="s">
        <v>90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s">
        <v>90</v>
      </c>
      <c r="U8" s="21" t="str">
        <f aca="false">+Template!H8</f>
        <v>NG</v>
      </c>
      <c r="V8" s="0" t="s">
        <v>90</v>
      </c>
      <c r="W8" s="0" t="s">
        <v>6</v>
      </c>
      <c r="X8" s="0" t="s">
        <v>90</v>
      </c>
      <c r="Y8" s="0" t="s">
        <v>96</v>
      </c>
      <c r="Z8" s="0" t="s">
        <v>97</v>
      </c>
      <c r="AA8" s="0" t="s">
        <v>90</v>
      </c>
      <c r="AB8" s="29" t="s">
        <v>98</v>
      </c>
      <c r="AC8" s="49" t="n">
        <f aca="false">+Template!K8</f>
        <v>597900</v>
      </c>
      <c r="AD8" s="13" t="n">
        <f aca="false">+AC8</f>
        <v>597900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  <c r="AJ8" s="0" t="s">
        <v>90</v>
      </c>
      <c r="AK8" s="0" t="n">
        <v>0</v>
      </c>
      <c r="AL8" s="0" t="n">
        <v>0</v>
      </c>
      <c r="AM8" s="0" t="n">
        <v>0</v>
      </c>
    </row>
    <row r="9" customFormat="false" ht="12.75" hidden="false" customHeight="false" outlineLevel="0" collapsed="false">
      <c r="A9" s="21" t="str">
        <f aca="false">+Template!B9</f>
        <v>IMCAN-ERMS-XL-PRC</v>
      </c>
      <c r="B9" s="0" t="s">
        <v>90</v>
      </c>
      <c r="C9" s="0" t="s">
        <v>91</v>
      </c>
      <c r="D9" s="0" t="s">
        <v>92</v>
      </c>
      <c r="E9" s="29" t="str">
        <f aca="false">+Template!C9</f>
        <v>P</v>
      </c>
      <c r="F9" s="21" t="s">
        <v>93</v>
      </c>
      <c r="G9" s="0" t="s">
        <v>94</v>
      </c>
      <c r="H9" s="0" t="s">
        <v>95</v>
      </c>
      <c r="I9" s="0" t="s">
        <v>90</v>
      </c>
      <c r="J9" s="0" t="s">
        <v>90</v>
      </c>
      <c r="K9" s="101" t="n">
        <f aca="false">+Template!A9</f>
        <v>36770</v>
      </c>
      <c r="L9" s="0" t="s">
        <v>90</v>
      </c>
      <c r="M9" s="0" t="s">
        <v>90</v>
      </c>
      <c r="N9" s="0" t="s">
        <v>90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s">
        <v>90</v>
      </c>
      <c r="U9" s="21" t="str">
        <f aca="false">+Template!H9</f>
        <v>NG</v>
      </c>
      <c r="V9" s="0" t="s">
        <v>90</v>
      </c>
      <c r="W9" s="0" t="s">
        <v>6</v>
      </c>
      <c r="X9" s="0" t="s">
        <v>90</v>
      </c>
      <c r="Y9" s="0" t="s">
        <v>96</v>
      </c>
      <c r="Z9" s="0" t="s">
        <v>97</v>
      </c>
      <c r="AA9" s="0" t="s">
        <v>90</v>
      </c>
      <c r="AB9" s="29" t="s">
        <v>98</v>
      </c>
      <c r="AC9" s="49" t="n">
        <f aca="false">+Template!K9</f>
        <v>-1023000</v>
      </c>
      <c r="AD9" s="13" t="n">
        <f aca="false">+AC9</f>
        <v>-1023000</v>
      </c>
      <c r="AE9" s="0" t="n">
        <v>0</v>
      </c>
      <c r="AF9" s="0" t="n">
        <v>0</v>
      </c>
      <c r="AG9" s="0" t="n">
        <v>0</v>
      </c>
      <c r="AH9" s="0" t="n">
        <v>0</v>
      </c>
      <c r="AI9" s="0" t="n">
        <v>0</v>
      </c>
      <c r="AJ9" s="0" t="s">
        <v>90</v>
      </c>
      <c r="AK9" s="0" t="n">
        <v>0</v>
      </c>
      <c r="AL9" s="0" t="n">
        <v>0</v>
      </c>
      <c r="AM9" s="0" t="n">
        <v>0</v>
      </c>
    </row>
    <row r="10" customFormat="false" ht="12.75" hidden="false" customHeight="false" outlineLevel="0" collapsed="false">
      <c r="A10" s="21" t="str">
        <f aca="false">+Template!B10</f>
        <v>IMCAN-ERMS-XL-PRC</v>
      </c>
      <c r="B10" s="0" t="s">
        <v>90</v>
      </c>
      <c r="C10" s="0" t="s">
        <v>91</v>
      </c>
      <c r="D10" s="0" t="s">
        <v>92</v>
      </c>
      <c r="E10" s="29" t="str">
        <f aca="false">+Template!C10</f>
        <v>P</v>
      </c>
      <c r="F10" s="21" t="s">
        <v>93</v>
      </c>
      <c r="G10" s="0" t="s">
        <v>94</v>
      </c>
      <c r="H10" s="0" t="s">
        <v>95</v>
      </c>
      <c r="I10" s="0" t="s">
        <v>90</v>
      </c>
      <c r="J10" s="0" t="s">
        <v>90</v>
      </c>
      <c r="K10" s="101" t="n">
        <f aca="false">+Template!A10</f>
        <v>36800</v>
      </c>
      <c r="L10" s="0" t="s">
        <v>90</v>
      </c>
      <c r="M10" s="0" t="s">
        <v>90</v>
      </c>
      <c r="N10" s="0" t="s">
        <v>90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s">
        <v>90</v>
      </c>
      <c r="U10" s="21" t="str">
        <f aca="false">+Template!H10</f>
        <v>NG</v>
      </c>
      <c r="V10" s="0" t="s">
        <v>90</v>
      </c>
      <c r="W10" s="0" t="s">
        <v>6</v>
      </c>
      <c r="X10" s="0" t="s">
        <v>90</v>
      </c>
      <c r="Y10" s="0" t="s">
        <v>96</v>
      </c>
      <c r="Z10" s="0" t="s">
        <v>97</v>
      </c>
      <c r="AA10" s="0" t="s">
        <v>90</v>
      </c>
      <c r="AB10" s="29" t="s">
        <v>98</v>
      </c>
      <c r="AC10" s="49" t="n">
        <f aca="false">+Template!K10</f>
        <v>-1647100</v>
      </c>
      <c r="AD10" s="13" t="n">
        <f aca="false">+AC10</f>
        <v>-1647100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  <c r="AJ10" s="0" t="s">
        <v>90</v>
      </c>
      <c r="AK10" s="0" t="n">
        <v>0</v>
      </c>
      <c r="AL10" s="0" t="n">
        <v>0</v>
      </c>
      <c r="AM10" s="0" t="n">
        <v>0</v>
      </c>
    </row>
    <row r="11" customFormat="false" ht="12.75" hidden="false" customHeight="false" outlineLevel="0" collapsed="false">
      <c r="A11" s="21" t="str">
        <f aca="false">+Template!B11</f>
        <v>IMCAN-ERMS-XL-PRC</v>
      </c>
      <c r="B11" s="0" t="s">
        <v>90</v>
      </c>
      <c r="C11" s="0" t="s">
        <v>91</v>
      </c>
      <c r="D11" s="0" t="s">
        <v>92</v>
      </c>
      <c r="E11" s="29" t="str">
        <f aca="false">+Template!C11</f>
        <v>P</v>
      </c>
      <c r="F11" s="21" t="s">
        <v>93</v>
      </c>
      <c r="G11" s="0" t="s">
        <v>94</v>
      </c>
      <c r="H11" s="0" t="s">
        <v>95</v>
      </c>
      <c r="I11" s="0" t="s">
        <v>90</v>
      </c>
      <c r="J11" s="0" t="s">
        <v>90</v>
      </c>
      <c r="K11" s="101" t="n">
        <f aca="false">+Template!A11</f>
        <v>36831</v>
      </c>
      <c r="L11" s="0" t="s">
        <v>90</v>
      </c>
      <c r="M11" s="0" t="s">
        <v>90</v>
      </c>
      <c r="N11" s="0" t="s">
        <v>90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s">
        <v>90</v>
      </c>
      <c r="U11" s="21" t="str">
        <f aca="false">+Template!H11</f>
        <v>NG</v>
      </c>
      <c r="V11" s="0" t="s">
        <v>90</v>
      </c>
      <c r="W11" s="0" t="s">
        <v>6</v>
      </c>
      <c r="X11" s="0" t="s">
        <v>90</v>
      </c>
      <c r="Y11" s="0" t="s">
        <v>96</v>
      </c>
      <c r="Z11" s="0" t="s">
        <v>97</v>
      </c>
      <c r="AA11" s="0" t="s">
        <v>90</v>
      </c>
      <c r="AB11" s="29" t="s">
        <v>98</v>
      </c>
      <c r="AC11" s="49" t="n">
        <f aca="false">+Template!K11</f>
        <v>0</v>
      </c>
      <c r="AD11" s="13" t="n">
        <f aca="false">+AC11</f>
        <v>0</v>
      </c>
      <c r="AE11" s="0" t="n">
        <v>0</v>
      </c>
      <c r="AF11" s="0" t="n">
        <v>0</v>
      </c>
      <c r="AG11" s="0" t="n">
        <v>0</v>
      </c>
      <c r="AH11" s="0" t="n">
        <v>0</v>
      </c>
      <c r="AI11" s="0" t="n">
        <v>0</v>
      </c>
      <c r="AJ11" s="0" t="s">
        <v>90</v>
      </c>
      <c r="AK11" s="0" t="n">
        <v>0</v>
      </c>
      <c r="AL11" s="0" t="n">
        <v>0</v>
      </c>
      <c r="AM11" s="0" t="n">
        <v>0</v>
      </c>
    </row>
    <row r="12" customFormat="false" ht="12.75" hidden="false" customHeight="false" outlineLevel="0" collapsed="false">
      <c r="A12" s="21" t="str">
        <f aca="false">+Template!B12</f>
        <v>IMCAN-ERMS-XL-PRC</v>
      </c>
      <c r="B12" s="0" t="s">
        <v>90</v>
      </c>
      <c r="C12" s="0" t="s">
        <v>91</v>
      </c>
      <c r="D12" s="0" t="s">
        <v>92</v>
      </c>
      <c r="E12" s="29" t="str">
        <f aca="false">+Template!C12</f>
        <v>P</v>
      </c>
      <c r="F12" s="21" t="s">
        <v>93</v>
      </c>
      <c r="G12" s="0" t="s">
        <v>94</v>
      </c>
      <c r="H12" s="0" t="s">
        <v>95</v>
      </c>
      <c r="I12" s="0" t="s">
        <v>90</v>
      </c>
      <c r="J12" s="0" t="s">
        <v>90</v>
      </c>
      <c r="K12" s="101" t="n">
        <f aca="false">+Template!A12</f>
        <v>36861</v>
      </c>
      <c r="L12" s="0" t="s">
        <v>90</v>
      </c>
      <c r="M12" s="0" t="s">
        <v>90</v>
      </c>
      <c r="N12" s="0" t="s">
        <v>90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s">
        <v>90</v>
      </c>
      <c r="U12" s="21" t="str">
        <f aca="false">+Template!H12</f>
        <v>NG</v>
      </c>
      <c r="V12" s="0" t="s">
        <v>90</v>
      </c>
      <c r="W12" s="0" t="s">
        <v>6</v>
      </c>
      <c r="X12" s="0" t="s">
        <v>90</v>
      </c>
      <c r="Y12" s="0" t="s">
        <v>96</v>
      </c>
      <c r="Z12" s="0" t="s">
        <v>97</v>
      </c>
      <c r="AA12" s="0" t="s">
        <v>90</v>
      </c>
      <c r="AB12" s="29" t="s">
        <v>98</v>
      </c>
      <c r="AC12" s="49" t="n">
        <f aca="false">+Template!K12</f>
        <v>0</v>
      </c>
      <c r="AD12" s="13" t="n">
        <f aca="false">+AC12</f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0</v>
      </c>
      <c r="AJ12" s="0" t="s">
        <v>90</v>
      </c>
      <c r="AK12" s="0" t="n">
        <v>0</v>
      </c>
      <c r="AL12" s="0" t="n">
        <v>0</v>
      </c>
      <c r="AM12" s="0" t="n">
        <v>0</v>
      </c>
    </row>
    <row r="13" customFormat="false" ht="12.75" hidden="false" customHeight="false" outlineLevel="0" collapsed="false">
      <c r="A13" s="21" t="str">
        <f aca="false">+Template!B13</f>
        <v>IMCAN-ERMS-XL-GDL</v>
      </c>
      <c r="B13" s="0" t="s">
        <v>90</v>
      </c>
      <c r="C13" s="0" t="s">
        <v>91</v>
      </c>
      <c r="D13" s="0" t="s">
        <v>92</v>
      </c>
      <c r="E13" s="29" t="str">
        <f aca="false">+Template!C13</f>
        <v>G</v>
      </c>
      <c r="F13" s="21" t="s">
        <v>93</v>
      </c>
      <c r="G13" s="0" t="s">
        <v>94</v>
      </c>
      <c r="H13" s="0" t="s">
        <v>95</v>
      </c>
      <c r="I13" s="0" t="s">
        <v>90</v>
      </c>
      <c r="J13" s="0" t="s">
        <v>90</v>
      </c>
      <c r="K13" s="101" t="n">
        <f aca="false">+Template!A13</f>
        <v>36708</v>
      </c>
      <c r="L13" s="0" t="s">
        <v>90</v>
      </c>
      <c r="M13" s="0" t="s">
        <v>90</v>
      </c>
      <c r="N13" s="0" t="s">
        <v>90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s">
        <v>90</v>
      </c>
      <c r="U13" s="21" t="str">
        <f aca="false">+Template!H13</f>
        <v>GDP-HEHUB</v>
      </c>
      <c r="V13" s="0" t="s">
        <v>90</v>
      </c>
      <c r="W13" s="0" t="s">
        <v>6</v>
      </c>
      <c r="X13" s="0" t="s">
        <v>90</v>
      </c>
      <c r="Y13" s="0" t="s">
        <v>96</v>
      </c>
      <c r="Z13" s="0" t="s">
        <v>97</v>
      </c>
      <c r="AA13" s="0" t="s">
        <v>90</v>
      </c>
      <c r="AB13" s="29" t="s">
        <v>98</v>
      </c>
      <c r="AC13" s="49" t="n">
        <f aca="false">+Template!K13</f>
        <v>315000</v>
      </c>
      <c r="AD13" s="13" t="n">
        <f aca="false">+AC13</f>
        <v>315000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0</v>
      </c>
      <c r="AJ13" s="0" t="s">
        <v>90</v>
      </c>
      <c r="AK13" s="0" t="n">
        <v>0</v>
      </c>
      <c r="AL13" s="0" t="n">
        <v>0</v>
      </c>
      <c r="AM13" s="0" t="n">
        <v>0</v>
      </c>
    </row>
    <row r="14" customFormat="false" ht="12.75" hidden="false" customHeight="false" outlineLevel="0" collapsed="false">
      <c r="A14" s="21" t="str">
        <f aca="false">+Template!B14</f>
        <v>IMCAN-ERMS-XL-GDL</v>
      </c>
      <c r="B14" s="0" t="s">
        <v>90</v>
      </c>
      <c r="C14" s="0" t="s">
        <v>91</v>
      </c>
      <c r="D14" s="0" t="s">
        <v>92</v>
      </c>
      <c r="E14" s="29" t="str">
        <f aca="false">+Template!C14</f>
        <v>G</v>
      </c>
      <c r="F14" s="21" t="s">
        <v>93</v>
      </c>
      <c r="G14" s="0" t="s">
        <v>94</v>
      </c>
      <c r="H14" s="0" t="s">
        <v>95</v>
      </c>
      <c r="I14" s="0" t="s">
        <v>90</v>
      </c>
      <c r="J14" s="0" t="s">
        <v>90</v>
      </c>
      <c r="K14" s="101" t="n">
        <f aca="false">+Template!A14</f>
        <v>36739</v>
      </c>
      <c r="L14" s="0" t="s">
        <v>90</v>
      </c>
      <c r="M14" s="0" t="s">
        <v>90</v>
      </c>
      <c r="N14" s="0" t="s">
        <v>90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s">
        <v>90</v>
      </c>
      <c r="U14" s="21" t="str">
        <f aca="false">+Template!H14</f>
        <v>GDP-HEHUB</v>
      </c>
      <c r="V14" s="0" t="s">
        <v>90</v>
      </c>
      <c r="W14" s="0" t="s">
        <v>6</v>
      </c>
      <c r="X14" s="0" t="s">
        <v>90</v>
      </c>
      <c r="Y14" s="0" t="s">
        <v>96</v>
      </c>
      <c r="Z14" s="0" t="s">
        <v>97</v>
      </c>
      <c r="AA14" s="0" t="s">
        <v>90</v>
      </c>
      <c r="AB14" s="29" t="s">
        <v>98</v>
      </c>
      <c r="AC14" s="49" t="n">
        <f aca="false">+Template!K14</f>
        <v>0</v>
      </c>
      <c r="AD14" s="13" t="n">
        <f aca="false">+AC14</f>
        <v>0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0</v>
      </c>
      <c r="AJ14" s="0" t="s">
        <v>90</v>
      </c>
      <c r="AK14" s="0" t="n">
        <v>0</v>
      </c>
      <c r="AL14" s="0" t="n">
        <v>0</v>
      </c>
      <c r="AM14" s="0" t="n">
        <v>0</v>
      </c>
    </row>
    <row r="15" customFormat="false" ht="12.75" hidden="false" customHeight="false" outlineLevel="0" collapsed="false">
      <c r="A15" s="21" t="str">
        <f aca="false">+Template!B15</f>
        <v>IMCAN-ERMS-XL-PHY</v>
      </c>
      <c r="B15" s="0" t="s">
        <v>90</v>
      </c>
      <c r="C15" s="0" t="s">
        <v>91</v>
      </c>
      <c r="D15" s="0" t="s">
        <v>92</v>
      </c>
      <c r="E15" s="29" t="str">
        <f aca="false">+Template!C15</f>
        <v>M</v>
      </c>
      <c r="F15" s="21" t="s">
        <v>93</v>
      </c>
      <c r="G15" s="0" t="s">
        <v>94</v>
      </c>
      <c r="H15" s="0" t="s">
        <v>95</v>
      </c>
      <c r="I15" s="0" t="s">
        <v>90</v>
      </c>
      <c r="J15" s="0" t="s">
        <v>90</v>
      </c>
      <c r="K15" s="101" t="n">
        <f aca="false">+Template!A15</f>
        <v>36708</v>
      </c>
      <c r="L15" s="0" t="s">
        <v>90</v>
      </c>
      <c r="M15" s="0" t="s">
        <v>90</v>
      </c>
      <c r="N15" s="0" t="s">
        <v>90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s">
        <v>90</v>
      </c>
      <c r="U15" s="21" t="str">
        <f aca="false">+Template!H15</f>
        <v>IF-NTHWST/CANBR</v>
      </c>
      <c r="V15" s="0" t="s">
        <v>90</v>
      </c>
      <c r="W15" s="0" t="s">
        <v>6</v>
      </c>
      <c r="X15" s="0" t="s">
        <v>90</v>
      </c>
      <c r="Y15" s="0" t="s">
        <v>96</v>
      </c>
      <c r="Z15" s="0" t="s">
        <v>97</v>
      </c>
      <c r="AA15" s="0" t="s">
        <v>90</v>
      </c>
      <c r="AB15" s="29" t="s">
        <v>98</v>
      </c>
      <c r="AC15" s="49" t="n">
        <f aca="false">+Template!K15</f>
        <v>-719628</v>
      </c>
      <c r="AD15" s="13" t="n">
        <f aca="false">+AC15</f>
        <v>-719628</v>
      </c>
      <c r="AE15" s="0" t="n">
        <v>0</v>
      </c>
      <c r="AF15" s="0" t="n">
        <v>0</v>
      </c>
      <c r="AG15" s="0" t="n">
        <v>0</v>
      </c>
      <c r="AH15" s="0" t="n">
        <v>0</v>
      </c>
      <c r="AI15" s="0" t="n">
        <v>0</v>
      </c>
      <c r="AJ15" s="0" t="s">
        <v>90</v>
      </c>
      <c r="AK15" s="0" t="n">
        <v>0</v>
      </c>
      <c r="AL15" s="0" t="n">
        <v>0</v>
      </c>
      <c r="AM15" s="0" t="n">
        <v>0</v>
      </c>
    </row>
    <row r="16" customFormat="false" ht="12.75" hidden="false" customHeight="false" outlineLevel="0" collapsed="false">
      <c r="A16" s="21" t="str">
        <f aca="false">+Template!B16</f>
        <v>IMCAN-ERMS-XL-PHY</v>
      </c>
      <c r="B16" s="0" t="s">
        <v>90</v>
      </c>
      <c r="C16" s="0" t="s">
        <v>91</v>
      </c>
      <c r="D16" s="0" t="s">
        <v>92</v>
      </c>
      <c r="E16" s="29" t="str">
        <f aca="false">+Template!C16</f>
        <v>M</v>
      </c>
      <c r="F16" s="21" t="s">
        <v>93</v>
      </c>
      <c r="G16" s="0" t="s">
        <v>94</v>
      </c>
      <c r="H16" s="0" t="s">
        <v>95</v>
      </c>
      <c r="I16" s="0" t="s">
        <v>90</v>
      </c>
      <c r="J16" s="0" t="s">
        <v>90</v>
      </c>
      <c r="K16" s="101" t="n">
        <f aca="false">+Template!A16</f>
        <v>36739</v>
      </c>
      <c r="L16" s="0" t="s">
        <v>90</v>
      </c>
      <c r="M16" s="0" t="s">
        <v>90</v>
      </c>
      <c r="N16" s="0" t="s">
        <v>90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s">
        <v>90</v>
      </c>
      <c r="U16" s="21" t="str">
        <f aca="false">+Template!H16</f>
        <v>IF-NTHWST/CANBR</v>
      </c>
      <c r="V16" s="0" t="s">
        <v>90</v>
      </c>
      <c r="W16" s="0" t="s">
        <v>6</v>
      </c>
      <c r="X16" s="0" t="s">
        <v>90</v>
      </c>
      <c r="Y16" s="0" t="s">
        <v>96</v>
      </c>
      <c r="Z16" s="0" t="s">
        <v>97</v>
      </c>
      <c r="AA16" s="0" t="s">
        <v>90</v>
      </c>
      <c r="AB16" s="29" t="s">
        <v>98</v>
      </c>
      <c r="AC16" s="49" t="n">
        <f aca="false">+Template!K16</f>
        <v>-310000</v>
      </c>
      <c r="AD16" s="13" t="n">
        <f aca="false">+AC16</f>
        <v>-310000</v>
      </c>
      <c r="AE16" s="0" t="n">
        <v>0</v>
      </c>
      <c r="AF16" s="0" t="n">
        <v>0</v>
      </c>
      <c r="AG16" s="0" t="n">
        <v>0</v>
      </c>
      <c r="AH16" s="0" t="n">
        <v>0</v>
      </c>
      <c r="AI16" s="0" t="n">
        <v>0</v>
      </c>
      <c r="AJ16" s="0" t="s">
        <v>90</v>
      </c>
      <c r="AK16" s="0" t="n">
        <v>0</v>
      </c>
      <c r="AL16" s="0" t="n">
        <v>0</v>
      </c>
      <c r="AM16" s="0" t="n">
        <v>0</v>
      </c>
    </row>
    <row r="17" customFormat="false" ht="12.75" hidden="false" customHeight="false" outlineLevel="0" collapsed="false">
      <c r="A17" s="21" t="str">
        <f aca="false">+Template!B17</f>
        <v>IMCAN-ERMS-XL-GDL</v>
      </c>
      <c r="B17" s="0" t="s">
        <v>90</v>
      </c>
      <c r="C17" s="0" t="s">
        <v>91</v>
      </c>
      <c r="D17" s="0" t="s">
        <v>92</v>
      </c>
      <c r="E17" s="29" t="str">
        <f aca="false">+Template!C17</f>
        <v>G</v>
      </c>
      <c r="F17" s="21" t="s">
        <v>93</v>
      </c>
      <c r="G17" s="0" t="s">
        <v>94</v>
      </c>
      <c r="H17" s="0" t="s">
        <v>95</v>
      </c>
      <c r="I17" s="0" t="s">
        <v>90</v>
      </c>
      <c r="J17" s="0" t="s">
        <v>90</v>
      </c>
      <c r="K17" s="101" t="n">
        <f aca="false">+Template!A17</f>
        <v>36708</v>
      </c>
      <c r="L17" s="0" t="s">
        <v>90</v>
      </c>
      <c r="M17" s="0" t="s">
        <v>90</v>
      </c>
      <c r="N17" s="0" t="s">
        <v>90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s">
        <v>90</v>
      </c>
      <c r="U17" s="21" t="str">
        <f aca="false">+Template!H17</f>
        <v>GDP-NTHWST/CANB</v>
      </c>
      <c r="V17" s="0" t="s">
        <v>90</v>
      </c>
      <c r="W17" s="0" t="s">
        <v>6</v>
      </c>
      <c r="X17" s="0" t="s">
        <v>90</v>
      </c>
      <c r="Y17" s="0" t="s">
        <v>96</v>
      </c>
      <c r="Z17" s="0" t="s">
        <v>97</v>
      </c>
      <c r="AA17" s="0" t="s">
        <v>90</v>
      </c>
      <c r="AB17" s="29" t="s">
        <v>98</v>
      </c>
      <c r="AC17" s="49" t="n">
        <f aca="false">+Template!K17</f>
        <v>0</v>
      </c>
      <c r="AD17" s="13" t="n">
        <f aca="false">+AC17</f>
        <v>0</v>
      </c>
      <c r="AE17" s="0" t="n">
        <v>0</v>
      </c>
      <c r="AF17" s="0" t="n">
        <v>0</v>
      </c>
      <c r="AG17" s="0" t="n">
        <v>0</v>
      </c>
      <c r="AH17" s="0" t="n">
        <v>0</v>
      </c>
      <c r="AI17" s="0" t="n">
        <v>0</v>
      </c>
      <c r="AJ17" s="0" t="s">
        <v>90</v>
      </c>
      <c r="AK17" s="0" t="n">
        <v>0</v>
      </c>
      <c r="AL17" s="0" t="n">
        <v>0</v>
      </c>
      <c r="AM17" s="0" t="n">
        <v>0</v>
      </c>
    </row>
    <row r="18" customFormat="false" ht="12.75" hidden="false" customHeight="false" outlineLevel="0" collapsed="false">
      <c r="A18" s="21" t="str">
        <f aca="false">+Template!B18</f>
        <v>IMCAN-ERMS-XL-GDL</v>
      </c>
      <c r="B18" s="0" t="s">
        <v>90</v>
      </c>
      <c r="C18" s="0" t="s">
        <v>91</v>
      </c>
      <c r="D18" s="0" t="s">
        <v>92</v>
      </c>
      <c r="E18" s="29" t="str">
        <f aca="false">+Template!C18</f>
        <v>G</v>
      </c>
      <c r="F18" s="21" t="s">
        <v>93</v>
      </c>
      <c r="G18" s="0" t="s">
        <v>94</v>
      </c>
      <c r="H18" s="0" t="s">
        <v>95</v>
      </c>
      <c r="I18" s="0" t="s">
        <v>90</v>
      </c>
      <c r="J18" s="0" t="s">
        <v>90</v>
      </c>
      <c r="K18" s="101" t="n">
        <f aca="false">+Template!A18</f>
        <v>36739</v>
      </c>
      <c r="L18" s="0" t="s">
        <v>90</v>
      </c>
      <c r="M18" s="0" t="s">
        <v>90</v>
      </c>
      <c r="N18" s="0" t="s">
        <v>90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s">
        <v>90</v>
      </c>
      <c r="U18" s="21" t="str">
        <f aca="false">+Template!H18</f>
        <v>GDP-NTHWST/CANB</v>
      </c>
      <c r="V18" s="0" t="s">
        <v>90</v>
      </c>
      <c r="W18" s="0" t="s">
        <v>6</v>
      </c>
      <c r="X18" s="0" t="s">
        <v>90</v>
      </c>
      <c r="Y18" s="0" t="s">
        <v>96</v>
      </c>
      <c r="Z18" s="0" t="s">
        <v>97</v>
      </c>
      <c r="AA18" s="0" t="s">
        <v>90</v>
      </c>
      <c r="AB18" s="29" t="s">
        <v>98</v>
      </c>
      <c r="AC18" s="49" t="n">
        <f aca="false">+Template!K18</f>
        <v>0</v>
      </c>
      <c r="AD18" s="13" t="n">
        <f aca="false">+AC18</f>
        <v>0</v>
      </c>
      <c r="AE18" s="0" t="n">
        <v>0</v>
      </c>
      <c r="AF18" s="0" t="n">
        <v>0</v>
      </c>
      <c r="AG18" s="0" t="n">
        <v>0</v>
      </c>
      <c r="AH18" s="0" t="n">
        <v>0</v>
      </c>
      <c r="AI18" s="0" t="n">
        <v>0</v>
      </c>
      <c r="AJ18" s="0" t="s">
        <v>90</v>
      </c>
      <c r="AK18" s="0" t="n">
        <v>0</v>
      </c>
      <c r="AL18" s="0" t="n">
        <v>0</v>
      </c>
      <c r="AM18" s="0" t="n">
        <v>0</v>
      </c>
    </row>
    <row r="19" customFormat="false" ht="12.75" hidden="false" customHeight="false" outlineLevel="0" collapsed="false">
      <c r="A19" s="21" t="str">
        <f aca="false">+Template!B19</f>
        <v>IMCAN-ERMS-XL-PHY</v>
      </c>
      <c r="B19" s="0" t="s">
        <v>90</v>
      </c>
      <c r="C19" s="0" t="s">
        <v>91</v>
      </c>
      <c r="D19" s="0" t="s">
        <v>92</v>
      </c>
      <c r="E19" s="29" t="str">
        <f aca="false">+Template!C19</f>
        <v>M</v>
      </c>
      <c r="F19" s="21" t="s">
        <v>93</v>
      </c>
      <c r="G19" s="0" t="s">
        <v>94</v>
      </c>
      <c r="H19" s="0" t="s">
        <v>95</v>
      </c>
      <c r="I19" s="0" t="s">
        <v>90</v>
      </c>
      <c r="J19" s="0" t="s">
        <v>90</v>
      </c>
      <c r="K19" s="101" t="n">
        <f aca="false">+Template!A19</f>
        <v>36708</v>
      </c>
      <c r="L19" s="0" t="s">
        <v>90</v>
      </c>
      <c r="M19" s="0" t="s">
        <v>90</v>
      </c>
      <c r="N19" s="0" t="s">
        <v>90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s">
        <v>90</v>
      </c>
      <c r="U19" s="21" t="str">
        <f aca="false">+Template!H19</f>
        <v>STATION2/US$</v>
      </c>
      <c r="V19" s="0" t="s">
        <v>90</v>
      </c>
      <c r="W19" s="0" t="s">
        <v>6</v>
      </c>
      <c r="X19" s="0" t="s">
        <v>90</v>
      </c>
      <c r="Y19" s="0" t="s">
        <v>96</v>
      </c>
      <c r="Z19" s="0" t="s">
        <v>97</v>
      </c>
      <c r="AA19" s="0" t="s">
        <v>90</v>
      </c>
      <c r="AB19" s="29" t="s">
        <v>98</v>
      </c>
      <c r="AC19" s="49" t="n">
        <f aca="false">+Template!K19</f>
        <v>-102753.787476684</v>
      </c>
      <c r="AD19" s="13" t="n">
        <f aca="false">+AC19</f>
        <v>-102753.787476684</v>
      </c>
      <c r="AE19" s="0" t="n">
        <v>0</v>
      </c>
      <c r="AF19" s="0" t="n">
        <v>0</v>
      </c>
      <c r="AG19" s="0" t="n">
        <v>0</v>
      </c>
      <c r="AH19" s="0" t="n">
        <v>0</v>
      </c>
      <c r="AI19" s="0" t="n">
        <v>0</v>
      </c>
      <c r="AJ19" s="0" t="s">
        <v>90</v>
      </c>
      <c r="AK19" s="0" t="n">
        <v>0</v>
      </c>
      <c r="AL19" s="0" t="n">
        <v>0</v>
      </c>
      <c r="AM19" s="0" t="n">
        <v>0</v>
      </c>
    </row>
    <row r="20" customFormat="false" ht="12.75" hidden="false" customHeight="false" outlineLevel="0" collapsed="false">
      <c r="A20" s="21" t="str">
        <f aca="false">+Template!B20</f>
        <v>IMCAN-ERMS-XL-PHY</v>
      </c>
      <c r="B20" s="0" t="s">
        <v>90</v>
      </c>
      <c r="C20" s="0" t="s">
        <v>91</v>
      </c>
      <c r="D20" s="0" t="s">
        <v>92</v>
      </c>
      <c r="E20" s="29" t="str">
        <f aca="false">+Template!C20</f>
        <v>M</v>
      </c>
      <c r="F20" s="21" t="s">
        <v>93</v>
      </c>
      <c r="G20" s="0" t="s">
        <v>94</v>
      </c>
      <c r="H20" s="0" t="s">
        <v>95</v>
      </c>
      <c r="I20" s="0" t="s">
        <v>90</v>
      </c>
      <c r="J20" s="0" t="s">
        <v>90</v>
      </c>
      <c r="K20" s="101" t="n">
        <f aca="false">+Template!A20</f>
        <v>36739</v>
      </c>
      <c r="L20" s="0" t="s">
        <v>90</v>
      </c>
      <c r="M20" s="0" t="s">
        <v>90</v>
      </c>
      <c r="N20" s="0" t="s">
        <v>90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s">
        <v>90</v>
      </c>
      <c r="U20" s="21" t="str">
        <f aca="false">+Template!H20</f>
        <v>STATION2/US$</v>
      </c>
      <c r="V20" s="0" t="s">
        <v>90</v>
      </c>
      <c r="W20" s="0" t="s">
        <v>6</v>
      </c>
      <c r="X20" s="0" t="s">
        <v>90</v>
      </c>
      <c r="Y20" s="0" t="s">
        <v>96</v>
      </c>
      <c r="Z20" s="0" t="s">
        <v>97</v>
      </c>
      <c r="AA20" s="0" t="s">
        <v>90</v>
      </c>
      <c r="AB20" s="29" t="s">
        <v>98</v>
      </c>
      <c r="AC20" s="49" t="n">
        <f aca="false">+Template!K20</f>
        <v>0</v>
      </c>
      <c r="AD20" s="13" t="n">
        <f aca="false">+AC20</f>
        <v>0</v>
      </c>
      <c r="AE20" s="0" t="n">
        <v>0</v>
      </c>
      <c r="AF20" s="0" t="n">
        <v>0</v>
      </c>
      <c r="AG20" s="0" t="n">
        <v>0</v>
      </c>
      <c r="AH20" s="0" t="n">
        <v>0</v>
      </c>
      <c r="AI20" s="0" t="n">
        <v>0</v>
      </c>
      <c r="AJ20" s="0" t="s">
        <v>90</v>
      </c>
      <c r="AK20" s="0" t="n">
        <v>0</v>
      </c>
      <c r="AL20" s="0" t="n">
        <v>0</v>
      </c>
      <c r="AM20" s="0" t="n">
        <v>0</v>
      </c>
    </row>
    <row r="21" customFormat="false" ht="12.75" hidden="false" customHeight="false" outlineLevel="0" collapsed="false">
      <c r="A21" s="21" t="str">
        <f aca="false">+Template!B21</f>
        <v>IMCAN-ERMS-XL-GDL</v>
      </c>
      <c r="B21" s="0" t="s">
        <v>90</v>
      </c>
      <c r="C21" s="0" t="s">
        <v>91</v>
      </c>
      <c r="D21" s="0" t="s">
        <v>92</v>
      </c>
      <c r="E21" s="29" t="str">
        <f aca="false">+Template!C21</f>
        <v>G</v>
      </c>
      <c r="F21" s="21" t="s">
        <v>93</v>
      </c>
      <c r="G21" s="0" t="s">
        <v>94</v>
      </c>
      <c r="H21" s="0" t="s">
        <v>95</v>
      </c>
      <c r="I21" s="0" t="s">
        <v>90</v>
      </c>
      <c r="J21" s="0" t="s">
        <v>90</v>
      </c>
      <c r="K21" s="101" t="n">
        <f aca="false">+Template!A21</f>
        <v>36739</v>
      </c>
      <c r="L21" s="0" t="s">
        <v>90</v>
      </c>
      <c r="M21" s="0" t="s">
        <v>90</v>
      </c>
      <c r="N21" s="0" t="s">
        <v>90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s">
        <v>90</v>
      </c>
      <c r="U21" s="21" t="str">
        <f aca="false">+Template!H21</f>
        <v>GDP-CHI.GATE</v>
      </c>
      <c r="V21" s="0" t="s">
        <v>90</v>
      </c>
      <c r="W21" s="0" t="s">
        <v>6</v>
      </c>
      <c r="X21" s="0" t="s">
        <v>90</v>
      </c>
      <c r="Y21" s="0" t="s">
        <v>96</v>
      </c>
      <c r="Z21" s="0" t="s">
        <v>97</v>
      </c>
      <c r="AA21" s="0" t="s">
        <v>90</v>
      </c>
      <c r="AB21" s="29" t="s">
        <v>98</v>
      </c>
      <c r="AC21" s="49" t="n">
        <f aca="false">+Template!K21</f>
        <v>0</v>
      </c>
      <c r="AD21" s="13" t="n">
        <f aca="false">+AC21</f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  <c r="AJ21" s="0" t="s">
        <v>90</v>
      </c>
      <c r="AK21" s="0" t="n">
        <v>0</v>
      </c>
      <c r="AL21" s="0" t="n">
        <v>0</v>
      </c>
      <c r="AM21" s="0" t="n">
        <v>0</v>
      </c>
    </row>
    <row r="22" customFormat="false" ht="12.75" hidden="false" customHeight="false" outlineLevel="0" collapsed="false">
      <c r="A22" s="21" t="str">
        <f aca="false">+Template!B22</f>
        <v>IMCAN-ERMS-XL-GDL</v>
      </c>
      <c r="B22" s="0" t="s">
        <v>90</v>
      </c>
      <c r="C22" s="0" t="s">
        <v>91</v>
      </c>
      <c r="D22" s="0" t="s">
        <v>92</v>
      </c>
      <c r="E22" s="29" t="str">
        <f aca="false">+Template!C22</f>
        <v>G</v>
      </c>
      <c r="F22" s="21" t="s">
        <v>93</v>
      </c>
      <c r="G22" s="0" t="s">
        <v>94</v>
      </c>
      <c r="H22" s="0" t="s">
        <v>95</v>
      </c>
      <c r="I22" s="0" t="s">
        <v>90</v>
      </c>
      <c r="J22" s="0" t="s">
        <v>90</v>
      </c>
      <c r="K22" s="101" t="n">
        <f aca="false">+Template!A22</f>
        <v>36708</v>
      </c>
      <c r="L22" s="0" t="s">
        <v>90</v>
      </c>
      <c r="M22" s="0" t="s">
        <v>90</v>
      </c>
      <c r="N22" s="0" t="s">
        <v>90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s">
        <v>90</v>
      </c>
      <c r="U22" s="21" t="str">
        <f aca="false">+Template!H22</f>
        <v>GDP-NWPL-ROCKYM</v>
      </c>
      <c r="V22" s="0" t="s">
        <v>90</v>
      </c>
      <c r="W22" s="0" t="s">
        <v>6</v>
      </c>
      <c r="X22" s="0" t="s">
        <v>90</v>
      </c>
      <c r="Y22" s="0" t="s">
        <v>96</v>
      </c>
      <c r="Z22" s="0" t="s">
        <v>97</v>
      </c>
      <c r="AA22" s="0" t="s">
        <v>90</v>
      </c>
      <c r="AB22" s="29" t="s">
        <v>98</v>
      </c>
      <c r="AC22" s="49" t="n">
        <f aca="false">+Template!K22</f>
        <v>840000</v>
      </c>
      <c r="AD22" s="13" t="n">
        <f aca="false">+AC22</f>
        <v>840000</v>
      </c>
      <c r="AE22" s="0" t="n">
        <v>0</v>
      </c>
      <c r="AF22" s="0" t="n">
        <v>0</v>
      </c>
      <c r="AG22" s="0" t="n">
        <v>0</v>
      </c>
      <c r="AH22" s="0" t="n">
        <v>0</v>
      </c>
      <c r="AI22" s="0" t="n">
        <v>0</v>
      </c>
      <c r="AJ22" s="0" t="s">
        <v>90</v>
      </c>
      <c r="AK22" s="0" t="n">
        <v>0</v>
      </c>
      <c r="AL22" s="0" t="n">
        <v>0</v>
      </c>
      <c r="AM22" s="0" t="n">
        <v>0</v>
      </c>
    </row>
    <row r="23" customFormat="false" ht="12.75" hidden="false" customHeight="false" outlineLevel="0" collapsed="false">
      <c r="A23" s="21" t="str">
        <f aca="false">+Template!B23</f>
        <v>IMCAN-ERMS-XL-GDL</v>
      </c>
      <c r="B23" s="0" t="s">
        <v>90</v>
      </c>
      <c r="C23" s="0" t="s">
        <v>91</v>
      </c>
      <c r="D23" s="0" t="s">
        <v>92</v>
      </c>
      <c r="E23" s="29" t="str">
        <f aca="false">+Template!C23</f>
        <v>G</v>
      </c>
      <c r="F23" s="21" t="s">
        <v>93</v>
      </c>
      <c r="G23" s="0" t="s">
        <v>94</v>
      </c>
      <c r="H23" s="0" t="s">
        <v>95</v>
      </c>
      <c r="I23" s="0" t="s">
        <v>90</v>
      </c>
      <c r="J23" s="0" t="s">
        <v>90</v>
      </c>
      <c r="K23" s="101" t="n">
        <f aca="false">+Template!A23</f>
        <v>36739</v>
      </c>
      <c r="L23" s="0" t="s">
        <v>90</v>
      </c>
      <c r="M23" s="0" t="s">
        <v>90</v>
      </c>
      <c r="N23" s="0" t="s">
        <v>90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s">
        <v>90</v>
      </c>
      <c r="U23" s="21" t="str">
        <f aca="false">+Template!H23</f>
        <v>GDP-NWPL-ROCKYM</v>
      </c>
      <c r="V23" s="0" t="s">
        <v>90</v>
      </c>
      <c r="W23" s="0" t="s">
        <v>6</v>
      </c>
      <c r="X23" s="0" t="s">
        <v>90</v>
      </c>
      <c r="Y23" s="0" t="s">
        <v>96</v>
      </c>
      <c r="Z23" s="0" t="s">
        <v>97</v>
      </c>
      <c r="AA23" s="0" t="s">
        <v>90</v>
      </c>
      <c r="AB23" s="29" t="s">
        <v>98</v>
      </c>
      <c r="AC23" s="49" t="n">
        <f aca="false">+Template!K23</f>
        <v>0</v>
      </c>
      <c r="AD23" s="13" t="n">
        <f aca="false">+AC23</f>
        <v>0</v>
      </c>
      <c r="AE23" s="0" t="n">
        <v>0</v>
      </c>
      <c r="AF23" s="0" t="n">
        <v>0</v>
      </c>
      <c r="AG23" s="0" t="n">
        <v>0</v>
      </c>
      <c r="AH23" s="0" t="n">
        <v>0</v>
      </c>
      <c r="AI23" s="0" t="n">
        <v>0</v>
      </c>
      <c r="AJ23" s="0" t="s">
        <v>90</v>
      </c>
      <c r="AK23" s="0" t="n">
        <v>0</v>
      </c>
      <c r="AL23" s="0" t="n">
        <v>0</v>
      </c>
      <c r="AM23" s="0" t="n">
        <v>0</v>
      </c>
    </row>
    <row r="24" customFormat="false" ht="12.75" hidden="false" customHeight="false" outlineLevel="0" collapsed="false">
      <c r="A24" s="21" t="str">
        <f aca="false">+Template!B24</f>
        <v>IMCAN-ERMS-XL-PRC</v>
      </c>
      <c r="B24" s="0" t="s">
        <v>90</v>
      </c>
      <c r="C24" s="0" t="s">
        <v>91</v>
      </c>
      <c r="D24" s="0" t="s">
        <v>92</v>
      </c>
      <c r="E24" s="29" t="str">
        <f aca="false">+Template!C24</f>
        <v>P</v>
      </c>
      <c r="F24" s="21" t="s">
        <v>93</v>
      </c>
      <c r="G24" s="0" t="s">
        <v>94</v>
      </c>
      <c r="H24" s="0" t="s">
        <v>95</v>
      </c>
      <c r="I24" s="0" t="s">
        <v>90</v>
      </c>
      <c r="J24" s="0" t="s">
        <v>90</v>
      </c>
      <c r="K24" s="101" t="n">
        <f aca="false">+Template!A24</f>
        <v>36739</v>
      </c>
      <c r="L24" s="0" t="s">
        <v>90</v>
      </c>
      <c r="M24" s="0" t="s">
        <v>90</v>
      </c>
      <c r="N24" s="0" t="s">
        <v>90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s">
        <v>90</v>
      </c>
      <c r="U24" s="21" t="str">
        <f aca="false">+Template!H24</f>
        <v>NGI/CHI.GATE</v>
      </c>
      <c r="V24" s="0" t="s">
        <v>90</v>
      </c>
      <c r="W24" s="0" t="s">
        <v>6</v>
      </c>
      <c r="X24" s="0" t="s">
        <v>90</v>
      </c>
      <c r="Y24" s="0" t="s">
        <v>96</v>
      </c>
      <c r="Z24" s="0" t="s">
        <v>97</v>
      </c>
      <c r="AA24" s="0" t="s">
        <v>90</v>
      </c>
      <c r="AB24" s="29" t="s">
        <v>98</v>
      </c>
      <c r="AC24" s="49" t="n">
        <f aca="false">+Template!K24</f>
        <v>0</v>
      </c>
      <c r="AD24" s="13" t="n">
        <f aca="false">+AC24</f>
        <v>0</v>
      </c>
      <c r="AE24" s="0" t="n">
        <v>0</v>
      </c>
      <c r="AF24" s="0" t="n">
        <v>0</v>
      </c>
      <c r="AG24" s="0" t="n">
        <v>0</v>
      </c>
      <c r="AH24" s="0" t="n">
        <v>0</v>
      </c>
      <c r="AI24" s="0" t="n">
        <v>0</v>
      </c>
      <c r="AJ24" s="0" t="s">
        <v>90</v>
      </c>
      <c r="AK24" s="0" t="n">
        <v>0</v>
      </c>
      <c r="AL24" s="0" t="n">
        <v>0</v>
      </c>
      <c r="AM24" s="0" t="n">
        <v>0</v>
      </c>
    </row>
    <row r="25" customFormat="false" ht="12.75" hidden="false" customHeight="false" outlineLevel="0" collapsed="false">
      <c r="A25" s="21" t="str">
        <f aca="false">+Template!B25</f>
        <v>IMCAN-ERMS-XL-PRC</v>
      </c>
      <c r="B25" s="0" t="s">
        <v>90</v>
      </c>
      <c r="C25" s="0" t="s">
        <v>91</v>
      </c>
      <c r="D25" s="0" t="s">
        <v>92</v>
      </c>
      <c r="E25" s="29" t="str">
        <f aca="false">+Template!C25</f>
        <v>P</v>
      </c>
      <c r="F25" s="21" t="s">
        <v>93</v>
      </c>
      <c r="G25" s="0" t="s">
        <v>94</v>
      </c>
      <c r="H25" s="0" t="s">
        <v>95</v>
      </c>
      <c r="I25" s="0" t="s">
        <v>90</v>
      </c>
      <c r="J25" s="0" t="s">
        <v>90</v>
      </c>
      <c r="K25" s="101" t="n">
        <f aca="false">+Template!A25</f>
        <v>36739</v>
      </c>
      <c r="L25" s="0" t="s">
        <v>90</v>
      </c>
      <c r="M25" s="0" t="s">
        <v>90</v>
      </c>
      <c r="N25" s="0" t="s">
        <v>90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s">
        <v>90</v>
      </c>
      <c r="U25" s="21" t="str">
        <f aca="false">+Template!H25</f>
        <v>IF-NWPL-ROCK/CA</v>
      </c>
      <c r="V25" s="0" t="s">
        <v>90</v>
      </c>
      <c r="W25" s="0" t="s">
        <v>6</v>
      </c>
      <c r="X25" s="0" t="s">
        <v>90</v>
      </c>
      <c r="Y25" s="0" t="s">
        <v>96</v>
      </c>
      <c r="Z25" s="0" t="s">
        <v>97</v>
      </c>
      <c r="AA25" s="0" t="s">
        <v>90</v>
      </c>
      <c r="AB25" s="29" t="s">
        <v>98</v>
      </c>
      <c r="AC25" s="49" t="n">
        <f aca="false">+Template!K25</f>
        <v>155000</v>
      </c>
      <c r="AD25" s="13" t="n">
        <f aca="false">+AC25</f>
        <v>155000</v>
      </c>
      <c r="AE25" s="0" t="n">
        <v>0</v>
      </c>
      <c r="AF25" s="0" t="n">
        <v>0</v>
      </c>
      <c r="AG25" s="0" t="n">
        <v>0</v>
      </c>
      <c r="AH25" s="0" t="n">
        <v>0</v>
      </c>
      <c r="AI25" s="0" t="n">
        <v>0</v>
      </c>
      <c r="AJ25" s="0" t="s">
        <v>90</v>
      </c>
      <c r="AK25" s="0" t="n">
        <v>0</v>
      </c>
      <c r="AL25" s="0" t="n">
        <v>0</v>
      </c>
      <c r="AM25" s="0" t="n">
        <v>0</v>
      </c>
    </row>
    <row r="26" customFormat="false" ht="12.75" hidden="false" customHeight="false" outlineLevel="0" collapsed="false">
      <c r="A26" s="21" t="str">
        <f aca="false">+Template!B26</f>
        <v>IMCAN-ERMS-XL-PRC</v>
      </c>
      <c r="B26" s="0" t="s">
        <v>90</v>
      </c>
      <c r="C26" s="0" t="s">
        <v>91</v>
      </c>
      <c r="D26" s="0" t="s">
        <v>92</v>
      </c>
      <c r="E26" s="29" t="str">
        <f aca="false">+Template!C26</f>
        <v>P</v>
      </c>
      <c r="F26" s="21" t="s">
        <v>93</v>
      </c>
      <c r="G26" s="0" t="s">
        <v>94</v>
      </c>
      <c r="H26" s="0" t="s">
        <v>95</v>
      </c>
      <c r="I26" s="0" t="s">
        <v>90</v>
      </c>
      <c r="J26" s="0" t="s">
        <v>90</v>
      </c>
      <c r="K26" s="101" t="n">
        <f aca="false">+Template!A26</f>
        <v>36739</v>
      </c>
      <c r="L26" s="0" t="s">
        <v>90</v>
      </c>
      <c r="M26" s="0" t="s">
        <v>90</v>
      </c>
      <c r="N26" s="0" t="s">
        <v>90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s">
        <v>90</v>
      </c>
      <c r="U26" s="21" t="str">
        <f aca="false">+Template!H26</f>
        <v>NGI-MALIN/FP</v>
      </c>
      <c r="V26" s="0" t="s">
        <v>90</v>
      </c>
      <c r="W26" s="0" t="s">
        <v>6</v>
      </c>
      <c r="X26" s="0" t="s">
        <v>90</v>
      </c>
      <c r="Y26" s="0" t="s">
        <v>96</v>
      </c>
      <c r="Z26" s="0" t="s">
        <v>97</v>
      </c>
      <c r="AA26" s="0" t="s">
        <v>90</v>
      </c>
      <c r="AB26" s="29" t="s">
        <v>98</v>
      </c>
      <c r="AC26" s="49" t="n">
        <f aca="false">+Template!K26</f>
        <v>0</v>
      </c>
      <c r="AD26" s="13" t="n">
        <f aca="false">+AC26</f>
        <v>0</v>
      </c>
      <c r="AE26" s="0" t="n">
        <v>0</v>
      </c>
      <c r="AF26" s="0" t="n">
        <v>0</v>
      </c>
      <c r="AG26" s="0" t="n">
        <v>0</v>
      </c>
      <c r="AH26" s="0" t="n">
        <v>0</v>
      </c>
      <c r="AI26" s="0" t="n">
        <v>0</v>
      </c>
      <c r="AJ26" s="0" t="s">
        <v>90</v>
      </c>
      <c r="AK26" s="0" t="n">
        <v>0</v>
      </c>
      <c r="AL26" s="0" t="n">
        <v>0</v>
      </c>
      <c r="AM26" s="0" t="n">
        <v>0</v>
      </c>
    </row>
    <row r="27" customFormat="false" ht="12.75" hidden="false" customHeight="false" outlineLevel="0" collapsed="false">
      <c r="A27" s="21" t="str">
        <f aca="false">+Template!B27</f>
        <v>IMCAN-ERMS-XL-GDL</v>
      </c>
      <c r="B27" s="0" t="s">
        <v>90</v>
      </c>
      <c r="C27" s="0" t="s">
        <v>91</v>
      </c>
      <c r="D27" s="0" t="s">
        <v>92</v>
      </c>
      <c r="E27" s="29" t="str">
        <f aca="false">+Template!C27</f>
        <v>G</v>
      </c>
      <c r="F27" s="21" t="s">
        <v>93</v>
      </c>
      <c r="G27" s="0" t="s">
        <v>94</v>
      </c>
      <c r="H27" s="0" t="s">
        <v>95</v>
      </c>
      <c r="I27" s="0" t="s">
        <v>90</v>
      </c>
      <c r="J27" s="0" t="s">
        <v>90</v>
      </c>
      <c r="K27" s="101" t="n">
        <f aca="false">+Template!A27</f>
        <v>36739</v>
      </c>
      <c r="L27" s="0" t="s">
        <v>90</v>
      </c>
      <c r="M27" s="0" t="s">
        <v>90</v>
      </c>
      <c r="N27" s="0" t="s">
        <v>90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s">
        <v>90</v>
      </c>
      <c r="U27" s="21" t="str">
        <f aca="false">+Template!H27</f>
        <v>GDP-MALIN-CTYGA</v>
      </c>
      <c r="V27" s="0" t="s">
        <v>90</v>
      </c>
      <c r="W27" s="0" t="s">
        <v>6</v>
      </c>
      <c r="X27" s="0" t="s">
        <v>90</v>
      </c>
      <c r="Y27" s="0" t="s">
        <v>96</v>
      </c>
      <c r="Z27" s="0" t="s">
        <v>97</v>
      </c>
      <c r="AA27" s="0" t="s">
        <v>90</v>
      </c>
      <c r="AB27" s="29" t="s">
        <v>98</v>
      </c>
      <c r="AC27" s="49" t="n">
        <f aca="false">+Template!K27</f>
        <v>0</v>
      </c>
      <c r="AD27" s="13" t="n">
        <f aca="false">+AC27</f>
        <v>0</v>
      </c>
      <c r="AE27" s="0" t="n">
        <v>0</v>
      </c>
      <c r="AF27" s="0" t="n">
        <v>0</v>
      </c>
      <c r="AG27" s="0" t="n">
        <v>0</v>
      </c>
      <c r="AH27" s="0" t="n">
        <v>0</v>
      </c>
      <c r="AI27" s="0" t="n">
        <v>0</v>
      </c>
      <c r="AJ27" s="0" t="s">
        <v>90</v>
      </c>
      <c r="AK27" s="0" t="n">
        <v>0</v>
      </c>
      <c r="AL27" s="0" t="n">
        <v>0</v>
      </c>
      <c r="AM27" s="0" t="n">
        <v>0</v>
      </c>
    </row>
    <row r="28" customFormat="false" ht="12.75" hidden="false" customHeight="false" outlineLevel="0" collapsed="false">
      <c r="A28" s="21" t="str">
        <f aca="false">+Template!B28</f>
        <v>IMCAN-ERMS-XL-GDL</v>
      </c>
      <c r="B28" s="0" t="s">
        <v>90</v>
      </c>
      <c r="C28" s="0" t="s">
        <v>91</v>
      </c>
      <c r="D28" s="0" t="s">
        <v>92</v>
      </c>
      <c r="E28" s="29" t="str">
        <f aca="false">+Template!C28</f>
        <v>G</v>
      </c>
      <c r="F28" s="21" t="s">
        <v>93</v>
      </c>
      <c r="G28" s="0" t="s">
        <v>94</v>
      </c>
      <c r="H28" s="0" t="s">
        <v>95</v>
      </c>
      <c r="I28" s="0" t="s">
        <v>90</v>
      </c>
      <c r="J28" s="0" t="s">
        <v>90</v>
      </c>
      <c r="K28" s="101" t="n">
        <f aca="false">+Template!A28</f>
        <v>36739</v>
      </c>
      <c r="L28" s="0" t="s">
        <v>90</v>
      </c>
      <c r="M28" s="0" t="s">
        <v>90</v>
      </c>
      <c r="N28" s="0" t="s">
        <v>90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s">
        <v>90</v>
      </c>
      <c r="U28" s="21" t="str">
        <f aca="false">+Template!H28</f>
        <v>GDP-ELPO/SANJUA</v>
      </c>
      <c r="V28" s="0" t="s">
        <v>90</v>
      </c>
      <c r="W28" s="0" t="s">
        <v>6</v>
      </c>
      <c r="X28" s="0" t="s">
        <v>90</v>
      </c>
      <c r="Y28" s="0" t="s">
        <v>96</v>
      </c>
      <c r="Z28" s="0" t="s">
        <v>97</v>
      </c>
      <c r="AA28" s="0" t="s">
        <v>90</v>
      </c>
      <c r="AB28" s="29" t="s">
        <v>98</v>
      </c>
      <c r="AC28" s="49" t="n">
        <f aca="false">+Template!K28</f>
        <v>0</v>
      </c>
      <c r="AD28" s="13" t="n">
        <f aca="false">+AC28</f>
        <v>0</v>
      </c>
      <c r="AE28" s="0" t="n">
        <v>0</v>
      </c>
      <c r="AF28" s="0" t="n">
        <v>0</v>
      </c>
      <c r="AG28" s="0" t="n">
        <v>0</v>
      </c>
      <c r="AH28" s="0" t="n">
        <v>0</v>
      </c>
      <c r="AI28" s="0" t="n">
        <v>0</v>
      </c>
      <c r="AJ28" s="0" t="s">
        <v>90</v>
      </c>
      <c r="AK28" s="0" t="n">
        <v>0</v>
      </c>
      <c r="AL28" s="0" t="n">
        <v>0</v>
      </c>
      <c r="AM28" s="0" t="n">
        <v>0</v>
      </c>
    </row>
    <row r="29" customFormat="false" ht="12.75" hidden="false" customHeight="false" outlineLevel="0" collapsed="false">
      <c r="A29" s="21"/>
      <c r="E29" s="29"/>
      <c r="F29" s="21"/>
      <c r="K29" s="101"/>
      <c r="U29" s="21"/>
      <c r="AB29" s="29"/>
      <c r="AC29" s="49"/>
      <c r="AD29" s="13"/>
    </row>
    <row r="30" customFormat="false" ht="12.75" hidden="false" customHeight="false" outlineLevel="0" collapsed="false">
      <c r="A30" s="21"/>
      <c r="E30" s="29"/>
      <c r="F30" s="21"/>
      <c r="K30" s="101"/>
      <c r="U30" s="21"/>
      <c r="AB30" s="29"/>
      <c r="AC30" s="49"/>
      <c r="AD30" s="13"/>
    </row>
    <row r="31" customFormat="false" ht="12.75" hidden="false" customHeight="false" outlineLevel="0" collapsed="false">
      <c r="A31" s="21"/>
      <c r="E31" s="29"/>
      <c r="F31" s="21"/>
      <c r="K31" s="101"/>
      <c r="U31" s="21"/>
      <c r="AB31" s="29"/>
      <c r="AC31" s="49"/>
      <c r="AD31" s="13"/>
    </row>
    <row r="32" customFormat="false" ht="12.75" hidden="false" customHeight="false" outlineLevel="0" collapsed="false">
      <c r="A32" s="21"/>
      <c r="E32" s="29"/>
      <c r="F32" s="21"/>
      <c r="K32" s="101"/>
      <c r="U32" s="21"/>
      <c r="AB32" s="29"/>
      <c r="AC32" s="49"/>
      <c r="AD32" s="13"/>
    </row>
    <row r="33" customFormat="false" ht="12.75" hidden="false" customHeight="false" outlineLevel="0" collapsed="false">
      <c r="A33" s="21"/>
      <c r="E33" s="29"/>
      <c r="F33" s="21"/>
      <c r="K33" s="101"/>
      <c r="U33" s="21"/>
      <c r="AB33" s="29"/>
      <c r="AC33" s="49"/>
      <c r="AD33" s="13"/>
    </row>
    <row r="34" customFormat="false" ht="12.75" hidden="false" customHeight="false" outlineLevel="0" collapsed="false">
      <c r="A34" s="21"/>
      <c r="E34" s="29"/>
      <c r="F34" s="21"/>
      <c r="K34" s="101"/>
      <c r="U34" s="21"/>
      <c r="AB34" s="29"/>
      <c r="AC34" s="49"/>
      <c r="AD34" s="13"/>
    </row>
    <row r="35" customFormat="false" ht="12.75" hidden="false" customHeight="false" outlineLevel="0" collapsed="false">
      <c r="A35" s="21"/>
      <c r="E35" s="29"/>
      <c r="F35" s="21"/>
      <c r="K35" s="101"/>
      <c r="U35" s="21"/>
      <c r="AB35" s="29"/>
      <c r="AC35" s="49"/>
      <c r="AD35" s="13"/>
    </row>
    <row r="36" customFormat="false" ht="12.75" hidden="false" customHeight="false" outlineLevel="0" collapsed="false">
      <c r="A36" s="21"/>
      <c r="E36" s="29"/>
      <c r="F36" s="21"/>
      <c r="K36" s="101"/>
      <c r="U36" s="21"/>
      <c r="AB36" s="29"/>
      <c r="AC36" s="49"/>
      <c r="AD36" s="13"/>
    </row>
    <row r="37" customFormat="false" ht="12.75" hidden="false" customHeight="false" outlineLevel="0" collapsed="false">
      <c r="A37" s="21"/>
      <c r="E37" s="29"/>
      <c r="F37" s="21"/>
      <c r="K37" s="101"/>
      <c r="U37" s="21"/>
      <c r="AB37" s="29"/>
      <c r="AC37" s="49"/>
      <c r="AD37" s="13"/>
    </row>
    <row r="38" customFormat="false" ht="12.75" hidden="false" customHeight="false" outlineLevel="0" collapsed="false">
      <c r="K38" s="101"/>
    </row>
    <row r="39" customFormat="false" ht="12.75" hidden="false" customHeight="false" outlineLevel="0" collapsed="false">
      <c r="K39" s="101"/>
    </row>
    <row r="40" customFormat="false" ht="12.75" hidden="false" customHeight="false" outlineLevel="0" collapsed="false">
      <c r="K40" s="101"/>
    </row>
    <row r="41" customFormat="false" ht="12.75" hidden="false" customHeight="false" outlineLevel="0" collapsed="false">
      <c r="K41" s="101"/>
    </row>
    <row r="42" customFormat="false" ht="12.75" hidden="false" customHeight="false" outlineLevel="0" collapsed="false">
      <c r="K42" s="101"/>
    </row>
    <row r="43" customFormat="false" ht="12.75" hidden="false" customHeight="false" outlineLevel="0" collapsed="false">
      <c r="K43" s="101"/>
    </row>
    <row r="44" customFormat="false" ht="12.75" hidden="false" customHeight="false" outlineLevel="0" collapsed="false">
      <c r="K44" s="101"/>
    </row>
    <row r="45" customFormat="false" ht="12.75" hidden="false" customHeight="false" outlineLevel="0" collapsed="false">
      <c r="K45" s="101"/>
    </row>
    <row r="46" customFormat="false" ht="12.75" hidden="false" customHeight="false" outlineLevel="0" collapsed="false">
      <c r="K46" s="1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" width="10.71"/>
    <col collapsed="false" customWidth="true" hidden="false" outlineLevel="0" max="2" min="2" style="21" width="21.42"/>
    <col collapsed="false" customWidth="false" hidden="false" outlineLevel="0" max="7" min="3" style="21" width="9.14"/>
    <col collapsed="false" customWidth="true" hidden="false" outlineLevel="0" max="8" min="8" style="21" width="19.14"/>
    <col collapsed="false" customWidth="false" hidden="false" outlineLevel="0" max="10" min="9" style="21" width="9.14"/>
    <col collapsed="false" customWidth="true" hidden="false" outlineLevel="0" max="11" min="11" style="102" width="12.56"/>
    <col collapsed="false" customWidth="false" hidden="false" outlineLevel="0" max="257" min="12" style="21" width="9.14"/>
  </cols>
  <sheetData>
    <row r="1" customFormat="false" ht="12.75" hidden="false" customHeight="false" outlineLevel="0" collapsed="false">
      <c r="A1" s="21" t="s">
        <v>1</v>
      </c>
      <c r="B1" s="21" t="s">
        <v>99</v>
      </c>
      <c r="C1" s="21" t="s">
        <v>100</v>
      </c>
      <c r="D1" s="21" t="s">
        <v>101</v>
      </c>
      <c r="E1" s="21" t="s">
        <v>102</v>
      </c>
      <c r="F1" s="21" t="s">
        <v>103</v>
      </c>
      <c r="G1" s="21" t="s">
        <v>104</v>
      </c>
      <c r="H1" s="21" t="s">
        <v>2</v>
      </c>
      <c r="I1" s="21" t="s">
        <v>105</v>
      </c>
      <c r="J1" s="21" t="s">
        <v>106</v>
      </c>
      <c r="K1" s="102" t="s">
        <v>107</v>
      </c>
      <c r="L1" s="21" t="s">
        <v>108</v>
      </c>
      <c r="M1" s="21" t="s">
        <v>109</v>
      </c>
      <c r="N1" s="21" t="s">
        <v>110</v>
      </c>
      <c r="O1" s="21" t="s">
        <v>111</v>
      </c>
    </row>
    <row r="2" customFormat="false" ht="12.75" hidden="false" customHeight="false" outlineLevel="0" collapsed="false">
      <c r="A2" s="103" t="n">
        <v>36708</v>
      </c>
      <c r="B2" s="104" t="s">
        <v>112</v>
      </c>
      <c r="C2" s="29" t="s">
        <v>98</v>
      </c>
      <c r="D2" s="21" t="s">
        <v>95</v>
      </c>
      <c r="E2" s="21" t="s">
        <v>113</v>
      </c>
      <c r="F2" s="21" t="s">
        <v>6</v>
      </c>
      <c r="G2" s="21" t="s">
        <v>114</v>
      </c>
      <c r="H2" s="21" t="s">
        <v>8</v>
      </c>
      <c r="I2" s="21" t="s">
        <v>92</v>
      </c>
      <c r="J2" s="21" t="s">
        <v>93</v>
      </c>
      <c r="K2" s="105" t="n">
        <f aca="false">+Summary!C9*10000</f>
        <v>-4995765.49482038</v>
      </c>
      <c r="L2" s="21" t="n">
        <v>0</v>
      </c>
      <c r="M2" s="21" t="n">
        <f aca="false">+K2</f>
        <v>-4995765.49482038</v>
      </c>
      <c r="N2" s="21" t="n">
        <v>0</v>
      </c>
      <c r="O2" s="21" t="n">
        <v>0</v>
      </c>
      <c r="R2" s="106" t="n">
        <f aca="false">K2/10000</f>
        <v>-499.576549482038</v>
      </c>
    </row>
    <row r="3" customFormat="false" ht="12.75" hidden="false" customHeight="false" outlineLevel="0" collapsed="false">
      <c r="A3" s="103" t="n">
        <v>36739</v>
      </c>
      <c r="B3" s="104" t="s">
        <v>112</v>
      </c>
      <c r="C3" s="29" t="s">
        <v>98</v>
      </c>
      <c r="D3" s="21" t="s">
        <v>95</v>
      </c>
      <c r="E3" s="21" t="s">
        <v>113</v>
      </c>
      <c r="F3" s="21" t="s">
        <v>6</v>
      </c>
      <c r="G3" s="21" t="s">
        <v>114</v>
      </c>
      <c r="H3" s="21" t="s">
        <v>8</v>
      </c>
      <c r="I3" s="21" t="s">
        <v>92</v>
      </c>
      <c r="J3" s="21" t="s">
        <v>93</v>
      </c>
      <c r="K3" s="105" t="n">
        <f aca="false">+Summary!C10*10000</f>
        <v>2923083.82934531</v>
      </c>
      <c r="L3" s="21" t="n">
        <v>0</v>
      </c>
      <c r="M3" s="21" t="n">
        <f aca="false">+K3</f>
        <v>2923083.82934531</v>
      </c>
      <c r="N3" s="21" t="n">
        <v>0</v>
      </c>
      <c r="O3" s="21" t="n">
        <v>0</v>
      </c>
      <c r="R3" s="106" t="n">
        <f aca="false">K3/10000</f>
        <v>292.308382934531</v>
      </c>
    </row>
    <row r="4" customFormat="false" ht="12.75" hidden="false" customHeight="false" outlineLevel="0" collapsed="false">
      <c r="A4" s="103" t="n">
        <v>36770</v>
      </c>
      <c r="B4" s="21" t="s">
        <v>115</v>
      </c>
      <c r="C4" s="21" t="s">
        <v>48</v>
      </c>
      <c r="D4" s="21" t="s">
        <v>95</v>
      </c>
      <c r="E4" s="21" t="s">
        <v>113</v>
      </c>
      <c r="F4" s="21" t="s">
        <v>6</v>
      </c>
      <c r="G4" s="21" t="s">
        <v>114</v>
      </c>
      <c r="H4" s="21" t="s">
        <v>8</v>
      </c>
      <c r="I4" s="21" t="s">
        <v>92</v>
      </c>
      <c r="J4" s="21" t="s">
        <v>93</v>
      </c>
      <c r="K4" s="105" t="n">
        <f aca="false">+Summary!C11*10000</f>
        <v>1434159.99677607</v>
      </c>
      <c r="L4" s="21" t="n">
        <v>0</v>
      </c>
      <c r="M4" s="21" t="n">
        <f aca="false">+K4</f>
        <v>1434159.99677607</v>
      </c>
      <c r="N4" s="21" t="n">
        <v>0</v>
      </c>
      <c r="O4" s="21" t="n">
        <v>0</v>
      </c>
      <c r="R4" s="106" t="n">
        <f aca="false">K4/10000</f>
        <v>143.415999677607</v>
      </c>
    </row>
    <row r="5" customFormat="false" ht="12.75" hidden="false" customHeight="false" outlineLevel="0" collapsed="false">
      <c r="A5" s="103" t="n">
        <v>36800</v>
      </c>
      <c r="B5" s="21" t="s">
        <v>115</v>
      </c>
      <c r="C5" s="21" t="s">
        <v>48</v>
      </c>
      <c r="D5" s="21" t="s">
        <v>95</v>
      </c>
      <c r="E5" s="21" t="s">
        <v>113</v>
      </c>
      <c r="F5" s="21" t="s">
        <v>6</v>
      </c>
      <c r="G5" s="21" t="s">
        <v>114</v>
      </c>
      <c r="H5" s="21" t="s">
        <v>8</v>
      </c>
      <c r="I5" s="21" t="s">
        <v>92</v>
      </c>
      <c r="J5" s="21" t="s">
        <v>93</v>
      </c>
      <c r="K5" s="105" t="n">
        <f aca="false">+Summary!C12*10000</f>
        <v>2649722.92400544</v>
      </c>
      <c r="L5" s="21" t="n">
        <v>0</v>
      </c>
      <c r="M5" s="21" t="n">
        <f aca="false">+K5</f>
        <v>2649722.92400544</v>
      </c>
      <c r="N5" s="21" t="n">
        <v>0</v>
      </c>
      <c r="O5" s="21" t="n">
        <v>0</v>
      </c>
      <c r="R5" s="106" t="n">
        <f aca="false">K5/10000</f>
        <v>264.972292400544</v>
      </c>
    </row>
    <row r="6" customFormat="false" ht="12.75" hidden="false" customHeight="false" outlineLevel="0" collapsed="false">
      <c r="A6" s="103" t="n">
        <v>36831</v>
      </c>
      <c r="B6" s="21" t="s">
        <v>115</v>
      </c>
      <c r="C6" s="21" t="s">
        <v>48</v>
      </c>
      <c r="D6" s="21" t="s">
        <v>95</v>
      </c>
      <c r="E6" s="21" t="s">
        <v>113</v>
      </c>
      <c r="F6" s="21" t="s">
        <v>6</v>
      </c>
      <c r="G6" s="21" t="s">
        <v>114</v>
      </c>
      <c r="H6" s="21" t="s">
        <v>8</v>
      </c>
      <c r="I6" s="21" t="s">
        <v>92</v>
      </c>
      <c r="J6" s="21" t="s">
        <v>93</v>
      </c>
      <c r="K6" s="105" t="n">
        <f aca="false">+Summary!C13*10000</f>
        <v>0</v>
      </c>
      <c r="L6" s="21" t="n">
        <v>0</v>
      </c>
      <c r="M6" s="21" t="n">
        <f aca="false">+K6</f>
        <v>0</v>
      </c>
      <c r="N6" s="21" t="n">
        <v>0</v>
      </c>
      <c r="O6" s="21" t="n">
        <v>0</v>
      </c>
      <c r="R6" s="106" t="n">
        <f aca="false">K6/10000</f>
        <v>0</v>
      </c>
    </row>
    <row r="7" customFormat="false" ht="12.75" hidden="false" customHeight="false" outlineLevel="0" collapsed="false">
      <c r="A7" s="103" t="n">
        <v>36739</v>
      </c>
      <c r="B7" s="21" t="s">
        <v>116</v>
      </c>
      <c r="C7" s="21" t="s">
        <v>43</v>
      </c>
      <c r="D7" s="21" t="s">
        <v>95</v>
      </c>
      <c r="E7" s="21" t="s">
        <v>113</v>
      </c>
      <c r="F7" s="21" t="s">
        <v>6</v>
      </c>
      <c r="G7" s="21" t="s">
        <v>114</v>
      </c>
      <c r="H7" s="21" t="s">
        <v>10</v>
      </c>
      <c r="I7" s="21" t="s">
        <v>92</v>
      </c>
      <c r="J7" s="21" t="s">
        <v>93</v>
      </c>
      <c r="K7" s="105" t="n">
        <f aca="false">+Summary!E10*10000</f>
        <v>0</v>
      </c>
      <c r="L7" s="21" t="n">
        <v>0</v>
      </c>
      <c r="M7" s="21" t="n">
        <f aca="false">+K7</f>
        <v>0</v>
      </c>
      <c r="N7" s="21" t="n">
        <v>0</v>
      </c>
      <c r="O7" s="21" t="n">
        <v>0</v>
      </c>
      <c r="R7" s="106" t="n">
        <f aca="false">K7/10000</f>
        <v>0</v>
      </c>
    </row>
    <row r="8" customFormat="false" ht="12.75" hidden="false" customHeight="false" outlineLevel="0" collapsed="false">
      <c r="A8" s="103" t="n">
        <v>36739</v>
      </c>
      <c r="B8" s="21" t="s">
        <v>115</v>
      </c>
      <c r="C8" s="21" t="s">
        <v>48</v>
      </c>
      <c r="D8" s="21" t="s">
        <v>95</v>
      </c>
      <c r="E8" s="21" t="s">
        <v>113</v>
      </c>
      <c r="F8" s="21" t="s">
        <v>6</v>
      </c>
      <c r="G8" s="21" t="s">
        <v>114</v>
      </c>
      <c r="H8" s="21" t="s">
        <v>6</v>
      </c>
      <c r="I8" s="21" t="s">
        <v>92</v>
      </c>
      <c r="J8" s="21" t="s">
        <v>93</v>
      </c>
      <c r="K8" s="105" t="n">
        <f aca="false">+Summary!I10*10000</f>
        <v>597900</v>
      </c>
      <c r="L8" s="21" t="n">
        <v>0</v>
      </c>
      <c r="M8" s="21" t="n">
        <f aca="false">+K8</f>
        <v>597900</v>
      </c>
      <c r="N8" s="21" t="n">
        <v>0</v>
      </c>
      <c r="O8" s="21" t="n">
        <v>0</v>
      </c>
      <c r="R8" s="106" t="n">
        <f aca="false">K8/10000</f>
        <v>59.79</v>
      </c>
    </row>
    <row r="9" customFormat="false" ht="12.75" hidden="false" customHeight="false" outlineLevel="0" collapsed="false">
      <c r="A9" s="103" t="n">
        <v>36770</v>
      </c>
      <c r="B9" s="21" t="s">
        <v>115</v>
      </c>
      <c r="C9" s="21" t="s">
        <v>48</v>
      </c>
      <c r="D9" s="21" t="s">
        <v>95</v>
      </c>
      <c r="E9" s="21" t="s">
        <v>113</v>
      </c>
      <c r="F9" s="21" t="s">
        <v>6</v>
      </c>
      <c r="G9" s="21" t="s">
        <v>114</v>
      </c>
      <c r="H9" s="21" t="s">
        <v>6</v>
      </c>
      <c r="I9" s="21" t="s">
        <v>92</v>
      </c>
      <c r="J9" s="21" t="s">
        <v>93</v>
      </c>
      <c r="K9" s="105" t="n">
        <f aca="false">+Summary!I11*10000</f>
        <v>-1023000</v>
      </c>
      <c r="L9" s="21" t="n">
        <v>0</v>
      </c>
      <c r="M9" s="21" t="n">
        <f aca="false">+K9</f>
        <v>-1023000</v>
      </c>
      <c r="N9" s="21" t="n">
        <v>0</v>
      </c>
      <c r="O9" s="21" t="n">
        <v>0</v>
      </c>
      <c r="R9" s="106" t="n">
        <f aca="false">K9/10000</f>
        <v>-102.3</v>
      </c>
    </row>
    <row r="10" customFormat="false" ht="12.75" hidden="false" customHeight="false" outlineLevel="0" collapsed="false">
      <c r="A10" s="103" t="n">
        <v>36800</v>
      </c>
      <c r="B10" s="21" t="s">
        <v>115</v>
      </c>
      <c r="C10" s="21" t="s">
        <v>48</v>
      </c>
      <c r="D10" s="21" t="s">
        <v>95</v>
      </c>
      <c r="E10" s="21" t="s">
        <v>113</v>
      </c>
      <c r="F10" s="21" t="s">
        <v>6</v>
      </c>
      <c r="G10" s="21" t="s">
        <v>114</v>
      </c>
      <c r="H10" s="21" t="s">
        <v>6</v>
      </c>
      <c r="I10" s="21" t="s">
        <v>92</v>
      </c>
      <c r="J10" s="21" t="s">
        <v>93</v>
      </c>
      <c r="K10" s="105" t="n">
        <f aca="false">+Summary!I12*10000</f>
        <v>-1647100</v>
      </c>
      <c r="L10" s="21" t="n">
        <v>0</v>
      </c>
      <c r="M10" s="21" t="n">
        <f aca="false">+K10</f>
        <v>-1647100</v>
      </c>
      <c r="N10" s="21" t="n">
        <v>0</v>
      </c>
      <c r="O10" s="21" t="n">
        <v>0</v>
      </c>
      <c r="R10" s="106" t="n">
        <f aca="false">K10/10000</f>
        <v>-164.71</v>
      </c>
    </row>
    <row r="11" customFormat="false" ht="12.75" hidden="false" customHeight="false" outlineLevel="0" collapsed="false">
      <c r="A11" s="103" t="n">
        <v>36831</v>
      </c>
      <c r="B11" s="21" t="s">
        <v>115</v>
      </c>
      <c r="C11" s="21" t="s">
        <v>48</v>
      </c>
      <c r="D11" s="21" t="s">
        <v>95</v>
      </c>
      <c r="E11" s="21" t="s">
        <v>113</v>
      </c>
      <c r="F11" s="21" t="s">
        <v>6</v>
      </c>
      <c r="G11" s="21" t="s">
        <v>114</v>
      </c>
      <c r="H11" s="21" t="s">
        <v>6</v>
      </c>
      <c r="I11" s="21" t="s">
        <v>92</v>
      </c>
      <c r="J11" s="21" t="s">
        <v>93</v>
      </c>
      <c r="K11" s="105" t="n">
        <f aca="false">+Summary!I13*10000</f>
        <v>0</v>
      </c>
      <c r="L11" s="21" t="n">
        <v>0</v>
      </c>
      <c r="M11" s="21" t="n">
        <f aca="false">+K11</f>
        <v>0</v>
      </c>
      <c r="N11" s="21" t="n">
        <v>0</v>
      </c>
      <c r="O11" s="21" t="n">
        <v>0</v>
      </c>
      <c r="R11" s="106" t="n">
        <f aca="false">K11/10000</f>
        <v>0</v>
      </c>
    </row>
    <row r="12" customFormat="false" ht="12.75" hidden="false" customHeight="false" outlineLevel="0" collapsed="false">
      <c r="A12" s="103" t="n">
        <v>36861</v>
      </c>
      <c r="B12" s="21" t="s">
        <v>115</v>
      </c>
      <c r="C12" s="21" t="s">
        <v>48</v>
      </c>
      <c r="D12" s="21" t="s">
        <v>95</v>
      </c>
      <c r="E12" s="21" t="s">
        <v>113</v>
      </c>
      <c r="F12" s="21" t="s">
        <v>6</v>
      </c>
      <c r="G12" s="21" t="s">
        <v>114</v>
      </c>
      <c r="H12" s="21" t="s">
        <v>6</v>
      </c>
      <c r="I12" s="21" t="s">
        <v>92</v>
      </c>
      <c r="J12" s="21" t="s">
        <v>93</v>
      </c>
      <c r="K12" s="105" t="n">
        <f aca="false">+Summary!I14*10000</f>
        <v>0</v>
      </c>
      <c r="L12" s="21" t="n">
        <v>0</v>
      </c>
      <c r="M12" s="21" t="n">
        <f aca="false">+K12</f>
        <v>0</v>
      </c>
      <c r="N12" s="21" t="n">
        <v>0</v>
      </c>
      <c r="O12" s="21" t="n">
        <v>0</v>
      </c>
      <c r="R12" s="106" t="n">
        <f aca="false">K12/10000</f>
        <v>0</v>
      </c>
    </row>
    <row r="13" customFormat="false" ht="12.75" hidden="false" customHeight="false" outlineLevel="0" collapsed="false">
      <c r="A13" s="107" t="n">
        <v>36708</v>
      </c>
      <c r="B13" s="21" t="s">
        <v>116</v>
      </c>
      <c r="C13" s="21" t="s">
        <v>43</v>
      </c>
      <c r="D13" s="21" t="s">
        <v>95</v>
      </c>
      <c r="E13" s="21" t="s">
        <v>113</v>
      </c>
      <c r="F13" s="21" t="s">
        <v>6</v>
      </c>
      <c r="G13" s="21" t="s">
        <v>114</v>
      </c>
      <c r="H13" s="21" t="s">
        <v>3</v>
      </c>
      <c r="I13" s="21" t="s">
        <v>92</v>
      </c>
      <c r="J13" s="21" t="s">
        <v>93</v>
      </c>
      <c r="K13" s="105" t="n">
        <f aca="false">+Summary!K9*10000</f>
        <v>315000</v>
      </c>
      <c r="L13" s="21" t="n">
        <v>0</v>
      </c>
      <c r="M13" s="21" t="n">
        <f aca="false">+K13</f>
        <v>315000</v>
      </c>
      <c r="N13" s="21" t="n">
        <v>0</v>
      </c>
      <c r="O13" s="21" t="n">
        <v>0</v>
      </c>
      <c r="R13" s="106" t="n">
        <f aca="false">K13/10000</f>
        <v>31.5</v>
      </c>
    </row>
    <row r="14" customFormat="false" ht="12.75" hidden="false" customHeight="false" outlineLevel="0" collapsed="false">
      <c r="A14" s="107" t="n">
        <v>36739</v>
      </c>
      <c r="B14" s="21" t="s">
        <v>116</v>
      </c>
      <c r="C14" s="21" t="s">
        <v>43</v>
      </c>
      <c r="D14" s="21" t="s">
        <v>95</v>
      </c>
      <c r="E14" s="21" t="s">
        <v>113</v>
      </c>
      <c r="F14" s="21" t="s">
        <v>6</v>
      </c>
      <c r="G14" s="21" t="s">
        <v>114</v>
      </c>
      <c r="H14" s="21" t="s">
        <v>3</v>
      </c>
      <c r="I14" s="21" t="s">
        <v>92</v>
      </c>
      <c r="J14" s="21" t="s">
        <v>93</v>
      </c>
      <c r="K14" s="105" t="n">
        <f aca="false">+Summary!K10*10000</f>
        <v>0</v>
      </c>
      <c r="L14" s="21" t="n">
        <v>0</v>
      </c>
      <c r="M14" s="21" t="n">
        <f aca="false">+K14</f>
        <v>0</v>
      </c>
      <c r="N14" s="21" t="n">
        <v>0</v>
      </c>
      <c r="O14" s="21" t="n">
        <v>0</v>
      </c>
      <c r="R14" s="106" t="n">
        <f aca="false">K14/10000</f>
        <v>0</v>
      </c>
    </row>
    <row r="15" customFormat="false" ht="13.5" hidden="false" customHeight="true" outlineLevel="0" collapsed="false">
      <c r="A15" s="103" t="n">
        <v>36708</v>
      </c>
      <c r="B15" s="104" t="s">
        <v>112</v>
      </c>
      <c r="C15" s="29" t="s">
        <v>98</v>
      </c>
      <c r="D15" s="21" t="s">
        <v>95</v>
      </c>
      <c r="E15" s="21" t="s">
        <v>113</v>
      </c>
      <c r="F15" s="21" t="s">
        <v>6</v>
      </c>
      <c r="G15" s="21" t="s">
        <v>114</v>
      </c>
      <c r="H15" s="21" t="s">
        <v>4</v>
      </c>
      <c r="I15" s="21" t="s">
        <v>92</v>
      </c>
      <c r="J15" s="21" t="s">
        <v>93</v>
      </c>
      <c r="K15" s="105" t="n">
        <f aca="false">+Summary!M9*10000</f>
        <v>-719628</v>
      </c>
      <c r="L15" s="21" t="n">
        <v>0</v>
      </c>
      <c r="M15" s="21" t="n">
        <f aca="false">+K15</f>
        <v>-719628</v>
      </c>
      <c r="N15" s="21" t="n">
        <v>0</v>
      </c>
      <c r="O15" s="21" t="n">
        <v>0</v>
      </c>
      <c r="R15" s="106" t="n">
        <f aca="false">K15/10000</f>
        <v>-71.9628</v>
      </c>
    </row>
    <row r="16" customFormat="false" ht="13.5" hidden="false" customHeight="true" outlineLevel="0" collapsed="false">
      <c r="A16" s="103" t="n">
        <v>36739</v>
      </c>
      <c r="B16" s="104" t="s">
        <v>112</v>
      </c>
      <c r="C16" s="29" t="s">
        <v>98</v>
      </c>
      <c r="D16" s="21" t="s">
        <v>95</v>
      </c>
      <c r="E16" s="21" t="s">
        <v>113</v>
      </c>
      <c r="F16" s="21" t="s">
        <v>6</v>
      </c>
      <c r="G16" s="21" t="s">
        <v>114</v>
      </c>
      <c r="H16" s="21" t="s">
        <v>4</v>
      </c>
      <c r="I16" s="21" t="s">
        <v>92</v>
      </c>
      <c r="J16" s="21" t="s">
        <v>93</v>
      </c>
      <c r="K16" s="105" t="n">
        <f aca="false">+Summary!M10*10000</f>
        <v>-310000</v>
      </c>
      <c r="L16" s="21" t="n">
        <v>0</v>
      </c>
      <c r="M16" s="21" t="n">
        <f aca="false">+K16</f>
        <v>-310000</v>
      </c>
      <c r="N16" s="21" t="n">
        <v>0</v>
      </c>
      <c r="O16" s="21" t="n">
        <v>0</v>
      </c>
      <c r="R16" s="106" t="n">
        <f aca="false">K16/10000</f>
        <v>-31</v>
      </c>
    </row>
    <row r="17" customFormat="false" ht="12.75" hidden="false" customHeight="false" outlineLevel="0" collapsed="false">
      <c r="A17" s="107" t="n">
        <v>36708</v>
      </c>
      <c r="B17" s="21" t="s">
        <v>116</v>
      </c>
      <c r="C17" s="21" t="s">
        <v>43</v>
      </c>
      <c r="D17" s="21" t="s">
        <v>95</v>
      </c>
      <c r="E17" s="21" t="s">
        <v>113</v>
      </c>
      <c r="F17" s="21" t="s">
        <v>6</v>
      </c>
      <c r="G17" s="21" t="s">
        <v>114</v>
      </c>
      <c r="H17" s="21" t="s">
        <v>11</v>
      </c>
      <c r="I17" s="21" t="s">
        <v>92</v>
      </c>
      <c r="J17" s="21" t="s">
        <v>93</v>
      </c>
      <c r="K17" s="105" t="n">
        <f aca="false">+Summary!G9*10000</f>
        <v>0</v>
      </c>
      <c r="L17" s="21" t="n">
        <v>0</v>
      </c>
      <c r="M17" s="21" t="n">
        <f aca="false">+K17</f>
        <v>0</v>
      </c>
      <c r="N17" s="21" t="n">
        <v>0</v>
      </c>
      <c r="O17" s="21" t="n">
        <v>0</v>
      </c>
      <c r="R17" s="106" t="n">
        <f aca="false">K17/10000</f>
        <v>0</v>
      </c>
    </row>
    <row r="18" customFormat="false" ht="12.75" hidden="false" customHeight="false" outlineLevel="0" collapsed="false">
      <c r="A18" s="107" t="n">
        <v>36739</v>
      </c>
      <c r="B18" s="21" t="s">
        <v>116</v>
      </c>
      <c r="C18" s="21" t="s">
        <v>43</v>
      </c>
      <c r="D18" s="21" t="s">
        <v>95</v>
      </c>
      <c r="E18" s="21" t="s">
        <v>113</v>
      </c>
      <c r="F18" s="21" t="s">
        <v>6</v>
      </c>
      <c r="G18" s="21" t="s">
        <v>114</v>
      </c>
      <c r="H18" s="21" t="s">
        <v>11</v>
      </c>
      <c r="I18" s="21" t="s">
        <v>92</v>
      </c>
      <c r="J18" s="21" t="s">
        <v>93</v>
      </c>
      <c r="K18" s="105" t="n">
        <f aca="false">+Summary!G10*10000</f>
        <v>0</v>
      </c>
      <c r="L18" s="21" t="n">
        <v>0</v>
      </c>
      <c r="M18" s="21" t="n">
        <f aca="false">+K18</f>
        <v>0</v>
      </c>
      <c r="N18" s="21" t="n">
        <v>0</v>
      </c>
      <c r="O18" s="21" t="n">
        <v>0</v>
      </c>
      <c r="R18" s="106" t="n">
        <f aca="false">K18/10000</f>
        <v>0</v>
      </c>
    </row>
    <row r="19" customFormat="false" ht="12.75" hidden="false" customHeight="false" outlineLevel="0" collapsed="false">
      <c r="A19" s="107" t="n">
        <v>36708</v>
      </c>
      <c r="B19" s="104" t="s">
        <v>112</v>
      </c>
      <c r="C19" s="29" t="s">
        <v>98</v>
      </c>
      <c r="D19" s="21" t="s">
        <v>95</v>
      </c>
      <c r="E19" s="21" t="s">
        <v>113</v>
      </c>
      <c r="F19" s="21" t="s">
        <v>6</v>
      </c>
      <c r="G19" s="21" t="s">
        <v>114</v>
      </c>
      <c r="H19" s="21" t="s">
        <v>9</v>
      </c>
      <c r="I19" s="21" t="s">
        <v>92</v>
      </c>
      <c r="J19" s="21" t="s">
        <v>93</v>
      </c>
      <c r="K19" s="105" t="n">
        <f aca="false">+Summary!O9*10000</f>
        <v>-102753.787476684</v>
      </c>
      <c r="L19" s="21" t="n">
        <v>0</v>
      </c>
      <c r="M19" s="21" t="n">
        <f aca="false">+K19</f>
        <v>-102753.787476684</v>
      </c>
      <c r="N19" s="21" t="n">
        <v>0</v>
      </c>
      <c r="O19" s="21" t="n">
        <v>0</v>
      </c>
      <c r="R19" s="106" t="n">
        <f aca="false">K19/10000</f>
        <v>-10.2753787476684</v>
      </c>
    </row>
    <row r="20" customFormat="false" ht="12.75" hidden="false" customHeight="false" outlineLevel="0" collapsed="false">
      <c r="A20" s="107" t="n">
        <v>36739</v>
      </c>
      <c r="B20" s="104" t="s">
        <v>112</v>
      </c>
      <c r="C20" s="29" t="s">
        <v>98</v>
      </c>
      <c r="D20" s="21" t="s">
        <v>95</v>
      </c>
      <c r="E20" s="21" t="s">
        <v>113</v>
      </c>
      <c r="F20" s="21" t="s">
        <v>6</v>
      </c>
      <c r="G20" s="21" t="s">
        <v>114</v>
      </c>
      <c r="H20" s="21" t="s">
        <v>9</v>
      </c>
      <c r="I20" s="21" t="s">
        <v>92</v>
      </c>
      <c r="J20" s="21" t="s">
        <v>93</v>
      </c>
      <c r="K20" s="105" t="n">
        <f aca="false">+Summary!O10*10000</f>
        <v>0</v>
      </c>
      <c r="L20" s="21" t="n">
        <v>0</v>
      </c>
      <c r="M20" s="21" t="n">
        <f aca="false">+K20</f>
        <v>0</v>
      </c>
      <c r="N20" s="21" t="n">
        <v>0</v>
      </c>
      <c r="O20" s="21" t="n">
        <v>0</v>
      </c>
      <c r="R20" s="106" t="n">
        <f aca="false">K20/10000</f>
        <v>0</v>
      </c>
    </row>
    <row r="21" customFormat="false" ht="12.75" hidden="false" customHeight="false" outlineLevel="0" collapsed="false">
      <c r="A21" s="103" t="n">
        <v>36739</v>
      </c>
      <c r="B21" s="21" t="s">
        <v>116</v>
      </c>
      <c r="C21" s="21" t="s">
        <v>43</v>
      </c>
      <c r="D21" s="21" t="s">
        <v>95</v>
      </c>
      <c r="E21" s="21" t="s">
        <v>113</v>
      </c>
      <c r="F21" s="21" t="s">
        <v>6</v>
      </c>
      <c r="G21" s="21" t="s">
        <v>114</v>
      </c>
      <c r="H21" s="21" t="s">
        <v>14</v>
      </c>
      <c r="I21" s="21" t="s">
        <v>92</v>
      </c>
      <c r="J21" s="21" t="s">
        <v>93</v>
      </c>
      <c r="K21" s="102" t="n">
        <f aca="false">+Summary!Q10*10000</f>
        <v>0</v>
      </c>
      <c r="L21" s="21" t="n">
        <v>0</v>
      </c>
      <c r="M21" s="21" t="n">
        <f aca="false">+K21</f>
        <v>0</v>
      </c>
      <c r="N21" s="21" t="n">
        <v>0</v>
      </c>
      <c r="O21" s="21" t="n">
        <v>0</v>
      </c>
      <c r="R21" s="106" t="n">
        <f aca="false">K21/10000</f>
        <v>0</v>
      </c>
    </row>
    <row r="22" customFormat="false" ht="12.75" hidden="false" customHeight="false" outlineLevel="0" collapsed="false">
      <c r="A22" s="103" t="n">
        <v>36708</v>
      </c>
      <c r="B22" s="21" t="s">
        <v>116</v>
      </c>
      <c r="C22" s="21" t="s">
        <v>43</v>
      </c>
      <c r="D22" s="21" t="s">
        <v>95</v>
      </c>
      <c r="E22" s="21" t="s">
        <v>113</v>
      </c>
      <c r="F22" s="21" t="s">
        <v>6</v>
      </c>
      <c r="G22" s="21" t="s">
        <v>114</v>
      </c>
      <c r="H22" s="21" t="s">
        <v>12</v>
      </c>
      <c r="I22" s="21" t="s">
        <v>92</v>
      </c>
      <c r="J22" s="21" t="s">
        <v>93</v>
      </c>
      <c r="K22" s="102" t="n">
        <f aca="false">+Summary!AA9*10000</f>
        <v>840000</v>
      </c>
      <c r="L22" s="21" t="n">
        <v>0</v>
      </c>
      <c r="M22" s="21" t="n">
        <f aca="false">+K22</f>
        <v>840000</v>
      </c>
      <c r="N22" s="21" t="n">
        <v>0</v>
      </c>
      <c r="O22" s="21" t="n">
        <v>0</v>
      </c>
      <c r="R22" s="106" t="n">
        <f aca="false">K22/10000</f>
        <v>84</v>
      </c>
    </row>
    <row r="23" customFormat="false" ht="12.75" hidden="false" customHeight="false" outlineLevel="0" collapsed="false">
      <c r="A23" s="103" t="n">
        <v>36739</v>
      </c>
      <c r="B23" s="21" t="s">
        <v>116</v>
      </c>
      <c r="C23" s="21" t="s">
        <v>43</v>
      </c>
      <c r="D23" s="21" t="s">
        <v>95</v>
      </c>
      <c r="E23" s="21" t="s">
        <v>113</v>
      </c>
      <c r="F23" s="21" t="s">
        <v>6</v>
      </c>
      <c r="G23" s="21" t="s">
        <v>114</v>
      </c>
      <c r="H23" s="21" t="s">
        <v>12</v>
      </c>
      <c r="I23" s="21" t="s">
        <v>92</v>
      </c>
      <c r="J23" s="21" t="s">
        <v>93</v>
      </c>
      <c r="K23" s="102" t="n">
        <f aca="false">+Summary!AA10*10000</f>
        <v>0</v>
      </c>
      <c r="L23" s="21" t="n">
        <v>0</v>
      </c>
      <c r="M23" s="21" t="n">
        <f aca="false">+K23</f>
        <v>0</v>
      </c>
      <c r="N23" s="21" t="n">
        <v>0</v>
      </c>
      <c r="O23" s="21" t="n">
        <v>0</v>
      </c>
      <c r="R23" s="106" t="n">
        <f aca="false">K23/10000</f>
        <v>0</v>
      </c>
    </row>
    <row r="24" customFormat="false" ht="12.75" hidden="false" customHeight="false" outlineLevel="0" collapsed="false">
      <c r="A24" s="103" t="n">
        <v>36739</v>
      </c>
      <c r="B24" s="21" t="s">
        <v>115</v>
      </c>
      <c r="C24" s="21" t="s">
        <v>48</v>
      </c>
      <c r="D24" s="21" t="s">
        <v>95</v>
      </c>
      <c r="E24" s="21" t="s">
        <v>113</v>
      </c>
      <c r="F24" s="21" t="s">
        <v>6</v>
      </c>
      <c r="G24" s="21" t="s">
        <v>114</v>
      </c>
      <c r="H24" s="21" t="s">
        <v>16</v>
      </c>
      <c r="I24" s="21" t="s">
        <v>92</v>
      </c>
      <c r="J24" s="21" t="s">
        <v>93</v>
      </c>
      <c r="K24" s="102" t="n">
        <f aca="false">+Summary!Y10*10000</f>
        <v>0</v>
      </c>
      <c r="L24" s="21" t="n">
        <v>0</v>
      </c>
      <c r="M24" s="21" t="n">
        <f aca="false">+K24</f>
        <v>0</v>
      </c>
      <c r="N24" s="21" t="n">
        <v>0</v>
      </c>
      <c r="O24" s="21" t="n">
        <v>0</v>
      </c>
      <c r="R24" s="108" t="n">
        <f aca="false">K24/10000</f>
        <v>0</v>
      </c>
    </row>
    <row r="25" customFormat="false" ht="14.25" hidden="false" customHeight="true" outlineLevel="0" collapsed="false">
      <c r="A25" s="103" t="n">
        <v>36739</v>
      </c>
      <c r="B25" s="21" t="s">
        <v>115</v>
      </c>
      <c r="C25" s="21" t="s">
        <v>48</v>
      </c>
      <c r="D25" s="21" t="s">
        <v>95</v>
      </c>
      <c r="E25" s="21" t="s">
        <v>113</v>
      </c>
      <c r="F25" s="21" t="s">
        <v>6</v>
      </c>
      <c r="G25" s="21" t="s">
        <v>114</v>
      </c>
      <c r="H25" s="21" t="s">
        <v>5</v>
      </c>
      <c r="I25" s="21" t="s">
        <v>92</v>
      </c>
      <c r="J25" s="21" t="s">
        <v>93</v>
      </c>
      <c r="K25" s="102" t="n">
        <f aca="false">+Summary!AC10*10000</f>
        <v>155000</v>
      </c>
      <c r="L25" s="21" t="n">
        <v>0</v>
      </c>
      <c r="M25" s="21" t="n">
        <f aca="false">+K25</f>
        <v>155000</v>
      </c>
      <c r="N25" s="21" t="n">
        <v>0</v>
      </c>
      <c r="O25" s="21" t="n">
        <v>0</v>
      </c>
      <c r="R25" s="106" t="n">
        <f aca="false">K25/10000</f>
        <v>15.5</v>
      </c>
    </row>
    <row r="26" customFormat="false" ht="13.5" hidden="false" customHeight="true" outlineLevel="0" collapsed="false">
      <c r="A26" s="103" t="n">
        <v>36739</v>
      </c>
      <c r="B26" s="21" t="s">
        <v>115</v>
      </c>
      <c r="C26" s="21" t="s">
        <v>48</v>
      </c>
      <c r="D26" s="21" t="s">
        <v>95</v>
      </c>
      <c r="E26" s="21" t="s">
        <v>113</v>
      </c>
      <c r="F26" s="21" t="s">
        <v>6</v>
      </c>
      <c r="G26" s="21" t="s">
        <v>114</v>
      </c>
      <c r="H26" s="21" t="s">
        <v>7</v>
      </c>
      <c r="I26" s="21" t="s">
        <v>92</v>
      </c>
      <c r="J26" s="21" t="s">
        <v>93</v>
      </c>
      <c r="K26" s="102" t="n">
        <f aca="false">+Summary!S10*10000</f>
        <v>0</v>
      </c>
      <c r="L26" s="21" t="n">
        <v>0</v>
      </c>
      <c r="M26" s="21" t="n">
        <f aca="false">+K26</f>
        <v>0</v>
      </c>
      <c r="N26" s="21" t="n">
        <v>0</v>
      </c>
      <c r="O26" s="21" t="n">
        <v>0</v>
      </c>
      <c r="R26" s="108" t="n">
        <f aca="false">K26/10000</f>
        <v>0</v>
      </c>
    </row>
    <row r="27" customFormat="false" ht="12.75" hidden="false" customHeight="false" outlineLevel="0" collapsed="false">
      <c r="A27" s="103" t="n">
        <v>36739</v>
      </c>
      <c r="B27" s="21" t="s">
        <v>116</v>
      </c>
      <c r="C27" s="21" t="s">
        <v>43</v>
      </c>
      <c r="D27" s="21" t="s">
        <v>95</v>
      </c>
      <c r="E27" s="21" t="s">
        <v>113</v>
      </c>
      <c r="F27" s="21" t="s">
        <v>6</v>
      </c>
      <c r="G27" s="21" t="s">
        <v>114</v>
      </c>
      <c r="H27" s="21" t="s">
        <v>13</v>
      </c>
      <c r="I27" s="21" t="s">
        <v>92</v>
      </c>
      <c r="J27" s="21" t="s">
        <v>93</v>
      </c>
      <c r="K27" s="102" t="n">
        <f aca="false">+Summary!U10*10000</f>
        <v>0</v>
      </c>
      <c r="L27" s="21" t="n">
        <v>0</v>
      </c>
      <c r="M27" s="21" t="n">
        <f aca="false">+K27</f>
        <v>0</v>
      </c>
      <c r="N27" s="21" t="n">
        <v>0</v>
      </c>
      <c r="O27" s="21" t="n">
        <v>0</v>
      </c>
      <c r="R27" s="106" t="n">
        <f aca="false">K27/10000</f>
        <v>0</v>
      </c>
    </row>
    <row r="28" customFormat="false" ht="13.5" hidden="false" customHeight="true" outlineLevel="0" collapsed="false">
      <c r="A28" s="103" t="n">
        <v>36739</v>
      </c>
      <c r="B28" s="21" t="s">
        <v>116</v>
      </c>
      <c r="C28" s="21" t="s">
        <v>43</v>
      </c>
      <c r="D28" s="21" t="s">
        <v>95</v>
      </c>
      <c r="E28" s="21" t="s">
        <v>113</v>
      </c>
      <c r="F28" s="21" t="s">
        <v>6</v>
      </c>
      <c r="G28" s="21" t="s">
        <v>114</v>
      </c>
      <c r="H28" s="21" t="s">
        <v>15</v>
      </c>
      <c r="I28" s="21" t="s">
        <v>92</v>
      </c>
      <c r="J28" s="21" t="s">
        <v>93</v>
      </c>
      <c r="K28" s="102" t="n">
        <f aca="false">+Summary!U10*10000</f>
        <v>0</v>
      </c>
      <c r="L28" s="21" t="n">
        <v>0</v>
      </c>
      <c r="M28" s="21" t="n">
        <f aca="false">+K28</f>
        <v>0</v>
      </c>
      <c r="N28" s="21" t="n">
        <v>0</v>
      </c>
      <c r="O28" s="21" t="n">
        <v>0</v>
      </c>
      <c r="R28" s="108" t="n">
        <f aca="false">K28/10000</f>
        <v>0</v>
      </c>
    </row>
    <row r="29" customFormat="false" ht="12.75" hidden="false" customHeight="false" outlineLevel="0" collapsed="false">
      <c r="R29" s="109" t="n">
        <f aca="false">SUM(R3:R28)</f>
        <v>511.238496265014</v>
      </c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101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101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101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101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101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101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101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101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101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101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101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101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101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101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101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101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101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101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101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101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101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101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101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101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101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101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101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101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101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101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101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101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101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101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101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101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101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101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101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101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101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101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101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101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101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101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101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101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101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101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101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101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101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101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101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101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O18"/>
  <sheetViews>
    <sheetView showFormulas="false" showGridLines="true" showRowColHeaders="true" showZeros="true" rightToLeft="false" tabSelected="false" showOutlineSymbols="true" defaultGridColor="true" view="normal" topLeftCell="V1" colorId="64" zoomScale="100" zoomScaleNormal="100" zoomScalePageLayoutView="100" workbookViewId="0">
      <selection pane="topLeft" activeCell="AE23" activeCellId="0" sqref="A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1.99"/>
    <col collapsed="false" customWidth="true" hidden="false" outlineLevel="0" max="3" min="3" style="0" width="12.14"/>
    <col collapsed="false" customWidth="true" hidden="false" outlineLevel="0" max="4" min="4" style="0" width="4.85"/>
    <col collapsed="false" customWidth="true" hidden="false" outlineLevel="0" max="6" min="6" style="0" width="2.28"/>
    <col collapsed="false" customWidth="true" hidden="false" outlineLevel="0" max="8" min="8" style="0" width="2.13"/>
    <col collapsed="false" customWidth="true" hidden="false" outlineLevel="0" max="10" min="10" style="0" width="1.56"/>
    <col collapsed="false" customWidth="true" hidden="false" outlineLevel="0" max="12" min="12" style="0" width="1.85"/>
    <col collapsed="false" customWidth="true" hidden="false" outlineLevel="0" max="14" min="14" style="0" width="1.85"/>
    <col collapsed="false" customWidth="true" hidden="false" outlineLevel="0" max="16" min="16" style="0" width="1.41"/>
    <col collapsed="false" customWidth="true" hidden="false" outlineLevel="0" max="18" min="18" style="0" width="1.99"/>
    <col collapsed="false" customWidth="true" hidden="false" outlineLevel="0" max="20" min="20" style="0" width="0.99"/>
    <col collapsed="false" customWidth="true" hidden="false" outlineLevel="0" max="22" min="22" style="0" width="1.7"/>
    <col collapsed="false" customWidth="true" hidden="false" outlineLevel="0" max="24" min="24" style="0" width="1.7"/>
    <col collapsed="false" customWidth="true" hidden="false" outlineLevel="0" max="26" min="26" style="0" width="1.56"/>
    <col collapsed="false" customWidth="true" hidden="false" outlineLevel="0" max="27" min="27" style="0" width="10.13"/>
    <col collapsed="false" customWidth="true" hidden="false" outlineLevel="0" max="28" min="28" style="0" width="0.7"/>
    <col collapsed="false" customWidth="true" hidden="false" outlineLevel="0" max="30" min="30" style="0" width="1.99"/>
  </cols>
  <sheetData>
    <row r="4" customFormat="false" ht="45.75" hidden="false" customHeight="true" outlineLevel="0" collapsed="false">
      <c r="A4" s="57" t="n">
        <v>36550</v>
      </c>
      <c r="B4" s="58"/>
      <c r="C4" s="59"/>
      <c r="D4" s="59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60"/>
      <c r="Z4" s="61"/>
      <c r="AA4" s="61"/>
      <c r="AB4" s="21"/>
      <c r="AC4" s="61"/>
      <c r="AD4" s="60"/>
    </row>
    <row r="5" customFormat="false" ht="12.75" hidden="true" customHeight="true" outlineLevel="0" collapsed="false">
      <c r="A5" s="62" t="s">
        <v>31</v>
      </c>
      <c r="B5" s="63"/>
      <c r="C5" s="59" t="s">
        <v>32</v>
      </c>
      <c r="D5" s="59" t="s">
        <v>33</v>
      </c>
      <c r="E5" s="64" t="n">
        <v>1</v>
      </c>
      <c r="F5" s="63"/>
      <c r="G5" s="64" t="n">
        <v>2</v>
      </c>
      <c r="H5" s="63"/>
      <c r="I5" s="64" t="n">
        <v>3</v>
      </c>
      <c r="J5" s="63"/>
      <c r="K5" s="64" t="n">
        <v>4</v>
      </c>
      <c r="L5" s="63"/>
      <c r="M5" s="64" t="n">
        <v>5</v>
      </c>
      <c r="N5" s="63"/>
      <c r="O5" s="64" t="n">
        <v>6</v>
      </c>
      <c r="P5" s="63"/>
      <c r="Q5" s="64" t="n">
        <v>7</v>
      </c>
      <c r="R5" s="63"/>
      <c r="S5" s="64" t="n">
        <v>8</v>
      </c>
      <c r="T5" s="63"/>
      <c r="U5" s="64" t="n">
        <v>9</v>
      </c>
      <c r="V5" s="63"/>
      <c r="W5" s="64" t="n">
        <v>10</v>
      </c>
      <c r="X5" s="63"/>
      <c r="Y5" s="63" t="n">
        <v>11</v>
      </c>
      <c r="Z5" s="65"/>
      <c r="AA5" s="61" t="n">
        <v>12</v>
      </c>
      <c r="AB5" s="21"/>
      <c r="AC5" s="61" t="n">
        <v>13</v>
      </c>
      <c r="AD5" s="65"/>
      <c r="AE5" s="65" t="n">
        <v>14</v>
      </c>
    </row>
    <row r="6" customFormat="false" ht="13.5" hidden="false" customHeight="true" outlineLevel="0" collapsed="false">
      <c r="A6" s="75" t="s">
        <v>34</v>
      </c>
      <c r="B6" s="67"/>
      <c r="C6" s="68"/>
      <c r="D6" s="68"/>
      <c r="E6" s="69" t="n">
        <v>36526</v>
      </c>
      <c r="F6" s="70"/>
      <c r="G6" s="69" t="n">
        <v>36557</v>
      </c>
      <c r="H6" s="70"/>
      <c r="I6" s="69" t="n">
        <v>36586</v>
      </c>
      <c r="J6" s="70"/>
      <c r="K6" s="69" t="n">
        <v>36617</v>
      </c>
      <c r="L6" s="70"/>
      <c r="M6" s="69" t="n">
        <v>36647</v>
      </c>
      <c r="N6" s="70"/>
      <c r="O6" s="69" t="n">
        <v>36678</v>
      </c>
      <c r="P6" s="70"/>
      <c r="Q6" s="69" t="n">
        <v>36708</v>
      </c>
      <c r="R6" s="70"/>
      <c r="S6" s="69" t="n">
        <v>36892</v>
      </c>
      <c r="T6" s="70"/>
      <c r="U6" s="69" t="n">
        <v>37257</v>
      </c>
      <c r="V6" s="70"/>
      <c r="W6" s="69" t="n">
        <v>37622</v>
      </c>
      <c r="X6" s="67"/>
      <c r="Y6" s="74" t="n">
        <v>37987</v>
      </c>
      <c r="Z6" s="71"/>
      <c r="AA6" s="72" t="n">
        <v>38353</v>
      </c>
      <c r="AB6" s="21"/>
      <c r="AC6" s="73" t="n">
        <v>40544</v>
      </c>
      <c r="AD6" s="58"/>
      <c r="AE6" s="74" t="n">
        <v>42370</v>
      </c>
      <c r="AG6" s="58" t="s">
        <v>35</v>
      </c>
      <c r="AI6" s="58" t="s">
        <v>36</v>
      </c>
      <c r="AM6" s="58" t="s">
        <v>35</v>
      </c>
    </row>
    <row r="7" customFormat="false" ht="12.75" hidden="false" customHeight="true" outlineLevel="0" collapsed="false">
      <c r="A7" s="75" t="s">
        <v>37</v>
      </c>
      <c r="B7" s="67"/>
      <c r="C7" s="68"/>
      <c r="D7" s="68"/>
      <c r="E7" s="69" t="n">
        <v>36526</v>
      </c>
      <c r="F7" s="70"/>
      <c r="G7" s="69" t="n">
        <v>36557</v>
      </c>
      <c r="H7" s="70"/>
      <c r="I7" s="69" t="n">
        <v>36586</v>
      </c>
      <c r="J7" s="70"/>
      <c r="K7" s="69" t="n">
        <v>36617</v>
      </c>
      <c r="L7" s="70"/>
      <c r="M7" s="69" t="n">
        <v>36647</v>
      </c>
      <c r="N7" s="70"/>
      <c r="O7" s="69" t="n">
        <v>36678</v>
      </c>
      <c r="P7" s="70"/>
      <c r="Q7" s="69" t="n">
        <v>36861</v>
      </c>
      <c r="R7" s="70"/>
      <c r="S7" s="69" t="n">
        <v>37226</v>
      </c>
      <c r="T7" s="70"/>
      <c r="U7" s="69" t="n">
        <v>37591</v>
      </c>
      <c r="V7" s="70"/>
      <c r="W7" s="69" t="n">
        <v>37956</v>
      </c>
      <c r="X7" s="67"/>
      <c r="Y7" s="74" t="n">
        <v>38322</v>
      </c>
      <c r="Z7" s="71"/>
      <c r="AA7" s="77" t="n">
        <v>40513</v>
      </c>
      <c r="AB7" s="21"/>
      <c r="AC7" s="72" t="n">
        <v>42339</v>
      </c>
      <c r="AD7" s="58"/>
      <c r="AE7" s="74" t="n">
        <v>45200</v>
      </c>
      <c r="AG7" s="58" t="s">
        <v>117</v>
      </c>
      <c r="AI7" s="58" t="n">
        <v>36494</v>
      </c>
      <c r="AK7" s="58" t="s">
        <v>23</v>
      </c>
      <c r="AM7" s="58" t="s">
        <v>118</v>
      </c>
    </row>
    <row r="8" customFormat="false" ht="12.75" hidden="false" customHeight="false" outlineLevel="0" collapsed="false">
      <c r="A8" s="75"/>
      <c r="B8" s="67"/>
      <c r="C8" s="68"/>
      <c r="D8" s="68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0"/>
      <c r="Z8" s="61"/>
      <c r="AA8" s="61"/>
      <c r="AB8" s="21"/>
      <c r="AC8" s="61"/>
      <c r="AD8" s="60"/>
    </row>
    <row r="9" customFormat="false" ht="12.75" hidden="false" customHeight="false" outlineLevel="0" collapsed="false">
      <c r="A9" s="78"/>
      <c r="B9" s="58"/>
      <c r="C9" s="79"/>
      <c r="D9" s="79"/>
      <c r="E9" s="80"/>
      <c r="F9" s="58"/>
      <c r="G9" s="80"/>
      <c r="H9" s="58"/>
      <c r="I9" s="80"/>
      <c r="J9" s="58"/>
      <c r="K9" s="80"/>
      <c r="L9" s="58"/>
      <c r="M9" s="80"/>
      <c r="N9" s="58"/>
      <c r="O9" s="80"/>
      <c r="P9" s="58"/>
      <c r="Q9" s="80"/>
      <c r="R9" s="58"/>
      <c r="S9" s="80"/>
      <c r="T9" s="80"/>
      <c r="U9" s="80"/>
      <c r="V9" s="80"/>
      <c r="W9" s="80"/>
      <c r="X9" s="80"/>
      <c r="Y9" s="81"/>
      <c r="Z9" s="82"/>
      <c r="AA9" s="83"/>
      <c r="AB9" s="84"/>
      <c r="AC9" s="83"/>
      <c r="AD9" s="60"/>
      <c r="AE9" s="81"/>
    </row>
    <row r="10" customFormat="false" ht="12.75" hidden="false" customHeight="true" outlineLevel="0" collapsed="false">
      <c r="A10" s="85" t="s">
        <v>119</v>
      </c>
      <c r="B10" s="58"/>
      <c r="C10" s="86"/>
      <c r="D10" s="86"/>
      <c r="E10" s="80"/>
      <c r="F10" s="58"/>
      <c r="G10" s="80"/>
      <c r="H10" s="58"/>
      <c r="I10" s="80"/>
      <c r="J10" s="58"/>
      <c r="K10" s="80"/>
      <c r="L10" s="58"/>
      <c r="M10" s="80"/>
      <c r="N10" s="58"/>
      <c r="O10" s="80"/>
      <c r="P10" s="58"/>
      <c r="Q10" s="80"/>
      <c r="R10" s="58"/>
      <c r="S10" s="80"/>
      <c r="T10" s="80"/>
      <c r="U10" s="80"/>
      <c r="V10" s="80"/>
      <c r="W10" s="80"/>
      <c r="X10" s="80"/>
      <c r="Y10" s="81"/>
      <c r="Z10" s="82"/>
      <c r="AA10" s="83"/>
      <c r="AB10" s="84"/>
      <c r="AC10" s="83"/>
      <c r="AD10" s="60"/>
      <c r="AE10" s="82"/>
      <c r="AF10" s="87"/>
    </row>
    <row r="11" customFormat="false" ht="1.5" hidden="false" customHeight="true" outlineLevel="0" collapsed="false">
      <c r="A11" s="85"/>
      <c r="B11" s="58"/>
      <c r="C11" s="86"/>
      <c r="D11" s="86"/>
      <c r="E11" s="80"/>
      <c r="F11" s="58"/>
      <c r="G11" s="80"/>
      <c r="H11" s="58"/>
      <c r="I11" s="80"/>
      <c r="J11" s="58"/>
      <c r="K11" s="80"/>
      <c r="L11" s="58"/>
      <c r="M11" s="80"/>
      <c r="N11" s="58"/>
      <c r="O11" s="80"/>
      <c r="P11" s="58"/>
      <c r="Q11" s="80"/>
      <c r="R11" s="58"/>
      <c r="S11" s="80"/>
      <c r="T11" s="80"/>
      <c r="U11" s="80"/>
      <c r="V11" s="80"/>
      <c r="W11" s="80"/>
      <c r="X11" s="80"/>
      <c r="Y11" s="81"/>
      <c r="Z11" s="82"/>
      <c r="AA11" s="83"/>
      <c r="AB11" s="84"/>
      <c r="AC11" s="83"/>
      <c r="AD11" s="60"/>
      <c r="AE11" s="82"/>
      <c r="AF11" s="87"/>
    </row>
    <row r="12" customFormat="false" ht="12.75" hidden="false" customHeight="true" outlineLevel="0" collapsed="false">
      <c r="A12" s="88" t="s">
        <v>39</v>
      </c>
      <c r="B12" s="71"/>
      <c r="C12" s="79" t="s">
        <v>40</v>
      </c>
      <c r="D12" s="79" t="s">
        <v>41</v>
      </c>
      <c r="E12" s="89" t="n">
        <v>-23.6</v>
      </c>
      <c r="F12" s="71"/>
      <c r="G12" s="89" t="n">
        <v>412.4</v>
      </c>
      <c r="H12" s="71"/>
      <c r="I12" s="89" t="n">
        <v>0</v>
      </c>
      <c r="J12" s="71"/>
      <c r="K12" s="89" t="n">
        <v>0</v>
      </c>
      <c r="L12" s="71"/>
      <c r="M12" s="89" t="n">
        <v>0</v>
      </c>
      <c r="N12" s="71"/>
      <c r="O12" s="89" t="n">
        <v>0</v>
      </c>
      <c r="P12" s="71"/>
      <c r="Q12" s="89" t="n">
        <v>0</v>
      </c>
      <c r="R12" s="71"/>
      <c r="S12" s="89" t="n">
        <v>0</v>
      </c>
      <c r="T12" s="90"/>
      <c r="U12" s="89" t="n">
        <v>0</v>
      </c>
      <c r="V12" s="90"/>
      <c r="W12" s="89" t="n">
        <v>0</v>
      </c>
      <c r="X12" s="90"/>
      <c r="Y12" s="91" t="n">
        <v>0</v>
      </c>
      <c r="Z12" s="92"/>
      <c r="AA12" s="93" t="n">
        <v>0</v>
      </c>
      <c r="AB12" s="90"/>
      <c r="AC12" s="93" t="n">
        <v>0</v>
      </c>
      <c r="AD12" s="60"/>
      <c r="AE12" s="92" t="n">
        <v>0</v>
      </c>
      <c r="AG12" s="60" t="n">
        <v>388.8</v>
      </c>
      <c r="AI12" s="60" t="n">
        <v>368.5</v>
      </c>
      <c r="AK12" s="60" t="n">
        <v>20.3</v>
      </c>
      <c r="AM12" s="60" t="n">
        <v>388.8</v>
      </c>
      <c r="AO12" s="60" t="n">
        <v>20.3</v>
      </c>
    </row>
    <row r="13" customFormat="false" ht="12.75" hidden="false" customHeight="true" outlineLevel="0" collapsed="false">
      <c r="A13" s="88" t="s">
        <v>42</v>
      </c>
      <c r="B13" s="71"/>
      <c r="C13" s="79" t="s">
        <v>40</v>
      </c>
      <c r="D13" s="79" t="s">
        <v>43</v>
      </c>
      <c r="E13" s="89" t="n">
        <v>14.6</v>
      </c>
      <c r="F13" s="71"/>
      <c r="G13" s="89" t="n">
        <v>-84.5</v>
      </c>
      <c r="H13" s="71"/>
      <c r="I13" s="89" t="n">
        <v>-35.3</v>
      </c>
      <c r="J13" s="71"/>
      <c r="K13" s="89" t="n">
        <v>0</v>
      </c>
      <c r="L13" s="71"/>
      <c r="M13" s="89" t="n">
        <v>0</v>
      </c>
      <c r="N13" s="71"/>
      <c r="O13" s="89" t="n">
        <v>0</v>
      </c>
      <c r="P13" s="71"/>
      <c r="Q13" s="89" t="n">
        <v>0</v>
      </c>
      <c r="R13" s="71"/>
      <c r="S13" s="89" t="n">
        <v>0</v>
      </c>
      <c r="T13" s="90"/>
      <c r="U13" s="89" t="n">
        <v>0</v>
      </c>
      <c r="V13" s="90"/>
      <c r="W13" s="89" t="n">
        <v>0</v>
      </c>
      <c r="X13" s="90"/>
      <c r="Y13" s="91" t="n">
        <v>0</v>
      </c>
      <c r="Z13" s="92"/>
      <c r="AA13" s="93" t="n">
        <v>0</v>
      </c>
      <c r="AB13" s="90"/>
      <c r="AC13" s="93" t="n">
        <v>0</v>
      </c>
      <c r="AD13" s="60"/>
      <c r="AE13" s="92" t="n">
        <v>0</v>
      </c>
      <c r="AG13" s="60" t="n">
        <v>-105.2</v>
      </c>
      <c r="AI13" s="60" t="n">
        <v>-173.9</v>
      </c>
      <c r="AK13" s="60" t="n">
        <v>68.7</v>
      </c>
      <c r="AM13" s="60" t="n">
        <v>-105.2</v>
      </c>
      <c r="AO13" s="60" t="n">
        <v>68.7</v>
      </c>
    </row>
    <row r="14" customFormat="false" ht="12.75" hidden="false" customHeight="true" outlineLevel="0" collapsed="false">
      <c r="A14" s="88" t="s">
        <v>44</v>
      </c>
      <c r="B14" s="71"/>
      <c r="C14" s="79" t="s">
        <v>40</v>
      </c>
      <c r="D14" s="79" t="s">
        <v>45</v>
      </c>
      <c r="E14" s="89" t="n">
        <v>0</v>
      </c>
      <c r="F14" s="71"/>
      <c r="G14" s="89" t="n">
        <v>0</v>
      </c>
      <c r="H14" s="71"/>
      <c r="I14" s="89" t="n">
        <v>0</v>
      </c>
      <c r="J14" s="71"/>
      <c r="K14" s="89" t="n">
        <v>0</v>
      </c>
      <c r="L14" s="71"/>
      <c r="M14" s="89" t="n">
        <v>0</v>
      </c>
      <c r="N14" s="71"/>
      <c r="O14" s="89" t="n">
        <v>0</v>
      </c>
      <c r="P14" s="71"/>
      <c r="Q14" s="89" t="n">
        <v>0</v>
      </c>
      <c r="R14" s="71"/>
      <c r="S14" s="89" t="n">
        <v>0</v>
      </c>
      <c r="T14" s="90"/>
      <c r="U14" s="89" t="n">
        <v>0</v>
      </c>
      <c r="V14" s="90"/>
      <c r="W14" s="89" t="n">
        <v>0</v>
      </c>
      <c r="X14" s="90"/>
      <c r="Y14" s="91" t="n">
        <v>0</v>
      </c>
      <c r="Z14" s="92"/>
      <c r="AA14" s="93" t="n">
        <v>0</v>
      </c>
      <c r="AB14" s="90"/>
      <c r="AC14" s="93" t="n">
        <v>0</v>
      </c>
      <c r="AD14" s="60"/>
      <c r="AE14" s="92" t="n">
        <v>0</v>
      </c>
      <c r="AG14" s="60" t="n">
        <v>0</v>
      </c>
      <c r="AI14" s="60" t="n">
        <v>0</v>
      </c>
      <c r="AK14" s="60" t="n">
        <v>0</v>
      </c>
      <c r="AM14" s="60" t="n">
        <v>0</v>
      </c>
      <c r="AO14" s="60" t="n">
        <v>0</v>
      </c>
    </row>
    <row r="15" customFormat="false" ht="12.75" hidden="false" customHeight="true" outlineLevel="0" collapsed="false">
      <c r="A15" s="88" t="s">
        <v>46</v>
      </c>
      <c r="B15" s="71"/>
      <c r="C15" s="79" t="s">
        <v>40</v>
      </c>
      <c r="D15" s="79" t="s">
        <v>45</v>
      </c>
      <c r="E15" s="89" t="n">
        <v>0</v>
      </c>
      <c r="F15" s="71"/>
      <c r="G15" s="89" t="n">
        <v>0</v>
      </c>
      <c r="H15" s="71"/>
      <c r="I15" s="89" t="n">
        <v>0</v>
      </c>
      <c r="J15" s="71"/>
      <c r="K15" s="89" t="n">
        <v>0</v>
      </c>
      <c r="L15" s="71"/>
      <c r="M15" s="89" t="n">
        <v>0</v>
      </c>
      <c r="N15" s="71"/>
      <c r="O15" s="89" t="n">
        <v>0</v>
      </c>
      <c r="P15" s="71"/>
      <c r="Q15" s="89" t="n">
        <v>0</v>
      </c>
      <c r="R15" s="71"/>
      <c r="S15" s="89" t="n">
        <v>0</v>
      </c>
      <c r="T15" s="90"/>
      <c r="U15" s="89" t="n">
        <v>0</v>
      </c>
      <c r="V15" s="90"/>
      <c r="W15" s="89" t="n">
        <v>0</v>
      </c>
      <c r="X15" s="90"/>
      <c r="Y15" s="91" t="n">
        <v>0</v>
      </c>
      <c r="Z15" s="92"/>
      <c r="AA15" s="93" t="n">
        <v>0</v>
      </c>
      <c r="AB15" s="90"/>
      <c r="AC15" s="93" t="n">
        <v>0</v>
      </c>
      <c r="AD15" s="60"/>
      <c r="AE15" s="92" t="n">
        <v>0</v>
      </c>
      <c r="AG15" s="60" t="n">
        <v>0</v>
      </c>
      <c r="AI15" s="60" t="n">
        <v>0</v>
      </c>
      <c r="AK15" s="60" t="n">
        <v>0</v>
      </c>
      <c r="AM15" s="60" t="n">
        <v>0</v>
      </c>
      <c r="AO15" s="60" t="n">
        <v>0</v>
      </c>
    </row>
    <row r="16" customFormat="false" ht="12.75" hidden="false" customHeight="true" outlineLevel="0" collapsed="false">
      <c r="A16" s="88" t="s">
        <v>47</v>
      </c>
      <c r="B16" s="71"/>
      <c r="C16" s="79" t="s">
        <v>40</v>
      </c>
      <c r="D16" s="79" t="s">
        <v>48</v>
      </c>
      <c r="E16" s="89" t="n">
        <v>0</v>
      </c>
      <c r="F16" s="71"/>
      <c r="G16" s="89" t="n">
        <v>-480.6</v>
      </c>
      <c r="H16" s="71"/>
      <c r="I16" s="89" t="n">
        <v>122.1</v>
      </c>
      <c r="J16" s="71"/>
      <c r="K16" s="89" t="n">
        <v>28.8</v>
      </c>
      <c r="L16" s="71"/>
      <c r="M16" s="89" t="n">
        <v>0</v>
      </c>
      <c r="N16" s="71"/>
      <c r="O16" s="89" t="n">
        <v>0</v>
      </c>
      <c r="P16" s="71"/>
      <c r="Q16" s="89" t="n">
        <v>0</v>
      </c>
      <c r="R16" s="71"/>
      <c r="S16" s="89" t="n">
        <v>0</v>
      </c>
      <c r="T16" s="90"/>
      <c r="U16" s="89" t="n">
        <v>0</v>
      </c>
      <c r="V16" s="90"/>
      <c r="W16" s="89" t="n">
        <v>0</v>
      </c>
      <c r="X16" s="90"/>
      <c r="Y16" s="91" t="n">
        <v>0</v>
      </c>
      <c r="Z16" s="92"/>
      <c r="AA16" s="93" t="n">
        <v>0</v>
      </c>
      <c r="AB16" s="90"/>
      <c r="AC16" s="93" t="n">
        <v>0</v>
      </c>
      <c r="AD16" s="60"/>
      <c r="AE16" s="92" t="n">
        <v>0</v>
      </c>
      <c r="AG16" s="60" t="n">
        <v>-329.7</v>
      </c>
      <c r="AI16" s="60" t="n">
        <v>-446.8</v>
      </c>
      <c r="AK16" s="60" t="n">
        <v>117.1</v>
      </c>
      <c r="AM16" s="60" t="n">
        <v>-329.7</v>
      </c>
      <c r="AO16" s="60" t="n">
        <v>117.1</v>
      </c>
    </row>
    <row r="17" customFormat="false" ht="12.75" hidden="false" customHeight="true" outlineLevel="0" collapsed="false">
      <c r="A17" s="94" t="s">
        <v>49</v>
      </c>
      <c r="B17" s="71"/>
      <c r="C17" s="79"/>
      <c r="D17" s="79"/>
      <c r="E17" s="95" t="n">
        <v>-9</v>
      </c>
      <c r="F17" s="71"/>
      <c r="G17" s="95" t="n">
        <v>-152.7</v>
      </c>
      <c r="H17" s="71"/>
      <c r="I17" s="95" t="n">
        <v>86.8</v>
      </c>
      <c r="J17" s="71"/>
      <c r="K17" s="95" t="n">
        <v>28.8</v>
      </c>
      <c r="L17" s="71"/>
      <c r="M17" s="95" t="n">
        <v>0</v>
      </c>
      <c r="N17" s="71"/>
      <c r="O17" s="95" t="n">
        <v>0</v>
      </c>
      <c r="P17" s="71"/>
      <c r="Q17" s="95" t="n">
        <v>0</v>
      </c>
      <c r="R17" s="71"/>
      <c r="S17" s="95" t="n">
        <v>0</v>
      </c>
      <c r="T17" s="71"/>
      <c r="U17" s="95" t="n">
        <v>0</v>
      </c>
      <c r="V17" s="71"/>
      <c r="W17" s="95" t="n">
        <v>0</v>
      </c>
      <c r="X17" s="71"/>
      <c r="Y17" s="95" t="n">
        <v>0</v>
      </c>
      <c r="Z17" s="92"/>
      <c r="AA17" s="95" t="n">
        <v>0</v>
      </c>
      <c r="AB17" s="71"/>
      <c r="AC17" s="95" t="n">
        <v>0</v>
      </c>
      <c r="AD17" s="60"/>
      <c r="AE17" s="110" t="n">
        <v>0</v>
      </c>
      <c r="AF17" s="96"/>
      <c r="AG17" s="97" t="n">
        <v>-46.1</v>
      </c>
      <c r="AH17" s="98"/>
      <c r="AI17" s="97" t="n">
        <v>-252.2</v>
      </c>
      <c r="AK17" s="60" t="n">
        <v>206.1</v>
      </c>
      <c r="AM17" s="60" t="n">
        <v>-46.1</v>
      </c>
      <c r="AO17" s="60" t="n">
        <v>206.1</v>
      </c>
    </row>
    <row r="18" customFormat="false" ht="12.75" hidden="false" customHeight="false" outlineLevel="0" collapsed="false">
      <c r="AB18" s="0" t="s">
        <v>120</v>
      </c>
      <c r="AC18" s="0" t="s">
        <v>121</v>
      </c>
      <c r="AD18" s="0" t="s">
        <v>122</v>
      </c>
      <c r="AE18" s="0" t="s">
        <v>121</v>
      </c>
      <c r="AF18" s="0" t="s">
        <v>123</v>
      </c>
      <c r="AG18" s="0" t="n">
        <v>-346</v>
      </c>
      <c r="AI18" s="0" t="n">
        <v>-346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4" min="3" style="0" width="10.28"/>
    <col collapsed="false" customWidth="true" hidden="false" outlineLevel="0" max="5" min="5" style="0" width="9.7"/>
    <col collapsed="false" customWidth="true" hidden="false" outlineLevel="0" max="6" min="6" style="0" width="10.56"/>
    <col collapsed="false" customWidth="true" hidden="false" outlineLevel="0" max="7" min="7" style="0" width="12.7"/>
    <col collapsed="false" customWidth="true" hidden="false" outlineLevel="0" max="8" min="8" style="0" width="12.14"/>
  </cols>
  <sheetData>
    <row r="1" customFormat="false" ht="15.75" hidden="false" customHeight="false" outlineLevel="0" collapsed="false">
      <c r="A1" s="111" t="s">
        <v>124</v>
      </c>
      <c r="B1" s="112"/>
      <c r="C1" s="112"/>
      <c r="D1" s="112"/>
      <c r="E1" s="112"/>
      <c r="F1" s="112"/>
      <c r="G1" s="112"/>
      <c r="H1" s="112"/>
    </row>
    <row r="2" customFormat="false" ht="15.75" hidden="false" customHeight="false" outlineLevel="0" collapsed="false">
      <c r="A2" s="111"/>
      <c r="B2" s="112"/>
      <c r="C2" s="112"/>
      <c r="D2" s="112"/>
      <c r="E2" s="112"/>
      <c r="F2" s="112"/>
      <c r="G2" s="112"/>
      <c r="H2" s="112"/>
    </row>
    <row r="3" customFormat="false" ht="12.75" hidden="false" customHeight="false" outlineLevel="0" collapsed="false">
      <c r="A3" s="112"/>
      <c r="B3" s="112"/>
      <c r="C3" s="112"/>
      <c r="D3" s="112"/>
      <c r="E3" s="112"/>
      <c r="F3" s="112"/>
      <c r="G3" s="112"/>
      <c r="H3" s="112"/>
    </row>
    <row r="4" customFormat="false" ht="12.75" hidden="false" customHeight="false" outlineLevel="0" collapsed="false">
      <c r="A4" s="113" t="s">
        <v>125</v>
      </c>
      <c r="B4" s="114"/>
      <c r="C4" s="114"/>
      <c r="D4" s="114"/>
      <c r="E4" s="114"/>
      <c r="F4" s="114"/>
      <c r="G4" s="114"/>
      <c r="H4" s="114"/>
      <c r="I4" s="114"/>
      <c r="J4" s="114"/>
    </row>
    <row r="5" customFormat="false" ht="12.75" hidden="false" customHeight="false" outlineLevel="0" collapsed="false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customFormat="false" ht="12.75" hidden="false" customHeight="false" outlineLevel="0" collapsed="false">
      <c r="A6" s="115"/>
      <c r="B6" s="115"/>
      <c r="C6" s="116" t="s">
        <v>126</v>
      </c>
      <c r="D6" s="116" t="s">
        <v>127</v>
      </c>
      <c r="E6" s="116" t="s">
        <v>128</v>
      </c>
      <c r="F6" s="116" t="s">
        <v>129</v>
      </c>
      <c r="G6" s="116" t="s">
        <v>130</v>
      </c>
      <c r="H6" s="116" t="s">
        <v>131</v>
      </c>
      <c r="I6" s="115"/>
      <c r="J6" s="116" t="s">
        <v>30</v>
      </c>
    </row>
    <row r="7" customFormat="false" ht="12.75" hidden="false" customHeight="false" outlineLevel="0" collapsed="false">
      <c r="A7" s="114"/>
      <c r="B7" s="114"/>
      <c r="C7" s="117"/>
      <c r="D7" s="118"/>
      <c r="E7" s="117"/>
      <c r="F7" s="117"/>
      <c r="G7" s="117"/>
      <c r="H7" s="117"/>
      <c r="I7" s="118"/>
      <c r="J7" s="117"/>
    </row>
    <row r="8" customFormat="false" ht="12.75" hidden="false" customHeight="false" outlineLevel="0" collapsed="false">
      <c r="A8" s="114" t="s">
        <v>132</v>
      </c>
      <c r="B8" s="114"/>
      <c r="C8" s="117" t="n">
        <f aca="false">+C16/1.054615/10000</f>
        <v>0</v>
      </c>
      <c r="D8" s="117" t="n">
        <f aca="false">+D16/1.054615/10000</f>
        <v>0</v>
      </c>
      <c r="E8" s="117" t="n">
        <f aca="false">+E16/1.054615/10000</f>
        <v>0</v>
      </c>
      <c r="F8" s="117"/>
      <c r="G8" s="117"/>
      <c r="H8" s="117" t="n">
        <f aca="false">+H16/1.054615/10000</f>
        <v>0</v>
      </c>
      <c r="I8" s="118"/>
      <c r="J8" s="117" t="n">
        <f aca="false">SUM(C8:H8)</f>
        <v>0</v>
      </c>
    </row>
    <row r="9" customFormat="false" ht="12.75" hidden="false" customHeight="false" outlineLevel="0" collapsed="false">
      <c r="A9" s="114" t="s">
        <v>133</v>
      </c>
      <c r="B9" s="114"/>
      <c r="C9" s="117"/>
      <c r="D9" s="118"/>
      <c r="E9" s="117"/>
      <c r="F9" s="117"/>
      <c r="G9" s="117"/>
      <c r="H9" s="117" t="n">
        <f aca="false">+H17/1.054615/10000</f>
        <v>0</v>
      </c>
      <c r="I9" s="118"/>
      <c r="J9" s="117" t="n">
        <f aca="false">SUM(C9:H9)</f>
        <v>0</v>
      </c>
    </row>
    <row r="10" customFormat="false" ht="12.75" hidden="false" customHeight="false" outlineLevel="0" collapsed="false">
      <c r="A10" s="114" t="s">
        <v>134</v>
      </c>
      <c r="B10" s="114"/>
      <c r="C10" s="117"/>
      <c r="D10" s="118"/>
      <c r="E10" s="117"/>
      <c r="F10" s="117"/>
      <c r="G10" s="117"/>
      <c r="H10" s="117"/>
      <c r="I10" s="118"/>
      <c r="J10" s="117"/>
    </row>
    <row r="11" customFormat="false" ht="12.75" hidden="false" customHeight="false" outlineLevel="0" collapsed="false">
      <c r="A11" s="114"/>
      <c r="B11" s="114"/>
      <c r="C11" s="118"/>
      <c r="D11" s="118"/>
      <c r="E11" s="118"/>
      <c r="F11" s="118"/>
      <c r="G11" s="118"/>
      <c r="H11" s="118"/>
      <c r="I11" s="118"/>
      <c r="J11" s="117"/>
    </row>
    <row r="12" customFormat="false" ht="12.75" hidden="false" customHeight="false" outlineLevel="0" collapsed="false">
      <c r="A12" s="114" t="s">
        <v>30</v>
      </c>
      <c r="B12" s="114"/>
      <c r="C12" s="118"/>
      <c r="D12" s="118"/>
      <c r="E12" s="118"/>
      <c r="F12" s="118"/>
      <c r="G12" s="118"/>
      <c r="H12" s="118"/>
      <c r="I12" s="118"/>
      <c r="J12" s="119" t="n">
        <f aca="false">SUM(J7:J11)</f>
        <v>0</v>
      </c>
    </row>
    <row r="13" customFormat="false" ht="12.75" hidden="false" customHeight="false" outlineLevel="0" collapsed="false">
      <c r="A13" s="120"/>
      <c r="B13" s="120"/>
      <c r="C13" s="120"/>
      <c r="D13" s="120"/>
      <c r="E13" s="120"/>
      <c r="F13" s="120"/>
      <c r="G13" s="120"/>
      <c r="H13" s="120"/>
      <c r="I13" s="120"/>
      <c r="J13" s="121"/>
    </row>
    <row r="14" customFormat="false" ht="12.75" hidden="false" customHeight="false" outlineLevel="0" collapsed="false">
      <c r="A14" s="122" t="s">
        <v>135</v>
      </c>
      <c r="B14" s="33"/>
      <c r="C14" s="33"/>
      <c r="D14" s="33"/>
      <c r="E14" s="33"/>
      <c r="F14" s="33"/>
      <c r="G14" s="33"/>
      <c r="H14" s="27"/>
      <c r="I14" s="27"/>
      <c r="J14" s="27"/>
    </row>
    <row r="15" customFormat="false" ht="12.75" hidden="false" customHeight="false" outlineLevel="0" collapsed="false">
      <c r="A15" s="122"/>
      <c r="B15" s="33"/>
      <c r="C15" s="33"/>
      <c r="D15" s="33"/>
      <c r="E15" s="33"/>
      <c r="F15" s="33"/>
      <c r="G15" s="33"/>
      <c r="H15" s="27"/>
      <c r="I15" s="27"/>
      <c r="J15" s="27"/>
    </row>
    <row r="16" customFormat="false" ht="12.75" hidden="false" customHeight="false" outlineLevel="0" collapsed="false">
      <c r="A16" s="123" t="s">
        <v>132</v>
      </c>
      <c r="B16" s="27"/>
      <c r="C16" s="124" t="n">
        <v>0</v>
      </c>
      <c r="D16" s="124" t="n">
        <v>0</v>
      </c>
      <c r="E16" s="124" t="n">
        <v>0</v>
      </c>
      <c r="F16" s="124"/>
      <c r="G16" s="124"/>
      <c r="H16" s="124" t="n">
        <v>0</v>
      </c>
      <c r="I16" s="28"/>
      <c r="J16" s="28"/>
    </row>
    <row r="17" customFormat="false" ht="12.75" hidden="false" customHeight="false" outlineLevel="0" collapsed="false">
      <c r="A17" s="123" t="s">
        <v>133</v>
      </c>
      <c r="B17" s="27"/>
      <c r="C17" s="124"/>
      <c r="D17" s="124"/>
      <c r="E17" s="124"/>
      <c r="F17" s="124"/>
      <c r="G17" s="124"/>
      <c r="H17" s="124" t="n">
        <v>0</v>
      </c>
      <c r="I17" s="28"/>
      <c r="J17" s="28"/>
    </row>
    <row r="18" customFormat="false" ht="12.75" hidden="false" customHeight="false" outlineLevel="0" collapsed="false">
      <c r="A18" s="123" t="s">
        <v>134</v>
      </c>
      <c r="B18" s="27"/>
      <c r="C18" s="124"/>
      <c r="D18" s="124"/>
      <c r="E18" s="124"/>
      <c r="F18" s="124"/>
      <c r="G18" s="124"/>
      <c r="H18" s="124"/>
      <c r="I18" s="28"/>
      <c r="J18" s="28"/>
    </row>
    <row r="19" customFormat="false" ht="12.75" hidden="false" customHeight="false" outlineLevel="0" collapsed="false">
      <c r="A19" s="123" t="s">
        <v>136</v>
      </c>
      <c r="B19" s="27"/>
      <c r="C19" s="124"/>
      <c r="D19" s="124"/>
      <c r="E19" s="124"/>
      <c r="F19" s="124"/>
      <c r="G19" s="124"/>
      <c r="H19" s="124"/>
      <c r="I19" s="28"/>
      <c r="J19" s="28"/>
    </row>
    <row r="20" customFormat="false" ht="12.75" hidden="false" customHeight="false" outlineLevel="0" collapsed="false">
      <c r="A20" s="123" t="s">
        <v>137</v>
      </c>
      <c r="B20" s="27"/>
      <c r="C20" s="124"/>
      <c r="D20" s="124"/>
      <c r="E20" s="124"/>
      <c r="F20" s="124"/>
      <c r="G20" s="124"/>
      <c r="H20" s="124"/>
      <c r="I20" s="28"/>
      <c r="J20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9" min="9" style="0" width="10.28"/>
    <col collapsed="false" customWidth="true" hidden="false" outlineLevel="0" max="11" min="11" style="0" width="1.41"/>
  </cols>
  <sheetData>
    <row r="1" customFormat="false" ht="15.75" hidden="false" customHeight="false" outlineLevel="0" collapsed="false">
      <c r="A1" s="111" t="s">
        <v>138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customFormat="false" ht="15.75" hidden="false" customHeight="false" outlineLevel="0" collapsed="false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customFormat="false" ht="12.75" hidden="false" customHeight="false" outlineLevel="0" collapsed="false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customFormat="false" ht="12.75" hidden="false" customHeight="false" outlineLevel="0" collapsed="false">
      <c r="A4" s="113" t="s">
        <v>125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customFormat="false" ht="12.75" hidden="false" customHeight="false" outlineLevel="0" collapsed="false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customFormat="false" ht="12.75" hidden="false" customHeight="false" outlineLevel="0" collapsed="false">
      <c r="A6" s="115"/>
      <c r="B6" s="115"/>
      <c r="C6" s="116" t="s">
        <v>139</v>
      </c>
      <c r="D6" s="125"/>
      <c r="E6" s="125"/>
      <c r="F6" s="116" t="s">
        <v>140</v>
      </c>
      <c r="G6" s="125"/>
      <c r="H6" s="125"/>
      <c r="I6" s="116" t="s">
        <v>8</v>
      </c>
      <c r="J6" s="115"/>
      <c r="K6" s="115"/>
      <c r="L6" s="116" t="s">
        <v>30</v>
      </c>
    </row>
    <row r="7" customFormat="false" ht="12.75" hidden="false" customHeight="false" outlineLevel="0" collapsed="false">
      <c r="A7" s="115"/>
      <c r="B7" s="115"/>
      <c r="C7" s="116"/>
      <c r="D7" s="125"/>
      <c r="E7" s="125"/>
      <c r="F7" s="116"/>
      <c r="G7" s="125"/>
      <c r="H7" s="125"/>
      <c r="I7" s="116"/>
      <c r="J7" s="115"/>
      <c r="K7" s="115"/>
      <c r="L7" s="116"/>
    </row>
    <row r="8" customFormat="false" ht="12.75" hidden="false" customHeight="false" outlineLevel="0" collapsed="false">
      <c r="A8" s="126" t="s">
        <v>141</v>
      </c>
      <c r="B8" s="126"/>
      <c r="C8" s="117"/>
      <c r="D8" s="118"/>
      <c r="E8" s="118"/>
      <c r="F8" s="117"/>
      <c r="G8" s="118"/>
      <c r="H8" s="118"/>
      <c r="I8" s="117" t="n">
        <f aca="false">+I16/1.054615/10000</f>
        <v>0</v>
      </c>
      <c r="J8" s="118"/>
      <c r="K8" s="118"/>
      <c r="L8" s="117" t="n">
        <f aca="false">SUM(C8:J8)</f>
        <v>0</v>
      </c>
      <c r="M8" s="127"/>
      <c r="N8" s="127"/>
      <c r="O8" s="127"/>
      <c r="P8" s="127"/>
      <c r="Q8" s="127"/>
      <c r="R8" s="127"/>
    </row>
    <row r="9" customFormat="false" ht="12.75" hidden="false" customHeight="false" outlineLevel="0" collapsed="false">
      <c r="A9" s="126" t="s">
        <v>142</v>
      </c>
      <c r="B9" s="126"/>
      <c r="C9" s="117"/>
      <c r="D9" s="118"/>
      <c r="E9" s="118"/>
      <c r="F9" s="117"/>
      <c r="G9" s="118"/>
      <c r="H9" s="118"/>
      <c r="I9" s="117" t="n">
        <f aca="false">+I17/1.054615/10000</f>
        <v>0</v>
      </c>
      <c r="J9" s="118"/>
      <c r="K9" s="118"/>
      <c r="L9" s="117" t="n">
        <f aca="false">SUM(C9:J9)</f>
        <v>0</v>
      </c>
      <c r="M9" s="127"/>
      <c r="N9" s="127"/>
      <c r="O9" s="127"/>
      <c r="P9" s="127"/>
      <c r="Q9" s="127"/>
      <c r="R9" s="127"/>
    </row>
    <row r="10" customFormat="false" ht="12.75" hidden="false" customHeight="false" outlineLevel="0" collapsed="false">
      <c r="A10" s="126"/>
      <c r="B10" s="126"/>
      <c r="C10" s="117"/>
      <c r="D10" s="118"/>
      <c r="E10" s="118"/>
      <c r="F10" s="117"/>
      <c r="G10" s="118"/>
      <c r="H10" s="118"/>
      <c r="I10" s="117"/>
      <c r="J10" s="118"/>
      <c r="K10" s="118"/>
      <c r="L10" s="117"/>
      <c r="M10" s="127"/>
      <c r="N10" s="127"/>
      <c r="O10" s="127"/>
      <c r="P10" s="127"/>
      <c r="Q10" s="127"/>
      <c r="R10" s="127"/>
    </row>
    <row r="11" customFormat="false" ht="12.75" hidden="false" customHeight="false" outlineLevel="0" collapsed="false">
      <c r="A11" s="126"/>
      <c r="B11" s="126"/>
      <c r="C11" s="118"/>
      <c r="D11" s="118"/>
      <c r="E11" s="118"/>
      <c r="F11" s="118"/>
      <c r="G11" s="118"/>
      <c r="H11" s="118"/>
      <c r="I11" s="118"/>
      <c r="J11" s="118"/>
      <c r="K11" s="118"/>
      <c r="L11" s="119" t="n">
        <f aca="false">SUM(L8:L10)</f>
        <v>0</v>
      </c>
      <c r="M11" s="127"/>
      <c r="N11" s="127"/>
      <c r="O11" s="127"/>
      <c r="P11" s="127"/>
      <c r="Q11" s="127"/>
      <c r="R11" s="127"/>
    </row>
    <row r="12" customFormat="false" ht="12.75" hidden="false" customHeight="false" outlineLevel="0" collapsed="false">
      <c r="A12" s="126" t="s">
        <v>30</v>
      </c>
      <c r="B12" s="126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27"/>
      <c r="N12" s="127"/>
      <c r="O12" s="127"/>
      <c r="P12" s="127"/>
      <c r="Q12" s="127"/>
      <c r="R12" s="127"/>
    </row>
    <row r="13" customFormat="false" ht="12.75" hidden="false" customHeight="false" outlineLevel="0" collapsed="false">
      <c r="A13" s="128"/>
      <c r="B13" s="128"/>
      <c r="C13" s="129"/>
      <c r="D13" s="129"/>
      <c r="E13" s="129"/>
      <c r="F13" s="129"/>
      <c r="G13" s="129"/>
      <c r="H13" s="129"/>
      <c r="I13" s="129"/>
      <c r="J13" s="129"/>
      <c r="K13" s="130"/>
      <c r="L13" s="130"/>
      <c r="M13" s="130"/>
      <c r="N13" s="130"/>
      <c r="O13" s="130"/>
      <c r="P13" s="130"/>
      <c r="Q13" s="130"/>
      <c r="R13" s="130"/>
    </row>
    <row r="14" customFormat="false" ht="12.75" hidden="false" customHeight="false" outlineLevel="0" collapsed="false">
      <c r="A14" s="131" t="s">
        <v>143</v>
      </c>
      <c r="B14" s="132"/>
      <c r="C14" s="133"/>
      <c r="D14" s="133"/>
      <c r="E14" s="133"/>
      <c r="F14" s="133"/>
      <c r="G14" s="133"/>
      <c r="H14" s="133"/>
      <c r="I14" s="133"/>
      <c r="J14" s="133"/>
      <c r="K14" s="130"/>
      <c r="L14" s="130"/>
      <c r="M14" s="130"/>
      <c r="N14" s="130"/>
      <c r="O14" s="130"/>
      <c r="P14" s="130"/>
      <c r="Q14" s="130"/>
      <c r="R14" s="130"/>
    </row>
    <row r="15" customFormat="false" ht="12.75" hidden="false" customHeight="false" outlineLevel="0" collapsed="false">
      <c r="A15" s="131"/>
      <c r="B15" s="132"/>
      <c r="C15" s="133"/>
      <c r="D15" s="133"/>
      <c r="E15" s="133"/>
      <c r="F15" s="133"/>
      <c r="G15" s="133"/>
      <c r="H15" s="133"/>
      <c r="I15" s="133"/>
      <c r="J15" s="133"/>
      <c r="K15" s="130"/>
      <c r="L15" s="130"/>
      <c r="M15" s="130"/>
      <c r="N15" s="130"/>
      <c r="O15" s="130"/>
      <c r="P15" s="130"/>
      <c r="Q15" s="130"/>
      <c r="R15" s="130"/>
    </row>
    <row r="16" customFormat="false" ht="12.75" hidden="false" customHeight="false" outlineLevel="0" collapsed="false">
      <c r="A16" s="134" t="s">
        <v>141</v>
      </c>
      <c r="B16" s="135"/>
      <c r="C16" s="124"/>
      <c r="D16" s="124"/>
      <c r="E16" s="124"/>
      <c r="F16" s="124"/>
      <c r="G16" s="124"/>
      <c r="H16" s="124" t="n">
        <v>0</v>
      </c>
      <c r="I16" s="124" t="n">
        <v>0</v>
      </c>
      <c r="J16" s="124" t="n">
        <v>0</v>
      </c>
      <c r="K16" s="130"/>
      <c r="L16" s="130"/>
      <c r="M16" s="130"/>
      <c r="N16" s="130"/>
      <c r="O16" s="130"/>
      <c r="P16" s="130"/>
      <c r="Q16" s="130"/>
      <c r="R16" s="130"/>
    </row>
    <row r="17" customFormat="false" ht="12.75" hidden="false" customHeight="false" outlineLevel="0" collapsed="false">
      <c r="A17" s="134" t="s">
        <v>142</v>
      </c>
      <c r="B17" s="135"/>
      <c r="C17" s="124"/>
      <c r="D17" s="124"/>
      <c r="E17" s="124"/>
      <c r="F17" s="124"/>
      <c r="G17" s="124"/>
      <c r="H17" s="124" t="n">
        <v>0</v>
      </c>
      <c r="I17" s="124" t="n">
        <v>0</v>
      </c>
      <c r="J17" s="124" t="n">
        <v>0</v>
      </c>
      <c r="K17" s="130"/>
      <c r="L17" s="130"/>
      <c r="M17" s="130"/>
      <c r="N17" s="130"/>
      <c r="O17" s="130"/>
      <c r="P17" s="130"/>
      <c r="Q17" s="130"/>
      <c r="R17" s="130"/>
    </row>
    <row r="18" customFormat="false" ht="12.75" hidden="false" customHeight="false" outlineLevel="0" collapsed="false"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</row>
    <row r="19" customFormat="false" ht="12.75" hidden="false" customHeight="false" outlineLevel="0" collapsed="false"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</row>
    <row r="20" customFormat="false" ht="12.75" hidden="false" customHeight="false" outlineLevel="0" collapsed="false"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</row>
    <row r="21" customFormat="false" ht="12.75" hidden="false" customHeight="false" outlineLevel="0" collapsed="false"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</row>
    <row r="22" customFormat="false" ht="12.75" hidden="false" customHeight="false" outlineLevel="0" collapsed="false"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customFormat="false" ht="12.75" hidden="false" customHeight="false" outlineLevel="0" collapsed="false"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</row>
    <row r="24" customFormat="false" ht="12.75" hidden="false" customHeight="false" outlineLevel="0" collapsed="false"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</row>
    <row r="25" customFormat="false" ht="12.75" hidden="false" customHeight="false" outlineLevel="0" collapsed="false"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</row>
    <row r="26" customFormat="false" ht="12.75" hidden="false" customHeight="false" outlineLevel="0" collapsed="false"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</row>
    <row r="27" customFormat="false" ht="12.75" hidden="false" customHeight="false" outlineLevel="0" collapsed="false"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</row>
    <row r="28" customFormat="false" ht="12.75" hidden="false" customHeight="false" outlineLevel="0" collapsed="false"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</row>
    <row r="29" customFormat="false" ht="12.75" hidden="false" customHeight="false" outlineLevel="0" collapsed="false"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</row>
    <row r="30" customFormat="false" ht="12.75" hidden="false" customHeight="false" outlineLevel="0" collapsed="false"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</row>
    <row r="31" customFormat="false" ht="12.75" hidden="false" customHeight="false" outlineLevel="0" collapsed="false"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</row>
    <row r="32" customFormat="false" ht="12.75" hidden="false" customHeight="false" outlineLevel="0" collapsed="false"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</row>
    <row r="33" customFormat="false" ht="12.75" hidden="false" customHeight="false" outlineLevel="0" collapsed="false"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</row>
    <row r="34" customFormat="false" ht="12.75" hidden="false" customHeight="false" outlineLevel="0" collapsed="false"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</row>
    <row r="35" customFormat="false" ht="12.75" hidden="false" customHeight="false" outlineLevel="0" collapsed="false"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</cols>
  <sheetData>
    <row r="1" customFormat="false" ht="12.75" hidden="false" customHeight="false" outlineLevel="0" collapsed="false">
      <c r="A1" s="112" t="s">
        <v>144</v>
      </c>
    </row>
    <row r="3" customFormat="false" ht="12.75" hidden="false" customHeight="false" outlineLevel="0" collapsed="false">
      <c r="B3" s="136" t="s">
        <v>145</v>
      </c>
      <c r="C3" s="136" t="s">
        <v>6</v>
      </c>
      <c r="E3" s="136" t="s">
        <v>22</v>
      </c>
    </row>
    <row r="4" customFormat="false" ht="12.75" hidden="false" customHeight="false" outlineLevel="0" collapsed="false">
      <c r="B4" s="136"/>
      <c r="C4" s="136"/>
      <c r="E4" s="21"/>
    </row>
    <row r="5" customFormat="false" ht="12.75" hidden="false" customHeight="false" outlineLevel="0" collapsed="false">
      <c r="A5" s="137" t="n">
        <v>36617</v>
      </c>
      <c r="E5" s="21" t="n">
        <f aca="false">+C5+B5</f>
        <v>0</v>
      </c>
    </row>
    <row r="6" customFormat="false" ht="12.75" hidden="false" customHeight="false" outlineLevel="0" collapsed="false">
      <c r="A6" s="137" t="n">
        <v>36647</v>
      </c>
      <c r="E6" s="21" t="n">
        <f aca="false">+C6+B6</f>
        <v>0</v>
      </c>
      <c r="G6" s="101"/>
    </row>
    <row r="7" customFormat="false" ht="12.75" hidden="false" customHeight="false" outlineLevel="0" collapsed="false">
      <c r="A7" s="137" t="n">
        <v>36678</v>
      </c>
      <c r="E7" s="21" t="n">
        <f aca="false">+C7+B7</f>
        <v>0</v>
      </c>
    </row>
    <row r="8" customFormat="false" ht="12.75" hidden="false" customHeight="false" outlineLevel="0" collapsed="false">
      <c r="A8" s="137" t="n">
        <v>36708</v>
      </c>
      <c r="E8" s="21" t="n">
        <f aca="false">+C8+B8</f>
        <v>0</v>
      </c>
    </row>
    <row r="9" customFormat="false" ht="12.75" hidden="false" customHeight="false" outlineLevel="0" collapsed="false">
      <c r="A9" s="137" t="n">
        <v>36739</v>
      </c>
      <c r="E9" s="21" t="n">
        <f aca="false">+C9+B9</f>
        <v>0</v>
      </c>
    </row>
    <row r="10" customFormat="false" ht="12.75" hidden="false" customHeight="false" outlineLevel="0" collapsed="false">
      <c r="A10" s="137" t="n">
        <v>36770</v>
      </c>
      <c r="E10" s="21" t="n">
        <f aca="false">+C10+B10</f>
        <v>0</v>
      </c>
    </row>
    <row r="11" customFormat="false" ht="12.75" hidden="false" customHeight="false" outlineLevel="0" collapsed="false">
      <c r="A11" s="137" t="n">
        <v>36800</v>
      </c>
      <c r="E11" s="21" t="n">
        <f aca="false">+C11+B11</f>
        <v>0</v>
      </c>
    </row>
    <row r="12" customFormat="false" ht="12.75" hidden="false" customHeight="false" outlineLevel="0" collapsed="false">
      <c r="E12" s="21"/>
    </row>
    <row r="14" customFormat="false" ht="12.75" hidden="false" customHeight="false" outlineLevel="0" collapsed="false">
      <c r="E14" s="138" t="n">
        <f aca="false">SUM(E5:E13)</f>
        <v>0</v>
      </c>
    </row>
    <row r="15" customFormat="false" ht="12.75" hidden="false" customHeight="false" outlineLevel="0" collapsed="false">
      <c r="E15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13.28"/>
    <col collapsed="false" customWidth="true" hidden="false" outlineLevel="0" max="3" min="3" style="0" width="9.7"/>
    <col collapsed="false" customWidth="true" hidden="false" outlineLevel="0" max="4" min="4" style="0" width="21.13"/>
    <col collapsed="false" customWidth="true" hidden="false" outlineLevel="0" max="5" min="5" style="0" width="16.42"/>
    <col collapsed="false" customWidth="true" hidden="false" outlineLevel="0" max="6" min="6" style="0" width="11.56"/>
    <col collapsed="false" customWidth="true" hidden="false" outlineLevel="0" max="7" min="7" style="0" width="11.13"/>
    <col collapsed="false" customWidth="true" hidden="false" outlineLevel="0" max="8" min="8" style="0" width="16.7"/>
    <col collapsed="false" customWidth="true" hidden="false" outlineLevel="0" max="9" min="9" style="0" width="10.41"/>
    <col collapsed="false" customWidth="true" hidden="false" outlineLevel="0" max="10" min="10" style="0" width="10.28"/>
    <col collapsed="false" customWidth="true" hidden="false" outlineLevel="0" max="12" min="12" style="0" width="13.28"/>
    <col collapsed="false" customWidth="true" hidden="false" outlineLevel="0" max="13" min="13" style="0" width="1.41"/>
  </cols>
  <sheetData>
    <row r="1" customFormat="false" ht="15.75" hidden="false" customHeight="false" outlineLevel="0" collapsed="false">
      <c r="A1" s="111" t="s">
        <v>146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customFormat="false" ht="15.75" hidden="false" customHeight="false" outlineLevel="0" collapsed="false">
      <c r="A2" s="111" t="s">
        <v>147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customFormat="false" ht="12.75" hidden="false" customHeight="false" outlineLevel="0" collapsed="false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customFormat="false" ht="12.75" hidden="false" customHeight="false" outlineLevel="0" collapsed="false">
      <c r="A4" s="113" t="s">
        <v>125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customFormat="false" ht="12.75" hidden="false" customHeight="false" outlineLevel="0" collapsed="false">
      <c r="A5" s="113" t="s">
        <v>148</v>
      </c>
      <c r="B5" s="139" t="n">
        <v>28</v>
      </c>
      <c r="C5" s="140" t="n">
        <v>36648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customFormat="false" ht="12.75" hidden="false" customHeight="false" outlineLevel="0" collapsed="false">
      <c r="A6" s="114" t="s">
        <v>149</v>
      </c>
      <c r="B6" s="114" t="n">
        <v>31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customFormat="false" ht="12.75" hidden="false" customHeight="false" outlineLevel="0" collapsed="false">
      <c r="A7" s="115"/>
      <c r="B7" s="115"/>
      <c r="C7" s="116" t="s">
        <v>126</v>
      </c>
      <c r="D7" s="116" t="s">
        <v>150</v>
      </c>
      <c r="E7" s="116" t="s">
        <v>14</v>
      </c>
      <c r="F7" s="116" t="s">
        <v>128</v>
      </c>
      <c r="G7" s="116" t="s">
        <v>151</v>
      </c>
      <c r="H7" s="116" t="s">
        <v>152</v>
      </c>
      <c r="I7" s="116" t="s">
        <v>13</v>
      </c>
      <c r="J7" s="116" t="s">
        <v>153</v>
      </c>
      <c r="K7" s="115"/>
      <c r="L7" s="116" t="s">
        <v>154</v>
      </c>
      <c r="M7" s="115"/>
      <c r="N7" s="116" t="s">
        <v>30</v>
      </c>
    </row>
    <row r="8" customFormat="false" ht="12.75" hidden="false" customHeight="false" outlineLevel="0" collapsed="false">
      <c r="A8" s="114"/>
      <c r="B8" s="114"/>
      <c r="C8" s="141"/>
      <c r="D8" s="114"/>
      <c r="E8" s="114"/>
      <c r="F8" s="141"/>
      <c r="G8" s="114"/>
      <c r="H8" s="114"/>
      <c r="I8" s="141"/>
      <c r="J8" s="114"/>
      <c r="K8" s="114"/>
      <c r="L8" s="141"/>
      <c r="M8" s="114"/>
      <c r="N8" s="141"/>
    </row>
    <row r="9" customFormat="false" ht="12.75" hidden="false" customHeight="false" outlineLevel="0" collapsed="false">
      <c r="A9" s="114" t="s">
        <v>134</v>
      </c>
      <c r="B9" s="114"/>
      <c r="C9" s="117"/>
      <c r="D9" s="118"/>
      <c r="E9" s="118"/>
      <c r="F9" s="142"/>
      <c r="G9" s="118"/>
      <c r="H9" s="118"/>
      <c r="I9" s="117"/>
      <c r="J9" s="143"/>
      <c r="K9" s="118"/>
      <c r="L9" s="117"/>
      <c r="M9" s="118"/>
      <c r="N9" s="117"/>
    </row>
    <row r="10" customFormat="false" ht="12.75" hidden="false" customHeight="false" outlineLevel="0" collapsed="false">
      <c r="A10" s="114"/>
      <c r="B10" s="114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9"/>
    </row>
    <row r="11" customFormat="false" ht="12.75" hidden="false" customHeight="false" outlineLevel="0" collapsed="false">
      <c r="A11" s="114" t="s">
        <v>30</v>
      </c>
      <c r="B11" s="114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customFormat="false" ht="12.75" hidden="false" customHeight="false" outlineLevel="0" collapsed="false">
      <c r="A12" s="120"/>
      <c r="B12" s="120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30"/>
      <c r="N12" s="130"/>
    </row>
    <row r="13" customFormat="false" ht="12.75" hidden="false" customHeight="false" outlineLevel="0" collapsed="false">
      <c r="A13" s="122" t="s">
        <v>143</v>
      </c>
      <c r="B13" s="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0"/>
      <c r="N13" s="130"/>
    </row>
    <row r="14" customFormat="false" ht="12.75" hidden="false" customHeight="false" outlineLevel="0" collapsed="false">
      <c r="A14" s="122"/>
      <c r="B14" s="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0"/>
      <c r="N14" s="130"/>
    </row>
    <row r="15" customFormat="false" ht="12.75" hidden="false" customHeight="false" outlineLevel="0" collapsed="false">
      <c r="A15" s="144" t="s">
        <v>134</v>
      </c>
      <c r="B15" s="27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30"/>
      <c r="N15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1999-07-13T03:26:36Z</dcterms:created>
  <dc:creator>kreeve1</dc:creator>
  <dc:description/>
  <dc:language>en-US</dc:language>
  <cp:lastModifiedBy>kreeve1</cp:lastModifiedBy>
  <cp:lastPrinted>2000-06-20T22:22:52Z</cp:lastPrinted>
  <cp:revision>0</cp:revision>
  <dc:subject/>
  <dc:title/>
</cp:coreProperties>
</file>