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tail" sheetId="2" state="visible" r:id="rId4"/>
    <sheet name="CurveFetch" sheetId="3" state="visible" r:id="rId5"/>
    <sheet name="Sheet3" sheetId="4" state="visible" r:id="rId6"/>
  </sheets>
  <externalReferences>
    <externalReference r:id="rId7"/>
  </externalReferences>
  <definedNames>
    <definedName function="false" hidden="false" localSheetId="2" name="_xlnm.Print_Area" vbProcedure="false">CurveFetch!$D$2:$R$26</definedName>
    <definedName function="false" hidden="false" name="Count" vbProcedure="false">CurveFetch!$A$4</definedName>
    <definedName function="false" hidden="false" name="CurveCode" vbProcedure="false">CurveFetch!$B$4</definedName>
    <definedName function="false" hidden="false" name="CurvePrices" vbProcedure="false">CurveFetch!$D$4:$E$9</definedName>
    <definedName function="false" hidden="false" name="CurveTable" vbProcedure="false">CurveFetch!$E$1:$AD$7</definedName>
    <definedName function="false" hidden="false" name="CurveType" vbProcedure="false">CurveFetch!$B$5</definedName>
    <definedName function="false" hidden="false" name="Dump" vbProcedure="false">CurveFetch!$B$7</definedName>
    <definedName function="false" hidden="false" name="EffectiveDate" vbProcedure="false">CurveFetch!$B$2</definedName>
    <definedName function="false" hidden="false" name="Month" vbProcedure="false">CurveFetch!$B$3</definedName>
    <definedName function="false" hidden="false" name="RiskType" vbProcedure="false">CurveFetch!$B$6</definedName>
    <definedName function="false" hidden="false" localSheetId="2" name="Holiday" vbProcedure="false">CurveFetch!$B$17:$B$29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<sst xmlns="http://schemas.openxmlformats.org/spreadsheetml/2006/main" count="120" uniqueCount="78">
  <si>
    <t xml:space="preserve">Leg 1</t>
  </si>
  <si>
    <t xml:space="preserve">Leg 2</t>
  </si>
  <si>
    <t xml:space="preserve">Leg 3</t>
  </si>
  <si>
    <t xml:space="preserve">Total</t>
  </si>
  <si>
    <t xml:space="preserve">Volume</t>
  </si>
  <si>
    <t xml:space="preserve">Start Date</t>
  </si>
  <si>
    <t xml:space="preserve">End Date</t>
  </si>
  <si>
    <t xml:space="preserve">Desk Bid</t>
  </si>
  <si>
    <t xml:space="preserve">Customer Offer</t>
  </si>
  <si>
    <t xml:space="preserve">Orig Amount</t>
  </si>
  <si>
    <t xml:space="preserve">Total Orig</t>
  </si>
  <si>
    <t xml:space="preserve">Physical</t>
  </si>
  <si>
    <t xml:space="preserve">Desk </t>
  </si>
  <si>
    <t xml:space="preserve">Customer</t>
  </si>
  <si>
    <t xml:space="preserve">Origination </t>
  </si>
  <si>
    <t xml:space="preserve">Total Origination</t>
  </si>
  <si>
    <t xml:space="preserve">Discount Factors</t>
  </si>
  <si>
    <t xml:space="preserve">PV Volume</t>
  </si>
  <si>
    <t xml:space="preserve">Origination</t>
  </si>
  <si>
    <t xml:space="preserve">Delivery Date</t>
  </si>
  <si>
    <t xml:space="preserve">Days in Delivery</t>
  </si>
  <si>
    <t xml:space="preserve">Settlement Date</t>
  </si>
  <si>
    <t xml:space="preserve">Volume 1</t>
  </si>
  <si>
    <t xml:space="preserve">Volume 2</t>
  </si>
  <si>
    <t xml:space="preserve">Volume 3</t>
  </si>
  <si>
    <t xml:space="preserve">Bid 1</t>
  </si>
  <si>
    <t xml:space="preserve">Bid 2</t>
  </si>
  <si>
    <t xml:space="preserve">Bid 3</t>
  </si>
  <si>
    <t xml:space="preserve">Offer 1</t>
  </si>
  <si>
    <t xml:space="preserve">Offer 2</t>
  </si>
  <si>
    <t xml:space="preserve">Offer 3</t>
  </si>
  <si>
    <t xml:space="preserve">Libor</t>
  </si>
  <si>
    <t xml:space="preserve">PVIF</t>
  </si>
  <si>
    <t xml:space="preserve">Effective Date</t>
  </si>
  <si>
    <t xml:space="preserve">Prompt Month</t>
  </si>
  <si>
    <t xml:space="preserve">Curve Code</t>
  </si>
  <si>
    <t xml:space="preserve">NG</t>
  </si>
  <si>
    <t xml:space="preserve">IF-ELPO/SJ</t>
  </si>
  <si>
    <t xml:space="preserve">IF-ELPO/PERMIAN</t>
  </si>
  <si>
    <t xml:space="preserve">IF-NWPL_ROCKY_M</t>
  </si>
  <si>
    <t xml:space="preserve">CGPR-AECO/BASIS</t>
  </si>
  <si>
    <t xml:space="preserve">NGI-SOCAL</t>
  </si>
  <si>
    <t xml:space="preserve">NGI-MALIN</t>
  </si>
  <si>
    <t xml:space="preserve">NGI-PGE/CG</t>
  </si>
  <si>
    <t xml:space="preserve">IF-HEHUB</t>
  </si>
  <si>
    <t xml:space="preserve">INTNS</t>
  </si>
  <si>
    <t xml:space="preserve">IF-NTHWST/CANBR</t>
  </si>
  <si>
    <t xml:space="preserve">IF-NGPL/MIDCON</t>
  </si>
  <si>
    <t xml:space="preserve">NGI-PGE/TOPOCK</t>
  </si>
  <si>
    <t xml:space="preserve">IF-WAHA-TX</t>
  </si>
  <si>
    <t xml:space="preserve">PWRP</t>
  </si>
  <si>
    <t xml:space="preserve">CGPR-DAWN</t>
  </si>
  <si>
    <t xml:space="preserve">Curve Type</t>
  </si>
  <si>
    <t xml:space="preserve">PR</t>
  </si>
  <si>
    <t xml:space="preserve">AA</t>
  </si>
  <si>
    <t xml:space="preserve">Book Code 1</t>
  </si>
  <si>
    <t xml:space="preserve">P</t>
  </si>
  <si>
    <t xml:space="preserve">D</t>
  </si>
  <si>
    <t xml:space="preserve">R</t>
  </si>
  <si>
    <t xml:space="preserve">Cell Location</t>
  </si>
  <si>
    <t xml:space="preserve">d8</t>
  </si>
  <si>
    <t xml:space="preserve">f8</t>
  </si>
  <si>
    <t xml:space="preserve">g8</t>
  </si>
  <si>
    <t xml:space="preserve">h8</t>
  </si>
  <si>
    <t xml:space="preserve">i8</t>
  </si>
  <si>
    <t xml:space="preserve">j8</t>
  </si>
  <si>
    <t xml:space="preserve">k8</t>
  </si>
  <si>
    <t xml:space="preserve">l8</t>
  </si>
  <si>
    <t xml:space="preserve">m8</t>
  </si>
  <si>
    <t xml:space="preserve">n8</t>
  </si>
  <si>
    <t xml:space="preserve">o8</t>
  </si>
  <si>
    <t xml:space="preserve">p8</t>
  </si>
  <si>
    <t xml:space="preserve">q8</t>
  </si>
  <si>
    <t xml:space="preserve">r8</t>
  </si>
  <si>
    <t xml:space="preserve">s8</t>
  </si>
  <si>
    <t xml:space="preserve">s9</t>
  </si>
  <si>
    <t xml:space="preserve">Prior Day GD HH</t>
  </si>
  <si>
    <t xml:space="preserve">Holiday Schedule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</si>
</sst>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.00_);_(* \(#,##0.00\);_(* \-??_);_(@_)"/>
    <numFmt numFmtId="166" formatCode="#,##0"/>
    <numFmt numFmtId="167" formatCode="[$-409]d\-mmm\-yy"/>
    <numFmt numFmtId="168" formatCode="\$#,##0.000"/>
    <numFmt numFmtId="169" formatCode="_(\$* #,##0.00_);_(\$* \(#,##0.00\);_(\$* \-??_);_(@_)"/>
    <numFmt numFmtId="170" formatCode="_(\$* #,##0_);_(\$* \(#,##0\);_(\$* \-??_);_(@_)"/>
    <numFmt numFmtId="171" formatCode="[$-409]mmm\-yy"/>
    <numFmt numFmtId="172" formatCode="0"/>
    <numFmt numFmtId="173" formatCode="_(* #,##0_);_(* \(#,##0\);_(* \-??_);_(@_)"/>
    <numFmt numFmtId="174" formatCode="_(\$* #,##0.000_);_(\$* \(#,##0.000\);_(\$* \-??_);_(@_)"/>
    <numFmt numFmtId="175" formatCode="0%"/>
    <numFmt numFmtId="176" formatCode="0.000%"/>
    <numFmt numFmtId="177" formatCode="_(* #,##0.0000_);_(* \(#,##0.0000\);_(* \-??_);_(@_)"/>
    <numFmt numFmtId="178" formatCode="mmm\-dd\-yy"/>
    <numFmt numFmtId="179" formatCode="0.000"/>
    <numFmt numFmtId="180" formatCode="[$-409]m/d/yyyy"/>
    <numFmt numFmtId="181" formatCode="m/d/yyyy\ h:mm:ss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00008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5" fontId="0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4" fillId="2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8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6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50040</xdr:colOff>
          <xdr:row>8</xdr:row>
          <xdr:rowOff>38160</xdr:rowOff>
        </xdr:from>
        <xdr:to>
          <xdr:col>2</xdr:col>
          <xdr:colOff>30600</xdr:colOff>
          <xdr:row>10</xdr:row>
          <xdr:rowOff>28440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%08Analysis/ATPVBAEN.XLA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G"/>
      <sheetName val="VBA Functions and Subs"/>
      <sheetName val="Loc Table"/>
    </sheetNames>
    <definedNames>
      <definedName name="edate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1.85"/>
    <col collapsed="false" customWidth="true" hidden="false" outlineLevel="0" max="3" min="3" style="0" width="3.56"/>
    <col collapsed="false" customWidth="true" hidden="false" outlineLevel="0" max="4" min="4" style="0" width="11.28"/>
    <col collapsed="false" customWidth="true" hidden="false" outlineLevel="0" max="5" min="5" style="0" width="2.99"/>
    <col collapsed="false" customWidth="true" hidden="false" outlineLevel="0" max="6" min="6" style="0" width="9.85"/>
    <col collapsed="false" customWidth="true" hidden="false" outlineLevel="0" max="7" min="7" style="0" width="2.84"/>
    <col collapsed="false" customWidth="true" hidden="false" outlineLevel="0" max="8" min="8" style="0" width="11.28"/>
  </cols>
  <sheetData>
    <row r="2" customFormat="false" ht="12.75" hidden="false" customHeight="false" outlineLevel="0" collapsed="false">
      <c r="B2" s="1" t="s">
        <v>0</v>
      </c>
      <c r="C2" s="1"/>
      <c r="D2" s="1" t="s">
        <v>1</v>
      </c>
      <c r="E2" s="1"/>
      <c r="F2" s="1" t="s">
        <v>2</v>
      </c>
      <c r="G2" s="2"/>
      <c r="H2" s="1" t="s">
        <v>3</v>
      </c>
    </row>
    <row r="3" customFormat="false" ht="12.75" hidden="false" customHeight="false" outlineLevel="0" collapsed="false">
      <c r="A3" s="3" t="s">
        <v>4</v>
      </c>
      <c r="B3" s="4" t="n">
        <v>10000</v>
      </c>
      <c r="C3" s="4"/>
      <c r="D3" s="4" t="n">
        <v>21000</v>
      </c>
      <c r="E3" s="4"/>
      <c r="F3" s="4" t="n">
        <v>9000</v>
      </c>
      <c r="G3" s="5"/>
      <c r="H3" s="6" t="n">
        <f aca="false">B3+D3+F3</f>
        <v>40000</v>
      </c>
    </row>
    <row r="4" customFormat="false" ht="12.75" hidden="false" customHeight="false" outlineLevel="0" collapsed="false">
      <c r="A4" s="3"/>
      <c r="B4" s="7"/>
      <c r="C4" s="7"/>
      <c r="D4" s="7"/>
      <c r="E4" s="7"/>
      <c r="F4" s="7"/>
      <c r="G4" s="8"/>
      <c r="H4" s="8"/>
    </row>
    <row r="5" customFormat="false" ht="12.75" hidden="false" customHeight="false" outlineLevel="0" collapsed="false">
      <c r="A5" s="3" t="s">
        <v>5</v>
      </c>
      <c r="B5" s="9" t="n">
        <v>37196</v>
      </c>
      <c r="C5" s="9"/>
      <c r="D5" s="10" t="n">
        <f aca="false">B5</f>
        <v>37196</v>
      </c>
      <c r="E5" s="10"/>
      <c r="F5" s="10" t="n">
        <f aca="false">B5</f>
        <v>37196</v>
      </c>
      <c r="G5" s="8"/>
      <c r="H5" s="8"/>
    </row>
    <row r="6" customFormat="false" ht="12.75" hidden="false" customHeight="false" outlineLevel="0" collapsed="false">
      <c r="A6" s="3" t="s">
        <v>6</v>
      </c>
      <c r="B6" s="9" t="n">
        <v>37346</v>
      </c>
      <c r="C6" s="7"/>
      <c r="D6" s="9" t="n">
        <v>38868</v>
      </c>
      <c r="E6" s="7"/>
      <c r="F6" s="9" t="n">
        <v>37346</v>
      </c>
      <c r="G6" s="8"/>
      <c r="H6" s="8"/>
    </row>
    <row r="7" customFormat="false" ht="12.75" hidden="false" customHeight="false" outlineLevel="0" collapsed="false">
      <c r="A7" s="3"/>
      <c r="B7" s="7"/>
      <c r="C7" s="7"/>
      <c r="D7" s="7"/>
      <c r="E7" s="7"/>
      <c r="F7" s="7"/>
      <c r="G7" s="8"/>
      <c r="H7" s="8"/>
    </row>
    <row r="8" customFormat="false" ht="12.75" hidden="false" customHeight="false" outlineLevel="0" collapsed="false">
      <c r="A8" s="3" t="s">
        <v>7</v>
      </c>
      <c r="B8" s="11" t="n">
        <v>-0.15</v>
      </c>
      <c r="C8" s="11"/>
      <c r="D8" s="11" t="n">
        <v>-0.015</v>
      </c>
      <c r="E8" s="11"/>
      <c r="F8" s="11" t="n">
        <v>-0.1</v>
      </c>
      <c r="G8" s="8"/>
      <c r="H8" s="8"/>
    </row>
    <row r="9" customFormat="false" ht="12.75" hidden="false" customHeight="false" outlineLevel="0" collapsed="false">
      <c r="A9" s="3"/>
      <c r="B9" s="11"/>
      <c r="C9" s="11"/>
      <c r="D9" s="11"/>
      <c r="E9" s="11"/>
      <c r="F9" s="11"/>
      <c r="G9" s="8"/>
      <c r="H9" s="8"/>
    </row>
    <row r="10" customFormat="false" ht="12.75" hidden="false" customHeight="false" outlineLevel="0" collapsed="false">
      <c r="A10" s="3" t="s">
        <v>8</v>
      </c>
      <c r="B10" s="11" t="n">
        <v>-0.1</v>
      </c>
      <c r="C10" s="11"/>
      <c r="D10" s="11" t="n">
        <v>-0.05</v>
      </c>
      <c r="E10" s="11"/>
      <c r="F10" s="11" t="n">
        <v>-0.1</v>
      </c>
      <c r="G10" s="8"/>
      <c r="H10" s="8"/>
    </row>
    <row r="11" customFormat="false" ht="12.75" hidden="false" customHeight="false" outlineLevel="0" collapsed="false">
      <c r="A11" s="3"/>
      <c r="B11" s="12"/>
      <c r="C11" s="12"/>
      <c r="D11" s="12"/>
      <c r="E11" s="12"/>
      <c r="F11" s="12"/>
      <c r="G11" s="8"/>
      <c r="H11" s="8"/>
    </row>
    <row r="12" customFormat="false" ht="12.75" hidden="false" customHeight="false" outlineLevel="0" collapsed="false">
      <c r="A12" s="3" t="s">
        <v>9</v>
      </c>
      <c r="B12" s="12" t="n">
        <f aca="false">-B10+B8</f>
        <v>-0.05</v>
      </c>
      <c r="C12" s="12"/>
      <c r="D12" s="12" t="n">
        <f aca="false">-D10+D8</f>
        <v>0.035</v>
      </c>
      <c r="E12" s="12"/>
      <c r="F12" s="12" t="n">
        <f aca="false">-F10+F8</f>
        <v>0</v>
      </c>
      <c r="G12" s="8"/>
      <c r="H12" s="8"/>
    </row>
    <row r="13" customFormat="false" ht="12.75" hidden="false" customHeight="false" outlineLevel="0" collapsed="false">
      <c r="A13" s="13"/>
      <c r="B13" s="8"/>
      <c r="C13" s="8"/>
      <c r="D13" s="8"/>
      <c r="E13" s="8"/>
      <c r="F13" s="8"/>
      <c r="G13" s="8"/>
      <c r="H13" s="8"/>
    </row>
    <row r="14" customFormat="false" ht="12.75" hidden="false" customHeight="false" outlineLevel="0" collapsed="false">
      <c r="A14" s="3" t="s">
        <v>10</v>
      </c>
      <c r="B14" s="14" t="e">
        <f aca="false">SUM(Detail!AH$6:AH$67)</f>
        <v>#VALUE!</v>
      </c>
      <c r="C14" s="15"/>
      <c r="D14" s="14" t="e">
        <f aca="false">SUM(Detail!AI$6:AI$67)</f>
        <v>#VALUE!</v>
      </c>
      <c r="E14" s="15"/>
      <c r="F14" s="14" t="e">
        <f aca="false">SUM(Detail!AJ$6:AJ$67)</f>
        <v>#VALUE!</v>
      </c>
      <c r="G14" s="15"/>
      <c r="H14" s="16" t="e">
        <f aca="false">B14+D14+F14</f>
        <v>#VALUE!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K2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A6" activeCellId="0" sqref="A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" width="11.42"/>
    <col collapsed="false" customWidth="true" hidden="false" outlineLevel="0" max="2" min="2" style="17" width="13.85"/>
    <col collapsed="false" customWidth="true" hidden="false" outlineLevel="0" max="3" min="3" style="17" width="13.14"/>
    <col collapsed="false" customWidth="false" hidden="false" outlineLevel="0" max="7" min="4" style="17" width="9.14"/>
    <col collapsed="false" customWidth="true" hidden="false" outlineLevel="0" max="8" min="8" style="17" width="3.56"/>
    <col collapsed="false" customWidth="false" hidden="false" outlineLevel="0" max="11" min="9" style="17" width="9.14"/>
    <col collapsed="false" customWidth="true" hidden="false" outlineLevel="0" max="12" min="12" style="17" width="3.42"/>
    <col collapsed="false" customWidth="false" hidden="false" outlineLevel="0" max="15" min="13" style="17" width="9.14"/>
    <col collapsed="false" customWidth="true" hidden="false" outlineLevel="0" max="16" min="16" style="17" width="3.99"/>
    <col collapsed="false" customWidth="false" hidden="false" outlineLevel="0" max="20" min="17" style="17" width="9.14"/>
    <col collapsed="false" customWidth="true" hidden="false" outlineLevel="0" max="21" min="21" style="17" width="10.41"/>
    <col collapsed="false" customWidth="false" hidden="false" outlineLevel="0" max="28" min="22" style="17" width="9.14"/>
    <col collapsed="false" customWidth="true" hidden="false" outlineLevel="0" max="29" min="29" style="17" width="9.85"/>
    <col collapsed="false" customWidth="false" hidden="false" outlineLevel="0" max="33" min="30" style="17" width="9.14"/>
    <col collapsed="false" customWidth="true" hidden="false" outlineLevel="0" max="34" min="34" style="17" width="15.7"/>
    <col collapsed="false" customWidth="false" hidden="false" outlineLevel="0" max="257" min="35" style="17" width="9.14"/>
  </cols>
  <sheetData>
    <row r="3" customFormat="false" ht="12.75" hidden="false" customHeight="false" outlineLevel="0" collapsed="false">
      <c r="M3" s="18"/>
    </row>
    <row r="4" customFormat="false" ht="12.75" hidden="false" customHeight="false" outlineLevel="0" collapsed="false">
      <c r="A4" s="18"/>
      <c r="B4" s="18"/>
      <c r="C4" s="19" t="s">
        <v>11</v>
      </c>
      <c r="I4" s="18" t="s">
        <v>12</v>
      </c>
      <c r="J4" s="18"/>
      <c r="K4" s="18"/>
      <c r="M4" s="18" t="s">
        <v>13</v>
      </c>
      <c r="Q4" s="18" t="s">
        <v>14</v>
      </c>
      <c r="U4" s="18" t="s">
        <v>15</v>
      </c>
      <c r="Z4" s="18" t="s">
        <v>16</v>
      </c>
      <c r="AA4" s="18"/>
      <c r="AC4" s="18" t="s">
        <v>17</v>
      </c>
      <c r="AH4" s="18" t="s">
        <v>18</v>
      </c>
    </row>
    <row r="5" customFormat="false" ht="12.75" hidden="false" customHeight="false" outlineLevel="0" collapsed="false">
      <c r="A5" s="18" t="s">
        <v>19</v>
      </c>
      <c r="B5" s="18" t="s">
        <v>20</v>
      </c>
      <c r="C5" s="18" t="s">
        <v>21</v>
      </c>
      <c r="E5" s="18" t="s">
        <v>22</v>
      </c>
      <c r="F5" s="18" t="s">
        <v>23</v>
      </c>
      <c r="G5" s="18" t="s">
        <v>24</v>
      </c>
      <c r="I5" s="18" t="s">
        <v>25</v>
      </c>
      <c r="J5" s="18" t="s">
        <v>26</v>
      </c>
      <c r="K5" s="18" t="s">
        <v>27</v>
      </c>
      <c r="M5" s="18" t="s">
        <v>28</v>
      </c>
      <c r="N5" s="18" t="s">
        <v>29</v>
      </c>
      <c r="O5" s="18" t="s">
        <v>30</v>
      </c>
      <c r="Q5" s="18" t="s">
        <v>0</v>
      </c>
      <c r="R5" s="18" t="s">
        <v>1</v>
      </c>
      <c r="S5" s="18" t="s">
        <v>2</v>
      </c>
      <c r="T5" s="18"/>
      <c r="U5" s="18" t="s">
        <v>0</v>
      </c>
      <c r="V5" s="18" t="s">
        <v>1</v>
      </c>
      <c r="W5" s="18" t="s">
        <v>2</v>
      </c>
      <c r="X5" s="18" t="s">
        <v>3</v>
      </c>
      <c r="Z5" s="18" t="s">
        <v>31</v>
      </c>
      <c r="AA5" s="18" t="s">
        <v>32</v>
      </c>
      <c r="AC5" s="18" t="s">
        <v>22</v>
      </c>
      <c r="AD5" s="18" t="s">
        <v>23</v>
      </c>
      <c r="AE5" s="18" t="s">
        <v>24</v>
      </c>
      <c r="AF5" s="18" t="s">
        <v>3</v>
      </c>
      <c r="AH5" s="18" t="s">
        <v>0</v>
      </c>
      <c r="AI5" s="18" t="s">
        <v>1</v>
      </c>
      <c r="AJ5" s="18" t="s">
        <v>2</v>
      </c>
      <c r="AK5" s="18" t="s">
        <v>3</v>
      </c>
    </row>
    <row r="6" customFormat="false" ht="12.75" hidden="false" customHeight="false" outlineLevel="0" collapsed="false">
      <c r="A6" s="20" t="n">
        <f aca="false">Summary!$B$5</f>
        <v>37196</v>
      </c>
      <c r="B6" s="21" t="e">
        <f aca="false">A7-A6</f>
        <v>#VALUE!</v>
      </c>
      <c r="C6" s="22" t="e">
        <f aca="false">IF($C$4="Physical",A7+24,A7)</f>
        <v>#VALUE!</v>
      </c>
      <c r="E6" s="23" t="n">
        <f aca="false">IF($A6&lt;Summary!$B$6,Summary!$B$3,0)</f>
        <v>10000</v>
      </c>
      <c r="F6" s="23" t="n">
        <f aca="false">IF($A6&lt;Summary!$D$6,Summary!$D$3,0)</f>
        <v>21000</v>
      </c>
      <c r="G6" s="23" t="n">
        <f aca="false">IF($A6&lt;Summary!$F$6,Summary!$F$3,0)</f>
        <v>9000</v>
      </c>
      <c r="I6" s="24" t="n">
        <f aca="false">Summary!$B$8</f>
        <v>-0.15</v>
      </c>
      <c r="J6" s="24" t="n">
        <f aca="false">Summary!$D$8</f>
        <v>-0.015</v>
      </c>
      <c r="K6" s="24" t="n">
        <f aca="false">Summary!$F$8</f>
        <v>-0.1</v>
      </c>
      <c r="M6" s="24" t="n">
        <f aca="false">Summary!$B$10</f>
        <v>-0.1</v>
      </c>
      <c r="N6" s="24" t="n">
        <f aca="false">Summary!$D$10</f>
        <v>-0.05</v>
      </c>
      <c r="O6" s="24" t="n">
        <f aca="false">Summary!$F$10</f>
        <v>-0.1</v>
      </c>
      <c r="Q6" s="25" t="n">
        <f aca="false">-M6+I6</f>
        <v>-0.05</v>
      </c>
      <c r="R6" s="25" t="n">
        <f aca="false">-N6+J6</f>
        <v>0.035</v>
      </c>
      <c r="S6" s="25" t="n">
        <f aca="false">-O6+K6</f>
        <v>0</v>
      </c>
      <c r="T6" s="25"/>
      <c r="U6" s="26" t="e">
        <f aca="false">$B6*E6*Q6</f>
        <v>#VALUE!</v>
      </c>
      <c r="V6" s="26" t="e">
        <f aca="false">$B6*F6*R6</f>
        <v>#VALUE!</v>
      </c>
      <c r="W6" s="26" t="e">
        <f aca="false">$B6*G6*S6</f>
        <v>#VALUE!</v>
      </c>
      <c r="X6" s="27" t="e">
        <f aca="false">SUM(U6:W6)</f>
        <v>#VALUE!</v>
      </c>
      <c r="Z6" s="28" t="n">
        <f aca="false">VLOOKUP($A6,CurveFetch!$D$8:$T$285,11)</f>
        <v>0.0259327788718369</v>
      </c>
      <c r="AA6" s="29" t="e">
        <f aca="true">1/(1+Z6/2)^(2*(C6-TODAY())/365.25)</f>
        <v>#VALUE!</v>
      </c>
      <c r="AC6" s="23" t="e">
        <f aca="false">$B6*E6*$AA6</f>
        <v>#VALUE!</v>
      </c>
      <c r="AD6" s="23" t="e">
        <f aca="false">$B6*F6*$AA6</f>
        <v>#VALUE!</v>
      </c>
      <c r="AE6" s="23" t="e">
        <f aca="false">$B6*G6*$AA6</f>
        <v>#VALUE!</v>
      </c>
      <c r="AF6" s="30" t="e">
        <f aca="false">SUM(AC6:AE6)</f>
        <v>#VALUE!</v>
      </c>
      <c r="AH6" s="26" t="e">
        <f aca="false">Q6*AC6</f>
        <v>#VALUE!</v>
      </c>
      <c r="AI6" s="26" t="e">
        <f aca="false">R6*AD6</f>
        <v>#VALUE!</v>
      </c>
      <c r="AJ6" s="26" t="e">
        <f aca="false">S6*AE6</f>
        <v>#VALUE!</v>
      </c>
      <c r="AK6" s="27" t="e">
        <f aca="false">SUM(AH6:AJ6)</f>
        <v>#VALUE!</v>
      </c>
    </row>
    <row r="7" customFormat="false" ht="12.75" hidden="false" customHeight="false" outlineLevel="0" collapsed="false">
      <c r="A7" s="20" t="e">
        <f aca="false">([1]!edate,A6,1)</f>
        <v>#VALUE!</v>
      </c>
      <c r="B7" s="21" t="e">
        <f aca="false">A8-A7</f>
        <v>#VALUE!</v>
      </c>
      <c r="C7" s="22" t="e">
        <f aca="false">IF($C$4="Physical",A8+24,A8)</f>
        <v>#VALUE!</v>
      </c>
      <c r="E7" s="23" t="e">
        <f aca="false">IF($A7&lt;Summary!$B$6,Summary!$B$3,0)</f>
        <v>#VALUE!</v>
      </c>
      <c r="F7" s="23" t="e">
        <f aca="false">IF($A7&lt;Summary!$D$6,Summary!$D$3,0)</f>
        <v>#VALUE!</v>
      </c>
      <c r="G7" s="23" t="e">
        <f aca="false">IF($A7&lt;Summary!$F$6,Summary!$F$3,0)</f>
        <v>#VALUE!</v>
      </c>
      <c r="I7" s="24" t="n">
        <f aca="false">Summary!$B$8</f>
        <v>-0.15</v>
      </c>
      <c r="J7" s="24" t="n">
        <f aca="false">Summary!$D$8</f>
        <v>-0.015</v>
      </c>
      <c r="K7" s="24" t="n">
        <f aca="false">Summary!$F$8</f>
        <v>-0.1</v>
      </c>
      <c r="M7" s="24" t="n">
        <f aca="false">Summary!$B$10</f>
        <v>-0.1</v>
      </c>
      <c r="N7" s="24" t="n">
        <f aca="false">Summary!$D$10</f>
        <v>-0.05</v>
      </c>
      <c r="O7" s="24" t="n">
        <f aca="false">Summary!$F$10</f>
        <v>-0.1</v>
      </c>
      <c r="Q7" s="25" t="n">
        <f aca="false">-M7+I7</f>
        <v>-0.05</v>
      </c>
      <c r="R7" s="25" t="n">
        <f aca="false">-N7+J7</f>
        <v>0.035</v>
      </c>
      <c r="S7" s="25" t="n">
        <f aca="false">-O7+K7</f>
        <v>0</v>
      </c>
      <c r="T7" s="25"/>
      <c r="U7" s="26" t="e">
        <f aca="false">$B7*E7*Q7</f>
        <v>#VALUE!</v>
      </c>
      <c r="V7" s="26" t="e">
        <f aca="false">$B7*F7*R7</f>
        <v>#VALUE!</v>
      </c>
      <c r="W7" s="26" t="e">
        <f aca="false">$B7*G7*S7</f>
        <v>#VALUE!</v>
      </c>
      <c r="X7" s="27" t="e">
        <f aca="false">SUM(U7:W7)</f>
        <v>#VALUE!</v>
      </c>
      <c r="Z7" s="28" t="e">
        <f aca="false">VLOOKUP($A7,CurveFetch!$D$8:$T$285,11)</f>
        <v>#VALUE!</v>
      </c>
      <c r="AA7" s="29" t="e">
        <f aca="true">1/(1+Z7/2)^(2*(C7-TODAY())/365.25)</f>
        <v>#VALUE!</v>
      </c>
      <c r="AC7" s="23" t="e">
        <f aca="false">$B7*E7*$AA7</f>
        <v>#VALUE!</v>
      </c>
      <c r="AD7" s="23" t="e">
        <f aca="false">$B7*F7*$AA7</f>
        <v>#VALUE!</v>
      </c>
      <c r="AE7" s="23" t="e">
        <f aca="false">$B7*G7*$AA7</f>
        <v>#VALUE!</v>
      </c>
      <c r="AF7" s="30" t="e">
        <f aca="false">SUM(AC7:AE7)</f>
        <v>#VALUE!</v>
      </c>
      <c r="AH7" s="26" t="e">
        <f aca="false">Q7*AC7</f>
        <v>#VALUE!</v>
      </c>
      <c r="AI7" s="26" t="e">
        <f aca="false">R7*AD7</f>
        <v>#VALUE!</v>
      </c>
      <c r="AJ7" s="26" t="e">
        <f aca="false">S7*AE7</f>
        <v>#VALUE!</v>
      </c>
      <c r="AK7" s="27" t="e">
        <f aca="false">SUM(AH7:AJ7)</f>
        <v>#VALUE!</v>
      </c>
    </row>
    <row r="8" customFormat="false" ht="12.75" hidden="false" customHeight="false" outlineLevel="0" collapsed="false">
      <c r="A8" s="20" t="e">
        <f aca="false">([1]!edate,A7,1)</f>
        <v>#VALUE!</v>
      </c>
      <c r="B8" s="21" t="e">
        <f aca="false">A9-A8</f>
        <v>#VALUE!</v>
      </c>
      <c r="C8" s="22" t="e">
        <f aca="false">IF($C$4="Physical",A9+24,A9)</f>
        <v>#VALUE!</v>
      </c>
      <c r="E8" s="23" t="e">
        <f aca="false">IF($A8&lt;Summary!$B$6,Summary!$B$3,0)</f>
        <v>#VALUE!</v>
      </c>
      <c r="F8" s="23" t="e">
        <f aca="false">IF($A8&lt;Summary!$D$6,Summary!$D$3,0)</f>
        <v>#VALUE!</v>
      </c>
      <c r="G8" s="23" t="e">
        <f aca="false">IF($A8&lt;Summary!$F$6,Summary!$F$3,0)</f>
        <v>#VALUE!</v>
      </c>
      <c r="I8" s="24" t="n">
        <f aca="false">Summary!$B$8</f>
        <v>-0.15</v>
      </c>
      <c r="J8" s="24" t="n">
        <f aca="false">Summary!$D$8</f>
        <v>-0.015</v>
      </c>
      <c r="K8" s="24" t="n">
        <f aca="false">Summary!$F$8</f>
        <v>-0.1</v>
      </c>
      <c r="M8" s="24" t="n">
        <f aca="false">Summary!$B$10</f>
        <v>-0.1</v>
      </c>
      <c r="N8" s="24" t="n">
        <f aca="false">Summary!$D$10</f>
        <v>-0.05</v>
      </c>
      <c r="O8" s="24" t="n">
        <f aca="false">Summary!$F$10</f>
        <v>-0.1</v>
      </c>
      <c r="Q8" s="25" t="n">
        <f aca="false">-M8+I8</f>
        <v>-0.05</v>
      </c>
      <c r="R8" s="25" t="n">
        <f aca="false">-N8+J8</f>
        <v>0.035</v>
      </c>
      <c r="S8" s="25" t="n">
        <f aca="false">-O8+K8</f>
        <v>0</v>
      </c>
      <c r="T8" s="25"/>
      <c r="U8" s="26" t="e">
        <f aca="false">$B8*E8*Q8</f>
        <v>#VALUE!</v>
      </c>
      <c r="V8" s="26" t="e">
        <f aca="false">$B8*F8*R8</f>
        <v>#VALUE!</v>
      </c>
      <c r="W8" s="26" t="e">
        <f aca="false">$B8*G8*S8</f>
        <v>#VALUE!</v>
      </c>
      <c r="X8" s="27" t="e">
        <f aca="false">SUM(U8:W8)</f>
        <v>#VALUE!</v>
      </c>
      <c r="Z8" s="28" t="e">
        <f aca="false">VLOOKUP($A8,CurveFetch!$D$8:$T$285,11)</f>
        <v>#VALUE!</v>
      </c>
      <c r="AA8" s="29" t="e">
        <f aca="true">1/(1+Z8/2)^(2*(C8-TODAY())/365.25)</f>
        <v>#VALUE!</v>
      </c>
      <c r="AC8" s="23" t="e">
        <f aca="false">$B8*E8*$AA8</f>
        <v>#VALUE!</v>
      </c>
      <c r="AD8" s="23" t="e">
        <f aca="false">$B8*F8*$AA8</f>
        <v>#VALUE!</v>
      </c>
      <c r="AE8" s="23" t="e">
        <f aca="false">$B8*G8*$AA8</f>
        <v>#VALUE!</v>
      </c>
      <c r="AF8" s="30" t="e">
        <f aca="false">SUM(AC8:AE8)</f>
        <v>#VALUE!</v>
      </c>
      <c r="AH8" s="26" t="e">
        <f aca="false">Q8*AC8</f>
        <v>#VALUE!</v>
      </c>
      <c r="AI8" s="26" t="e">
        <f aca="false">R8*AD8</f>
        <v>#VALUE!</v>
      </c>
      <c r="AJ8" s="26" t="e">
        <f aca="false">S8*AE8</f>
        <v>#VALUE!</v>
      </c>
      <c r="AK8" s="27" t="e">
        <f aca="false">SUM(AH8:AJ8)</f>
        <v>#VALUE!</v>
      </c>
    </row>
    <row r="9" customFormat="false" ht="12.75" hidden="false" customHeight="false" outlineLevel="0" collapsed="false">
      <c r="A9" s="20" t="e">
        <f aca="false">([1]!edate,A8,1)</f>
        <v>#VALUE!</v>
      </c>
      <c r="B9" s="21" t="e">
        <f aca="false">A10-A9</f>
        <v>#VALUE!</v>
      </c>
      <c r="C9" s="22" t="e">
        <f aca="false">IF($C$4="Physical",A10+24,A10)</f>
        <v>#VALUE!</v>
      </c>
      <c r="E9" s="23" t="e">
        <f aca="false">IF($A9&lt;Summary!$B$6,Summary!$B$3,0)</f>
        <v>#VALUE!</v>
      </c>
      <c r="F9" s="23" t="e">
        <f aca="false">IF($A9&lt;Summary!$D$6,Summary!$D$3,0)</f>
        <v>#VALUE!</v>
      </c>
      <c r="G9" s="23" t="e">
        <f aca="false">IF($A9&lt;Summary!$F$6,Summary!$F$3,0)</f>
        <v>#VALUE!</v>
      </c>
      <c r="I9" s="24" t="n">
        <f aca="false">Summary!$B$8</f>
        <v>-0.15</v>
      </c>
      <c r="J9" s="24" t="n">
        <f aca="false">Summary!$D$8</f>
        <v>-0.015</v>
      </c>
      <c r="K9" s="24" t="n">
        <f aca="false">Summary!$F$8</f>
        <v>-0.1</v>
      </c>
      <c r="M9" s="24" t="n">
        <f aca="false">Summary!$B$10</f>
        <v>-0.1</v>
      </c>
      <c r="N9" s="24" t="n">
        <f aca="false">Summary!$D$10</f>
        <v>-0.05</v>
      </c>
      <c r="O9" s="24" t="n">
        <f aca="false">Summary!$F$10</f>
        <v>-0.1</v>
      </c>
      <c r="Q9" s="25" t="n">
        <f aca="false">-M9+I9</f>
        <v>-0.05</v>
      </c>
      <c r="R9" s="25" t="n">
        <f aca="false">-N9+J9</f>
        <v>0.035</v>
      </c>
      <c r="S9" s="25" t="n">
        <f aca="false">-O9+K9</f>
        <v>0</v>
      </c>
      <c r="T9" s="25"/>
      <c r="U9" s="26" t="e">
        <f aca="false">$B9*E9*Q9</f>
        <v>#VALUE!</v>
      </c>
      <c r="V9" s="26" t="e">
        <f aca="false">$B9*F9*R9</f>
        <v>#VALUE!</v>
      </c>
      <c r="W9" s="26" t="e">
        <f aca="false">$B9*G9*S9</f>
        <v>#VALUE!</v>
      </c>
      <c r="X9" s="27" t="e">
        <f aca="false">SUM(U9:W9)</f>
        <v>#VALUE!</v>
      </c>
      <c r="Z9" s="28" t="e">
        <f aca="false">VLOOKUP($A9,CurveFetch!$D$8:$T$285,11)</f>
        <v>#VALUE!</v>
      </c>
      <c r="AA9" s="29" t="e">
        <f aca="true">1/(1+Z9/2)^(2*(C9-TODAY())/365.25)</f>
        <v>#VALUE!</v>
      </c>
      <c r="AC9" s="23" t="e">
        <f aca="false">$B9*E9*$AA9</f>
        <v>#VALUE!</v>
      </c>
      <c r="AD9" s="23" t="e">
        <f aca="false">$B9*F9*$AA9</f>
        <v>#VALUE!</v>
      </c>
      <c r="AE9" s="23" t="e">
        <f aca="false">$B9*G9*$AA9</f>
        <v>#VALUE!</v>
      </c>
      <c r="AF9" s="30" t="e">
        <f aca="false">SUM(AC9:AE9)</f>
        <v>#VALUE!</v>
      </c>
      <c r="AH9" s="26" t="e">
        <f aca="false">Q9*AC9</f>
        <v>#VALUE!</v>
      </c>
      <c r="AI9" s="26" t="e">
        <f aca="false">R9*AD9</f>
        <v>#VALUE!</v>
      </c>
      <c r="AJ9" s="26" t="e">
        <f aca="false">S9*AE9</f>
        <v>#VALUE!</v>
      </c>
      <c r="AK9" s="27" t="e">
        <f aca="false">SUM(AH9:AJ9)</f>
        <v>#VALUE!</v>
      </c>
    </row>
    <row r="10" customFormat="false" ht="12.75" hidden="false" customHeight="false" outlineLevel="0" collapsed="false">
      <c r="A10" s="20" t="e">
        <f aca="false">([1]!edate,A9,1)</f>
        <v>#VALUE!</v>
      </c>
      <c r="B10" s="21" t="e">
        <f aca="false">A11-A10</f>
        <v>#VALUE!</v>
      </c>
      <c r="C10" s="22" t="e">
        <f aca="false">IF($C$4="Physical",A11+24,A11)</f>
        <v>#VALUE!</v>
      </c>
      <c r="E10" s="23" t="e">
        <f aca="false">IF($A10&lt;Summary!$B$6,Summary!$B$3,0)</f>
        <v>#VALUE!</v>
      </c>
      <c r="F10" s="23" t="e">
        <f aca="false">IF($A10&lt;Summary!$D$6,Summary!$D$3,0)</f>
        <v>#VALUE!</v>
      </c>
      <c r="G10" s="23" t="e">
        <f aca="false">IF($A10&lt;Summary!$F$6,Summary!$F$3,0)</f>
        <v>#VALUE!</v>
      </c>
      <c r="I10" s="24" t="n">
        <f aca="false">Summary!$B$8</f>
        <v>-0.15</v>
      </c>
      <c r="J10" s="24" t="n">
        <f aca="false">Summary!$D$8</f>
        <v>-0.015</v>
      </c>
      <c r="K10" s="24" t="n">
        <f aca="false">Summary!$F$8</f>
        <v>-0.1</v>
      </c>
      <c r="M10" s="24" t="n">
        <f aca="false">Summary!$B$10</f>
        <v>-0.1</v>
      </c>
      <c r="N10" s="24" t="n">
        <f aca="false">Summary!$D$10</f>
        <v>-0.05</v>
      </c>
      <c r="O10" s="24" t="n">
        <f aca="false">Summary!$F$10</f>
        <v>-0.1</v>
      </c>
      <c r="Q10" s="25" t="n">
        <f aca="false">-M10+I10</f>
        <v>-0.05</v>
      </c>
      <c r="R10" s="25" t="n">
        <f aca="false">-N10+J10</f>
        <v>0.035</v>
      </c>
      <c r="S10" s="25" t="n">
        <f aca="false">-O10+K10</f>
        <v>0</v>
      </c>
      <c r="T10" s="25"/>
      <c r="U10" s="26" t="e">
        <f aca="false">$B10*E10*Q10</f>
        <v>#VALUE!</v>
      </c>
      <c r="V10" s="26" t="e">
        <f aca="false">$B10*F10*R10</f>
        <v>#VALUE!</v>
      </c>
      <c r="W10" s="26" t="e">
        <f aca="false">$B10*G10*S10</f>
        <v>#VALUE!</v>
      </c>
      <c r="X10" s="27" t="e">
        <f aca="false">SUM(U10:W10)</f>
        <v>#VALUE!</v>
      </c>
      <c r="Z10" s="28" t="e">
        <f aca="false">VLOOKUP($A10,CurveFetch!$D$8:$T$285,11)</f>
        <v>#VALUE!</v>
      </c>
      <c r="AA10" s="29" t="e">
        <f aca="true">1/(1+Z10/2)^(2*(C10-TODAY())/365.25)</f>
        <v>#VALUE!</v>
      </c>
      <c r="AC10" s="23" t="e">
        <f aca="false">$B10*E10*$AA10</f>
        <v>#VALUE!</v>
      </c>
      <c r="AD10" s="23" t="e">
        <f aca="false">$B10*F10*$AA10</f>
        <v>#VALUE!</v>
      </c>
      <c r="AE10" s="23" t="e">
        <f aca="false">$B10*G10*$AA10</f>
        <v>#VALUE!</v>
      </c>
      <c r="AF10" s="30" t="e">
        <f aca="false">SUM(AC10:AE10)</f>
        <v>#VALUE!</v>
      </c>
      <c r="AH10" s="26" t="e">
        <f aca="false">Q10*AC10</f>
        <v>#VALUE!</v>
      </c>
      <c r="AI10" s="26" t="e">
        <f aca="false">R10*AD10</f>
        <v>#VALUE!</v>
      </c>
      <c r="AJ10" s="26" t="e">
        <f aca="false">S10*AE10</f>
        <v>#VALUE!</v>
      </c>
      <c r="AK10" s="27" t="e">
        <f aca="false">SUM(AH10:AJ10)</f>
        <v>#VALUE!</v>
      </c>
    </row>
    <row r="11" customFormat="false" ht="12.75" hidden="false" customHeight="false" outlineLevel="0" collapsed="false">
      <c r="A11" s="20" t="e">
        <f aca="false">([1]!edate,A10,1)</f>
        <v>#VALUE!</v>
      </c>
      <c r="B11" s="21" t="e">
        <f aca="false">A12-A11</f>
        <v>#VALUE!</v>
      </c>
      <c r="C11" s="22" t="e">
        <f aca="false">IF($C$4="Physical",A12+24,A12)</f>
        <v>#VALUE!</v>
      </c>
      <c r="E11" s="23" t="e">
        <f aca="false">IF($A11&lt;Summary!$B$6,Summary!$B$3,0)</f>
        <v>#VALUE!</v>
      </c>
      <c r="F11" s="23" t="e">
        <f aca="false">IF($A11&lt;Summary!$D$6,Summary!$D$3,0)</f>
        <v>#VALUE!</v>
      </c>
      <c r="G11" s="23" t="e">
        <f aca="false">IF($A11&lt;Summary!$F$6,Summary!$F$3,0)</f>
        <v>#VALUE!</v>
      </c>
      <c r="I11" s="24" t="n">
        <f aca="false">Summary!$B$8</f>
        <v>-0.15</v>
      </c>
      <c r="J11" s="24" t="n">
        <f aca="false">Summary!$D$8</f>
        <v>-0.015</v>
      </c>
      <c r="K11" s="24" t="n">
        <f aca="false">Summary!$F$8</f>
        <v>-0.1</v>
      </c>
      <c r="M11" s="24" t="n">
        <f aca="false">Summary!$B$10</f>
        <v>-0.1</v>
      </c>
      <c r="N11" s="24" t="n">
        <f aca="false">Summary!$D$10</f>
        <v>-0.05</v>
      </c>
      <c r="O11" s="24" t="n">
        <f aca="false">Summary!$F$10</f>
        <v>-0.1</v>
      </c>
      <c r="Q11" s="25" t="n">
        <f aca="false">-M11+I11</f>
        <v>-0.05</v>
      </c>
      <c r="R11" s="25" t="n">
        <f aca="false">-N11+J11</f>
        <v>0.035</v>
      </c>
      <c r="S11" s="25" t="n">
        <f aca="false">-O11+K11</f>
        <v>0</v>
      </c>
      <c r="T11" s="25"/>
      <c r="U11" s="26" t="e">
        <f aca="false">$B11*E11*Q11</f>
        <v>#VALUE!</v>
      </c>
      <c r="V11" s="26" t="e">
        <f aca="false">$B11*F11*R11</f>
        <v>#VALUE!</v>
      </c>
      <c r="W11" s="26" t="e">
        <f aca="false">$B11*G11*S11</f>
        <v>#VALUE!</v>
      </c>
      <c r="X11" s="27" t="e">
        <f aca="false">SUM(U11:W11)</f>
        <v>#VALUE!</v>
      </c>
      <c r="Z11" s="28" t="e">
        <f aca="false">VLOOKUP($A11,CurveFetch!$D$8:$T$285,11)</f>
        <v>#VALUE!</v>
      </c>
      <c r="AA11" s="29" t="e">
        <f aca="true">1/(1+Z11/2)^(2*(C11-TODAY())/365.25)</f>
        <v>#VALUE!</v>
      </c>
      <c r="AC11" s="23" t="e">
        <f aca="false">$B11*E11*$AA11</f>
        <v>#VALUE!</v>
      </c>
      <c r="AD11" s="23" t="e">
        <f aca="false">$B11*F11*$AA11</f>
        <v>#VALUE!</v>
      </c>
      <c r="AE11" s="23" t="e">
        <f aca="false">$B11*G11*$AA11</f>
        <v>#VALUE!</v>
      </c>
      <c r="AF11" s="30" t="e">
        <f aca="false">SUM(AC11:AE11)</f>
        <v>#VALUE!</v>
      </c>
      <c r="AH11" s="26" t="e">
        <f aca="false">Q11*AC11</f>
        <v>#VALUE!</v>
      </c>
      <c r="AI11" s="26" t="e">
        <f aca="false">R11*AD11</f>
        <v>#VALUE!</v>
      </c>
      <c r="AJ11" s="26" t="e">
        <f aca="false">S11*AE11</f>
        <v>#VALUE!</v>
      </c>
      <c r="AK11" s="27" t="e">
        <f aca="false">SUM(AH11:AJ11)</f>
        <v>#VALUE!</v>
      </c>
    </row>
    <row r="12" customFormat="false" ht="12.75" hidden="false" customHeight="false" outlineLevel="0" collapsed="false">
      <c r="A12" s="20" t="e">
        <f aca="false">([1]!edate,A11,1)</f>
        <v>#VALUE!</v>
      </c>
      <c r="B12" s="21" t="e">
        <f aca="false">A13-A12</f>
        <v>#VALUE!</v>
      </c>
      <c r="C12" s="22" t="e">
        <f aca="false">IF($C$4="Physical",A13+24,A13)</f>
        <v>#VALUE!</v>
      </c>
      <c r="E12" s="23" t="e">
        <f aca="false">IF($A12&lt;Summary!$B$6,Summary!$B$3,0)</f>
        <v>#VALUE!</v>
      </c>
      <c r="F12" s="23" t="e">
        <f aca="false">IF($A12&lt;Summary!$D$6,Summary!$D$3,0)</f>
        <v>#VALUE!</v>
      </c>
      <c r="G12" s="23" t="e">
        <f aca="false">IF($A12&lt;Summary!$F$6,Summary!$F$3,0)</f>
        <v>#VALUE!</v>
      </c>
      <c r="I12" s="24" t="n">
        <f aca="false">Summary!$B$8</f>
        <v>-0.15</v>
      </c>
      <c r="J12" s="24" t="n">
        <f aca="false">Summary!$D$8</f>
        <v>-0.015</v>
      </c>
      <c r="K12" s="24" t="n">
        <f aca="false">Summary!$F$8</f>
        <v>-0.1</v>
      </c>
      <c r="M12" s="24" t="n">
        <f aca="false">Summary!$B$10</f>
        <v>-0.1</v>
      </c>
      <c r="N12" s="24" t="n">
        <f aca="false">Summary!$D$10</f>
        <v>-0.05</v>
      </c>
      <c r="O12" s="24" t="n">
        <f aca="false">Summary!$F$10</f>
        <v>-0.1</v>
      </c>
      <c r="Q12" s="25" t="n">
        <f aca="false">-M12+I12</f>
        <v>-0.05</v>
      </c>
      <c r="R12" s="25" t="n">
        <f aca="false">-N12+J12</f>
        <v>0.035</v>
      </c>
      <c r="S12" s="25" t="n">
        <f aca="false">-O12+K12</f>
        <v>0</v>
      </c>
      <c r="T12" s="25"/>
      <c r="U12" s="26" t="e">
        <f aca="false">$B12*E12*Q12</f>
        <v>#VALUE!</v>
      </c>
      <c r="V12" s="26" t="e">
        <f aca="false">$B12*F12*R12</f>
        <v>#VALUE!</v>
      </c>
      <c r="W12" s="26" t="e">
        <f aca="false">$B12*G12*S12</f>
        <v>#VALUE!</v>
      </c>
      <c r="X12" s="27" t="e">
        <f aca="false">SUM(U12:W12)</f>
        <v>#VALUE!</v>
      </c>
      <c r="Z12" s="28" t="e">
        <f aca="false">VLOOKUP($A12,CurveFetch!$D$8:$T$285,11)</f>
        <v>#VALUE!</v>
      </c>
      <c r="AA12" s="29" t="e">
        <f aca="true">1/(1+Z12/2)^(2*(C12-TODAY())/365.25)</f>
        <v>#VALUE!</v>
      </c>
      <c r="AC12" s="23" t="e">
        <f aca="false">$B12*E12*$AA12</f>
        <v>#VALUE!</v>
      </c>
      <c r="AD12" s="23" t="e">
        <f aca="false">$B12*F12*$AA12</f>
        <v>#VALUE!</v>
      </c>
      <c r="AE12" s="23" t="e">
        <f aca="false">$B12*G12*$AA12</f>
        <v>#VALUE!</v>
      </c>
      <c r="AF12" s="30" t="e">
        <f aca="false">SUM(AC12:AE12)</f>
        <v>#VALUE!</v>
      </c>
      <c r="AH12" s="26" t="e">
        <f aca="false">Q12*AC12</f>
        <v>#VALUE!</v>
      </c>
      <c r="AI12" s="26" t="e">
        <f aca="false">R12*AD12</f>
        <v>#VALUE!</v>
      </c>
      <c r="AJ12" s="26" t="e">
        <f aca="false">S12*AE12</f>
        <v>#VALUE!</v>
      </c>
      <c r="AK12" s="27" t="e">
        <f aca="false">SUM(AH12:AJ12)</f>
        <v>#VALUE!</v>
      </c>
    </row>
    <row r="13" customFormat="false" ht="12.75" hidden="false" customHeight="false" outlineLevel="0" collapsed="false">
      <c r="A13" s="20" t="e">
        <f aca="false">([1]!edate,A12,1)</f>
        <v>#VALUE!</v>
      </c>
      <c r="B13" s="21" t="e">
        <f aca="false">A14-A13</f>
        <v>#VALUE!</v>
      </c>
      <c r="C13" s="22" t="e">
        <f aca="false">IF($C$4="Physical",A14+24,A14)</f>
        <v>#VALUE!</v>
      </c>
      <c r="E13" s="23" t="e">
        <f aca="false">IF($A13&lt;Summary!$B$6,Summary!$B$3,0)</f>
        <v>#VALUE!</v>
      </c>
      <c r="F13" s="23" t="e">
        <f aca="false">IF($A13&lt;Summary!$D$6,Summary!$D$3,0)</f>
        <v>#VALUE!</v>
      </c>
      <c r="G13" s="23" t="e">
        <f aca="false">IF($A13&lt;Summary!$F$6,Summary!$F$3,0)</f>
        <v>#VALUE!</v>
      </c>
      <c r="I13" s="24" t="n">
        <f aca="false">Summary!$B$8</f>
        <v>-0.15</v>
      </c>
      <c r="J13" s="24" t="n">
        <f aca="false">Summary!$D$8</f>
        <v>-0.015</v>
      </c>
      <c r="K13" s="24" t="n">
        <f aca="false">Summary!$F$8</f>
        <v>-0.1</v>
      </c>
      <c r="M13" s="24" t="n">
        <f aca="false">Summary!$B$10</f>
        <v>-0.1</v>
      </c>
      <c r="N13" s="24" t="n">
        <f aca="false">Summary!$D$10</f>
        <v>-0.05</v>
      </c>
      <c r="O13" s="24" t="n">
        <f aca="false">Summary!$F$10</f>
        <v>-0.1</v>
      </c>
      <c r="Q13" s="25" t="n">
        <f aca="false">-M13+I13</f>
        <v>-0.05</v>
      </c>
      <c r="R13" s="25" t="n">
        <f aca="false">-N13+J13</f>
        <v>0.035</v>
      </c>
      <c r="S13" s="25" t="n">
        <f aca="false">-O13+K13</f>
        <v>0</v>
      </c>
      <c r="T13" s="25"/>
      <c r="U13" s="26" t="e">
        <f aca="false">$B13*E13*Q13</f>
        <v>#VALUE!</v>
      </c>
      <c r="V13" s="26" t="e">
        <f aca="false">$B13*F13*R13</f>
        <v>#VALUE!</v>
      </c>
      <c r="W13" s="26" t="e">
        <f aca="false">$B13*G13*S13</f>
        <v>#VALUE!</v>
      </c>
      <c r="X13" s="27" t="e">
        <f aca="false">SUM(U13:W13)</f>
        <v>#VALUE!</v>
      </c>
      <c r="Z13" s="28" t="e">
        <f aca="false">VLOOKUP($A13,CurveFetch!$D$8:$T$285,11)</f>
        <v>#VALUE!</v>
      </c>
      <c r="AA13" s="29" t="e">
        <f aca="true">1/(1+Z13/2)^(2*(C13-TODAY())/365.25)</f>
        <v>#VALUE!</v>
      </c>
      <c r="AC13" s="23" t="e">
        <f aca="false">$B13*E13*$AA13</f>
        <v>#VALUE!</v>
      </c>
      <c r="AD13" s="23" t="e">
        <f aca="false">$B13*F13*$AA13</f>
        <v>#VALUE!</v>
      </c>
      <c r="AE13" s="23" t="e">
        <f aca="false">$B13*G13*$AA13</f>
        <v>#VALUE!</v>
      </c>
      <c r="AF13" s="30" t="e">
        <f aca="false">SUM(AC13:AE13)</f>
        <v>#VALUE!</v>
      </c>
      <c r="AH13" s="26" t="e">
        <f aca="false">Q13*AC13</f>
        <v>#VALUE!</v>
      </c>
      <c r="AI13" s="26" t="e">
        <f aca="false">R13*AD13</f>
        <v>#VALUE!</v>
      </c>
      <c r="AJ13" s="26" t="e">
        <f aca="false">S13*AE13</f>
        <v>#VALUE!</v>
      </c>
      <c r="AK13" s="27" t="e">
        <f aca="false">SUM(AH13:AJ13)</f>
        <v>#VALUE!</v>
      </c>
    </row>
    <row r="14" customFormat="false" ht="12.75" hidden="false" customHeight="false" outlineLevel="0" collapsed="false">
      <c r="A14" s="20" t="e">
        <f aca="false">([1]!edate,A13,1)</f>
        <v>#VALUE!</v>
      </c>
      <c r="B14" s="21" t="e">
        <f aca="false">A15-A14</f>
        <v>#VALUE!</v>
      </c>
      <c r="C14" s="22" t="e">
        <f aca="false">IF($C$4="Physical",A15+24,A15)</f>
        <v>#VALUE!</v>
      </c>
      <c r="E14" s="23" t="e">
        <f aca="false">IF($A14&lt;Summary!$B$6,Summary!$B$3,0)</f>
        <v>#VALUE!</v>
      </c>
      <c r="F14" s="23" t="e">
        <f aca="false">IF($A14&lt;Summary!$D$6,Summary!$D$3,0)</f>
        <v>#VALUE!</v>
      </c>
      <c r="G14" s="23" t="e">
        <f aca="false">IF($A14&lt;Summary!$F$6,Summary!$F$3,0)</f>
        <v>#VALUE!</v>
      </c>
      <c r="I14" s="24" t="n">
        <f aca="false">Summary!$B$8</f>
        <v>-0.15</v>
      </c>
      <c r="J14" s="24" t="n">
        <f aca="false">Summary!$D$8</f>
        <v>-0.015</v>
      </c>
      <c r="K14" s="24" t="n">
        <f aca="false">Summary!$F$8</f>
        <v>-0.1</v>
      </c>
      <c r="M14" s="24" t="n">
        <f aca="false">Summary!$B$10</f>
        <v>-0.1</v>
      </c>
      <c r="N14" s="24" t="n">
        <f aca="false">Summary!$D$10</f>
        <v>-0.05</v>
      </c>
      <c r="O14" s="24" t="n">
        <f aca="false">Summary!$F$10</f>
        <v>-0.1</v>
      </c>
      <c r="Q14" s="25" t="n">
        <f aca="false">-M14+I14</f>
        <v>-0.05</v>
      </c>
      <c r="R14" s="25" t="n">
        <f aca="false">-N14+J14</f>
        <v>0.035</v>
      </c>
      <c r="S14" s="25" t="n">
        <f aca="false">-O14+K14</f>
        <v>0</v>
      </c>
      <c r="T14" s="25"/>
      <c r="U14" s="26" t="e">
        <f aca="false">$B14*E14*Q14</f>
        <v>#VALUE!</v>
      </c>
      <c r="V14" s="26" t="e">
        <f aca="false">$B14*F14*R14</f>
        <v>#VALUE!</v>
      </c>
      <c r="W14" s="26" t="e">
        <f aca="false">$B14*G14*S14</f>
        <v>#VALUE!</v>
      </c>
      <c r="X14" s="27" t="e">
        <f aca="false">SUM(U14:W14)</f>
        <v>#VALUE!</v>
      </c>
      <c r="Z14" s="28" t="e">
        <f aca="false">VLOOKUP($A14,CurveFetch!$D$8:$T$285,11)</f>
        <v>#VALUE!</v>
      </c>
      <c r="AA14" s="29" t="e">
        <f aca="true">1/(1+Z14/2)^(2*(C14-TODAY())/365.25)</f>
        <v>#VALUE!</v>
      </c>
      <c r="AC14" s="23" t="e">
        <f aca="false">$B14*E14*$AA14</f>
        <v>#VALUE!</v>
      </c>
      <c r="AD14" s="23" t="e">
        <f aca="false">$B14*F14*$AA14</f>
        <v>#VALUE!</v>
      </c>
      <c r="AE14" s="23" t="e">
        <f aca="false">$B14*G14*$AA14</f>
        <v>#VALUE!</v>
      </c>
      <c r="AF14" s="30" t="e">
        <f aca="false">SUM(AC14:AE14)</f>
        <v>#VALUE!</v>
      </c>
      <c r="AH14" s="26" t="e">
        <f aca="false">Q14*AC14</f>
        <v>#VALUE!</v>
      </c>
      <c r="AI14" s="26" t="e">
        <f aca="false">R14*AD14</f>
        <v>#VALUE!</v>
      </c>
      <c r="AJ14" s="26" t="e">
        <f aca="false">S14*AE14</f>
        <v>#VALUE!</v>
      </c>
      <c r="AK14" s="27" t="e">
        <f aca="false">SUM(AH14:AJ14)</f>
        <v>#VALUE!</v>
      </c>
    </row>
    <row r="15" customFormat="false" ht="12.75" hidden="false" customHeight="false" outlineLevel="0" collapsed="false">
      <c r="A15" s="20" t="e">
        <f aca="false">([1]!edate,A14,1)</f>
        <v>#VALUE!</v>
      </c>
      <c r="B15" s="21" t="e">
        <f aca="false">A16-A15</f>
        <v>#VALUE!</v>
      </c>
      <c r="C15" s="22" t="e">
        <f aca="false">IF($C$4="Physical",A16+24,A16)</f>
        <v>#VALUE!</v>
      </c>
      <c r="E15" s="23" t="e">
        <f aca="false">IF($A15&lt;Summary!$B$6,Summary!$B$3,0)</f>
        <v>#VALUE!</v>
      </c>
      <c r="F15" s="23" t="e">
        <f aca="false">IF($A15&lt;Summary!$D$6,Summary!$D$3,0)</f>
        <v>#VALUE!</v>
      </c>
      <c r="G15" s="23" t="e">
        <f aca="false">IF($A15&lt;Summary!$F$6,Summary!$F$3,0)</f>
        <v>#VALUE!</v>
      </c>
      <c r="I15" s="24" t="n">
        <f aca="false">Summary!$B$8</f>
        <v>-0.15</v>
      </c>
      <c r="J15" s="24" t="n">
        <f aca="false">Summary!$D$8</f>
        <v>-0.015</v>
      </c>
      <c r="K15" s="24" t="n">
        <f aca="false">Summary!$F$8</f>
        <v>-0.1</v>
      </c>
      <c r="M15" s="24" t="n">
        <f aca="false">Summary!$B$10</f>
        <v>-0.1</v>
      </c>
      <c r="N15" s="24" t="n">
        <f aca="false">Summary!$D$10</f>
        <v>-0.05</v>
      </c>
      <c r="O15" s="24" t="n">
        <f aca="false">Summary!$F$10</f>
        <v>-0.1</v>
      </c>
      <c r="Q15" s="25" t="n">
        <f aca="false">-M15+I15</f>
        <v>-0.05</v>
      </c>
      <c r="R15" s="25" t="n">
        <f aca="false">-N15+J15</f>
        <v>0.035</v>
      </c>
      <c r="S15" s="25" t="n">
        <f aca="false">-O15+K15</f>
        <v>0</v>
      </c>
      <c r="T15" s="25"/>
      <c r="U15" s="26" t="e">
        <f aca="false">$B15*E15*Q15</f>
        <v>#VALUE!</v>
      </c>
      <c r="V15" s="26" t="e">
        <f aca="false">$B15*F15*R15</f>
        <v>#VALUE!</v>
      </c>
      <c r="W15" s="26" t="e">
        <f aca="false">$B15*G15*S15</f>
        <v>#VALUE!</v>
      </c>
      <c r="X15" s="27" t="e">
        <f aca="false">SUM(U15:W15)</f>
        <v>#VALUE!</v>
      </c>
      <c r="Z15" s="28" t="e">
        <f aca="false">VLOOKUP($A15,CurveFetch!$D$8:$T$285,11)</f>
        <v>#VALUE!</v>
      </c>
      <c r="AA15" s="29" t="e">
        <f aca="true">1/(1+Z15/2)^(2*(C15-TODAY())/365.25)</f>
        <v>#VALUE!</v>
      </c>
      <c r="AC15" s="23" t="e">
        <f aca="false">$B15*E15*$AA15</f>
        <v>#VALUE!</v>
      </c>
      <c r="AD15" s="23" t="e">
        <f aca="false">$B15*F15*$AA15</f>
        <v>#VALUE!</v>
      </c>
      <c r="AE15" s="23" t="e">
        <f aca="false">$B15*G15*$AA15</f>
        <v>#VALUE!</v>
      </c>
      <c r="AF15" s="30" t="e">
        <f aca="false">SUM(AC15:AE15)</f>
        <v>#VALUE!</v>
      </c>
      <c r="AH15" s="26" t="e">
        <f aca="false">Q15*AC15</f>
        <v>#VALUE!</v>
      </c>
      <c r="AI15" s="26" t="e">
        <f aca="false">R15*AD15</f>
        <v>#VALUE!</v>
      </c>
      <c r="AJ15" s="26" t="e">
        <f aca="false">S15*AE15</f>
        <v>#VALUE!</v>
      </c>
      <c r="AK15" s="27" t="e">
        <f aca="false">SUM(AH15:AJ15)</f>
        <v>#VALUE!</v>
      </c>
    </row>
    <row r="16" customFormat="false" ht="12.75" hidden="false" customHeight="false" outlineLevel="0" collapsed="false">
      <c r="A16" s="20" t="e">
        <f aca="false">([1]!edate,A15,1)</f>
        <v>#VALUE!</v>
      </c>
      <c r="B16" s="21" t="e">
        <f aca="false">A17-A16</f>
        <v>#VALUE!</v>
      </c>
      <c r="C16" s="22" t="e">
        <f aca="false">IF($C$4="Physical",A17+24,A17)</f>
        <v>#VALUE!</v>
      </c>
      <c r="E16" s="23" t="e">
        <f aca="false">IF($A16&lt;Summary!$B$6,Summary!$B$3,0)</f>
        <v>#VALUE!</v>
      </c>
      <c r="F16" s="23" t="e">
        <f aca="false">IF($A16&lt;Summary!$D$6,Summary!$D$3,0)</f>
        <v>#VALUE!</v>
      </c>
      <c r="G16" s="23" t="e">
        <f aca="false">IF($A16&lt;Summary!$F$6,Summary!$F$3,0)</f>
        <v>#VALUE!</v>
      </c>
      <c r="I16" s="24" t="n">
        <f aca="false">Summary!$B$8</f>
        <v>-0.15</v>
      </c>
      <c r="J16" s="24" t="n">
        <f aca="false">Summary!$D$8</f>
        <v>-0.015</v>
      </c>
      <c r="K16" s="24" t="n">
        <f aca="false">Summary!$F$8</f>
        <v>-0.1</v>
      </c>
      <c r="M16" s="24" t="n">
        <f aca="false">Summary!$B$10</f>
        <v>-0.1</v>
      </c>
      <c r="N16" s="24" t="n">
        <f aca="false">Summary!$D$10</f>
        <v>-0.05</v>
      </c>
      <c r="O16" s="24" t="n">
        <f aca="false">Summary!$F$10</f>
        <v>-0.1</v>
      </c>
      <c r="Q16" s="25" t="n">
        <f aca="false">-M16+I16</f>
        <v>-0.05</v>
      </c>
      <c r="R16" s="25" t="n">
        <f aca="false">-N16+J16</f>
        <v>0.035</v>
      </c>
      <c r="S16" s="25" t="n">
        <f aca="false">-O16+K16</f>
        <v>0</v>
      </c>
      <c r="T16" s="25"/>
      <c r="U16" s="26" t="e">
        <f aca="false">$B16*E16*Q16</f>
        <v>#VALUE!</v>
      </c>
      <c r="V16" s="26" t="e">
        <f aca="false">$B16*F16*R16</f>
        <v>#VALUE!</v>
      </c>
      <c r="W16" s="26" t="e">
        <f aca="false">$B16*G16*S16</f>
        <v>#VALUE!</v>
      </c>
      <c r="X16" s="27" t="e">
        <f aca="false">SUM(U16:W16)</f>
        <v>#VALUE!</v>
      </c>
      <c r="Z16" s="28" t="e">
        <f aca="false">VLOOKUP($A16,CurveFetch!$D$8:$T$285,11)</f>
        <v>#VALUE!</v>
      </c>
      <c r="AA16" s="29" t="e">
        <f aca="true">1/(1+Z16/2)^(2*(C16-TODAY())/365.25)</f>
        <v>#VALUE!</v>
      </c>
      <c r="AC16" s="23" t="e">
        <f aca="false">$B16*E16*$AA16</f>
        <v>#VALUE!</v>
      </c>
      <c r="AD16" s="23" t="e">
        <f aca="false">$B16*F16*$AA16</f>
        <v>#VALUE!</v>
      </c>
      <c r="AE16" s="23" t="e">
        <f aca="false">$B16*G16*$AA16</f>
        <v>#VALUE!</v>
      </c>
      <c r="AF16" s="30" t="e">
        <f aca="false">SUM(AC16:AE16)</f>
        <v>#VALUE!</v>
      </c>
      <c r="AH16" s="26" t="e">
        <f aca="false">Q16*AC16</f>
        <v>#VALUE!</v>
      </c>
      <c r="AI16" s="26" t="e">
        <f aca="false">R16*AD16</f>
        <v>#VALUE!</v>
      </c>
      <c r="AJ16" s="26" t="e">
        <f aca="false">S16*AE16</f>
        <v>#VALUE!</v>
      </c>
      <c r="AK16" s="27" t="e">
        <f aca="false">SUM(AH16:AJ16)</f>
        <v>#VALUE!</v>
      </c>
    </row>
    <row r="17" customFormat="false" ht="12.75" hidden="false" customHeight="false" outlineLevel="0" collapsed="false">
      <c r="A17" s="20" t="e">
        <f aca="false">([1]!edate,A16,1)</f>
        <v>#VALUE!</v>
      </c>
      <c r="B17" s="21" t="e">
        <f aca="false">A18-A17</f>
        <v>#VALUE!</v>
      </c>
      <c r="C17" s="22" t="e">
        <f aca="false">IF($C$4="Physical",A18+24,A18)</f>
        <v>#VALUE!</v>
      </c>
      <c r="E17" s="23" t="e">
        <f aca="false">IF($A17&lt;Summary!$B$6,Summary!$B$3,0)</f>
        <v>#VALUE!</v>
      </c>
      <c r="F17" s="23" t="e">
        <f aca="false">IF($A17&lt;Summary!$D$6,Summary!$D$3,0)</f>
        <v>#VALUE!</v>
      </c>
      <c r="G17" s="23" t="e">
        <f aca="false">IF($A17&lt;Summary!$F$6,Summary!$F$3,0)</f>
        <v>#VALUE!</v>
      </c>
      <c r="I17" s="24" t="n">
        <f aca="false">Summary!$B$8</f>
        <v>-0.15</v>
      </c>
      <c r="J17" s="24" t="n">
        <f aca="false">Summary!$D$8</f>
        <v>-0.015</v>
      </c>
      <c r="K17" s="24" t="n">
        <f aca="false">Summary!$F$8</f>
        <v>-0.1</v>
      </c>
      <c r="M17" s="24" t="n">
        <f aca="false">Summary!$B$10</f>
        <v>-0.1</v>
      </c>
      <c r="N17" s="24" t="n">
        <f aca="false">Summary!$D$10</f>
        <v>-0.05</v>
      </c>
      <c r="O17" s="24" t="n">
        <f aca="false">Summary!$F$10</f>
        <v>-0.1</v>
      </c>
      <c r="Q17" s="25" t="n">
        <f aca="false">-M17+I17</f>
        <v>-0.05</v>
      </c>
      <c r="R17" s="25" t="n">
        <f aca="false">-N17+J17</f>
        <v>0.035</v>
      </c>
      <c r="S17" s="25" t="n">
        <f aca="false">-O17+K17</f>
        <v>0</v>
      </c>
      <c r="T17" s="25"/>
      <c r="U17" s="26" t="e">
        <f aca="false">$B17*E17*Q17</f>
        <v>#VALUE!</v>
      </c>
      <c r="V17" s="26" t="e">
        <f aca="false">$B17*F17*R17</f>
        <v>#VALUE!</v>
      </c>
      <c r="W17" s="26" t="e">
        <f aca="false">$B17*G17*S17</f>
        <v>#VALUE!</v>
      </c>
      <c r="X17" s="27" t="e">
        <f aca="false">SUM(U17:W17)</f>
        <v>#VALUE!</v>
      </c>
      <c r="Z17" s="28" t="e">
        <f aca="false">VLOOKUP($A17,CurveFetch!$D$8:$T$285,11)</f>
        <v>#VALUE!</v>
      </c>
      <c r="AA17" s="29" t="e">
        <f aca="true">1/(1+Z17/2)^(2*(C17-TODAY())/365.25)</f>
        <v>#VALUE!</v>
      </c>
      <c r="AC17" s="23" t="e">
        <f aca="false">$B17*E17*$AA17</f>
        <v>#VALUE!</v>
      </c>
      <c r="AD17" s="23" t="e">
        <f aca="false">$B17*F17*$AA17</f>
        <v>#VALUE!</v>
      </c>
      <c r="AE17" s="23" t="e">
        <f aca="false">$B17*G17*$AA17</f>
        <v>#VALUE!</v>
      </c>
      <c r="AF17" s="30" t="e">
        <f aca="false">SUM(AC17:AE17)</f>
        <v>#VALUE!</v>
      </c>
      <c r="AH17" s="26" t="e">
        <f aca="false">Q17*AC17</f>
        <v>#VALUE!</v>
      </c>
      <c r="AI17" s="26" t="e">
        <f aca="false">R17*AD17</f>
        <v>#VALUE!</v>
      </c>
      <c r="AJ17" s="26" t="e">
        <f aca="false">S17*AE17</f>
        <v>#VALUE!</v>
      </c>
      <c r="AK17" s="27" t="e">
        <f aca="false">SUM(AH17:AJ17)</f>
        <v>#VALUE!</v>
      </c>
    </row>
    <row r="18" customFormat="false" ht="12.75" hidden="false" customHeight="false" outlineLevel="0" collapsed="false">
      <c r="A18" s="20" t="e">
        <f aca="false">([1]!edate,A17,1)</f>
        <v>#VALUE!</v>
      </c>
      <c r="B18" s="21" t="e">
        <f aca="false">A19-A18</f>
        <v>#VALUE!</v>
      </c>
      <c r="C18" s="22" t="e">
        <f aca="false">IF($C$4="Physical",A19+24,A19)</f>
        <v>#VALUE!</v>
      </c>
      <c r="E18" s="23" t="e">
        <f aca="false">IF($A18&lt;Summary!$B$6,Summary!$B$3,0)</f>
        <v>#VALUE!</v>
      </c>
      <c r="F18" s="23" t="e">
        <f aca="false">IF($A18&lt;Summary!$D$6,Summary!$D$3,0)</f>
        <v>#VALUE!</v>
      </c>
      <c r="G18" s="23" t="e">
        <f aca="false">IF($A18&lt;Summary!$F$6,Summary!$F$3,0)</f>
        <v>#VALUE!</v>
      </c>
      <c r="I18" s="24" t="n">
        <f aca="false">Summary!$B$8</f>
        <v>-0.15</v>
      </c>
      <c r="J18" s="24" t="n">
        <f aca="false">Summary!$D$8</f>
        <v>-0.015</v>
      </c>
      <c r="K18" s="24" t="n">
        <f aca="false">Summary!$F$8</f>
        <v>-0.1</v>
      </c>
      <c r="M18" s="24" t="n">
        <f aca="false">Summary!$B$10</f>
        <v>-0.1</v>
      </c>
      <c r="N18" s="24" t="n">
        <f aca="false">Summary!$D$10</f>
        <v>-0.05</v>
      </c>
      <c r="O18" s="24" t="n">
        <f aca="false">Summary!$F$10</f>
        <v>-0.1</v>
      </c>
      <c r="Q18" s="25" t="n">
        <f aca="false">-M18+I18</f>
        <v>-0.05</v>
      </c>
      <c r="R18" s="25" t="n">
        <f aca="false">-N18+J18</f>
        <v>0.035</v>
      </c>
      <c r="S18" s="25" t="n">
        <f aca="false">-O18+K18</f>
        <v>0</v>
      </c>
      <c r="T18" s="25"/>
      <c r="U18" s="26" t="e">
        <f aca="false">$B18*E18*Q18</f>
        <v>#VALUE!</v>
      </c>
      <c r="V18" s="26" t="e">
        <f aca="false">$B18*F18*R18</f>
        <v>#VALUE!</v>
      </c>
      <c r="W18" s="26" t="e">
        <f aca="false">$B18*G18*S18</f>
        <v>#VALUE!</v>
      </c>
      <c r="X18" s="27" t="e">
        <f aca="false">SUM(U18:W18)</f>
        <v>#VALUE!</v>
      </c>
      <c r="Z18" s="28" t="e">
        <f aca="false">VLOOKUP($A18,CurveFetch!$D$8:$T$285,11)</f>
        <v>#VALUE!</v>
      </c>
      <c r="AA18" s="29" t="e">
        <f aca="true">1/(1+Z18/2)^(2*(C18-TODAY())/365.25)</f>
        <v>#VALUE!</v>
      </c>
      <c r="AC18" s="23" t="e">
        <f aca="false">$B18*E18*$AA18</f>
        <v>#VALUE!</v>
      </c>
      <c r="AD18" s="23" t="e">
        <f aca="false">$B18*F18*$AA18</f>
        <v>#VALUE!</v>
      </c>
      <c r="AE18" s="23" t="e">
        <f aca="false">$B18*G18*$AA18</f>
        <v>#VALUE!</v>
      </c>
      <c r="AF18" s="30" t="e">
        <f aca="false">SUM(AC18:AE18)</f>
        <v>#VALUE!</v>
      </c>
      <c r="AH18" s="26" t="e">
        <f aca="false">Q18*AC18</f>
        <v>#VALUE!</v>
      </c>
      <c r="AI18" s="26" t="e">
        <f aca="false">R18*AD18</f>
        <v>#VALUE!</v>
      </c>
      <c r="AJ18" s="26" t="e">
        <f aca="false">S18*AE18</f>
        <v>#VALUE!</v>
      </c>
      <c r="AK18" s="27" t="e">
        <f aca="false">SUM(AH18:AJ18)</f>
        <v>#VALUE!</v>
      </c>
    </row>
    <row r="19" customFormat="false" ht="12.75" hidden="false" customHeight="false" outlineLevel="0" collapsed="false">
      <c r="A19" s="20" t="e">
        <f aca="false">([1]!edate,A18,1)</f>
        <v>#VALUE!</v>
      </c>
      <c r="B19" s="21" t="e">
        <f aca="false">A20-A19</f>
        <v>#VALUE!</v>
      </c>
      <c r="C19" s="22" t="e">
        <f aca="false">IF($C$4="Physical",A20+24,A20)</f>
        <v>#VALUE!</v>
      </c>
      <c r="E19" s="23" t="e">
        <f aca="false">IF($A19&lt;Summary!$B$6,Summary!$B$3,0)</f>
        <v>#VALUE!</v>
      </c>
      <c r="F19" s="23" t="e">
        <f aca="false">IF($A19&lt;Summary!$D$6,Summary!$D$3,0)</f>
        <v>#VALUE!</v>
      </c>
      <c r="G19" s="23" t="e">
        <f aca="false">IF($A19&lt;Summary!$F$6,Summary!$F$3,0)</f>
        <v>#VALUE!</v>
      </c>
      <c r="I19" s="24" t="n">
        <f aca="false">Summary!$B$8</f>
        <v>-0.15</v>
      </c>
      <c r="J19" s="24" t="n">
        <f aca="false">Summary!$D$8</f>
        <v>-0.015</v>
      </c>
      <c r="K19" s="24" t="n">
        <f aca="false">Summary!$F$8</f>
        <v>-0.1</v>
      </c>
      <c r="M19" s="24" t="n">
        <f aca="false">Summary!$B$10</f>
        <v>-0.1</v>
      </c>
      <c r="N19" s="24" t="n">
        <f aca="false">Summary!$D$10</f>
        <v>-0.05</v>
      </c>
      <c r="O19" s="24" t="n">
        <f aca="false">Summary!$F$10</f>
        <v>-0.1</v>
      </c>
      <c r="Q19" s="25" t="n">
        <f aca="false">-M19+I19</f>
        <v>-0.05</v>
      </c>
      <c r="R19" s="25" t="n">
        <f aca="false">-N19+J19</f>
        <v>0.035</v>
      </c>
      <c r="S19" s="25" t="n">
        <f aca="false">-O19+K19</f>
        <v>0</v>
      </c>
      <c r="T19" s="25"/>
      <c r="U19" s="26" t="e">
        <f aca="false">$B19*E19*Q19</f>
        <v>#VALUE!</v>
      </c>
      <c r="V19" s="26" t="e">
        <f aca="false">$B19*F19*R19</f>
        <v>#VALUE!</v>
      </c>
      <c r="W19" s="26" t="e">
        <f aca="false">$B19*G19*S19</f>
        <v>#VALUE!</v>
      </c>
      <c r="X19" s="27" t="e">
        <f aca="false">SUM(U19:W19)</f>
        <v>#VALUE!</v>
      </c>
      <c r="Z19" s="28" t="e">
        <f aca="false">VLOOKUP($A19,CurveFetch!$D$8:$T$285,11)</f>
        <v>#VALUE!</v>
      </c>
      <c r="AA19" s="29" t="e">
        <f aca="true">1/(1+Z19/2)^(2*(C19-TODAY())/365.25)</f>
        <v>#VALUE!</v>
      </c>
      <c r="AC19" s="23" t="e">
        <f aca="false">$B19*E19*$AA19</f>
        <v>#VALUE!</v>
      </c>
      <c r="AD19" s="23" t="e">
        <f aca="false">$B19*F19*$AA19</f>
        <v>#VALUE!</v>
      </c>
      <c r="AE19" s="23" t="e">
        <f aca="false">$B19*G19*$AA19</f>
        <v>#VALUE!</v>
      </c>
      <c r="AF19" s="30" t="e">
        <f aca="false">SUM(AC19:AE19)</f>
        <v>#VALUE!</v>
      </c>
      <c r="AH19" s="26" t="e">
        <f aca="false">Q19*AC19</f>
        <v>#VALUE!</v>
      </c>
      <c r="AI19" s="26" t="e">
        <f aca="false">R19*AD19</f>
        <v>#VALUE!</v>
      </c>
      <c r="AJ19" s="26" t="e">
        <f aca="false">S19*AE19</f>
        <v>#VALUE!</v>
      </c>
      <c r="AK19" s="27" t="e">
        <f aca="false">SUM(AH19:AJ19)</f>
        <v>#VALUE!</v>
      </c>
    </row>
    <row r="20" customFormat="false" ht="12.75" hidden="false" customHeight="false" outlineLevel="0" collapsed="false">
      <c r="A20" s="20" t="e">
        <f aca="false">([1]!edate,A19,1)</f>
        <v>#VALUE!</v>
      </c>
      <c r="B20" s="21" t="e">
        <f aca="false">A21-A20</f>
        <v>#VALUE!</v>
      </c>
      <c r="C20" s="22" t="e">
        <f aca="false">IF($C$4="Physical",A21+24,A21)</f>
        <v>#VALUE!</v>
      </c>
      <c r="E20" s="23" t="e">
        <f aca="false">IF($A20&lt;Summary!$B$6,Summary!$B$3,0)</f>
        <v>#VALUE!</v>
      </c>
      <c r="F20" s="23" t="e">
        <f aca="false">IF($A20&lt;Summary!$D$6,Summary!$D$3,0)</f>
        <v>#VALUE!</v>
      </c>
      <c r="G20" s="23" t="e">
        <f aca="false">IF($A20&lt;Summary!$F$6,Summary!$F$3,0)</f>
        <v>#VALUE!</v>
      </c>
      <c r="I20" s="24" t="n">
        <f aca="false">Summary!$B$8</f>
        <v>-0.15</v>
      </c>
      <c r="J20" s="24" t="n">
        <f aca="false">Summary!$D$8</f>
        <v>-0.015</v>
      </c>
      <c r="K20" s="24" t="n">
        <f aca="false">Summary!$F$8</f>
        <v>-0.1</v>
      </c>
      <c r="M20" s="24" t="n">
        <f aca="false">Summary!$B$10</f>
        <v>-0.1</v>
      </c>
      <c r="N20" s="24" t="n">
        <f aca="false">Summary!$D$10</f>
        <v>-0.05</v>
      </c>
      <c r="O20" s="24" t="n">
        <f aca="false">Summary!$F$10</f>
        <v>-0.1</v>
      </c>
      <c r="Q20" s="25" t="n">
        <f aca="false">-M20+I20</f>
        <v>-0.05</v>
      </c>
      <c r="R20" s="25" t="n">
        <f aca="false">-N20+J20</f>
        <v>0.035</v>
      </c>
      <c r="S20" s="25" t="n">
        <f aca="false">-O20+K20</f>
        <v>0</v>
      </c>
      <c r="T20" s="25"/>
      <c r="U20" s="26" t="e">
        <f aca="false">$B20*E20*Q20</f>
        <v>#VALUE!</v>
      </c>
      <c r="V20" s="26" t="e">
        <f aca="false">$B20*F20*R20</f>
        <v>#VALUE!</v>
      </c>
      <c r="W20" s="26" t="e">
        <f aca="false">$B20*G20*S20</f>
        <v>#VALUE!</v>
      </c>
      <c r="X20" s="27" t="e">
        <f aca="false">SUM(U20:W20)</f>
        <v>#VALUE!</v>
      </c>
      <c r="Z20" s="28" t="e">
        <f aca="false">VLOOKUP($A20,CurveFetch!$D$8:$T$285,11)</f>
        <v>#VALUE!</v>
      </c>
      <c r="AA20" s="29" t="e">
        <f aca="true">1/(1+Z20/2)^(2*(C20-TODAY())/365.25)</f>
        <v>#VALUE!</v>
      </c>
      <c r="AC20" s="23" t="e">
        <f aca="false">$B20*E20*$AA20</f>
        <v>#VALUE!</v>
      </c>
      <c r="AD20" s="23" t="e">
        <f aca="false">$B20*F20*$AA20</f>
        <v>#VALUE!</v>
      </c>
      <c r="AE20" s="23" t="e">
        <f aca="false">$B20*G20*$AA20</f>
        <v>#VALUE!</v>
      </c>
      <c r="AF20" s="30" t="e">
        <f aca="false">SUM(AC20:AE20)</f>
        <v>#VALUE!</v>
      </c>
      <c r="AH20" s="26" t="e">
        <f aca="false">Q20*AC20</f>
        <v>#VALUE!</v>
      </c>
      <c r="AI20" s="26" t="e">
        <f aca="false">R20*AD20</f>
        <v>#VALUE!</v>
      </c>
      <c r="AJ20" s="26" t="e">
        <f aca="false">S20*AE20</f>
        <v>#VALUE!</v>
      </c>
      <c r="AK20" s="27" t="e">
        <f aca="false">SUM(AH20:AJ20)</f>
        <v>#VALUE!</v>
      </c>
    </row>
    <row r="21" customFormat="false" ht="12.75" hidden="false" customHeight="false" outlineLevel="0" collapsed="false">
      <c r="A21" s="20" t="e">
        <f aca="false">([1]!edate,A20,1)</f>
        <v>#VALUE!</v>
      </c>
      <c r="B21" s="21" t="e">
        <f aca="false">A22-A21</f>
        <v>#VALUE!</v>
      </c>
      <c r="C21" s="22" t="e">
        <f aca="false">IF($C$4="Physical",A22+24,A22)</f>
        <v>#VALUE!</v>
      </c>
      <c r="E21" s="23" t="e">
        <f aca="false">IF($A21&lt;Summary!$B$6,Summary!$B$3,0)</f>
        <v>#VALUE!</v>
      </c>
      <c r="F21" s="23" t="e">
        <f aca="false">IF($A21&lt;Summary!$D$6,Summary!$D$3,0)</f>
        <v>#VALUE!</v>
      </c>
      <c r="G21" s="23" t="e">
        <f aca="false">IF($A21&lt;Summary!$F$6,Summary!$F$3,0)</f>
        <v>#VALUE!</v>
      </c>
      <c r="I21" s="24" t="n">
        <f aca="false">Summary!$B$8</f>
        <v>-0.15</v>
      </c>
      <c r="J21" s="24" t="n">
        <f aca="false">Summary!$D$8</f>
        <v>-0.015</v>
      </c>
      <c r="K21" s="24" t="n">
        <f aca="false">Summary!$F$8</f>
        <v>-0.1</v>
      </c>
      <c r="M21" s="24" t="n">
        <f aca="false">Summary!$B$10</f>
        <v>-0.1</v>
      </c>
      <c r="N21" s="24" t="n">
        <f aca="false">Summary!$D$10</f>
        <v>-0.05</v>
      </c>
      <c r="O21" s="24" t="n">
        <f aca="false">Summary!$F$10</f>
        <v>-0.1</v>
      </c>
      <c r="Q21" s="25" t="n">
        <f aca="false">-M21+I21</f>
        <v>-0.05</v>
      </c>
      <c r="R21" s="25" t="n">
        <f aca="false">-N21+J21</f>
        <v>0.035</v>
      </c>
      <c r="S21" s="25" t="n">
        <f aca="false">-O21+K21</f>
        <v>0</v>
      </c>
      <c r="T21" s="25"/>
      <c r="U21" s="26" t="e">
        <f aca="false">$B21*E21*Q21</f>
        <v>#VALUE!</v>
      </c>
      <c r="V21" s="26" t="e">
        <f aca="false">$B21*F21*R21</f>
        <v>#VALUE!</v>
      </c>
      <c r="W21" s="26" t="e">
        <f aca="false">$B21*G21*S21</f>
        <v>#VALUE!</v>
      </c>
      <c r="X21" s="27" t="e">
        <f aca="false">SUM(U21:W21)</f>
        <v>#VALUE!</v>
      </c>
      <c r="Z21" s="28" t="e">
        <f aca="false">VLOOKUP($A21,CurveFetch!$D$8:$T$285,11)</f>
        <v>#VALUE!</v>
      </c>
      <c r="AA21" s="29" t="e">
        <f aca="true">1/(1+Z21/2)^(2*(C21-TODAY())/365.25)</f>
        <v>#VALUE!</v>
      </c>
      <c r="AC21" s="23" t="e">
        <f aca="false">$B21*E21*$AA21</f>
        <v>#VALUE!</v>
      </c>
      <c r="AD21" s="23" t="e">
        <f aca="false">$B21*F21*$AA21</f>
        <v>#VALUE!</v>
      </c>
      <c r="AE21" s="23" t="e">
        <f aca="false">$B21*G21*$AA21</f>
        <v>#VALUE!</v>
      </c>
      <c r="AF21" s="30" t="e">
        <f aca="false">SUM(AC21:AE21)</f>
        <v>#VALUE!</v>
      </c>
      <c r="AH21" s="26" t="e">
        <f aca="false">Q21*AC21</f>
        <v>#VALUE!</v>
      </c>
      <c r="AI21" s="26" t="e">
        <f aca="false">R21*AD21</f>
        <v>#VALUE!</v>
      </c>
      <c r="AJ21" s="26" t="e">
        <f aca="false">S21*AE21</f>
        <v>#VALUE!</v>
      </c>
      <c r="AK21" s="27" t="e">
        <f aca="false">SUM(AH21:AJ21)</f>
        <v>#VALUE!</v>
      </c>
    </row>
    <row r="22" customFormat="false" ht="12.75" hidden="false" customHeight="false" outlineLevel="0" collapsed="false">
      <c r="A22" s="20" t="e">
        <f aca="false">([1]!edate,A21,1)</f>
        <v>#VALUE!</v>
      </c>
      <c r="B22" s="21" t="e">
        <f aca="false">A23-A22</f>
        <v>#VALUE!</v>
      </c>
      <c r="C22" s="22" t="e">
        <f aca="false">IF($C$4="Physical",A23+24,A23)</f>
        <v>#VALUE!</v>
      </c>
      <c r="E22" s="23" t="e">
        <f aca="false">IF($A22&lt;Summary!$B$6,Summary!$B$3,0)</f>
        <v>#VALUE!</v>
      </c>
      <c r="F22" s="23" t="e">
        <f aca="false">IF($A22&lt;Summary!$D$6,Summary!$D$3,0)</f>
        <v>#VALUE!</v>
      </c>
      <c r="G22" s="23" t="e">
        <f aca="false">IF($A22&lt;Summary!$F$6,Summary!$F$3,0)</f>
        <v>#VALUE!</v>
      </c>
      <c r="I22" s="24" t="n">
        <f aca="false">Summary!$B$8</f>
        <v>-0.15</v>
      </c>
      <c r="J22" s="24" t="n">
        <f aca="false">Summary!$D$8</f>
        <v>-0.015</v>
      </c>
      <c r="K22" s="24" t="n">
        <f aca="false">Summary!$F$8</f>
        <v>-0.1</v>
      </c>
      <c r="M22" s="24" t="n">
        <f aca="false">Summary!$B$10</f>
        <v>-0.1</v>
      </c>
      <c r="N22" s="24" t="n">
        <f aca="false">Summary!$D$10</f>
        <v>-0.05</v>
      </c>
      <c r="O22" s="24" t="n">
        <f aca="false">Summary!$F$10</f>
        <v>-0.1</v>
      </c>
      <c r="Q22" s="25" t="n">
        <f aca="false">-M22+I22</f>
        <v>-0.05</v>
      </c>
      <c r="R22" s="25" t="n">
        <f aca="false">-N22+J22</f>
        <v>0.035</v>
      </c>
      <c r="S22" s="25" t="n">
        <f aca="false">-O22+K22</f>
        <v>0</v>
      </c>
      <c r="T22" s="25"/>
      <c r="U22" s="26" t="e">
        <f aca="false">$B22*E22*Q22</f>
        <v>#VALUE!</v>
      </c>
      <c r="V22" s="26" t="e">
        <f aca="false">$B22*F22*R22</f>
        <v>#VALUE!</v>
      </c>
      <c r="W22" s="26" t="e">
        <f aca="false">$B22*G22*S22</f>
        <v>#VALUE!</v>
      </c>
      <c r="X22" s="27" t="e">
        <f aca="false">SUM(U22:W22)</f>
        <v>#VALUE!</v>
      </c>
      <c r="Z22" s="28" t="e">
        <f aca="false">VLOOKUP($A22,CurveFetch!$D$8:$T$285,11)</f>
        <v>#VALUE!</v>
      </c>
      <c r="AA22" s="29" t="e">
        <f aca="true">1/(1+Z22/2)^(2*(C22-TODAY())/365.25)</f>
        <v>#VALUE!</v>
      </c>
      <c r="AC22" s="23" t="e">
        <f aca="false">$B22*E22*$AA22</f>
        <v>#VALUE!</v>
      </c>
      <c r="AD22" s="23" t="e">
        <f aca="false">$B22*F22*$AA22</f>
        <v>#VALUE!</v>
      </c>
      <c r="AE22" s="23" t="e">
        <f aca="false">$B22*G22*$AA22</f>
        <v>#VALUE!</v>
      </c>
      <c r="AF22" s="30" t="e">
        <f aca="false">SUM(AC22:AE22)</f>
        <v>#VALUE!</v>
      </c>
      <c r="AH22" s="26" t="e">
        <f aca="false">Q22*AC22</f>
        <v>#VALUE!</v>
      </c>
      <c r="AI22" s="26" t="e">
        <f aca="false">R22*AD22</f>
        <v>#VALUE!</v>
      </c>
      <c r="AJ22" s="26" t="e">
        <f aca="false">S22*AE22</f>
        <v>#VALUE!</v>
      </c>
      <c r="AK22" s="27" t="e">
        <f aca="false">SUM(AH22:AJ22)</f>
        <v>#VALUE!</v>
      </c>
    </row>
    <row r="23" customFormat="false" ht="12.75" hidden="false" customHeight="false" outlineLevel="0" collapsed="false">
      <c r="A23" s="20" t="e">
        <f aca="false">([1]!edate,A22,1)</f>
        <v>#VALUE!</v>
      </c>
      <c r="B23" s="21" t="e">
        <f aca="false">A24-A23</f>
        <v>#VALUE!</v>
      </c>
      <c r="C23" s="22" t="e">
        <f aca="false">IF($C$4="Physical",A24+24,A24)</f>
        <v>#VALUE!</v>
      </c>
      <c r="E23" s="23" t="e">
        <f aca="false">IF($A23&lt;Summary!$B$6,Summary!$B$3,0)</f>
        <v>#VALUE!</v>
      </c>
      <c r="F23" s="23" t="e">
        <f aca="false">IF($A23&lt;Summary!$D$6,Summary!$D$3,0)</f>
        <v>#VALUE!</v>
      </c>
      <c r="G23" s="23" t="e">
        <f aca="false">IF($A23&lt;Summary!$F$6,Summary!$F$3,0)</f>
        <v>#VALUE!</v>
      </c>
      <c r="I23" s="24" t="n">
        <f aca="false">Summary!$B$8</f>
        <v>-0.15</v>
      </c>
      <c r="J23" s="24" t="n">
        <f aca="false">Summary!$D$8</f>
        <v>-0.015</v>
      </c>
      <c r="K23" s="24" t="n">
        <f aca="false">Summary!$F$8</f>
        <v>-0.1</v>
      </c>
      <c r="M23" s="24" t="n">
        <f aca="false">Summary!$B$10</f>
        <v>-0.1</v>
      </c>
      <c r="N23" s="24" t="n">
        <f aca="false">Summary!$D$10</f>
        <v>-0.05</v>
      </c>
      <c r="O23" s="24" t="n">
        <f aca="false">Summary!$F$10</f>
        <v>-0.1</v>
      </c>
      <c r="Q23" s="25" t="n">
        <f aca="false">-M23+I23</f>
        <v>-0.05</v>
      </c>
      <c r="R23" s="25" t="n">
        <f aca="false">-N23+J23</f>
        <v>0.035</v>
      </c>
      <c r="S23" s="25" t="n">
        <f aca="false">-O23+K23</f>
        <v>0</v>
      </c>
      <c r="T23" s="25"/>
      <c r="U23" s="26" t="e">
        <f aca="false">$B23*E23*Q23</f>
        <v>#VALUE!</v>
      </c>
      <c r="V23" s="26" t="e">
        <f aca="false">$B23*F23*R23</f>
        <v>#VALUE!</v>
      </c>
      <c r="W23" s="26" t="e">
        <f aca="false">$B23*G23*S23</f>
        <v>#VALUE!</v>
      </c>
      <c r="X23" s="27" t="e">
        <f aca="false">SUM(U23:W23)</f>
        <v>#VALUE!</v>
      </c>
      <c r="Z23" s="28" t="e">
        <f aca="false">VLOOKUP($A23,CurveFetch!$D$8:$T$285,11)</f>
        <v>#VALUE!</v>
      </c>
      <c r="AA23" s="29" t="e">
        <f aca="true">1/(1+Z23/2)^(2*(C23-TODAY())/365.25)</f>
        <v>#VALUE!</v>
      </c>
      <c r="AC23" s="23" t="e">
        <f aca="false">$B23*E23*$AA23</f>
        <v>#VALUE!</v>
      </c>
      <c r="AD23" s="23" t="e">
        <f aca="false">$B23*F23*$AA23</f>
        <v>#VALUE!</v>
      </c>
      <c r="AE23" s="23" t="e">
        <f aca="false">$B23*G23*$AA23</f>
        <v>#VALUE!</v>
      </c>
      <c r="AF23" s="30" t="e">
        <f aca="false">SUM(AC23:AE23)</f>
        <v>#VALUE!</v>
      </c>
      <c r="AH23" s="26" t="e">
        <f aca="false">Q23*AC23</f>
        <v>#VALUE!</v>
      </c>
      <c r="AI23" s="26" t="e">
        <f aca="false">R23*AD23</f>
        <v>#VALUE!</v>
      </c>
      <c r="AJ23" s="26" t="e">
        <f aca="false">S23*AE23</f>
        <v>#VALUE!</v>
      </c>
      <c r="AK23" s="27" t="e">
        <f aca="false">SUM(AH23:AJ23)</f>
        <v>#VALUE!</v>
      </c>
    </row>
    <row r="24" customFormat="false" ht="12.75" hidden="false" customHeight="false" outlineLevel="0" collapsed="false">
      <c r="A24" s="20" t="e">
        <f aca="false">([1]!edate,A23,1)</f>
        <v>#VALUE!</v>
      </c>
      <c r="B24" s="21" t="e">
        <f aca="false">A25-A24</f>
        <v>#VALUE!</v>
      </c>
      <c r="C24" s="22" t="e">
        <f aca="false">IF($C$4="Physical",A25+24,A25)</f>
        <v>#VALUE!</v>
      </c>
      <c r="E24" s="23" t="e">
        <f aca="false">IF($A24&lt;Summary!$B$6,Summary!$B$3,0)</f>
        <v>#VALUE!</v>
      </c>
      <c r="F24" s="23" t="e">
        <f aca="false">IF($A24&lt;Summary!$D$6,Summary!$D$3,0)</f>
        <v>#VALUE!</v>
      </c>
      <c r="G24" s="23" t="e">
        <f aca="false">IF($A24&lt;Summary!$F$6,Summary!$F$3,0)</f>
        <v>#VALUE!</v>
      </c>
      <c r="I24" s="24" t="n">
        <f aca="false">Summary!$B$8</f>
        <v>-0.15</v>
      </c>
      <c r="J24" s="24" t="n">
        <f aca="false">Summary!$D$8</f>
        <v>-0.015</v>
      </c>
      <c r="K24" s="24" t="n">
        <f aca="false">Summary!$F$8</f>
        <v>-0.1</v>
      </c>
      <c r="M24" s="24" t="n">
        <f aca="false">Summary!$B$10</f>
        <v>-0.1</v>
      </c>
      <c r="N24" s="24" t="n">
        <f aca="false">Summary!$D$10</f>
        <v>-0.05</v>
      </c>
      <c r="O24" s="24" t="n">
        <f aca="false">Summary!$F$10</f>
        <v>-0.1</v>
      </c>
      <c r="Q24" s="25" t="n">
        <f aca="false">-M24+I24</f>
        <v>-0.05</v>
      </c>
      <c r="R24" s="25" t="n">
        <f aca="false">-N24+J24</f>
        <v>0.035</v>
      </c>
      <c r="S24" s="25" t="n">
        <f aca="false">-O24+K24</f>
        <v>0</v>
      </c>
      <c r="T24" s="25"/>
      <c r="U24" s="26" t="e">
        <f aca="false">$B24*E24*Q24</f>
        <v>#VALUE!</v>
      </c>
      <c r="V24" s="26" t="e">
        <f aca="false">$B24*F24*R24</f>
        <v>#VALUE!</v>
      </c>
      <c r="W24" s="26" t="e">
        <f aca="false">$B24*G24*S24</f>
        <v>#VALUE!</v>
      </c>
      <c r="X24" s="27" t="e">
        <f aca="false">SUM(U24:W24)</f>
        <v>#VALUE!</v>
      </c>
      <c r="Z24" s="28" t="e">
        <f aca="false">VLOOKUP($A24,CurveFetch!$D$8:$T$285,11)</f>
        <v>#VALUE!</v>
      </c>
      <c r="AA24" s="29" t="e">
        <f aca="true">1/(1+Z24/2)^(2*(C24-TODAY())/365.25)</f>
        <v>#VALUE!</v>
      </c>
      <c r="AC24" s="23" t="e">
        <f aca="false">$B24*E24*$AA24</f>
        <v>#VALUE!</v>
      </c>
      <c r="AD24" s="23" t="e">
        <f aca="false">$B24*F24*$AA24</f>
        <v>#VALUE!</v>
      </c>
      <c r="AE24" s="23" t="e">
        <f aca="false">$B24*G24*$AA24</f>
        <v>#VALUE!</v>
      </c>
      <c r="AF24" s="30" t="e">
        <f aca="false">SUM(AC24:AE24)</f>
        <v>#VALUE!</v>
      </c>
      <c r="AH24" s="26" t="e">
        <f aca="false">Q24*AC24</f>
        <v>#VALUE!</v>
      </c>
      <c r="AI24" s="26" t="e">
        <f aca="false">R24*AD24</f>
        <v>#VALUE!</v>
      </c>
      <c r="AJ24" s="26" t="e">
        <f aca="false">S24*AE24</f>
        <v>#VALUE!</v>
      </c>
      <c r="AK24" s="27" t="e">
        <f aca="false">SUM(AH24:AJ24)</f>
        <v>#VALUE!</v>
      </c>
    </row>
    <row r="25" customFormat="false" ht="12.75" hidden="false" customHeight="false" outlineLevel="0" collapsed="false">
      <c r="A25" s="20" t="e">
        <f aca="false">([1]!edate,A24,1)</f>
        <v>#VALUE!</v>
      </c>
      <c r="B25" s="21" t="e">
        <f aca="false">A26-A25</f>
        <v>#VALUE!</v>
      </c>
      <c r="C25" s="22" t="e">
        <f aca="false">IF($C$4="Physical",A26+24,A26)</f>
        <v>#VALUE!</v>
      </c>
      <c r="E25" s="23" t="e">
        <f aca="false">IF($A25&lt;Summary!$B$6,Summary!$B$3,0)</f>
        <v>#VALUE!</v>
      </c>
      <c r="F25" s="23" t="e">
        <f aca="false">IF($A25&lt;Summary!$D$6,Summary!$D$3,0)</f>
        <v>#VALUE!</v>
      </c>
      <c r="G25" s="23" t="e">
        <f aca="false">IF($A25&lt;Summary!$F$6,Summary!$F$3,0)</f>
        <v>#VALUE!</v>
      </c>
      <c r="I25" s="24" t="n">
        <f aca="false">Summary!$B$8</f>
        <v>-0.15</v>
      </c>
      <c r="J25" s="24" t="n">
        <f aca="false">Summary!$D$8</f>
        <v>-0.015</v>
      </c>
      <c r="K25" s="24" t="n">
        <f aca="false">Summary!$F$8</f>
        <v>-0.1</v>
      </c>
      <c r="M25" s="24" t="n">
        <f aca="false">Summary!$B$10</f>
        <v>-0.1</v>
      </c>
      <c r="N25" s="24" t="n">
        <f aca="false">Summary!$D$10</f>
        <v>-0.05</v>
      </c>
      <c r="O25" s="24" t="n">
        <f aca="false">Summary!$F$10</f>
        <v>-0.1</v>
      </c>
      <c r="Q25" s="25" t="n">
        <f aca="false">-M25+I25</f>
        <v>-0.05</v>
      </c>
      <c r="R25" s="25" t="n">
        <f aca="false">-N25+J25</f>
        <v>0.035</v>
      </c>
      <c r="S25" s="25" t="n">
        <f aca="false">-O25+K25</f>
        <v>0</v>
      </c>
      <c r="T25" s="25"/>
      <c r="U25" s="26" t="e">
        <f aca="false">$B25*E25*Q25</f>
        <v>#VALUE!</v>
      </c>
      <c r="V25" s="26" t="e">
        <f aca="false">$B25*F25*R25</f>
        <v>#VALUE!</v>
      </c>
      <c r="W25" s="26" t="e">
        <f aca="false">$B25*G25*S25</f>
        <v>#VALUE!</v>
      </c>
      <c r="X25" s="27" t="e">
        <f aca="false">SUM(U25:W25)</f>
        <v>#VALUE!</v>
      </c>
      <c r="Z25" s="28" t="e">
        <f aca="false">VLOOKUP($A25,CurveFetch!$D$8:$T$285,11)</f>
        <v>#VALUE!</v>
      </c>
      <c r="AA25" s="29" t="e">
        <f aca="true">1/(1+Z25/2)^(2*(C25-TODAY())/365.25)</f>
        <v>#VALUE!</v>
      </c>
      <c r="AC25" s="23" t="e">
        <f aca="false">$B25*E25*$AA25</f>
        <v>#VALUE!</v>
      </c>
      <c r="AD25" s="23" t="e">
        <f aca="false">$B25*F25*$AA25</f>
        <v>#VALUE!</v>
      </c>
      <c r="AE25" s="23" t="e">
        <f aca="false">$B25*G25*$AA25</f>
        <v>#VALUE!</v>
      </c>
      <c r="AF25" s="30" t="e">
        <f aca="false">SUM(AC25:AE25)</f>
        <v>#VALUE!</v>
      </c>
      <c r="AH25" s="26" t="e">
        <f aca="false">Q25*AC25</f>
        <v>#VALUE!</v>
      </c>
      <c r="AI25" s="26" t="e">
        <f aca="false">R25*AD25</f>
        <v>#VALUE!</v>
      </c>
      <c r="AJ25" s="26" t="e">
        <f aca="false">S25*AE25</f>
        <v>#VALUE!</v>
      </c>
      <c r="AK25" s="27" t="e">
        <f aca="false">SUM(AH25:AJ25)</f>
        <v>#VALUE!</v>
      </c>
    </row>
    <row r="26" customFormat="false" ht="12.75" hidden="false" customHeight="false" outlineLevel="0" collapsed="false">
      <c r="A26" s="20" t="e">
        <f aca="false">([1]!edate,A25,1)</f>
        <v>#VALUE!</v>
      </c>
      <c r="B26" s="21" t="e">
        <f aca="false">A27-A26</f>
        <v>#VALUE!</v>
      </c>
      <c r="C26" s="22" t="e">
        <f aca="false">IF($C$4="Physical",A27+24,A27)</f>
        <v>#VALUE!</v>
      </c>
      <c r="E26" s="23" t="e">
        <f aca="false">IF($A26&lt;Summary!$B$6,Summary!$B$3,0)</f>
        <v>#VALUE!</v>
      </c>
      <c r="F26" s="23" t="e">
        <f aca="false">IF($A26&lt;Summary!$D$6,Summary!$D$3,0)</f>
        <v>#VALUE!</v>
      </c>
      <c r="G26" s="23" t="e">
        <f aca="false">IF($A26&lt;Summary!$F$6,Summary!$F$3,0)</f>
        <v>#VALUE!</v>
      </c>
      <c r="I26" s="24" t="n">
        <f aca="false">Summary!$B$8</f>
        <v>-0.15</v>
      </c>
      <c r="J26" s="24" t="n">
        <f aca="false">Summary!$D$8</f>
        <v>-0.015</v>
      </c>
      <c r="K26" s="24" t="n">
        <f aca="false">Summary!$F$8</f>
        <v>-0.1</v>
      </c>
      <c r="M26" s="24" t="n">
        <f aca="false">Summary!$B$10</f>
        <v>-0.1</v>
      </c>
      <c r="N26" s="24" t="n">
        <f aca="false">Summary!$D$10</f>
        <v>-0.05</v>
      </c>
      <c r="O26" s="24" t="n">
        <f aca="false">Summary!$F$10</f>
        <v>-0.1</v>
      </c>
      <c r="Q26" s="25" t="n">
        <f aca="false">-M26+I26</f>
        <v>-0.05</v>
      </c>
      <c r="R26" s="25" t="n">
        <f aca="false">-N26+J26</f>
        <v>0.035</v>
      </c>
      <c r="S26" s="25" t="n">
        <f aca="false">-O26+K26</f>
        <v>0</v>
      </c>
      <c r="T26" s="25"/>
      <c r="U26" s="26" t="e">
        <f aca="false">$B26*E26*Q26</f>
        <v>#VALUE!</v>
      </c>
      <c r="V26" s="26" t="e">
        <f aca="false">$B26*F26*R26</f>
        <v>#VALUE!</v>
      </c>
      <c r="W26" s="26" t="e">
        <f aca="false">$B26*G26*S26</f>
        <v>#VALUE!</v>
      </c>
      <c r="X26" s="27" t="e">
        <f aca="false">SUM(U26:W26)</f>
        <v>#VALUE!</v>
      </c>
      <c r="Z26" s="28" t="e">
        <f aca="false">VLOOKUP($A26,CurveFetch!$D$8:$T$285,11)</f>
        <v>#VALUE!</v>
      </c>
      <c r="AA26" s="29" t="e">
        <f aca="true">1/(1+Z26/2)^(2*(C26-TODAY())/365.25)</f>
        <v>#VALUE!</v>
      </c>
      <c r="AC26" s="23" t="e">
        <f aca="false">$B26*E26*$AA26</f>
        <v>#VALUE!</v>
      </c>
      <c r="AD26" s="23" t="e">
        <f aca="false">$B26*F26*$AA26</f>
        <v>#VALUE!</v>
      </c>
      <c r="AE26" s="23" t="e">
        <f aca="false">$B26*G26*$AA26</f>
        <v>#VALUE!</v>
      </c>
      <c r="AF26" s="30" t="e">
        <f aca="false">SUM(AC26:AE26)</f>
        <v>#VALUE!</v>
      </c>
      <c r="AH26" s="26" t="e">
        <f aca="false">Q26*AC26</f>
        <v>#VALUE!</v>
      </c>
      <c r="AI26" s="26" t="e">
        <f aca="false">R26*AD26</f>
        <v>#VALUE!</v>
      </c>
      <c r="AJ26" s="26" t="e">
        <f aca="false">S26*AE26</f>
        <v>#VALUE!</v>
      </c>
      <c r="AK26" s="27" t="e">
        <f aca="false">SUM(AH26:AJ26)</f>
        <v>#VALUE!</v>
      </c>
    </row>
    <row r="27" customFormat="false" ht="12.75" hidden="false" customHeight="false" outlineLevel="0" collapsed="false">
      <c r="A27" s="20" t="e">
        <f aca="false">([1]!edate,A26,1)</f>
        <v>#VALUE!</v>
      </c>
      <c r="B27" s="21" t="e">
        <f aca="false">A28-A27</f>
        <v>#VALUE!</v>
      </c>
      <c r="C27" s="22" t="e">
        <f aca="false">IF($C$4="Physical",A28+24,A28)</f>
        <v>#VALUE!</v>
      </c>
      <c r="E27" s="23" t="e">
        <f aca="false">IF($A27&lt;Summary!$B$6,Summary!$B$3,0)</f>
        <v>#VALUE!</v>
      </c>
      <c r="F27" s="23" t="e">
        <f aca="false">IF($A27&lt;Summary!$D$6,Summary!$D$3,0)</f>
        <v>#VALUE!</v>
      </c>
      <c r="G27" s="23" t="e">
        <f aca="false">IF($A27&lt;Summary!$F$6,Summary!$F$3,0)</f>
        <v>#VALUE!</v>
      </c>
      <c r="I27" s="24" t="n">
        <f aca="false">Summary!$B$8</f>
        <v>-0.15</v>
      </c>
      <c r="J27" s="24" t="n">
        <f aca="false">Summary!$D$8</f>
        <v>-0.015</v>
      </c>
      <c r="K27" s="24" t="n">
        <f aca="false">Summary!$F$8</f>
        <v>-0.1</v>
      </c>
      <c r="M27" s="24" t="n">
        <f aca="false">Summary!$B$10</f>
        <v>-0.1</v>
      </c>
      <c r="N27" s="24" t="n">
        <f aca="false">Summary!$D$10</f>
        <v>-0.05</v>
      </c>
      <c r="O27" s="24" t="n">
        <f aca="false">Summary!$F$10</f>
        <v>-0.1</v>
      </c>
      <c r="Q27" s="25" t="n">
        <f aca="false">-M27+I27</f>
        <v>-0.05</v>
      </c>
      <c r="R27" s="25" t="n">
        <f aca="false">-N27+J27</f>
        <v>0.035</v>
      </c>
      <c r="S27" s="25" t="n">
        <f aca="false">-O27+K27</f>
        <v>0</v>
      </c>
      <c r="T27" s="25"/>
      <c r="U27" s="26" t="e">
        <f aca="false">$B27*E27*Q27</f>
        <v>#VALUE!</v>
      </c>
      <c r="V27" s="26" t="e">
        <f aca="false">$B27*F27*R27</f>
        <v>#VALUE!</v>
      </c>
      <c r="W27" s="26" t="e">
        <f aca="false">$B27*G27*S27</f>
        <v>#VALUE!</v>
      </c>
      <c r="X27" s="27" t="e">
        <f aca="false">SUM(U27:W27)</f>
        <v>#VALUE!</v>
      </c>
      <c r="Z27" s="28" t="e">
        <f aca="false">VLOOKUP($A27,CurveFetch!$D$8:$T$285,11)</f>
        <v>#VALUE!</v>
      </c>
      <c r="AA27" s="29" t="e">
        <f aca="true">1/(1+Z27/2)^(2*(C27-TODAY())/365.25)</f>
        <v>#VALUE!</v>
      </c>
      <c r="AC27" s="23" t="e">
        <f aca="false">$B27*E27*$AA27</f>
        <v>#VALUE!</v>
      </c>
      <c r="AD27" s="23" t="e">
        <f aca="false">$B27*F27*$AA27</f>
        <v>#VALUE!</v>
      </c>
      <c r="AE27" s="23" t="e">
        <f aca="false">$B27*G27*$AA27</f>
        <v>#VALUE!</v>
      </c>
      <c r="AF27" s="30" t="e">
        <f aca="false">SUM(AC27:AE27)</f>
        <v>#VALUE!</v>
      </c>
      <c r="AH27" s="26" t="e">
        <f aca="false">Q27*AC27</f>
        <v>#VALUE!</v>
      </c>
      <c r="AI27" s="26" t="e">
        <f aca="false">R27*AD27</f>
        <v>#VALUE!</v>
      </c>
      <c r="AJ27" s="26" t="e">
        <f aca="false">S27*AE27</f>
        <v>#VALUE!</v>
      </c>
      <c r="AK27" s="27" t="e">
        <f aca="false">SUM(AH27:AJ27)</f>
        <v>#VALUE!</v>
      </c>
    </row>
    <row r="28" customFormat="false" ht="12.75" hidden="false" customHeight="false" outlineLevel="0" collapsed="false">
      <c r="A28" s="20" t="e">
        <f aca="false">([1]!edate,A27,1)</f>
        <v>#VALUE!</v>
      </c>
      <c r="B28" s="21" t="e">
        <f aca="false">A29-A28</f>
        <v>#VALUE!</v>
      </c>
      <c r="C28" s="22" t="e">
        <f aca="false">IF($C$4="Physical",A29+24,A29)</f>
        <v>#VALUE!</v>
      </c>
      <c r="E28" s="23" t="e">
        <f aca="false">IF($A28&lt;Summary!$B$6,Summary!$B$3,0)</f>
        <v>#VALUE!</v>
      </c>
      <c r="F28" s="23" t="e">
        <f aca="false">IF($A28&lt;Summary!$D$6,Summary!$D$3,0)</f>
        <v>#VALUE!</v>
      </c>
      <c r="G28" s="23" t="e">
        <f aca="false">IF($A28&lt;Summary!$F$6,Summary!$F$3,0)</f>
        <v>#VALUE!</v>
      </c>
      <c r="I28" s="24" t="n">
        <f aca="false">Summary!$B$8</f>
        <v>-0.15</v>
      </c>
      <c r="J28" s="24" t="n">
        <f aca="false">Summary!$D$8</f>
        <v>-0.015</v>
      </c>
      <c r="K28" s="24" t="n">
        <f aca="false">Summary!$F$8</f>
        <v>-0.1</v>
      </c>
      <c r="M28" s="24" t="n">
        <f aca="false">Summary!$B$10</f>
        <v>-0.1</v>
      </c>
      <c r="N28" s="24" t="n">
        <f aca="false">Summary!$D$10</f>
        <v>-0.05</v>
      </c>
      <c r="O28" s="24" t="n">
        <f aca="false">Summary!$F$10</f>
        <v>-0.1</v>
      </c>
      <c r="Q28" s="25" t="n">
        <f aca="false">-M28+I28</f>
        <v>-0.05</v>
      </c>
      <c r="R28" s="25" t="n">
        <f aca="false">-N28+J28</f>
        <v>0.035</v>
      </c>
      <c r="S28" s="25" t="n">
        <f aca="false">-O28+K28</f>
        <v>0</v>
      </c>
      <c r="T28" s="25"/>
      <c r="U28" s="26" t="e">
        <f aca="false">$B28*E28*Q28</f>
        <v>#VALUE!</v>
      </c>
      <c r="V28" s="26" t="e">
        <f aca="false">$B28*F28*R28</f>
        <v>#VALUE!</v>
      </c>
      <c r="W28" s="26" t="e">
        <f aca="false">$B28*G28*S28</f>
        <v>#VALUE!</v>
      </c>
      <c r="X28" s="27" t="e">
        <f aca="false">SUM(U28:W28)</f>
        <v>#VALUE!</v>
      </c>
      <c r="Z28" s="28" t="e">
        <f aca="false">VLOOKUP($A28,CurveFetch!$D$8:$T$285,11)</f>
        <v>#VALUE!</v>
      </c>
      <c r="AA28" s="29" t="e">
        <f aca="true">1/(1+Z28/2)^(2*(C28-TODAY())/365.25)</f>
        <v>#VALUE!</v>
      </c>
      <c r="AC28" s="23" t="e">
        <f aca="false">$B28*E28*$AA28</f>
        <v>#VALUE!</v>
      </c>
      <c r="AD28" s="23" t="e">
        <f aca="false">$B28*F28*$AA28</f>
        <v>#VALUE!</v>
      </c>
      <c r="AE28" s="23" t="e">
        <f aca="false">$B28*G28*$AA28</f>
        <v>#VALUE!</v>
      </c>
      <c r="AF28" s="30" t="e">
        <f aca="false">SUM(AC28:AE28)</f>
        <v>#VALUE!</v>
      </c>
      <c r="AH28" s="26" t="e">
        <f aca="false">Q28*AC28</f>
        <v>#VALUE!</v>
      </c>
      <c r="AI28" s="26" t="e">
        <f aca="false">R28*AD28</f>
        <v>#VALUE!</v>
      </c>
      <c r="AJ28" s="26" t="e">
        <f aca="false">S28*AE28</f>
        <v>#VALUE!</v>
      </c>
      <c r="AK28" s="27" t="e">
        <f aca="false">SUM(AH28:AJ28)</f>
        <v>#VALUE!</v>
      </c>
    </row>
    <row r="29" customFormat="false" ht="12.75" hidden="false" customHeight="false" outlineLevel="0" collapsed="false">
      <c r="A29" s="20" t="e">
        <f aca="false">([1]!edate,A28,1)</f>
        <v>#VALUE!</v>
      </c>
      <c r="B29" s="21" t="e">
        <f aca="false">A30-A29</f>
        <v>#VALUE!</v>
      </c>
      <c r="C29" s="22" t="e">
        <f aca="false">IF($C$4="Physical",A30+24,A30)</f>
        <v>#VALUE!</v>
      </c>
      <c r="E29" s="23" t="e">
        <f aca="false">IF($A29&lt;Summary!$B$6,Summary!$B$3,0)</f>
        <v>#VALUE!</v>
      </c>
      <c r="F29" s="23" t="e">
        <f aca="false">IF($A29&lt;Summary!$D$6,Summary!$D$3,0)</f>
        <v>#VALUE!</v>
      </c>
      <c r="G29" s="23" t="e">
        <f aca="false">IF($A29&lt;Summary!$F$6,Summary!$F$3,0)</f>
        <v>#VALUE!</v>
      </c>
      <c r="I29" s="24" t="n">
        <f aca="false">Summary!$B$8</f>
        <v>-0.15</v>
      </c>
      <c r="J29" s="24" t="n">
        <f aca="false">Summary!$D$8</f>
        <v>-0.015</v>
      </c>
      <c r="K29" s="24" t="n">
        <f aca="false">Summary!$F$8</f>
        <v>-0.1</v>
      </c>
      <c r="M29" s="24" t="n">
        <f aca="false">Summary!$B$10</f>
        <v>-0.1</v>
      </c>
      <c r="N29" s="24" t="n">
        <f aca="false">Summary!$D$10</f>
        <v>-0.05</v>
      </c>
      <c r="O29" s="24" t="n">
        <f aca="false">Summary!$F$10</f>
        <v>-0.1</v>
      </c>
      <c r="Q29" s="25" t="n">
        <f aca="false">-M29+I29</f>
        <v>-0.05</v>
      </c>
      <c r="R29" s="25" t="n">
        <f aca="false">-N29+J29</f>
        <v>0.035</v>
      </c>
      <c r="S29" s="25" t="n">
        <f aca="false">-O29+K29</f>
        <v>0</v>
      </c>
      <c r="T29" s="25"/>
      <c r="U29" s="26" t="e">
        <f aca="false">$B29*E29*Q29</f>
        <v>#VALUE!</v>
      </c>
      <c r="V29" s="26" t="e">
        <f aca="false">$B29*F29*R29</f>
        <v>#VALUE!</v>
      </c>
      <c r="W29" s="26" t="e">
        <f aca="false">$B29*G29*S29</f>
        <v>#VALUE!</v>
      </c>
      <c r="X29" s="27" t="e">
        <f aca="false">SUM(U29:W29)</f>
        <v>#VALUE!</v>
      </c>
      <c r="Z29" s="28" t="e">
        <f aca="false">VLOOKUP($A29,CurveFetch!$D$8:$T$285,11)</f>
        <v>#VALUE!</v>
      </c>
      <c r="AA29" s="29" t="e">
        <f aca="true">1/(1+Z29/2)^(2*(C29-TODAY())/365.25)</f>
        <v>#VALUE!</v>
      </c>
      <c r="AC29" s="23" t="e">
        <f aca="false">$B29*E29*$AA29</f>
        <v>#VALUE!</v>
      </c>
      <c r="AD29" s="23" t="e">
        <f aca="false">$B29*F29*$AA29</f>
        <v>#VALUE!</v>
      </c>
      <c r="AE29" s="23" t="e">
        <f aca="false">$B29*G29*$AA29</f>
        <v>#VALUE!</v>
      </c>
      <c r="AF29" s="30" t="e">
        <f aca="false">SUM(AC29:AE29)</f>
        <v>#VALUE!</v>
      </c>
      <c r="AH29" s="26" t="e">
        <f aca="false">Q29*AC29</f>
        <v>#VALUE!</v>
      </c>
      <c r="AI29" s="26" t="e">
        <f aca="false">R29*AD29</f>
        <v>#VALUE!</v>
      </c>
      <c r="AJ29" s="26" t="e">
        <f aca="false">S29*AE29</f>
        <v>#VALUE!</v>
      </c>
      <c r="AK29" s="27" t="e">
        <f aca="false">SUM(AH29:AJ29)</f>
        <v>#VALUE!</v>
      </c>
    </row>
    <row r="30" customFormat="false" ht="12.75" hidden="false" customHeight="false" outlineLevel="0" collapsed="false">
      <c r="A30" s="20" t="e">
        <f aca="false">([1]!edate,A29,1)</f>
        <v>#VALUE!</v>
      </c>
      <c r="B30" s="21" t="e">
        <f aca="false">A31-A30</f>
        <v>#VALUE!</v>
      </c>
      <c r="C30" s="22" t="e">
        <f aca="false">IF($C$4="Physical",A31+24,A31)</f>
        <v>#VALUE!</v>
      </c>
      <c r="E30" s="23" t="e">
        <f aca="false">IF($A30&lt;Summary!$B$6,Summary!$B$3,0)</f>
        <v>#VALUE!</v>
      </c>
      <c r="F30" s="23" t="e">
        <f aca="false">IF($A30&lt;Summary!$D$6,Summary!$D$3,0)</f>
        <v>#VALUE!</v>
      </c>
      <c r="G30" s="23" t="e">
        <f aca="false">IF($A30&lt;Summary!$F$6,Summary!$F$3,0)</f>
        <v>#VALUE!</v>
      </c>
      <c r="I30" s="24" t="n">
        <f aca="false">Summary!$B$8</f>
        <v>-0.15</v>
      </c>
      <c r="J30" s="24" t="n">
        <f aca="false">Summary!$D$8</f>
        <v>-0.015</v>
      </c>
      <c r="K30" s="24" t="n">
        <f aca="false">Summary!$F$8</f>
        <v>-0.1</v>
      </c>
      <c r="M30" s="24" t="n">
        <f aca="false">Summary!$B$10</f>
        <v>-0.1</v>
      </c>
      <c r="N30" s="24" t="n">
        <f aca="false">Summary!$D$10</f>
        <v>-0.05</v>
      </c>
      <c r="O30" s="24" t="n">
        <f aca="false">Summary!$F$10</f>
        <v>-0.1</v>
      </c>
      <c r="Q30" s="25" t="n">
        <f aca="false">-M30+I30</f>
        <v>-0.05</v>
      </c>
      <c r="R30" s="25" t="n">
        <f aca="false">-N30+J30</f>
        <v>0.035</v>
      </c>
      <c r="S30" s="25" t="n">
        <f aca="false">-O30+K30</f>
        <v>0</v>
      </c>
      <c r="T30" s="25"/>
      <c r="U30" s="26" t="e">
        <f aca="false">$B30*E30*Q30</f>
        <v>#VALUE!</v>
      </c>
      <c r="V30" s="26" t="e">
        <f aca="false">$B30*F30*R30</f>
        <v>#VALUE!</v>
      </c>
      <c r="W30" s="26" t="e">
        <f aca="false">$B30*G30*S30</f>
        <v>#VALUE!</v>
      </c>
      <c r="X30" s="27" t="e">
        <f aca="false">SUM(U30:W30)</f>
        <v>#VALUE!</v>
      </c>
      <c r="Z30" s="28" t="e">
        <f aca="false">VLOOKUP($A30,CurveFetch!$D$8:$T$285,11)</f>
        <v>#VALUE!</v>
      </c>
      <c r="AA30" s="29" t="e">
        <f aca="true">1/(1+Z30/2)^(2*(C30-TODAY())/365.25)</f>
        <v>#VALUE!</v>
      </c>
      <c r="AC30" s="23" t="e">
        <f aca="false">$B30*E30*$AA30</f>
        <v>#VALUE!</v>
      </c>
      <c r="AD30" s="23" t="e">
        <f aca="false">$B30*F30*$AA30</f>
        <v>#VALUE!</v>
      </c>
      <c r="AE30" s="23" t="e">
        <f aca="false">$B30*G30*$AA30</f>
        <v>#VALUE!</v>
      </c>
      <c r="AF30" s="30" t="e">
        <f aca="false">SUM(AC30:AE30)</f>
        <v>#VALUE!</v>
      </c>
      <c r="AH30" s="26" t="e">
        <f aca="false">Q30*AC30</f>
        <v>#VALUE!</v>
      </c>
      <c r="AI30" s="26" t="e">
        <f aca="false">R30*AD30</f>
        <v>#VALUE!</v>
      </c>
      <c r="AJ30" s="26" t="e">
        <f aca="false">S30*AE30</f>
        <v>#VALUE!</v>
      </c>
      <c r="AK30" s="27" t="e">
        <f aca="false">SUM(AH30:AJ30)</f>
        <v>#VALUE!</v>
      </c>
    </row>
    <row r="31" customFormat="false" ht="12.75" hidden="false" customHeight="false" outlineLevel="0" collapsed="false">
      <c r="A31" s="20" t="e">
        <f aca="false">([1]!edate,A30,1)</f>
        <v>#VALUE!</v>
      </c>
      <c r="B31" s="21" t="e">
        <f aca="false">A32-A31</f>
        <v>#VALUE!</v>
      </c>
      <c r="C31" s="22" t="e">
        <f aca="false">IF($C$4="Physical",A32+24,A32)</f>
        <v>#VALUE!</v>
      </c>
      <c r="E31" s="23" t="e">
        <f aca="false">IF($A31&lt;Summary!$B$6,Summary!$B$3,0)</f>
        <v>#VALUE!</v>
      </c>
      <c r="F31" s="23" t="e">
        <f aca="false">IF($A31&lt;Summary!$D$6,Summary!$D$3,0)</f>
        <v>#VALUE!</v>
      </c>
      <c r="G31" s="23" t="e">
        <f aca="false">IF($A31&lt;Summary!$F$6,Summary!$F$3,0)</f>
        <v>#VALUE!</v>
      </c>
      <c r="I31" s="24" t="n">
        <f aca="false">Summary!$B$8</f>
        <v>-0.15</v>
      </c>
      <c r="J31" s="24" t="n">
        <f aca="false">Summary!$D$8</f>
        <v>-0.015</v>
      </c>
      <c r="K31" s="24" t="n">
        <f aca="false">Summary!$F$8</f>
        <v>-0.1</v>
      </c>
      <c r="M31" s="24" t="n">
        <f aca="false">Summary!$B$10</f>
        <v>-0.1</v>
      </c>
      <c r="N31" s="24" t="n">
        <f aca="false">Summary!$D$10</f>
        <v>-0.05</v>
      </c>
      <c r="O31" s="24" t="n">
        <f aca="false">Summary!$F$10</f>
        <v>-0.1</v>
      </c>
      <c r="Q31" s="25" t="n">
        <f aca="false">-M31+I31</f>
        <v>-0.05</v>
      </c>
      <c r="R31" s="25" t="n">
        <f aca="false">-N31+J31</f>
        <v>0.035</v>
      </c>
      <c r="S31" s="25" t="n">
        <f aca="false">-O31+K31</f>
        <v>0</v>
      </c>
      <c r="T31" s="25"/>
      <c r="U31" s="26" t="e">
        <f aca="false">$B31*E31*Q31</f>
        <v>#VALUE!</v>
      </c>
      <c r="V31" s="26" t="e">
        <f aca="false">$B31*F31*R31</f>
        <v>#VALUE!</v>
      </c>
      <c r="W31" s="26" t="e">
        <f aca="false">$B31*G31*S31</f>
        <v>#VALUE!</v>
      </c>
      <c r="X31" s="27" t="e">
        <f aca="false">SUM(U31:W31)</f>
        <v>#VALUE!</v>
      </c>
      <c r="Z31" s="28" t="e">
        <f aca="false">VLOOKUP($A31,CurveFetch!$D$8:$T$285,11)</f>
        <v>#VALUE!</v>
      </c>
      <c r="AA31" s="29" t="e">
        <f aca="true">1/(1+Z31/2)^(2*(C31-TODAY())/365.25)</f>
        <v>#VALUE!</v>
      </c>
      <c r="AC31" s="23" t="e">
        <f aca="false">$B31*E31*$AA31</f>
        <v>#VALUE!</v>
      </c>
      <c r="AD31" s="23" t="e">
        <f aca="false">$B31*F31*$AA31</f>
        <v>#VALUE!</v>
      </c>
      <c r="AE31" s="23" t="e">
        <f aca="false">$B31*G31*$AA31</f>
        <v>#VALUE!</v>
      </c>
      <c r="AF31" s="30" t="e">
        <f aca="false">SUM(AC31:AE31)</f>
        <v>#VALUE!</v>
      </c>
      <c r="AH31" s="26" t="e">
        <f aca="false">Q31*AC31</f>
        <v>#VALUE!</v>
      </c>
      <c r="AI31" s="26" t="e">
        <f aca="false">R31*AD31</f>
        <v>#VALUE!</v>
      </c>
      <c r="AJ31" s="26" t="e">
        <f aca="false">S31*AE31</f>
        <v>#VALUE!</v>
      </c>
      <c r="AK31" s="27" t="e">
        <f aca="false">SUM(AH31:AJ31)</f>
        <v>#VALUE!</v>
      </c>
    </row>
    <row r="32" customFormat="false" ht="12.75" hidden="false" customHeight="false" outlineLevel="0" collapsed="false">
      <c r="A32" s="20" t="e">
        <f aca="false">([1]!edate,A31,1)</f>
        <v>#VALUE!</v>
      </c>
      <c r="B32" s="21" t="e">
        <f aca="false">A33-A32</f>
        <v>#VALUE!</v>
      </c>
      <c r="C32" s="22" t="e">
        <f aca="false">IF($C$4="Physical",A33+24,A33)</f>
        <v>#VALUE!</v>
      </c>
      <c r="E32" s="23" t="e">
        <f aca="false">IF($A32&lt;Summary!$B$6,Summary!$B$3,0)</f>
        <v>#VALUE!</v>
      </c>
      <c r="F32" s="23" t="e">
        <f aca="false">IF($A32&lt;Summary!$D$6,Summary!$D$3,0)</f>
        <v>#VALUE!</v>
      </c>
      <c r="G32" s="23" t="e">
        <f aca="false">IF($A32&lt;Summary!$F$6,Summary!$F$3,0)</f>
        <v>#VALUE!</v>
      </c>
      <c r="I32" s="24" t="n">
        <f aca="false">Summary!$B$8</f>
        <v>-0.15</v>
      </c>
      <c r="J32" s="24" t="n">
        <f aca="false">Summary!$D$8</f>
        <v>-0.015</v>
      </c>
      <c r="K32" s="24" t="n">
        <f aca="false">Summary!$F$8</f>
        <v>-0.1</v>
      </c>
      <c r="M32" s="24" t="n">
        <f aca="false">Summary!$B$10</f>
        <v>-0.1</v>
      </c>
      <c r="N32" s="24" t="n">
        <f aca="false">Summary!$D$10</f>
        <v>-0.05</v>
      </c>
      <c r="O32" s="24" t="n">
        <f aca="false">Summary!$F$10</f>
        <v>-0.1</v>
      </c>
      <c r="Q32" s="25" t="n">
        <f aca="false">-M32+I32</f>
        <v>-0.05</v>
      </c>
      <c r="R32" s="25" t="n">
        <f aca="false">-N32+J32</f>
        <v>0.035</v>
      </c>
      <c r="S32" s="25" t="n">
        <f aca="false">-O32+K32</f>
        <v>0</v>
      </c>
      <c r="T32" s="25"/>
      <c r="U32" s="26" t="e">
        <f aca="false">$B32*E32*Q32</f>
        <v>#VALUE!</v>
      </c>
      <c r="V32" s="26" t="e">
        <f aca="false">$B32*F32*R32</f>
        <v>#VALUE!</v>
      </c>
      <c r="W32" s="26" t="e">
        <f aca="false">$B32*G32*S32</f>
        <v>#VALUE!</v>
      </c>
      <c r="X32" s="27" t="e">
        <f aca="false">SUM(U32:W32)</f>
        <v>#VALUE!</v>
      </c>
      <c r="Z32" s="28" t="e">
        <f aca="false">VLOOKUP($A32,CurveFetch!$D$8:$T$285,11)</f>
        <v>#VALUE!</v>
      </c>
      <c r="AA32" s="29" t="e">
        <f aca="true">1/(1+Z32/2)^(2*(C32-TODAY())/365.25)</f>
        <v>#VALUE!</v>
      </c>
      <c r="AC32" s="23" t="e">
        <f aca="false">$B32*E32*$AA32</f>
        <v>#VALUE!</v>
      </c>
      <c r="AD32" s="23" t="e">
        <f aca="false">$B32*F32*$AA32</f>
        <v>#VALUE!</v>
      </c>
      <c r="AE32" s="23" t="e">
        <f aca="false">$B32*G32*$AA32</f>
        <v>#VALUE!</v>
      </c>
      <c r="AF32" s="30" t="e">
        <f aca="false">SUM(AC32:AE32)</f>
        <v>#VALUE!</v>
      </c>
      <c r="AH32" s="26" t="e">
        <f aca="false">Q32*AC32</f>
        <v>#VALUE!</v>
      </c>
      <c r="AI32" s="26" t="e">
        <f aca="false">R32*AD32</f>
        <v>#VALUE!</v>
      </c>
      <c r="AJ32" s="26" t="e">
        <f aca="false">S32*AE32</f>
        <v>#VALUE!</v>
      </c>
      <c r="AK32" s="27" t="e">
        <f aca="false">SUM(AH32:AJ32)</f>
        <v>#VALUE!</v>
      </c>
    </row>
    <row r="33" customFormat="false" ht="12.75" hidden="false" customHeight="false" outlineLevel="0" collapsed="false">
      <c r="A33" s="20" t="e">
        <f aca="false">([1]!edate,A32,1)</f>
        <v>#VALUE!</v>
      </c>
      <c r="B33" s="21" t="e">
        <f aca="false">A34-A33</f>
        <v>#VALUE!</v>
      </c>
      <c r="C33" s="22" t="e">
        <f aca="false">IF($C$4="Physical",A34+24,A34)</f>
        <v>#VALUE!</v>
      </c>
      <c r="E33" s="23" t="e">
        <f aca="false">IF($A33&lt;Summary!$B$6,Summary!$B$3,0)</f>
        <v>#VALUE!</v>
      </c>
      <c r="F33" s="23" t="e">
        <f aca="false">IF($A33&lt;Summary!$D$6,Summary!$D$3,0)</f>
        <v>#VALUE!</v>
      </c>
      <c r="G33" s="23" t="e">
        <f aca="false">IF($A33&lt;Summary!$F$6,Summary!$F$3,0)</f>
        <v>#VALUE!</v>
      </c>
      <c r="I33" s="24" t="n">
        <f aca="false">Summary!$B$8</f>
        <v>-0.15</v>
      </c>
      <c r="J33" s="24" t="n">
        <f aca="false">Summary!$D$8</f>
        <v>-0.015</v>
      </c>
      <c r="K33" s="24" t="n">
        <f aca="false">Summary!$F$8</f>
        <v>-0.1</v>
      </c>
      <c r="M33" s="24" t="n">
        <f aca="false">Summary!$B$10</f>
        <v>-0.1</v>
      </c>
      <c r="N33" s="24" t="n">
        <f aca="false">Summary!$D$10</f>
        <v>-0.05</v>
      </c>
      <c r="O33" s="24" t="n">
        <f aca="false">Summary!$F$10</f>
        <v>-0.1</v>
      </c>
      <c r="Q33" s="25" t="n">
        <f aca="false">-M33+I33</f>
        <v>-0.05</v>
      </c>
      <c r="R33" s="25" t="n">
        <f aca="false">-N33+J33</f>
        <v>0.035</v>
      </c>
      <c r="S33" s="25" t="n">
        <f aca="false">-O33+K33</f>
        <v>0</v>
      </c>
      <c r="T33" s="25"/>
      <c r="U33" s="26" t="e">
        <f aca="false">$B33*E33*Q33</f>
        <v>#VALUE!</v>
      </c>
      <c r="V33" s="26" t="e">
        <f aca="false">$B33*F33*R33</f>
        <v>#VALUE!</v>
      </c>
      <c r="W33" s="26" t="e">
        <f aca="false">$B33*G33*S33</f>
        <v>#VALUE!</v>
      </c>
      <c r="X33" s="27" t="e">
        <f aca="false">SUM(U33:W33)</f>
        <v>#VALUE!</v>
      </c>
      <c r="Z33" s="28" t="e">
        <f aca="false">VLOOKUP($A33,CurveFetch!$D$8:$T$285,11)</f>
        <v>#VALUE!</v>
      </c>
      <c r="AA33" s="29" t="e">
        <f aca="true">1/(1+Z33/2)^(2*(C33-TODAY())/365.25)</f>
        <v>#VALUE!</v>
      </c>
      <c r="AC33" s="23" t="e">
        <f aca="false">$B33*E33*$AA33</f>
        <v>#VALUE!</v>
      </c>
      <c r="AD33" s="23" t="e">
        <f aca="false">$B33*F33*$AA33</f>
        <v>#VALUE!</v>
      </c>
      <c r="AE33" s="23" t="e">
        <f aca="false">$B33*G33*$AA33</f>
        <v>#VALUE!</v>
      </c>
      <c r="AF33" s="30" t="e">
        <f aca="false">SUM(AC33:AE33)</f>
        <v>#VALUE!</v>
      </c>
      <c r="AH33" s="26" t="e">
        <f aca="false">Q33*AC33</f>
        <v>#VALUE!</v>
      </c>
      <c r="AI33" s="26" t="e">
        <f aca="false">R33*AD33</f>
        <v>#VALUE!</v>
      </c>
      <c r="AJ33" s="26" t="e">
        <f aca="false">S33*AE33</f>
        <v>#VALUE!</v>
      </c>
      <c r="AK33" s="27" t="e">
        <f aca="false">SUM(AH33:AJ33)</f>
        <v>#VALUE!</v>
      </c>
    </row>
    <row r="34" customFormat="false" ht="12.75" hidden="false" customHeight="false" outlineLevel="0" collapsed="false">
      <c r="A34" s="20" t="e">
        <f aca="false">([1]!edate,A33,1)</f>
        <v>#VALUE!</v>
      </c>
      <c r="B34" s="21" t="e">
        <f aca="false">A35-A34</f>
        <v>#VALUE!</v>
      </c>
      <c r="C34" s="22" t="e">
        <f aca="false">IF($C$4="Physical",A35+24,A35)</f>
        <v>#VALUE!</v>
      </c>
      <c r="E34" s="23" t="e">
        <f aca="false">IF($A34&lt;Summary!$B$6,Summary!$B$3,0)</f>
        <v>#VALUE!</v>
      </c>
      <c r="F34" s="23" t="e">
        <f aca="false">IF($A34&lt;Summary!$D$6,Summary!$D$3,0)</f>
        <v>#VALUE!</v>
      </c>
      <c r="G34" s="23" t="e">
        <f aca="false">IF($A34&lt;Summary!$F$6,Summary!$F$3,0)</f>
        <v>#VALUE!</v>
      </c>
      <c r="I34" s="24" t="n">
        <f aca="false">Summary!$B$8</f>
        <v>-0.15</v>
      </c>
      <c r="J34" s="24" t="n">
        <f aca="false">Summary!$D$8</f>
        <v>-0.015</v>
      </c>
      <c r="K34" s="24" t="n">
        <f aca="false">Summary!$F$8</f>
        <v>-0.1</v>
      </c>
      <c r="M34" s="24" t="n">
        <f aca="false">Summary!$B$10</f>
        <v>-0.1</v>
      </c>
      <c r="N34" s="24" t="n">
        <f aca="false">Summary!$D$10</f>
        <v>-0.05</v>
      </c>
      <c r="O34" s="24" t="n">
        <f aca="false">Summary!$F$10</f>
        <v>-0.1</v>
      </c>
      <c r="Q34" s="25" t="n">
        <f aca="false">-M34+I34</f>
        <v>-0.05</v>
      </c>
      <c r="R34" s="25" t="n">
        <f aca="false">-N34+J34</f>
        <v>0.035</v>
      </c>
      <c r="S34" s="25" t="n">
        <f aca="false">-O34+K34</f>
        <v>0</v>
      </c>
      <c r="T34" s="25"/>
      <c r="U34" s="26" t="e">
        <f aca="false">$B34*E34*Q34</f>
        <v>#VALUE!</v>
      </c>
      <c r="V34" s="26" t="e">
        <f aca="false">$B34*F34*R34</f>
        <v>#VALUE!</v>
      </c>
      <c r="W34" s="26" t="e">
        <f aca="false">$B34*G34*S34</f>
        <v>#VALUE!</v>
      </c>
      <c r="X34" s="27" t="e">
        <f aca="false">SUM(U34:W34)</f>
        <v>#VALUE!</v>
      </c>
      <c r="Z34" s="28" t="e">
        <f aca="false">VLOOKUP($A34,CurveFetch!$D$8:$T$285,11)</f>
        <v>#VALUE!</v>
      </c>
      <c r="AA34" s="29" t="e">
        <f aca="true">1/(1+Z34/2)^(2*(C34-TODAY())/365.25)</f>
        <v>#VALUE!</v>
      </c>
      <c r="AC34" s="23" t="e">
        <f aca="false">$B34*E34*$AA34</f>
        <v>#VALUE!</v>
      </c>
      <c r="AD34" s="23" t="e">
        <f aca="false">$B34*F34*$AA34</f>
        <v>#VALUE!</v>
      </c>
      <c r="AE34" s="23" t="e">
        <f aca="false">$B34*G34*$AA34</f>
        <v>#VALUE!</v>
      </c>
      <c r="AF34" s="30" t="e">
        <f aca="false">SUM(AC34:AE34)</f>
        <v>#VALUE!</v>
      </c>
      <c r="AH34" s="26" t="e">
        <f aca="false">Q34*AC34</f>
        <v>#VALUE!</v>
      </c>
      <c r="AI34" s="26" t="e">
        <f aca="false">R34*AD34</f>
        <v>#VALUE!</v>
      </c>
      <c r="AJ34" s="26" t="e">
        <f aca="false">S34*AE34</f>
        <v>#VALUE!</v>
      </c>
      <c r="AK34" s="27" t="e">
        <f aca="false">SUM(AH34:AJ34)</f>
        <v>#VALUE!</v>
      </c>
    </row>
    <row r="35" customFormat="false" ht="12.75" hidden="false" customHeight="false" outlineLevel="0" collapsed="false">
      <c r="A35" s="20" t="e">
        <f aca="false">([1]!edate,A34,1)</f>
        <v>#VALUE!</v>
      </c>
      <c r="B35" s="21" t="e">
        <f aca="false">A36-A35</f>
        <v>#VALUE!</v>
      </c>
      <c r="C35" s="22" t="e">
        <f aca="false">IF($C$4="Physical",A36+24,A36)</f>
        <v>#VALUE!</v>
      </c>
      <c r="E35" s="23" t="e">
        <f aca="false">IF($A35&lt;Summary!$B$6,Summary!$B$3,0)</f>
        <v>#VALUE!</v>
      </c>
      <c r="F35" s="23" t="e">
        <f aca="false">IF($A35&lt;Summary!$D$6,Summary!$D$3,0)</f>
        <v>#VALUE!</v>
      </c>
      <c r="G35" s="23" t="e">
        <f aca="false">IF($A35&lt;Summary!$F$6,Summary!$F$3,0)</f>
        <v>#VALUE!</v>
      </c>
      <c r="I35" s="24" t="n">
        <f aca="false">Summary!$B$8</f>
        <v>-0.15</v>
      </c>
      <c r="J35" s="24" t="n">
        <f aca="false">Summary!$D$8</f>
        <v>-0.015</v>
      </c>
      <c r="K35" s="24" t="n">
        <f aca="false">Summary!$F$8</f>
        <v>-0.1</v>
      </c>
      <c r="M35" s="24" t="n">
        <f aca="false">Summary!$B$10</f>
        <v>-0.1</v>
      </c>
      <c r="N35" s="24" t="n">
        <f aca="false">Summary!$D$10</f>
        <v>-0.05</v>
      </c>
      <c r="O35" s="24" t="n">
        <f aca="false">Summary!$F$10</f>
        <v>-0.1</v>
      </c>
      <c r="Q35" s="25" t="n">
        <f aca="false">-M35+I35</f>
        <v>-0.05</v>
      </c>
      <c r="R35" s="25" t="n">
        <f aca="false">-N35+J35</f>
        <v>0.035</v>
      </c>
      <c r="S35" s="25" t="n">
        <f aca="false">-O35+K35</f>
        <v>0</v>
      </c>
      <c r="T35" s="25"/>
      <c r="U35" s="26" t="e">
        <f aca="false">$B35*E35*Q35</f>
        <v>#VALUE!</v>
      </c>
      <c r="V35" s="26" t="e">
        <f aca="false">$B35*F35*R35</f>
        <v>#VALUE!</v>
      </c>
      <c r="W35" s="26" t="e">
        <f aca="false">$B35*G35*S35</f>
        <v>#VALUE!</v>
      </c>
      <c r="X35" s="27" t="e">
        <f aca="false">SUM(U35:W35)</f>
        <v>#VALUE!</v>
      </c>
      <c r="Z35" s="28" t="e">
        <f aca="false">VLOOKUP($A35,CurveFetch!$D$8:$T$285,11)</f>
        <v>#VALUE!</v>
      </c>
      <c r="AA35" s="29" t="e">
        <f aca="true">1/(1+Z35/2)^(2*(C35-TODAY())/365.25)</f>
        <v>#VALUE!</v>
      </c>
      <c r="AC35" s="23" t="e">
        <f aca="false">$B35*E35*$AA35</f>
        <v>#VALUE!</v>
      </c>
      <c r="AD35" s="23" t="e">
        <f aca="false">$B35*F35*$AA35</f>
        <v>#VALUE!</v>
      </c>
      <c r="AE35" s="23" t="e">
        <f aca="false">$B35*G35*$AA35</f>
        <v>#VALUE!</v>
      </c>
      <c r="AF35" s="30" t="e">
        <f aca="false">SUM(AC35:AE35)</f>
        <v>#VALUE!</v>
      </c>
      <c r="AH35" s="26" t="e">
        <f aca="false">Q35*AC35</f>
        <v>#VALUE!</v>
      </c>
      <c r="AI35" s="26" t="e">
        <f aca="false">R35*AD35</f>
        <v>#VALUE!</v>
      </c>
      <c r="AJ35" s="26" t="e">
        <f aca="false">S35*AE35</f>
        <v>#VALUE!</v>
      </c>
      <c r="AK35" s="27" t="e">
        <f aca="false">SUM(AH35:AJ35)</f>
        <v>#VALUE!</v>
      </c>
    </row>
    <row r="36" customFormat="false" ht="12.75" hidden="false" customHeight="false" outlineLevel="0" collapsed="false">
      <c r="A36" s="20" t="e">
        <f aca="false">([1]!edate,A35,1)</f>
        <v>#VALUE!</v>
      </c>
      <c r="B36" s="21" t="e">
        <f aca="false">A37-A36</f>
        <v>#VALUE!</v>
      </c>
      <c r="C36" s="22" t="e">
        <f aca="false">IF($C$4="Physical",A37+24,A37)</f>
        <v>#VALUE!</v>
      </c>
      <c r="E36" s="23" t="e">
        <f aca="false">IF($A36&lt;Summary!$B$6,Summary!$B$3,0)</f>
        <v>#VALUE!</v>
      </c>
      <c r="F36" s="23" t="e">
        <f aca="false">IF($A36&lt;Summary!$D$6,Summary!$D$3,0)</f>
        <v>#VALUE!</v>
      </c>
      <c r="G36" s="23" t="e">
        <f aca="false">IF($A36&lt;Summary!$F$6,Summary!$F$3,0)</f>
        <v>#VALUE!</v>
      </c>
      <c r="I36" s="24" t="n">
        <f aca="false">Summary!$B$8</f>
        <v>-0.15</v>
      </c>
      <c r="J36" s="24" t="n">
        <f aca="false">Summary!$D$8</f>
        <v>-0.015</v>
      </c>
      <c r="K36" s="24" t="n">
        <f aca="false">Summary!$F$8</f>
        <v>-0.1</v>
      </c>
      <c r="M36" s="24" t="n">
        <f aca="false">Summary!$B$10</f>
        <v>-0.1</v>
      </c>
      <c r="N36" s="24" t="n">
        <f aca="false">Summary!$D$10</f>
        <v>-0.05</v>
      </c>
      <c r="O36" s="24" t="n">
        <f aca="false">Summary!$F$10</f>
        <v>-0.1</v>
      </c>
      <c r="Q36" s="25" t="n">
        <f aca="false">-M36+I36</f>
        <v>-0.05</v>
      </c>
      <c r="R36" s="25" t="n">
        <f aca="false">-N36+J36</f>
        <v>0.035</v>
      </c>
      <c r="S36" s="25" t="n">
        <f aca="false">-O36+K36</f>
        <v>0</v>
      </c>
      <c r="T36" s="25"/>
      <c r="U36" s="26" t="e">
        <f aca="false">$B36*E36*Q36</f>
        <v>#VALUE!</v>
      </c>
      <c r="V36" s="26" t="e">
        <f aca="false">$B36*F36*R36</f>
        <v>#VALUE!</v>
      </c>
      <c r="W36" s="26" t="e">
        <f aca="false">$B36*G36*S36</f>
        <v>#VALUE!</v>
      </c>
      <c r="X36" s="27" t="e">
        <f aca="false">SUM(U36:W36)</f>
        <v>#VALUE!</v>
      </c>
      <c r="Z36" s="28" t="e">
        <f aca="false">VLOOKUP($A36,CurveFetch!$D$8:$T$285,11)</f>
        <v>#VALUE!</v>
      </c>
      <c r="AA36" s="29" t="e">
        <f aca="true">1/(1+Z36/2)^(2*(C36-TODAY())/365.25)</f>
        <v>#VALUE!</v>
      </c>
      <c r="AC36" s="23" t="e">
        <f aca="false">$B36*E36*$AA36</f>
        <v>#VALUE!</v>
      </c>
      <c r="AD36" s="23" t="e">
        <f aca="false">$B36*F36*$AA36</f>
        <v>#VALUE!</v>
      </c>
      <c r="AE36" s="23" t="e">
        <f aca="false">$B36*G36*$AA36</f>
        <v>#VALUE!</v>
      </c>
      <c r="AF36" s="30" t="e">
        <f aca="false">SUM(AC36:AE36)</f>
        <v>#VALUE!</v>
      </c>
      <c r="AH36" s="26" t="e">
        <f aca="false">Q36*AC36</f>
        <v>#VALUE!</v>
      </c>
      <c r="AI36" s="26" t="e">
        <f aca="false">R36*AD36</f>
        <v>#VALUE!</v>
      </c>
      <c r="AJ36" s="26" t="e">
        <f aca="false">S36*AE36</f>
        <v>#VALUE!</v>
      </c>
      <c r="AK36" s="27" t="e">
        <f aca="false">SUM(AH36:AJ36)</f>
        <v>#VALUE!</v>
      </c>
    </row>
    <row r="37" customFormat="false" ht="12.75" hidden="false" customHeight="false" outlineLevel="0" collapsed="false">
      <c r="A37" s="20" t="e">
        <f aca="false">([1]!edate,A36,1)</f>
        <v>#VALUE!</v>
      </c>
      <c r="B37" s="21" t="e">
        <f aca="false">A38-A37</f>
        <v>#VALUE!</v>
      </c>
      <c r="C37" s="22" t="e">
        <f aca="false">IF($C$4="Physical",A38+24,A38)</f>
        <v>#VALUE!</v>
      </c>
      <c r="E37" s="23" t="e">
        <f aca="false">IF($A37&lt;Summary!$B$6,Summary!$B$3,0)</f>
        <v>#VALUE!</v>
      </c>
      <c r="F37" s="23" t="e">
        <f aca="false">IF($A37&lt;Summary!$D$6,Summary!$D$3,0)</f>
        <v>#VALUE!</v>
      </c>
      <c r="G37" s="23" t="e">
        <f aca="false">IF($A37&lt;Summary!$F$6,Summary!$F$3,0)</f>
        <v>#VALUE!</v>
      </c>
      <c r="I37" s="24" t="n">
        <f aca="false">Summary!$B$8</f>
        <v>-0.15</v>
      </c>
      <c r="J37" s="24" t="n">
        <f aca="false">Summary!$D$8</f>
        <v>-0.015</v>
      </c>
      <c r="K37" s="24" t="n">
        <f aca="false">Summary!$F$8</f>
        <v>-0.1</v>
      </c>
      <c r="M37" s="24" t="n">
        <f aca="false">Summary!$B$10</f>
        <v>-0.1</v>
      </c>
      <c r="N37" s="24" t="n">
        <f aca="false">Summary!$D$10</f>
        <v>-0.05</v>
      </c>
      <c r="O37" s="24" t="n">
        <f aca="false">Summary!$F$10</f>
        <v>-0.1</v>
      </c>
      <c r="Q37" s="25" t="n">
        <f aca="false">-M37+I37</f>
        <v>-0.05</v>
      </c>
      <c r="R37" s="25" t="n">
        <f aca="false">-N37+J37</f>
        <v>0.035</v>
      </c>
      <c r="S37" s="25" t="n">
        <f aca="false">-O37+K37</f>
        <v>0</v>
      </c>
      <c r="T37" s="25"/>
      <c r="U37" s="26" t="e">
        <f aca="false">$B37*E37*Q37</f>
        <v>#VALUE!</v>
      </c>
      <c r="V37" s="26" t="e">
        <f aca="false">$B37*F37*R37</f>
        <v>#VALUE!</v>
      </c>
      <c r="W37" s="26" t="e">
        <f aca="false">$B37*G37*S37</f>
        <v>#VALUE!</v>
      </c>
      <c r="X37" s="27" t="e">
        <f aca="false">SUM(U37:W37)</f>
        <v>#VALUE!</v>
      </c>
      <c r="Z37" s="28" t="e">
        <f aca="false">VLOOKUP($A37,CurveFetch!$D$8:$T$285,11)</f>
        <v>#VALUE!</v>
      </c>
      <c r="AA37" s="29" t="e">
        <f aca="true">1/(1+Z37/2)^(2*(C37-TODAY())/365.25)</f>
        <v>#VALUE!</v>
      </c>
      <c r="AC37" s="23" t="e">
        <f aca="false">$B37*E37*$AA37</f>
        <v>#VALUE!</v>
      </c>
      <c r="AD37" s="23" t="e">
        <f aca="false">$B37*F37*$AA37</f>
        <v>#VALUE!</v>
      </c>
      <c r="AE37" s="23" t="e">
        <f aca="false">$B37*G37*$AA37</f>
        <v>#VALUE!</v>
      </c>
      <c r="AF37" s="30" t="e">
        <f aca="false">SUM(AC37:AE37)</f>
        <v>#VALUE!</v>
      </c>
      <c r="AH37" s="26" t="e">
        <f aca="false">Q37*AC37</f>
        <v>#VALUE!</v>
      </c>
      <c r="AI37" s="26" t="e">
        <f aca="false">R37*AD37</f>
        <v>#VALUE!</v>
      </c>
      <c r="AJ37" s="26" t="e">
        <f aca="false">S37*AE37</f>
        <v>#VALUE!</v>
      </c>
      <c r="AK37" s="27" t="e">
        <f aca="false">SUM(AH37:AJ37)</f>
        <v>#VALUE!</v>
      </c>
    </row>
    <row r="38" customFormat="false" ht="12.75" hidden="false" customHeight="false" outlineLevel="0" collapsed="false">
      <c r="A38" s="20" t="e">
        <f aca="false">([1]!edate,A37,1)</f>
        <v>#VALUE!</v>
      </c>
      <c r="B38" s="21" t="e">
        <f aca="false">A39-A38</f>
        <v>#VALUE!</v>
      </c>
      <c r="C38" s="22" t="e">
        <f aca="false">IF($C$4="Physical",A39+24,A39)</f>
        <v>#VALUE!</v>
      </c>
      <c r="E38" s="23" t="e">
        <f aca="false">IF($A38&lt;Summary!$B$6,Summary!$B$3,0)</f>
        <v>#VALUE!</v>
      </c>
      <c r="F38" s="23" t="e">
        <f aca="false">IF($A38&lt;Summary!$D$6,Summary!$D$3,0)</f>
        <v>#VALUE!</v>
      </c>
      <c r="G38" s="23" t="e">
        <f aca="false">IF($A38&lt;Summary!$F$6,Summary!$F$3,0)</f>
        <v>#VALUE!</v>
      </c>
      <c r="I38" s="24" t="n">
        <f aca="false">Summary!$B$8</f>
        <v>-0.15</v>
      </c>
      <c r="J38" s="24" t="n">
        <f aca="false">Summary!$D$8</f>
        <v>-0.015</v>
      </c>
      <c r="K38" s="24" t="n">
        <f aca="false">Summary!$F$8</f>
        <v>-0.1</v>
      </c>
      <c r="M38" s="24" t="n">
        <f aca="false">Summary!$B$10</f>
        <v>-0.1</v>
      </c>
      <c r="N38" s="24" t="n">
        <f aca="false">Summary!$D$10</f>
        <v>-0.05</v>
      </c>
      <c r="O38" s="24" t="n">
        <f aca="false">Summary!$F$10</f>
        <v>-0.1</v>
      </c>
      <c r="Q38" s="25" t="n">
        <f aca="false">-M38+I38</f>
        <v>-0.05</v>
      </c>
      <c r="R38" s="25" t="n">
        <f aca="false">-N38+J38</f>
        <v>0.035</v>
      </c>
      <c r="S38" s="25" t="n">
        <f aca="false">-O38+K38</f>
        <v>0</v>
      </c>
      <c r="T38" s="25"/>
      <c r="U38" s="26" t="e">
        <f aca="false">$B38*E38*Q38</f>
        <v>#VALUE!</v>
      </c>
      <c r="V38" s="26" t="e">
        <f aca="false">$B38*F38*R38</f>
        <v>#VALUE!</v>
      </c>
      <c r="W38" s="26" t="e">
        <f aca="false">$B38*G38*S38</f>
        <v>#VALUE!</v>
      </c>
      <c r="X38" s="27" t="e">
        <f aca="false">SUM(U38:W38)</f>
        <v>#VALUE!</v>
      </c>
      <c r="Z38" s="28" t="e">
        <f aca="false">VLOOKUP($A38,CurveFetch!$D$8:$T$285,11)</f>
        <v>#VALUE!</v>
      </c>
      <c r="AA38" s="29" t="e">
        <f aca="true">1/(1+Z38/2)^(2*(C38-TODAY())/365.25)</f>
        <v>#VALUE!</v>
      </c>
      <c r="AC38" s="23" t="e">
        <f aca="false">$B38*E38*$AA38</f>
        <v>#VALUE!</v>
      </c>
      <c r="AD38" s="23" t="e">
        <f aca="false">$B38*F38*$AA38</f>
        <v>#VALUE!</v>
      </c>
      <c r="AE38" s="23" t="e">
        <f aca="false">$B38*G38*$AA38</f>
        <v>#VALUE!</v>
      </c>
      <c r="AF38" s="30" t="e">
        <f aca="false">SUM(AC38:AE38)</f>
        <v>#VALUE!</v>
      </c>
      <c r="AH38" s="26" t="e">
        <f aca="false">Q38*AC38</f>
        <v>#VALUE!</v>
      </c>
      <c r="AI38" s="26" t="e">
        <f aca="false">R38*AD38</f>
        <v>#VALUE!</v>
      </c>
      <c r="AJ38" s="26" t="e">
        <f aca="false">S38*AE38</f>
        <v>#VALUE!</v>
      </c>
      <c r="AK38" s="27" t="e">
        <f aca="false">SUM(AH38:AJ38)</f>
        <v>#VALUE!</v>
      </c>
    </row>
    <row r="39" customFormat="false" ht="12.75" hidden="false" customHeight="false" outlineLevel="0" collapsed="false">
      <c r="A39" s="20" t="e">
        <f aca="false">([1]!edate,A38,1)</f>
        <v>#VALUE!</v>
      </c>
      <c r="B39" s="21" t="e">
        <f aca="false">A40-A39</f>
        <v>#VALUE!</v>
      </c>
      <c r="C39" s="22" t="e">
        <f aca="false">IF($C$4="Physical",A40+24,A40)</f>
        <v>#VALUE!</v>
      </c>
      <c r="E39" s="23" t="e">
        <f aca="false">IF($A39&lt;Summary!$B$6,Summary!$B$3,0)</f>
        <v>#VALUE!</v>
      </c>
      <c r="F39" s="23" t="e">
        <f aca="false">IF($A39&lt;Summary!$D$6,Summary!$D$3,0)</f>
        <v>#VALUE!</v>
      </c>
      <c r="G39" s="23" t="e">
        <f aca="false">IF($A39&lt;Summary!$F$6,Summary!$F$3,0)</f>
        <v>#VALUE!</v>
      </c>
      <c r="I39" s="24" t="n">
        <f aca="false">Summary!$B$8</f>
        <v>-0.15</v>
      </c>
      <c r="J39" s="24" t="n">
        <f aca="false">Summary!$D$8</f>
        <v>-0.015</v>
      </c>
      <c r="K39" s="24" t="n">
        <f aca="false">Summary!$F$8</f>
        <v>-0.1</v>
      </c>
      <c r="M39" s="24" t="n">
        <f aca="false">Summary!$B$10</f>
        <v>-0.1</v>
      </c>
      <c r="N39" s="24" t="n">
        <f aca="false">Summary!$D$10</f>
        <v>-0.05</v>
      </c>
      <c r="O39" s="24" t="n">
        <f aca="false">Summary!$F$10</f>
        <v>-0.1</v>
      </c>
      <c r="Q39" s="25" t="n">
        <f aca="false">-M39+I39</f>
        <v>-0.05</v>
      </c>
      <c r="R39" s="25" t="n">
        <f aca="false">-N39+J39</f>
        <v>0.035</v>
      </c>
      <c r="S39" s="25" t="n">
        <f aca="false">-O39+K39</f>
        <v>0</v>
      </c>
      <c r="T39" s="25"/>
      <c r="U39" s="26" t="e">
        <f aca="false">$B39*E39*Q39</f>
        <v>#VALUE!</v>
      </c>
      <c r="V39" s="26" t="e">
        <f aca="false">$B39*F39*R39</f>
        <v>#VALUE!</v>
      </c>
      <c r="W39" s="26" t="e">
        <f aca="false">$B39*G39*S39</f>
        <v>#VALUE!</v>
      </c>
      <c r="X39" s="27" t="e">
        <f aca="false">SUM(U39:W39)</f>
        <v>#VALUE!</v>
      </c>
      <c r="Z39" s="28" t="e">
        <f aca="false">VLOOKUP($A39,CurveFetch!$D$8:$T$285,11)</f>
        <v>#VALUE!</v>
      </c>
      <c r="AA39" s="29" t="e">
        <f aca="true">1/(1+Z39/2)^(2*(C39-TODAY())/365.25)</f>
        <v>#VALUE!</v>
      </c>
      <c r="AC39" s="23" t="e">
        <f aca="false">$B39*E39*$AA39</f>
        <v>#VALUE!</v>
      </c>
      <c r="AD39" s="23" t="e">
        <f aca="false">$B39*F39*$AA39</f>
        <v>#VALUE!</v>
      </c>
      <c r="AE39" s="23" t="e">
        <f aca="false">$B39*G39*$AA39</f>
        <v>#VALUE!</v>
      </c>
      <c r="AF39" s="30" t="e">
        <f aca="false">SUM(AC39:AE39)</f>
        <v>#VALUE!</v>
      </c>
      <c r="AH39" s="26" t="e">
        <f aca="false">Q39*AC39</f>
        <v>#VALUE!</v>
      </c>
      <c r="AI39" s="26" t="e">
        <f aca="false">R39*AD39</f>
        <v>#VALUE!</v>
      </c>
      <c r="AJ39" s="26" t="e">
        <f aca="false">S39*AE39</f>
        <v>#VALUE!</v>
      </c>
      <c r="AK39" s="27" t="e">
        <f aca="false">SUM(AH39:AJ39)</f>
        <v>#VALUE!</v>
      </c>
    </row>
    <row r="40" customFormat="false" ht="12.75" hidden="false" customHeight="false" outlineLevel="0" collapsed="false">
      <c r="A40" s="20" t="e">
        <f aca="false">([1]!edate,A39,1)</f>
        <v>#VALUE!</v>
      </c>
      <c r="B40" s="21" t="e">
        <f aca="false">A41-A40</f>
        <v>#VALUE!</v>
      </c>
      <c r="C40" s="22" t="e">
        <f aca="false">IF($C$4="Physical",A41+24,A41)</f>
        <v>#VALUE!</v>
      </c>
      <c r="E40" s="23" t="e">
        <f aca="false">IF($A40&lt;Summary!$B$6,Summary!$B$3,0)</f>
        <v>#VALUE!</v>
      </c>
      <c r="F40" s="23" t="e">
        <f aca="false">IF($A40&lt;Summary!$D$6,Summary!$D$3,0)</f>
        <v>#VALUE!</v>
      </c>
      <c r="G40" s="23" t="e">
        <f aca="false">IF($A40&lt;Summary!$F$6,Summary!$F$3,0)</f>
        <v>#VALUE!</v>
      </c>
      <c r="I40" s="24" t="n">
        <f aca="false">Summary!$B$8</f>
        <v>-0.15</v>
      </c>
      <c r="J40" s="24" t="n">
        <f aca="false">Summary!$D$8</f>
        <v>-0.015</v>
      </c>
      <c r="K40" s="24" t="n">
        <f aca="false">Summary!$F$8</f>
        <v>-0.1</v>
      </c>
      <c r="M40" s="24" t="n">
        <f aca="false">Summary!$B$10</f>
        <v>-0.1</v>
      </c>
      <c r="N40" s="24" t="n">
        <f aca="false">Summary!$D$10</f>
        <v>-0.05</v>
      </c>
      <c r="O40" s="24" t="n">
        <f aca="false">Summary!$F$10</f>
        <v>-0.1</v>
      </c>
      <c r="Q40" s="25" t="n">
        <f aca="false">-M40+I40</f>
        <v>-0.05</v>
      </c>
      <c r="R40" s="25" t="n">
        <f aca="false">-N40+J40</f>
        <v>0.035</v>
      </c>
      <c r="S40" s="25" t="n">
        <f aca="false">-O40+K40</f>
        <v>0</v>
      </c>
      <c r="T40" s="25"/>
      <c r="U40" s="26" t="e">
        <f aca="false">$B40*E40*Q40</f>
        <v>#VALUE!</v>
      </c>
      <c r="V40" s="26" t="e">
        <f aca="false">$B40*F40*R40</f>
        <v>#VALUE!</v>
      </c>
      <c r="W40" s="26" t="e">
        <f aca="false">$B40*G40*S40</f>
        <v>#VALUE!</v>
      </c>
      <c r="X40" s="27" t="e">
        <f aca="false">SUM(U40:W40)</f>
        <v>#VALUE!</v>
      </c>
      <c r="Z40" s="28" t="e">
        <f aca="false">VLOOKUP($A40,CurveFetch!$D$8:$T$285,11)</f>
        <v>#VALUE!</v>
      </c>
      <c r="AA40" s="29" t="e">
        <f aca="true">1/(1+Z40/2)^(2*(C40-TODAY())/365.25)</f>
        <v>#VALUE!</v>
      </c>
      <c r="AC40" s="23" t="e">
        <f aca="false">$B40*E40*$AA40</f>
        <v>#VALUE!</v>
      </c>
      <c r="AD40" s="23" t="e">
        <f aca="false">$B40*F40*$AA40</f>
        <v>#VALUE!</v>
      </c>
      <c r="AE40" s="23" t="e">
        <f aca="false">$B40*G40*$AA40</f>
        <v>#VALUE!</v>
      </c>
      <c r="AF40" s="30" t="e">
        <f aca="false">SUM(AC40:AE40)</f>
        <v>#VALUE!</v>
      </c>
      <c r="AH40" s="26" t="e">
        <f aca="false">Q40*AC40</f>
        <v>#VALUE!</v>
      </c>
      <c r="AI40" s="26" t="e">
        <f aca="false">R40*AD40</f>
        <v>#VALUE!</v>
      </c>
      <c r="AJ40" s="26" t="e">
        <f aca="false">S40*AE40</f>
        <v>#VALUE!</v>
      </c>
      <c r="AK40" s="27" t="e">
        <f aca="false">SUM(AH40:AJ40)</f>
        <v>#VALUE!</v>
      </c>
    </row>
    <row r="41" customFormat="false" ht="12.75" hidden="false" customHeight="false" outlineLevel="0" collapsed="false">
      <c r="A41" s="20" t="e">
        <f aca="false">([1]!edate,A40,1)</f>
        <v>#VALUE!</v>
      </c>
      <c r="B41" s="21" t="e">
        <f aca="false">A42-A41</f>
        <v>#VALUE!</v>
      </c>
      <c r="C41" s="22" t="e">
        <f aca="false">IF($C$4="Physical",A42+24,A42)</f>
        <v>#VALUE!</v>
      </c>
      <c r="E41" s="23" t="e">
        <f aca="false">IF($A41&lt;Summary!$B$6,Summary!$B$3,0)</f>
        <v>#VALUE!</v>
      </c>
      <c r="F41" s="23" t="e">
        <f aca="false">IF($A41&lt;Summary!$D$6,Summary!$D$3,0)</f>
        <v>#VALUE!</v>
      </c>
      <c r="G41" s="23" t="e">
        <f aca="false">IF($A41&lt;Summary!$F$6,Summary!$F$3,0)</f>
        <v>#VALUE!</v>
      </c>
      <c r="I41" s="24" t="n">
        <f aca="false">Summary!$B$8</f>
        <v>-0.15</v>
      </c>
      <c r="J41" s="24" t="n">
        <f aca="false">Summary!$D$8</f>
        <v>-0.015</v>
      </c>
      <c r="K41" s="24" t="n">
        <f aca="false">Summary!$F$8</f>
        <v>-0.1</v>
      </c>
      <c r="M41" s="24" t="n">
        <f aca="false">Summary!$B$10</f>
        <v>-0.1</v>
      </c>
      <c r="N41" s="24" t="n">
        <f aca="false">Summary!$D$10</f>
        <v>-0.05</v>
      </c>
      <c r="O41" s="24" t="n">
        <f aca="false">Summary!$F$10</f>
        <v>-0.1</v>
      </c>
      <c r="Q41" s="25" t="n">
        <f aca="false">-M41+I41</f>
        <v>-0.05</v>
      </c>
      <c r="R41" s="25" t="n">
        <f aca="false">-N41+J41</f>
        <v>0.035</v>
      </c>
      <c r="S41" s="25" t="n">
        <f aca="false">-O41+K41</f>
        <v>0</v>
      </c>
      <c r="T41" s="25"/>
      <c r="U41" s="26" t="e">
        <f aca="false">$B41*E41*Q41</f>
        <v>#VALUE!</v>
      </c>
      <c r="V41" s="26" t="e">
        <f aca="false">$B41*F41*R41</f>
        <v>#VALUE!</v>
      </c>
      <c r="W41" s="26" t="e">
        <f aca="false">$B41*G41*S41</f>
        <v>#VALUE!</v>
      </c>
      <c r="X41" s="27" t="e">
        <f aca="false">SUM(U41:W41)</f>
        <v>#VALUE!</v>
      </c>
      <c r="Z41" s="28" t="e">
        <f aca="false">VLOOKUP($A41,CurveFetch!$D$8:$T$285,11)</f>
        <v>#VALUE!</v>
      </c>
      <c r="AA41" s="29" t="e">
        <f aca="true">1/(1+Z41/2)^(2*(C41-TODAY())/365.25)</f>
        <v>#VALUE!</v>
      </c>
      <c r="AC41" s="23" t="e">
        <f aca="false">$B41*E41*$AA41</f>
        <v>#VALUE!</v>
      </c>
      <c r="AD41" s="23" t="e">
        <f aca="false">$B41*F41*$AA41</f>
        <v>#VALUE!</v>
      </c>
      <c r="AE41" s="23" t="e">
        <f aca="false">$B41*G41*$AA41</f>
        <v>#VALUE!</v>
      </c>
      <c r="AF41" s="30" t="e">
        <f aca="false">SUM(AC41:AE41)</f>
        <v>#VALUE!</v>
      </c>
      <c r="AH41" s="26" t="e">
        <f aca="false">Q41*AC41</f>
        <v>#VALUE!</v>
      </c>
      <c r="AI41" s="26" t="e">
        <f aca="false">R41*AD41</f>
        <v>#VALUE!</v>
      </c>
      <c r="AJ41" s="26" t="e">
        <f aca="false">S41*AE41</f>
        <v>#VALUE!</v>
      </c>
      <c r="AK41" s="27" t="e">
        <f aca="false">SUM(AH41:AJ41)</f>
        <v>#VALUE!</v>
      </c>
    </row>
    <row r="42" customFormat="false" ht="12.75" hidden="false" customHeight="false" outlineLevel="0" collapsed="false">
      <c r="A42" s="20" t="e">
        <f aca="false">([1]!edate,A41,1)</f>
        <v>#VALUE!</v>
      </c>
      <c r="B42" s="21" t="e">
        <f aca="false">A43-A42</f>
        <v>#VALUE!</v>
      </c>
      <c r="C42" s="22" t="e">
        <f aca="false">IF($C$4="Physical",A43+24,A43)</f>
        <v>#VALUE!</v>
      </c>
      <c r="E42" s="23" t="e">
        <f aca="false">IF($A42&lt;Summary!$B$6,Summary!$B$3,0)</f>
        <v>#VALUE!</v>
      </c>
      <c r="F42" s="23" t="e">
        <f aca="false">IF($A42&lt;Summary!$D$6,Summary!$D$3,0)</f>
        <v>#VALUE!</v>
      </c>
      <c r="G42" s="23" t="e">
        <f aca="false">IF($A42&lt;Summary!$F$6,Summary!$F$3,0)</f>
        <v>#VALUE!</v>
      </c>
      <c r="I42" s="24" t="n">
        <f aca="false">Summary!$B$8</f>
        <v>-0.15</v>
      </c>
      <c r="J42" s="24" t="n">
        <f aca="false">Summary!$D$8</f>
        <v>-0.015</v>
      </c>
      <c r="K42" s="24" t="n">
        <f aca="false">Summary!$F$8</f>
        <v>-0.1</v>
      </c>
      <c r="M42" s="24" t="n">
        <f aca="false">Summary!$B$10</f>
        <v>-0.1</v>
      </c>
      <c r="N42" s="24" t="n">
        <f aca="false">Summary!$D$10</f>
        <v>-0.05</v>
      </c>
      <c r="O42" s="24" t="n">
        <f aca="false">Summary!$F$10</f>
        <v>-0.1</v>
      </c>
      <c r="Q42" s="25" t="n">
        <f aca="false">-M42+I42</f>
        <v>-0.05</v>
      </c>
      <c r="R42" s="25" t="n">
        <f aca="false">-N42+J42</f>
        <v>0.035</v>
      </c>
      <c r="S42" s="25" t="n">
        <f aca="false">-O42+K42</f>
        <v>0</v>
      </c>
      <c r="T42" s="25"/>
      <c r="U42" s="26" t="e">
        <f aca="false">$B42*E42*Q42</f>
        <v>#VALUE!</v>
      </c>
      <c r="V42" s="26" t="e">
        <f aca="false">$B42*F42*R42</f>
        <v>#VALUE!</v>
      </c>
      <c r="W42" s="26" t="e">
        <f aca="false">$B42*G42*S42</f>
        <v>#VALUE!</v>
      </c>
      <c r="X42" s="27" t="e">
        <f aca="false">SUM(U42:W42)</f>
        <v>#VALUE!</v>
      </c>
      <c r="Z42" s="28" t="e">
        <f aca="false">VLOOKUP($A42,CurveFetch!$D$8:$T$285,11)</f>
        <v>#VALUE!</v>
      </c>
      <c r="AA42" s="29" t="e">
        <f aca="true">1/(1+Z42/2)^(2*(C42-TODAY())/365.25)</f>
        <v>#VALUE!</v>
      </c>
      <c r="AC42" s="23" t="e">
        <f aca="false">$B42*E42*$AA42</f>
        <v>#VALUE!</v>
      </c>
      <c r="AD42" s="23" t="e">
        <f aca="false">$B42*F42*$AA42</f>
        <v>#VALUE!</v>
      </c>
      <c r="AE42" s="23" t="e">
        <f aca="false">$B42*G42*$AA42</f>
        <v>#VALUE!</v>
      </c>
      <c r="AF42" s="30" t="e">
        <f aca="false">SUM(AC42:AE42)</f>
        <v>#VALUE!</v>
      </c>
      <c r="AH42" s="26" t="e">
        <f aca="false">Q42*AC42</f>
        <v>#VALUE!</v>
      </c>
      <c r="AI42" s="26" t="e">
        <f aca="false">R42*AD42</f>
        <v>#VALUE!</v>
      </c>
      <c r="AJ42" s="26" t="e">
        <f aca="false">S42*AE42</f>
        <v>#VALUE!</v>
      </c>
      <c r="AK42" s="27" t="e">
        <f aca="false">SUM(AH42:AJ42)</f>
        <v>#VALUE!</v>
      </c>
    </row>
    <row r="43" customFormat="false" ht="12.75" hidden="false" customHeight="false" outlineLevel="0" collapsed="false">
      <c r="A43" s="20" t="e">
        <f aca="false">([1]!edate,A42,1)</f>
        <v>#VALUE!</v>
      </c>
      <c r="B43" s="21" t="e">
        <f aca="false">A44-A43</f>
        <v>#VALUE!</v>
      </c>
      <c r="C43" s="22" t="e">
        <f aca="false">IF($C$4="Physical",A44+24,A44)</f>
        <v>#VALUE!</v>
      </c>
      <c r="E43" s="23" t="e">
        <f aca="false">IF($A43&lt;Summary!$B$6,Summary!$B$3,0)</f>
        <v>#VALUE!</v>
      </c>
      <c r="F43" s="23" t="e">
        <f aca="false">IF($A43&lt;Summary!$D$6,Summary!$D$3,0)</f>
        <v>#VALUE!</v>
      </c>
      <c r="G43" s="23" t="e">
        <f aca="false">IF($A43&lt;Summary!$F$6,Summary!$F$3,0)</f>
        <v>#VALUE!</v>
      </c>
      <c r="I43" s="24" t="n">
        <f aca="false">Summary!$B$8</f>
        <v>-0.15</v>
      </c>
      <c r="J43" s="24" t="n">
        <f aca="false">Summary!$D$8</f>
        <v>-0.015</v>
      </c>
      <c r="K43" s="24" t="n">
        <f aca="false">Summary!$F$8</f>
        <v>-0.1</v>
      </c>
      <c r="M43" s="24" t="n">
        <f aca="false">Summary!$B$10</f>
        <v>-0.1</v>
      </c>
      <c r="N43" s="24" t="n">
        <f aca="false">Summary!$D$10</f>
        <v>-0.05</v>
      </c>
      <c r="O43" s="24" t="n">
        <f aca="false">Summary!$F$10</f>
        <v>-0.1</v>
      </c>
      <c r="Q43" s="25" t="n">
        <f aca="false">-M43+I43</f>
        <v>-0.05</v>
      </c>
      <c r="R43" s="25" t="n">
        <f aca="false">-N43+J43</f>
        <v>0.035</v>
      </c>
      <c r="S43" s="25" t="n">
        <f aca="false">-O43+K43</f>
        <v>0</v>
      </c>
      <c r="T43" s="25"/>
      <c r="U43" s="26" t="e">
        <f aca="false">$B43*E43*Q43</f>
        <v>#VALUE!</v>
      </c>
      <c r="V43" s="26" t="e">
        <f aca="false">$B43*F43*R43</f>
        <v>#VALUE!</v>
      </c>
      <c r="W43" s="26" t="e">
        <f aca="false">$B43*G43*S43</f>
        <v>#VALUE!</v>
      </c>
      <c r="X43" s="27" t="e">
        <f aca="false">SUM(U43:W43)</f>
        <v>#VALUE!</v>
      </c>
      <c r="Z43" s="28" t="e">
        <f aca="false">VLOOKUP($A43,CurveFetch!$D$8:$T$285,11)</f>
        <v>#VALUE!</v>
      </c>
      <c r="AA43" s="29" t="e">
        <f aca="true">1/(1+Z43/2)^(2*(C43-TODAY())/365.25)</f>
        <v>#VALUE!</v>
      </c>
      <c r="AC43" s="23" t="e">
        <f aca="false">$B43*E43*$AA43</f>
        <v>#VALUE!</v>
      </c>
      <c r="AD43" s="23" t="e">
        <f aca="false">$B43*F43*$AA43</f>
        <v>#VALUE!</v>
      </c>
      <c r="AE43" s="23" t="e">
        <f aca="false">$B43*G43*$AA43</f>
        <v>#VALUE!</v>
      </c>
      <c r="AF43" s="30" t="e">
        <f aca="false">SUM(AC43:AE43)</f>
        <v>#VALUE!</v>
      </c>
      <c r="AH43" s="26" t="e">
        <f aca="false">Q43*AC43</f>
        <v>#VALUE!</v>
      </c>
      <c r="AI43" s="26" t="e">
        <f aca="false">R43*AD43</f>
        <v>#VALUE!</v>
      </c>
      <c r="AJ43" s="26" t="e">
        <f aca="false">S43*AE43</f>
        <v>#VALUE!</v>
      </c>
      <c r="AK43" s="27" t="e">
        <f aca="false">SUM(AH43:AJ43)</f>
        <v>#VALUE!</v>
      </c>
    </row>
    <row r="44" customFormat="false" ht="12.75" hidden="false" customHeight="false" outlineLevel="0" collapsed="false">
      <c r="A44" s="20" t="e">
        <f aca="false">([1]!edate,A43,1)</f>
        <v>#VALUE!</v>
      </c>
      <c r="B44" s="21" t="e">
        <f aca="false">A45-A44</f>
        <v>#VALUE!</v>
      </c>
      <c r="C44" s="22" t="e">
        <f aca="false">IF($C$4="Physical",A45+24,A45)</f>
        <v>#VALUE!</v>
      </c>
      <c r="E44" s="23" t="e">
        <f aca="false">IF($A44&lt;Summary!$B$6,Summary!$B$3,0)</f>
        <v>#VALUE!</v>
      </c>
      <c r="F44" s="23" t="e">
        <f aca="false">IF($A44&lt;Summary!$D$6,Summary!$D$3,0)</f>
        <v>#VALUE!</v>
      </c>
      <c r="G44" s="23" t="e">
        <f aca="false">IF($A44&lt;Summary!$F$6,Summary!$F$3,0)</f>
        <v>#VALUE!</v>
      </c>
      <c r="I44" s="24" t="n">
        <f aca="false">Summary!$B$8</f>
        <v>-0.15</v>
      </c>
      <c r="J44" s="24" t="n">
        <f aca="false">Summary!$D$8</f>
        <v>-0.015</v>
      </c>
      <c r="K44" s="24" t="n">
        <f aca="false">Summary!$F$8</f>
        <v>-0.1</v>
      </c>
      <c r="M44" s="24" t="n">
        <f aca="false">Summary!$B$10</f>
        <v>-0.1</v>
      </c>
      <c r="N44" s="24" t="n">
        <f aca="false">Summary!$D$10</f>
        <v>-0.05</v>
      </c>
      <c r="O44" s="24" t="n">
        <f aca="false">Summary!$F$10</f>
        <v>-0.1</v>
      </c>
      <c r="Q44" s="25" t="n">
        <f aca="false">-M44+I44</f>
        <v>-0.05</v>
      </c>
      <c r="R44" s="25" t="n">
        <f aca="false">-N44+J44</f>
        <v>0.035</v>
      </c>
      <c r="S44" s="25" t="n">
        <f aca="false">-O44+K44</f>
        <v>0</v>
      </c>
      <c r="T44" s="25"/>
      <c r="U44" s="26" t="e">
        <f aca="false">$B44*E44*Q44</f>
        <v>#VALUE!</v>
      </c>
      <c r="V44" s="26" t="e">
        <f aca="false">$B44*F44*R44</f>
        <v>#VALUE!</v>
      </c>
      <c r="W44" s="26" t="e">
        <f aca="false">$B44*G44*S44</f>
        <v>#VALUE!</v>
      </c>
      <c r="X44" s="27" t="e">
        <f aca="false">SUM(U44:W44)</f>
        <v>#VALUE!</v>
      </c>
      <c r="Z44" s="28" t="e">
        <f aca="false">VLOOKUP($A44,CurveFetch!$D$8:$T$285,11)</f>
        <v>#VALUE!</v>
      </c>
      <c r="AA44" s="29" t="e">
        <f aca="true">1/(1+Z44/2)^(2*(C44-TODAY())/365.25)</f>
        <v>#VALUE!</v>
      </c>
      <c r="AC44" s="23" t="e">
        <f aca="false">$B44*E44*$AA44</f>
        <v>#VALUE!</v>
      </c>
      <c r="AD44" s="23" t="e">
        <f aca="false">$B44*F44*$AA44</f>
        <v>#VALUE!</v>
      </c>
      <c r="AE44" s="23" t="e">
        <f aca="false">$B44*G44*$AA44</f>
        <v>#VALUE!</v>
      </c>
      <c r="AF44" s="30" t="e">
        <f aca="false">SUM(AC44:AE44)</f>
        <v>#VALUE!</v>
      </c>
      <c r="AH44" s="26" t="e">
        <f aca="false">Q44*AC44</f>
        <v>#VALUE!</v>
      </c>
      <c r="AI44" s="26" t="e">
        <f aca="false">R44*AD44</f>
        <v>#VALUE!</v>
      </c>
      <c r="AJ44" s="26" t="e">
        <f aca="false">S44*AE44</f>
        <v>#VALUE!</v>
      </c>
      <c r="AK44" s="27" t="e">
        <f aca="false">SUM(AH44:AJ44)</f>
        <v>#VALUE!</v>
      </c>
    </row>
    <row r="45" customFormat="false" ht="12.75" hidden="false" customHeight="false" outlineLevel="0" collapsed="false">
      <c r="A45" s="20" t="e">
        <f aca="false">([1]!edate,A44,1)</f>
        <v>#VALUE!</v>
      </c>
      <c r="B45" s="21" t="e">
        <f aca="false">A46-A45</f>
        <v>#VALUE!</v>
      </c>
      <c r="C45" s="22" t="e">
        <f aca="false">IF($C$4="Physical",A46+24,A46)</f>
        <v>#VALUE!</v>
      </c>
      <c r="E45" s="23" t="e">
        <f aca="false">IF($A45&lt;Summary!$B$6,Summary!$B$3,0)</f>
        <v>#VALUE!</v>
      </c>
      <c r="F45" s="23" t="e">
        <f aca="false">IF($A45&lt;Summary!$D$6,Summary!$D$3,0)</f>
        <v>#VALUE!</v>
      </c>
      <c r="G45" s="23" t="e">
        <f aca="false">IF($A45&lt;Summary!$F$6,Summary!$F$3,0)</f>
        <v>#VALUE!</v>
      </c>
      <c r="I45" s="24" t="n">
        <f aca="false">Summary!$B$8</f>
        <v>-0.15</v>
      </c>
      <c r="J45" s="24" t="n">
        <f aca="false">Summary!$D$8</f>
        <v>-0.015</v>
      </c>
      <c r="K45" s="24" t="n">
        <f aca="false">Summary!$F$8</f>
        <v>-0.1</v>
      </c>
      <c r="M45" s="24" t="n">
        <f aca="false">Summary!$B$10</f>
        <v>-0.1</v>
      </c>
      <c r="N45" s="24" t="n">
        <f aca="false">Summary!$D$10</f>
        <v>-0.05</v>
      </c>
      <c r="O45" s="24" t="n">
        <f aca="false">Summary!$F$10</f>
        <v>-0.1</v>
      </c>
      <c r="Q45" s="25" t="n">
        <f aca="false">-M45+I45</f>
        <v>-0.05</v>
      </c>
      <c r="R45" s="25" t="n">
        <f aca="false">-N45+J45</f>
        <v>0.035</v>
      </c>
      <c r="S45" s="25" t="n">
        <f aca="false">-O45+K45</f>
        <v>0</v>
      </c>
      <c r="T45" s="25"/>
      <c r="U45" s="26" t="e">
        <f aca="false">$B45*E45*Q45</f>
        <v>#VALUE!</v>
      </c>
      <c r="V45" s="26" t="e">
        <f aca="false">$B45*F45*R45</f>
        <v>#VALUE!</v>
      </c>
      <c r="W45" s="26" t="e">
        <f aca="false">$B45*G45*S45</f>
        <v>#VALUE!</v>
      </c>
      <c r="X45" s="27" t="e">
        <f aca="false">SUM(U45:W45)</f>
        <v>#VALUE!</v>
      </c>
      <c r="Z45" s="28" t="e">
        <f aca="false">VLOOKUP($A45,CurveFetch!$D$8:$T$285,11)</f>
        <v>#VALUE!</v>
      </c>
      <c r="AA45" s="29" t="e">
        <f aca="true">1/(1+Z45/2)^(2*(C45-TODAY())/365.25)</f>
        <v>#VALUE!</v>
      </c>
      <c r="AC45" s="23" t="e">
        <f aca="false">$B45*E45*$AA45</f>
        <v>#VALUE!</v>
      </c>
      <c r="AD45" s="23" t="e">
        <f aca="false">$B45*F45*$AA45</f>
        <v>#VALUE!</v>
      </c>
      <c r="AE45" s="23" t="e">
        <f aca="false">$B45*G45*$AA45</f>
        <v>#VALUE!</v>
      </c>
      <c r="AF45" s="30" t="e">
        <f aca="false">SUM(AC45:AE45)</f>
        <v>#VALUE!</v>
      </c>
      <c r="AH45" s="26" t="e">
        <f aca="false">Q45*AC45</f>
        <v>#VALUE!</v>
      </c>
      <c r="AI45" s="26" t="e">
        <f aca="false">R45*AD45</f>
        <v>#VALUE!</v>
      </c>
      <c r="AJ45" s="26" t="e">
        <f aca="false">S45*AE45</f>
        <v>#VALUE!</v>
      </c>
      <c r="AK45" s="27" t="e">
        <f aca="false">SUM(AH45:AJ45)</f>
        <v>#VALUE!</v>
      </c>
    </row>
    <row r="46" customFormat="false" ht="12.75" hidden="false" customHeight="false" outlineLevel="0" collapsed="false">
      <c r="A46" s="20" t="e">
        <f aca="false">([1]!edate,A45,1)</f>
        <v>#VALUE!</v>
      </c>
      <c r="B46" s="21" t="e">
        <f aca="false">A47-A46</f>
        <v>#VALUE!</v>
      </c>
      <c r="C46" s="22" t="e">
        <f aca="false">IF($C$4="Physical",A47+24,A47)</f>
        <v>#VALUE!</v>
      </c>
      <c r="E46" s="23" t="e">
        <f aca="false">IF($A46&lt;Summary!$B$6,Summary!$B$3,0)</f>
        <v>#VALUE!</v>
      </c>
      <c r="F46" s="23" t="e">
        <f aca="false">IF($A46&lt;Summary!$D$6,Summary!$D$3,0)</f>
        <v>#VALUE!</v>
      </c>
      <c r="G46" s="23" t="e">
        <f aca="false">IF($A46&lt;Summary!$F$6,Summary!$F$3,0)</f>
        <v>#VALUE!</v>
      </c>
      <c r="I46" s="24" t="n">
        <f aca="false">Summary!$B$8</f>
        <v>-0.15</v>
      </c>
      <c r="J46" s="24" t="n">
        <f aca="false">Summary!$D$8</f>
        <v>-0.015</v>
      </c>
      <c r="K46" s="24" t="n">
        <f aca="false">Summary!$F$8</f>
        <v>-0.1</v>
      </c>
      <c r="M46" s="24" t="n">
        <f aca="false">Summary!$B$10</f>
        <v>-0.1</v>
      </c>
      <c r="N46" s="24" t="n">
        <f aca="false">Summary!$D$10</f>
        <v>-0.05</v>
      </c>
      <c r="O46" s="24" t="n">
        <f aca="false">Summary!$F$10</f>
        <v>-0.1</v>
      </c>
      <c r="Q46" s="25" t="n">
        <f aca="false">-M46+I46</f>
        <v>-0.05</v>
      </c>
      <c r="R46" s="25" t="n">
        <f aca="false">-N46+J46</f>
        <v>0.035</v>
      </c>
      <c r="S46" s="25" t="n">
        <f aca="false">-O46+K46</f>
        <v>0</v>
      </c>
      <c r="T46" s="25"/>
      <c r="U46" s="26" t="e">
        <f aca="false">$B46*E46*Q46</f>
        <v>#VALUE!</v>
      </c>
      <c r="V46" s="26" t="e">
        <f aca="false">$B46*F46*R46</f>
        <v>#VALUE!</v>
      </c>
      <c r="W46" s="26" t="e">
        <f aca="false">$B46*G46*S46</f>
        <v>#VALUE!</v>
      </c>
      <c r="X46" s="27" t="e">
        <f aca="false">SUM(U46:W46)</f>
        <v>#VALUE!</v>
      </c>
      <c r="Z46" s="28" t="e">
        <f aca="false">VLOOKUP($A46,CurveFetch!$D$8:$T$285,11)</f>
        <v>#VALUE!</v>
      </c>
      <c r="AA46" s="29" t="e">
        <f aca="true">1/(1+Z46/2)^(2*(C46-TODAY())/365.25)</f>
        <v>#VALUE!</v>
      </c>
      <c r="AC46" s="23" t="e">
        <f aca="false">$B46*E46*$AA46</f>
        <v>#VALUE!</v>
      </c>
      <c r="AD46" s="23" t="e">
        <f aca="false">$B46*F46*$AA46</f>
        <v>#VALUE!</v>
      </c>
      <c r="AE46" s="23" t="e">
        <f aca="false">$B46*G46*$AA46</f>
        <v>#VALUE!</v>
      </c>
      <c r="AF46" s="30" t="e">
        <f aca="false">SUM(AC46:AE46)</f>
        <v>#VALUE!</v>
      </c>
      <c r="AH46" s="26" t="e">
        <f aca="false">Q46*AC46</f>
        <v>#VALUE!</v>
      </c>
      <c r="AI46" s="26" t="e">
        <f aca="false">R46*AD46</f>
        <v>#VALUE!</v>
      </c>
      <c r="AJ46" s="26" t="e">
        <f aca="false">S46*AE46</f>
        <v>#VALUE!</v>
      </c>
      <c r="AK46" s="27" t="e">
        <f aca="false">SUM(AH46:AJ46)</f>
        <v>#VALUE!</v>
      </c>
    </row>
    <row r="47" customFormat="false" ht="12.75" hidden="false" customHeight="false" outlineLevel="0" collapsed="false">
      <c r="A47" s="20" t="e">
        <f aca="false">([1]!edate,A46,1)</f>
        <v>#VALUE!</v>
      </c>
      <c r="B47" s="21" t="e">
        <f aca="false">A48-A47</f>
        <v>#VALUE!</v>
      </c>
      <c r="C47" s="22" t="e">
        <f aca="false">IF($C$4="Physical",A48+24,A48)</f>
        <v>#VALUE!</v>
      </c>
      <c r="E47" s="23" t="e">
        <f aca="false">IF($A47&lt;Summary!$B$6,Summary!$B$3,0)</f>
        <v>#VALUE!</v>
      </c>
      <c r="F47" s="23" t="e">
        <f aca="false">IF($A47&lt;Summary!$D$6,Summary!$D$3,0)</f>
        <v>#VALUE!</v>
      </c>
      <c r="G47" s="23" t="e">
        <f aca="false">IF($A47&lt;Summary!$F$6,Summary!$F$3,0)</f>
        <v>#VALUE!</v>
      </c>
      <c r="I47" s="24" t="n">
        <f aca="false">Summary!$B$8</f>
        <v>-0.15</v>
      </c>
      <c r="J47" s="24" t="n">
        <f aca="false">Summary!$D$8</f>
        <v>-0.015</v>
      </c>
      <c r="K47" s="24" t="n">
        <f aca="false">Summary!$F$8</f>
        <v>-0.1</v>
      </c>
      <c r="M47" s="24" t="n">
        <f aca="false">Summary!$B$10</f>
        <v>-0.1</v>
      </c>
      <c r="N47" s="24" t="n">
        <f aca="false">Summary!$D$10</f>
        <v>-0.05</v>
      </c>
      <c r="O47" s="24" t="n">
        <f aca="false">Summary!$F$10</f>
        <v>-0.1</v>
      </c>
      <c r="Q47" s="25" t="n">
        <f aca="false">-M47+I47</f>
        <v>-0.05</v>
      </c>
      <c r="R47" s="25" t="n">
        <f aca="false">-N47+J47</f>
        <v>0.035</v>
      </c>
      <c r="S47" s="25" t="n">
        <f aca="false">-O47+K47</f>
        <v>0</v>
      </c>
      <c r="T47" s="25"/>
      <c r="U47" s="26" t="e">
        <f aca="false">$B47*E47*Q47</f>
        <v>#VALUE!</v>
      </c>
      <c r="V47" s="26" t="e">
        <f aca="false">$B47*F47*R47</f>
        <v>#VALUE!</v>
      </c>
      <c r="W47" s="26" t="e">
        <f aca="false">$B47*G47*S47</f>
        <v>#VALUE!</v>
      </c>
      <c r="X47" s="27" t="e">
        <f aca="false">SUM(U47:W47)</f>
        <v>#VALUE!</v>
      </c>
      <c r="Z47" s="28" t="e">
        <f aca="false">VLOOKUP($A47,CurveFetch!$D$8:$T$285,11)</f>
        <v>#VALUE!</v>
      </c>
      <c r="AA47" s="29" t="e">
        <f aca="true">1/(1+Z47/2)^(2*(C47-TODAY())/365.25)</f>
        <v>#VALUE!</v>
      </c>
      <c r="AC47" s="23" t="e">
        <f aca="false">$B47*E47*$AA47</f>
        <v>#VALUE!</v>
      </c>
      <c r="AD47" s="23" t="e">
        <f aca="false">$B47*F47*$AA47</f>
        <v>#VALUE!</v>
      </c>
      <c r="AE47" s="23" t="e">
        <f aca="false">$B47*G47*$AA47</f>
        <v>#VALUE!</v>
      </c>
      <c r="AF47" s="30" t="e">
        <f aca="false">SUM(AC47:AE47)</f>
        <v>#VALUE!</v>
      </c>
      <c r="AH47" s="26" t="e">
        <f aca="false">Q47*AC47</f>
        <v>#VALUE!</v>
      </c>
      <c r="AI47" s="26" t="e">
        <f aca="false">R47*AD47</f>
        <v>#VALUE!</v>
      </c>
      <c r="AJ47" s="26" t="e">
        <f aca="false">S47*AE47</f>
        <v>#VALUE!</v>
      </c>
      <c r="AK47" s="27" t="e">
        <f aca="false">SUM(AH47:AJ47)</f>
        <v>#VALUE!</v>
      </c>
    </row>
    <row r="48" customFormat="false" ht="12.75" hidden="false" customHeight="false" outlineLevel="0" collapsed="false">
      <c r="A48" s="20" t="e">
        <f aca="false">([1]!edate,A47,1)</f>
        <v>#VALUE!</v>
      </c>
      <c r="B48" s="21" t="e">
        <f aca="false">A49-A48</f>
        <v>#VALUE!</v>
      </c>
      <c r="C48" s="22" t="e">
        <f aca="false">IF($C$4="Physical",A49+24,A49)</f>
        <v>#VALUE!</v>
      </c>
      <c r="E48" s="23" t="e">
        <f aca="false">IF($A48&lt;Summary!$B$6,Summary!$B$3,0)</f>
        <v>#VALUE!</v>
      </c>
      <c r="F48" s="23" t="e">
        <f aca="false">IF($A48&lt;Summary!$D$6,Summary!$D$3,0)</f>
        <v>#VALUE!</v>
      </c>
      <c r="G48" s="23" t="e">
        <f aca="false">IF($A48&lt;Summary!$F$6,Summary!$F$3,0)</f>
        <v>#VALUE!</v>
      </c>
      <c r="I48" s="24" t="n">
        <f aca="false">Summary!$B$8</f>
        <v>-0.15</v>
      </c>
      <c r="J48" s="24" t="n">
        <f aca="false">Summary!$D$8</f>
        <v>-0.015</v>
      </c>
      <c r="K48" s="24" t="n">
        <f aca="false">Summary!$F$8</f>
        <v>-0.1</v>
      </c>
      <c r="M48" s="24" t="n">
        <f aca="false">Summary!$B$10</f>
        <v>-0.1</v>
      </c>
      <c r="N48" s="24" t="n">
        <f aca="false">Summary!$D$10</f>
        <v>-0.05</v>
      </c>
      <c r="O48" s="24" t="n">
        <f aca="false">Summary!$F$10</f>
        <v>-0.1</v>
      </c>
      <c r="Q48" s="25" t="n">
        <f aca="false">-M48+I48</f>
        <v>-0.05</v>
      </c>
      <c r="R48" s="25" t="n">
        <f aca="false">-N48+J48</f>
        <v>0.035</v>
      </c>
      <c r="S48" s="25" t="n">
        <f aca="false">-O48+K48</f>
        <v>0</v>
      </c>
      <c r="T48" s="25"/>
      <c r="U48" s="26" t="e">
        <f aca="false">$B48*E48*Q48</f>
        <v>#VALUE!</v>
      </c>
      <c r="V48" s="26" t="e">
        <f aca="false">$B48*F48*R48</f>
        <v>#VALUE!</v>
      </c>
      <c r="W48" s="26" t="e">
        <f aca="false">$B48*G48*S48</f>
        <v>#VALUE!</v>
      </c>
      <c r="X48" s="27" t="e">
        <f aca="false">SUM(U48:W48)</f>
        <v>#VALUE!</v>
      </c>
      <c r="Z48" s="28" t="e">
        <f aca="false">VLOOKUP($A48,CurveFetch!$D$8:$T$285,11)</f>
        <v>#VALUE!</v>
      </c>
      <c r="AA48" s="29" t="e">
        <f aca="true">1/(1+Z48/2)^(2*(C48-TODAY())/365.25)</f>
        <v>#VALUE!</v>
      </c>
      <c r="AC48" s="23" t="e">
        <f aca="false">$B48*E48*$AA48</f>
        <v>#VALUE!</v>
      </c>
      <c r="AD48" s="23" t="e">
        <f aca="false">$B48*F48*$AA48</f>
        <v>#VALUE!</v>
      </c>
      <c r="AE48" s="23" t="e">
        <f aca="false">$B48*G48*$AA48</f>
        <v>#VALUE!</v>
      </c>
      <c r="AF48" s="30" t="e">
        <f aca="false">SUM(AC48:AE48)</f>
        <v>#VALUE!</v>
      </c>
      <c r="AH48" s="26" t="e">
        <f aca="false">Q48*AC48</f>
        <v>#VALUE!</v>
      </c>
      <c r="AI48" s="26" t="e">
        <f aca="false">R48*AD48</f>
        <v>#VALUE!</v>
      </c>
      <c r="AJ48" s="26" t="e">
        <f aca="false">S48*AE48</f>
        <v>#VALUE!</v>
      </c>
      <c r="AK48" s="27" t="e">
        <f aca="false">SUM(AH48:AJ48)</f>
        <v>#VALUE!</v>
      </c>
    </row>
    <row r="49" customFormat="false" ht="12.75" hidden="false" customHeight="false" outlineLevel="0" collapsed="false">
      <c r="A49" s="20" t="e">
        <f aca="false">([1]!edate,A48,1)</f>
        <v>#VALUE!</v>
      </c>
      <c r="B49" s="21" t="e">
        <f aca="false">A50-A49</f>
        <v>#VALUE!</v>
      </c>
      <c r="C49" s="22" t="e">
        <f aca="false">IF($C$4="Physical",A50+24,A50)</f>
        <v>#VALUE!</v>
      </c>
      <c r="E49" s="23" t="e">
        <f aca="false">IF($A49&lt;Summary!$B$6,Summary!$B$3,0)</f>
        <v>#VALUE!</v>
      </c>
      <c r="F49" s="23" t="e">
        <f aca="false">IF($A49&lt;Summary!$D$6,Summary!$D$3,0)</f>
        <v>#VALUE!</v>
      </c>
      <c r="G49" s="23" t="e">
        <f aca="false">IF($A49&lt;Summary!$F$6,Summary!$F$3,0)</f>
        <v>#VALUE!</v>
      </c>
      <c r="I49" s="24" t="n">
        <f aca="false">Summary!$B$8</f>
        <v>-0.15</v>
      </c>
      <c r="J49" s="24" t="n">
        <f aca="false">Summary!$D$8</f>
        <v>-0.015</v>
      </c>
      <c r="K49" s="24" t="n">
        <f aca="false">Summary!$F$8</f>
        <v>-0.1</v>
      </c>
      <c r="M49" s="24" t="n">
        <f aca="false">Summary!$B$10</f>
        <v>-0.1</v>
      </c>
      <c r="N49" s="24" t="n">
        <f aca="false">Summary!$D$10</f>
        <v>-0.05</v>
      </c>
      <c r="O49" s="24" t="n">
        <f aca="false">Summary!$F$10</f>
        <v>-0.1</v>
      </c>
      <c r="Q49" s="25" t="n">
        <f aca="false">-M49+I49</f>
        <v>-0.05</v>
      </c>
      <c r="R49" s="25" t="n">
        <f aca="false">-N49+J49</f>
        <v>0.035</v>
      </c>
      <c r="S49" s="25" t="n">
        <f aca="false">-O49+K49</f>
        <v>0</v>
      </c>
      <c r="T49" s="25"/>
      <c r="U49" s="26" t="e">
        <f aca="false">$B49*E49*Q49</f>
        <v>#VALUE!</v>
      </c>
      <c r="V49" s="26" t="e">
        <f aca="false">$B49*F49*R49</f>
        <v>#VALUE!</v>
      </c>
      <c r="W49" s="26" t="e">
        <f aca="false">$B49*G49*S49</f>
        <v>#VALUE!</v>
      </c>
      <c r="X49" s="27" t="e">
        <f aca="false">SUM(U49:W49)</f>
        <v>#VALUE!</v>
      </c>
      <c r="Z49" s="28" t="e">
        <f aca="false">VLOOKUP($A49,CurveFetch!$D$8:$T$285,11)</f>
        <v>#VALUE!</v>
      </c>
      <c r="AA49" s="29" t="e">
        <f aca="true">1/(1+Z49/2)^(2*(C49-TODAY())/365.25)</f>
        <v>#VALUE!</v>
      </c>
      <c r="AC49" s="23" t="e">
        <f aca="false">$B49*E49*$AA49</f>
        <v>#VALUE!</v>
      </c>
      <c r="AD49" s="23" t="e">
        <f aca="false">$B49*F49*$AA49</f>
        <v>#VALUE!</v>
      </c>
      <c r="AE49" s="23" t="e">
        <f aca="false">$B49*G49*$AA49</f>
        <v>#VALUE!</v>
      </c>
      <c r="AF49" s="30" t="e">
        <f aca="false">SUM(AC49:AE49)</f>
        <v>#VALUE!</v>
      </c>
      <c r="AH49" s="26" t="e">
        <f aca="false">Q49*AC49</f>
        <v>#VALUE!</v>
      </c>
      <c r="AI49" s="26" t="e">
        <f aca="false">R49*AD49</f>
        <v>#VALUE!</v>
      </c>
      <c r="AJ49" s="26" t="e">
        <f aca="false">S49*AE49</f>
        <v>#VALUE!</v>
      </c>
      <c r="AK49" s="27" t="e">
        <f aca="false">SUM(AH49:AJ49)</f>
        <v>#VALUE!</v>
      </c>
    </row>
    <row r="50" customFormat="false" ht="12.75" hidden="false" customHeight="false" outlineLevel="0" collapsed="false">
      <c r="A50" s="20" t="e">
        <f aca="false">([1]!edate,A49,1)</f>
        <v>#VALUE!</v>
      </c>
      <c r="B50" s="21" t="e">
        <f aca="false">A51-A50</f>
        <v>#VALUE!</v>
      </c>
      <c r="C50" s="22" t="e">
        <f aca="false">IF($C$4="Physical",A51+24,A51)</f>
        <v>#VALUE!</v>
      </c>
      <c r="E50" s="23" t="e">
        <f aca="false">IF($A50&lt;Summary!$B$6,Summary!$B$3,0)</f>
        <v>#VALUE!</v>
      </c>
      <c r="F50" s="23" t="e">
        <f aca="false">IF($A50&lt;Summary!$D$6,Summary!$D$3,0)</f>
        <v>#VALUE!</v>
      </c>
      <c r="G50" s="23" t="e">
        <f aca="false">IF($A50&lt;Summary!$F$6,Summary!$F$3,0)</f>
        <v>#VALUE!</v>
      </c>
      <c r="I50" s="24" t="n">
        <f aca="false">Summary!$B$8</f>
        <v>-0.15</v>
      </c>
      <c r="J50" s="24" t="n">
        <f aca="false">Summary!$D$8</f>
        <v>-0.015</v>
      </c>
      <c r="K50" s="24" t="n">
        <f aca="false">Summary!$F$8</f>
        <v>-0.1</v>
      </c>
      <c r="M50" s="24" t="n">
        <f aca="false">Summary!$B$10</f>
        <v>-0.1</v>
      </c>
      <c r="N50" s="24" t="n">
        <f aca="false">Summary!$D$10</f>
        <v>-0.05</v>
      </c>
      <c r="O50" s="24" t="n">
        <f aca="false">Summary!$F$10</f>
        <v>-0.1</v>
      </c>
      <c r="Q50" s="25" t="n">
        <f aca="false">-M50+I50</f>
        <v>-0.05</v>
      </c>
      <c r="R50" s="25" t="n">
        <f aca="false">-N50+J50</f>
        <v>0.035</v>
      </c>
      <c r="S50" s="25" t="n">
        <f aca="false">-O50+K50</f>
        <v>0</v>
      </c>
      <c r="T50" s="25"/>
      <c r="U50" s="26" t="e">
        <f aca="false">$B50*E50*Q50</f>
        <v>#VALUE!</v>
      </c>
      <c r="V50" s="26" t="e">
        <f aca="false">$B50*F50*R50</f>
        <v>#VALUE!</v>
      </c>
      <c r="W50" s="26" t="e">
        <f aca="false">$B50*G50*S50</f>
        <v>#VALUE!</v>
      </c>
      <c r="X50" s="27" t="e">
        <f aca="false">SUM(U50:W50)</f>
        <v>#VALUE!</v>
      </c>
      <c r="Z50" s="28" t="e">
        <f aca="false">VLOOKUP($A50,CurveFetch!$D$8:$T$285,11)</f>
        <v>#VALUE!</v>
      </c>
      <c r="AA50" s="29" t="e">
        <f aca="true">1/(1+Z50/2)^(2*(C50-TODAY())/365.25)</f>
        <v>#VALUE!</v>
      </c>
      <c r="AC50" s="23" t="e">
        <f aca="false">$B50*E50*$AA50</f>
        <v>#VALUE!</v>
      </c>
      <c r="AD50" s="23" t="e">
        <f aca="false">$B50*F50*$AA50</f>
        <v>#VALUE!</v>
      </c>
      <c r="AE50" s="23" t="e">
        <f aca="false">$B50*G50*$AA50</f>
        <v>#VALUE!</v>
      </c>
      <c r="AF50" s="30" t="e">
        <f aca="false">SUM(AC50:AE50)</f>
        <v>#VALUE!</v>
      </c>
      <c r="AH50" s="26" t="e">
        <f aca="false">Q50*AC50</f>
        <v>#VALUE!</v>
      </c>
      <c r="AI50" s="26" t="e">
        <f aca="false">R50*AD50</f>
        <v>#VALUE!</v>
      </c>
      <c r="AJ50" s="26" t="e">
        <f aca="false">S50*AE50</f>
        <v>#VALUE!</v>
      </c>
      <c r="AK50" s="27" t="e">
        <f aca="false">SUM(AH50:AJ50)</f>
        <v>#VALUE!</v>
      </c>
    </row>
    <row r="51" customFormat="false" ht="12.75" hidden="false" customHeight="false" outlineLevel="0" collapsed="false">
      <c r="A51" s="20" t="e">
        <f aca="false">([1]!edate,A50,1)</f>
        <v>#VALUE!</v>
      </c>
      <c r="B51" s="21" t="e">
        <f aca="false">A52-A51</f>
        <v>#VALUE!</v>
      </c>
      <c r="C51" s="22" t="e">
        <f aca="false">IF($C$4="Physical",A52+24,A52)</f>
        <v>#VALUE!</v>
      </c>
      <c r="E51" s="23" t="e">
        <f aca="false">IF($A51&lt;Summary!$B$6,Summary!$B$3,0)</f>
        <v>#VALUE!</v>
      </c>
      <c r="F51" s="23" t="e">
        <f aca="false">IF($A51&lt;Summary!$D$6,Summary!$D$3,0)</f>
        <v>#VALUE!</v>
      </c>
      <c r="G51" s="23" t="e">
        <f aca="false">IF($A51&lt;Summary!$F$6,Summary!$F$3,0)</f>
        <v>#VALUE!</v>
      </c>
      <c r="I51" s="24" t="n">
        <f aca="false">Summary!$B$8</f>
        <v>-0.15</v>
      </c>
      <c r="J51" s="24" t="n">
        <f aca="false">Summary!$D$8</f>
        <v>-0.015</v>
      </c>
      <c r="K51" s="24" t="n">
        <f aca="false">Summary!$F$8</f>
        <v>-0.1</v>
      </c>
      <c r="M51" s="24" t="n">
        <f aca="false">Summary!$B$10</f>
        <v>-0.1</v>
      </c>
      <c r="N51" s="24" t="n">
        <f aca="false">Summary!$D$10</f>
        <v>-0.05</v>
      </c>
      <c r="O51" s="24" t="n">
        <f aca="false">Summary!$F$10</f>
        <v>-0.1</v>
      </c>
      <c r="Q51" s="25" t="n">
        <f aca="false">-M51+I51</f>
        <v>-0.05</v>
      </c>
      <c r="R51" s="25" t="n">
        <f aca="false">-N51+J51</f>
        <v>0.035</v>
      </c>
      <c r="S51" s="25" t="n">
        <f aca="false">-O51+K51</f>
        <v>0</v>
      </c>
      <c r="T51" s="25"/>
      <c r="U51" s="26" t="e">
        <f aca="false">$B51*E51*Q51</f>
        <v>#VALUE!</v>
      </c>
      <c r="V51" s="26" t="e">
        <f aca="false">$B51*F51*R51</f>
        <v>#VALUE!</v>
      </c>
      <c r="W51" s="26" t="e">
        <f aca="false">$B51*G51*S51</f>
        <v>#VALUE!</v>
      </c>
      <c r="X51" s="27" t="e">
        <f aca="false">SUM(U51:W51)</f>
        <v>#VALUE!</v>
      </c>
      <c r="Z51" s="28" t="e">
        <f aca="false">VLOOKUP($A51,CurveFetch!$D$8:$T$285,11)</f>
        <v>#VALUE!</v>
      </c>
      <c r="AA51" s="29" t="e">
        <f aca="true">1/(1+Z51/2)^(2*(C51-TODAY())/365.25)</f>
        <v>#VALUE!</v>
      </c>
      <c r="AC51" s="23" t="e">
        <f aca="false">$B51*E51*$AA51</f>
        <v>#VALUE!</v>
      </c>
      <c r="AD51" s="23" t="e">
        <f aca="false">$B51*F51*$AA51</f>
        <v>#VALUE!</v>
      </c>
      <c r="AE51" s="23" t="e">
        <f aca="false">$B51*G51*$AA51</f>
        <v>#VALUE!</v>
      </c>
      <c r="AF51" s="30" t="e">
        <f aca="false">SUM(AC51:AE51)</f>
        <v>#VALUE!</v>
      </c>
      <c r="AH51" s="26" t="e">
        <f aca="false">Q51*AC51</f>
        <v>#VALUE!</v>
      </c>
      <c r="AI51" s="26" t="e">
        <f aca="false">R51*AD51</f>
        <v>#VALUE!</v>
      </c>
      <c r="AJ51" s="26" t="e">
        <f aca="false">S51*AE51</f>
        <v>#VALUE!</v>
      </c>
      <c r="AK51" s="27" t="e">
        <f aca="false">SUM(AH51:AJ51)</f>
        <v>#VALUE!</v>
      </c>
    </row>
    <row r="52" customFormat="false" ht="12.75" hidden="false" customHeight="false" outlineLevel="0" collapsed="false">
      <c r="A52" s="20" t="e">
        <f aca="false">([1]!edate,A51,1)</f>
        <v>#VALUE!</v>
      </c>
      <c r="B52" s="21" t="e">
        <f aca="false">A53-A52</f>
        <v>#VALUE!</v>
      </c>
      <c r="C52" s="22" t="e">
        <f aca="false">IF($C$4="Physical",A53+24,A53)</f>
        <v>#VALUE!</v>
      </c>
      <c r="E52" s="23" t="e">
        <f aca="false">IF($A52&lt;Summary!$B$6,Summary!$B$3,0)</f>
        <v>#VALUE!</v>
      </c>
      <c r="F52" s="23" t="e">
        <f aca="false">IF($A52&lt;Summary!$D$6,Summary!$D$3,0)</f>
        <v>#VALUE!</v>
      </c>
      <c r="G52" s="23" t="e">
        <f aca="false">IF($A52&lt;Summary!$F$6,Summary!$F$3,0)</f>
        <v>#VALUE!</v>
      </c>
      <c r="I52" s="24" t="n">
        <f aca="false">Summary!$B$8</f>
        <v>-0.15</v>
      </c>
      <c r="J52" s="24" t="n">
        <f aca="false">Summary!$D$8</f>
        <v>-0.015</v>
      </c>
      <c r="K52" s="24" t="n">
        <f aca="false">Summary!$F$8</f>
        <v>-0.1</v>
      </c>
      <c r="M52" s="24" t="n">
        <f aca="false">Summary!$B$10</f>
        <v>-0.1</v>
      </c>
      <c r="N52" s="24" t="n">
        <f aca="false">Summary!$D$10</f>
        <v>-0.05</v>
      </c>
      <c r="O52" s="24" t="n">
        <f aca="false">Summary!$F$10</f>
        <v>-0.1</v>
      </c>
      <c r="Q52" s="25" t="n">
        <f aca="false">-M52+I52</f>
        <v>-0.05</v>
      </c>
      <c r="R52" s="25" t="n">
        <f aca="false">-N52+J52</f>
        <v>0.035</v>
      </c>
      <c r="S52" s="25" t="n">
        <f aca="false">-O52+K52</f>
        <v>0</v>
      </c>
      <c r="T52" s="25"/>
      <c r="U52" s="26" t="e">
        <f aca="false">$B52*E52*Q52</f>
        <v>#VALUE!</v>
      </c>
      <c r="V52" s="26" t="e">
        <f aca="false">$B52*F52*R52</f>
        <v>#VALUE!</v>
      </c>
      <c r="W52" s="26" t="e">
        <f aca="false">$B52*G52*S52</f>
        <v>#VALUE!</v>
      </c>
      <c r="X52" s="27" t="e">
        <f aca="false">SUM(U52:W52)</f>
        <v>#VALUE!</v>
      </c>
      <c r="Z52" s="28" t="e">
        <f aca="false">VLOOKUP($A52,CurveFetch!$D$8:$T$285,11)</f>
        <v>#VALUE!</v>
      </c>
      <c r="AA52" s="29" t="e">
        <f aca="true">1/(1+Z52/2)^(2*(C52-TODAY())/365.25)</f>
        <v>#VALUE!</v>
      </c>
      <c r="AC52" s="23" t="e">
        <f aca="false">$B52*E52*$AA52</f>
        <v>#VALUE!</v>
      </c>
      <c r="AD52" s="23" t="e">
        <f aca="false">$B52*F52*$AA52</f>
        <v>#VALUE!</v>
      </c>
      <c r="AE52" s="23" t="e">
        <f aca="false">$B52*G52*$AA52</f>
        <v>#VALUE!</v>
      </c>
      <c r="AF52" s="30" t="e">
        <f aca="false">SUM(AC52:AE52)</f>
        <v>#VALUE!</v>
      </c>
      <c r="AH52" s="26" t="e">
        <f aca="false">Q52*AC52</f>
        <v>#VALUE!</v>
      </c>
      <c r="AI52" s="26" t="e">
        <f aca="false">R52*AD52</f>
        <v>#VALUE!</v>
      </c>
      <c r="AJ52" s="26" t="e">
        <f aca="false">S52*AE52</f>
        <v>#VALUE!</v>
      </c>
      <c r="AK52" s="27" t="e">
        <f aca="false">SUM(AH52:AJ52)</f>
        <v>#VALUE!</v>
      </c>
    </row>
    <row r="53" customFormat="false" ht="12.75" hidden="false" customHeight="false" outlineLevel="0" collapsed="false">
      <c r="A53" s="20" t="e">
        <f aca="false">([1]!edate,A52,1)</f>
        <v>#VALUE!</v>
      </c>
      <c r="B53" s="21" t="e">
        <f aca="false">A54-A53</f>
        <v>#VALUE!</v>
      </c>
      <c r="C53" s="22" t="e">
        <f aca="false">IF($C$4="Physical",A54+24,A54)</f>
        <v>#VALUE!</v>
      </c>
      <c r="E53" s="23" t="e">
        <f aca="false">IF($A53&lt;Summary!$B$6,Summary!$B$3,0)</f>
        <v>#VALUE!</v>
      </c>
      <c r="F53" s="23" t="e">
        <f aca="false">IF($A53&lt;Summary!$D$6,Summary!$D$3,0)</f>
        <v>#VALUE!</v>
      </c>
      <c r="G53" s="23" t="e">
        <f aca="false">IF($A53&lt;Summary!$F$6,Summary!$F$3,0)</f>
        <v>#VALUE!</v>
      </c>
      <c r="I53" s="24" t="n">
        <f aca="false">Summary!$B$8</f>
        <v>-0.15</v>
      </c>
      <c r="J53" s="24" t="n">
        <f aca="false">Summary!$D$8</f>
        <v>-0.015</v>
      </c>
      <c r="K53" s="24" t="n">
        <f aca="false">Summary!$F$8</f>
        <v>-0.1</v>
      </c>
      <c r="M53" s="24" t="n">
        <f aca="false">Summary!$B$10</f>
        <v>-0.1</v>
      </c>
      <c r="N53" s="24" t="n">
        <f aca="false">Summary!$D$10</f>
        <v>-0.05</v>
      </c>
      <c r="O53" s="24" t="n">
        <f aca="false">Summary!$F$10</f>
        <v>-0.1</v>
      </c>
      <c r="Q53" s="25" t="n">
        <f aca="false">-M53+I53</f>
        <v>-0.05</v>
      </c>
      <c r="R53" s="25" t="n">
        <f aca="false">-N53+J53</f>
        <v>0.035</v>
      </c>
      <c r="S53" s="25" t="n">
        <f aca="false">-O53+K53</f>
        <v>0</v>
      </c>
      <c r="T53" s="25"/>
      <c r="U53" s="26" t="e">
        <f aca="false">$B53*E53*Q53</f>
        <v>#VALUE!</v>
      </c>
      <c r="V53" s="26" t="e">
        <f aca="false">$B53*F53*R53</f>
        <v>#VALUE!</v>
      </c>
      <c r="W53" s="26" t="e">
        <f aca="false">$B53*G53*S53</f>
        <v>#VALUE!</v>
      </c>
      <c r="X53" s="27" t="e">
        <f aca="false">SUM(U53:W53)</f>
        <v>#VALUE!</v>
      </c>
      <c r="Z53" s="28" t="e">
        <f aca="false">VLOOKUP($A53,CurveFetch!$D$8:$T$285,11)</f>
        <v>#VALUE!</v>
      </c>
      <c r="AA53" s="29" t="e">
        <f aca="true">1/(1+Z53/2)^(2*(C53-TODAY())/365.25)</f>
        <v>#VALUE!</v>
      </c>
      <c r="AC53" s="23" t="e">
        <f aca="false">$B53*E53*$AA53</f>
        <v>#VALUE!</v>
      </c>
      <c r="AD53" s="23" t="e">
        <f aca="false">$B53*F53*$AA53</f>
        <v>#VALUE!</v>
      </c>
      <c r="AE53" s="23" t="e">
        <f aca="false">$B53*G53*$AA53</f>
        <v>#VALUE!</v>
      </c>
      <c r="AF53" s="30" t="e">
        <f aca="false">SUM(AC53:AE53)</f>
        <v>#VALUE!</v>
      </c>
      <c r="AH53" s="26" t="e">
        <f aca="false">Q53*AC53</f>
        <v>#VALUE!</v>
      </c>
      <c r="AI53" s="26" t="e">
        <f aca="false">R53*AD53</f>
        <v>#VALUE!</v>
      </c>
      <c r="AJ53" s="26" t="e">
        <f aca="false">S53*AE53</f>
        <v>#VALUE!</v>
      </c>
      <c r="AK53" s="27" t="e">
        <f aca="false">SUM(AH53:AJ53)</f>
        <v>#VALUE!</v>
      </c>
    </row>
    <row r="54" customFormat="false" ht="12.75" hidden="false" customHeight="false" outlineLevel="0" collapsed="false">
      <c r="A54" s="20" t="e">
        <f aca="false">([1]!edate,A53,1)</f>
        <v>#VALUE!</v>
      </c>
      <c r="B54" s="21" t="e">
        <f aca="false">A55-A54</f>
        <v>#VALUE!</v>
      </c>
      <c r="C54" s="22" t="e">
        <f aca="false">IF($C$4="Physical",A55+24,A55)</f>
        <v>#VALUE!</v>
      </c>
      <c r="E54" s="23" t="e">
        <f aca="false">IF($A54&lt;Summary!$B$6,Summary!$B$3,0)</f>
        <v>#VALUE!</v>
      </c>
      <c r="F54" s="23" t="e">
        <f aca="false">IF($A54&lt;Summary!$D$6,Summary!$D$3,0)</f>
        <v>#VALUE!</v>
      </c>
      <c r="G54" s="23" t="e">
        <f aca="false">IF($A54&lt;Summary!$F$6,Summary!$F$3,0)</f>
        <v>#VALUE!</v>
      </c>
      <c r="I54" s="24" t="n">
        <f aca="false">Summary!$B$8</f>
        <v>-0.15</v>
      </c>
      <c r="J54" s="24" t="n">
        <f aca="false">Summary!$D$8</f>
        <v>-0.015</v>
      </c>
      <c r="K54" s="24" t="n">
        <f aca="false">Summary!$F$8</f>
        <v>-0.1</v>
      </c>
      <c r="M54" s="24" t="n">
        <f aca="false">Summary!$B$10</f>
        <v>-0.1</v>
      </c>
      <c r="N54" s="24" t="n">
        <f aca="false">Summary!$D$10</f>
        <v>-0.05</v>
      </c>
      <c r="O54" s="24" t="n">
        <f aca="false">Summary!$F$10</f>
        <v>-0.1</v>
      </c>
      <c r="Q54" s="25" t="n">
        <f aca="false">-M54+I54</f>
        <v>-0.05</v>
      </c>
      <c r="R54" s="25" t="n">
        <f aca="false">-N54+J54</f>
        <v>0.035</v>
      </c>
      <c r="S54" s="25" t="n">
        <f aca="false">-O54+K54</f>
        <v>0</v>
      </c>
      <c r="T54" s="25"/>
      <c r="U54" s="26" t="e">
        <f aca="false">$B54*E54*Q54</f>
        <v>#VALUE!</v>
      </c>
      <c r="V54" s="26" t="e">
        <f aca="false">$B54*F54*R54</f>
        <v>#VALUE!</v>
      </c>
      <c r="W54" s="26" t="e">
        <f aca="false">$B54*G54*S54</f>
        <v>#VALUE!</v>
      </c>
      <c r="X54" s="27" t="e">
        <f aca="false">SUM(U54:W54)</f>
        <v>#VALUE!</v>
      </c>
      <c r="Z54" s="28" t="e">
        <f aca="false">VLOOKUP($A54,CurveFetch!$D$8:$T$285,11)</f>
        <v>#VALUE!</v>
      </c>
      <c r="AA54" s="29" t="e">
        <f aca="true">1/(1+Z54/2)^(2*(C54-TODAY())/365.25)</f>
        <v>#VALUE!</v>
      </c>
      <c r="AC54" s="23" t="e">
        <f aca="false">$B54*E54*$AA54</f>
        <v>#VALUE!</v>
      </c>
      <c r="AD54" s="23" t="e">
        <f aca="false">$B54*F54*$AA54</f>
        <v>#VALUE!</v>
      </c>
      <c r="AE54" s="23" t="e">
        <f aca="false">$B54*G54*$AA54</f>
        <v>#VALUE!</v>
      </c>
      <c r="AF54" s="30" t="e">
        <f aca="false">SUM(AC54:AE54)</f>
        <v>#VALUE!</v>
      </c>
      <c r="AH54" s="26" t="e">
        <f aca="false">Q54*AC54</f>
        <v>#VALUE!</v>
      </c>
      <c r="AI54" s="26" t="e">
        <f aca="false">R54*AD54</f>
        <v>#VALUE!</v>
      </c>
      <c r="AJ54" s="26" t="e">
        <f aca="false">S54*AE54</f>
        <v>#VALUE!</v>
      </c>
      <c r="AK54" s="27" t="e">
        <f aca="false">SUM(AH54:AJ54)</f>
        <v>#VALUE!</v>
      </c>
    </row>
    <row r="55" customFormat="false" ht="12.75" hidden="false" customHeight="false" outlineLevel="0" collapsed="false">
      <c r="A55" s="20" t="e">
        <f aca="false">([1]!edate,A54,1)</f>
        <v>#VALUE!</v>
      </c>
      <c r="B55" s="21" t="e">
        <f aca="false">A56-A55</f>
        <v>#VALUE!</v>
      </c>
      <c r="C55" s="22" t="e">
        <f aca="false">IF($C$4="Physical",A56+24,A56)</f>
        <v>#VALUE!</v>
      </c>
      <c r="E55" s="23" t="e">
        <f aca="false">IF($A55&lt;Summary!$B$6,Summary!$B$3,0)</f>
        <v>#VALUE!</v>
      </c>
      <c r="F55" s="23" t="e">
        <f aca="false">IF($A55&lt;Summary!$D$6,Summary!$D$3,0)</f>
        <v>#VALUE!</v>
      </c>
      <c r="G55" s="23" t="e">
        <f aca="false">IF($A55&lt;Summary!$F$6,Summary!$F$3,0)</f>
        <v>#VALUE!</v>
      </c>
      <c r="I55" s="24" t="n">
        <f aca="false">Summary!$B$8</f>
        <v>-0.15</v>
      </c>
      <c r="J55" s="24" t="n">
        <f aca="false">Summary!$D$8</f>
        <v>-0.015</v>
      </c>
      <c r="K55" s="24" t="n">
        <f aca="false">Summary!$F$8</f>
        <v>-0.1</v>
      </c>
      <c r="M55" s="24" t="n">
        <f aca="false">Summary!$B$10</f>
        <v>-0.1</v>
      </c>
      <c r="N55" s="24" t="n">
        <f aca="false">Summary!$D$10</f>
        <v>-0.05</v>
      </c>
      <c r="O55" s="24" t="n">
        <f aca="false">Summary!$F$10</f>
        <v>-0.1</v>
      </c>
      <c r="Q55" s="25" t="n">
        <f aca="false">-M55+I55</f>
        <v>-0.05</v>
      </c>
      <c r="R55" s="25" t="n">
        <f aca="false">-N55+J55</f>
        <v>0.035</v>
      </c>
      <c r="S55" s="25" t="n">
        <f aca="false">-O55+K55</f>
        <v>0</v>
      </c>
      <c r="T55" s="25"/>
      <c r="U55" s="26" t="e">
        <f aca="false">$B55*E55*Q55</f>
        <v>#VALUE!</v>
      </c>
      <c r="V55" s="26" t="e">
        <f aca="false">$B55*F55*R55</f>
        <v>#VALUE!</v>
      </c>
      <c r="W55" s="26" t="e">
        <f aca="false">$B55*G55*S55</f>
        <v>#VALUE!</v>
      </c>
      <c r="X55" s="27" t="e">
        <f aca="false">SUM(U55:W55)</f>
        <v>#VALUE!</v>
      </c>
      <c r="Z55" s="28" t="e">
        <f aca="false">VLOOKUP($A55,CurveFetch!$D$8:$T$285,11)</f>
        <v>#VALUE!</v>
      </c>
      <c r="AA55" s="29" t="e">
        <f aca="true">1/(1+Z55/2)^(2*(C55-TODAY())/365.25)</f>
        <v>#VALUE!</v>
      </c>
      <c r="AC55" s="23" t="e">
        <f aca="false">$B55*E55*$AA55</f>
        <v>#VALUE!</v>
      </c>
      <c r="AD55" s="23" t="e">
        <f aca="false">$B55*F55*$AA55</f>
        <v>#VALUE!</v>
      </c>
      <c r="AE55" s="23" t="e">
        <f aca="false">$B55*G55*$AA55</f>
        <v>#VALUE!</v>
      </c>
      <c r="AF55" s="30" t="e">
        <f aca="false">SUM(AC55:AE55)</f>
        <v>#VALUE!</v>
      </c>
      <c r="AH55" s="26" t="e">
        <f aca="false">Q55*AC55</f>
        <v>#VALUE!</v>
      </c>
      <c r="AI55" s="26" t="e">
        <f aca="false">R55*AD55</f>
        <v>#VALUE!</v>
      </c>
      <c r="AJ55" s="26" t="e">
        <f aca="false">S55*AE55</f>
        <v>#VALUE!</v>
      </c>
      <c r="AK55" s="27" t="e">
        <f aca="false">SUM(AH55:AJ55)</f>
        <v>#VALUE!</v>
      </c>
    </row>
    <row r="56" customFormat="false" ht="12.75" hidden="false" customHeight="false" outlineLevel="0" collapsed="false">
      <c r="A56" s="20" t="e">
        <f aca="false">([1]!edate,A55,1)</f>
        <v>#VALUE!</v>
      </c>
      <c r="B56" s="21" t="e">
        <f aca="false">A57-A56</f>
        <v>#VALUE!</v>
      </c>
      <c r="C56" s="22" t="e">
        <f aca="false">IF($C$4="Physical",A57+24,A57)</f>
        <v>#VALUE!</v>
      </c>
      <c r="E56" s="23" t="e">
        <f aca="false">IF($A56&lt;Summary!$B$6,Summary!$B$3,0)</f>
        <v>#VALUE!</v>
      </c>
      <c r="F56" s="23" t="e">
        <f aca="false">IF($A56&lt;Summary!$D$6,Summary!$D$3,0)</f>
        <v>#VALUE!</v>
      </c>
      <c r="G56" s="23" t="e">
        <f aca="false">IF($A56&lt;Summary!$F$6,Summary!$F$3,0)</f>
        <v>#VALUE!</v>
      </c>
      <c r="I56" s="24" t="n">
        <f aca="false">Summary!$B$8</f>
        <v>-0.15</v>
      </c>
      <c r="J56" s="24" t="n">
        <f aca="false">Summary!$D$8</f>
        <v>-0.015</v>
      </c>
      <c r="K56" s="24" t="n">
        <f aca="false">Summary!$F$8</f>
        <v>-0.1</v>
      </c>
      <c r="M56" s="24" t="n">
        <f aca="false">Summary!$B$10</f>
        <v>-0.1</v>
      </c>
      <c r="N56" s="24" t="n">
        <f aca="false">Summary!$D$10</f>
        <v>-0.05</v>
      </c>
      <c r="O56" s="24" t="n">
        <f aca="false">Summary!$F$10</f>
        <v>-0.1</v>
      </c>
      <c r="Q56" s="25" t="n">
        <f aca="false">-M56+I56</f>
        <v>-0.05</v>
      </c>
      <c r="R56" s="25" t="n">
        <f aca="false">-N56+J56</f>
        <v>0.035</v>
      </c>
      <c r="S56" s="25" t="n">
        <f aca="false">-O56+K56</f>
        <v>0</v>
      </c>
      <c r="T56" s="25"/>
      <c r="U56" s="26" t="e">
        <f aca="false">$B56*E56*Q56</f>
        <v>#VALUE!</v>
      </c>
      <c r="V56" s="26" t="e">
        <f aca="false">$B56*F56*R56</f>
        <v>#VALUE!</v>
      </c>
      <c r="W56" s="26" t="e">
        <f aca="false">$B56*G56*S56</f>
        <v>#VALUE!</v>
      </c>
      <c r="X56" s="27" t="e">
        <f aca="false">SUM(U56:W56)</f>
        <v>#VALUE!</v>
      </c>
      <c r="Z56" s="28" t="e">
        <f aca="false">VLOOKUP($A56,CurveFetch!$D$8:$T$285,11)</f>
        <v>#VALUE!</v>
      </c>
      <c r="AA56" s="29" t="e">
        <f aca="true">1/(1+Z56/2)^(2*(C56-TODAY())/365.25)</f>
        <v>#VALUE!</v>
      </c>
      <c r="AC56" s="23" t="e">
        <f aca="false">$B56*E56*$AA56</f>
        <v>#VALUE!</v>
      </c>
      <c r="AD56" s="23" t="e">
        <f aca="false">$B56*F56*$AA56</f>
        <v>#VALUE!</v>
      </c>
      <c r="AE56" s="23" t="e">
        <f aca="false">$B56*G56*$AA56</f>
        <v>#VALUE!</v>
      </c>
      <c r="AF56" s="30" t="e">
        <f aca="false">SUM(AC56:AE56)</f>
        <v>#VALUE!</v>
      </c>
      <c r="AH56" s="26" t="e">
        <f aca="false">Q56*AC56</f>
        <v>#VALUE!</v>
      </c>
      <c r="AI56" s="26" t="e">
        <f aca="false">R56*AD56</f>
        <v>#VALUE!</v>
      </c>
      <c r="AJ56" s="26" t="e">
        <f aca="false">S56*AE56</f>
        <v>#VALUE!</v>
      </c>
      <c r="AK56" s="27" t="e">
        <f aca="false">SUM(AH56:AJ56)</f>
        <v>#VALUE!</v>
      </c>
    </row>
    <row r="57" customFormat="false" ht="12.75" hidden="false" customHeight="false" outlineLevel="0" collapsed="false">
      <c r="A57" s="20" t="e">
        <f aca="false">([1]!edate,A56,1)</f>
        <v>#VALUE!</v>
      </c>
      <c r="B57" s="21" t="e">
        <f aca="false">A58-A57</f>
        <v>#VALUE!</v>
      </c>
      <c r="C57" s="22" t="e">
        <f aca="false">IF($C$4="Physical",A58+24,A58)</f>
        <v>#VALUE!</v>
      </c>
      <c r="E57" s="23" t="e">
        <f aca="false">IF($A57&lt;Summary!$B$6,Summary!$B$3,0)</f>
        <v>#VALUE!</v>
      </c>
      <c r="F57" s="23" t="e">
        <f aca="false">IF($A57&lt;Summary!$D$6,Summary!$D$3,0)</f>
        <v>#VALUE!</v>
      </c>
      <c r="G57" s="23" t="e">
        <f aca="false">IF($A57&lt;Summary!$F$6,Summary!$F$3,0)</f>
        <v>#VALUE!</v>
      </c>
      <c r="I57" s="24" t="n">
        <f aca="false">Summary!$B$8</f>
        <v>-0.15</v>
      </c>
      <c r="J57" s="24" t="n">
        <f aca="false">Summary!$D$8</f>
        <v>-0.015</v>
      </c>
      <c r="K57" s="24" t="n">
        <f aca="false">Summary!$F$8</f>
        <v>-0.1</v>
      </c>
      <c r="M57" s="24" t="n">
        <f aca="false">Summary!$B$10</f>
        <v>-0.1</v>
      </c>
      <c r="N57" s="24" t="n">
        <f aca="false">Summary!$D$10</f>
        <v>-0.05</v>
      </c>
      <c r="O57" s="24" t="n">
        <f aca="false">Summary!$F$10</f>
        <v>-0.1</v>
      </c>
      <c r="Q57" s="25" t="n">
        <f aca="false">-M57+I57</f>
        <v>-0.05</v>
      </c>
      <c r="R57" s="25" t="n">
        <f aca="false">-N57+J57</f>
        <v>0.035</v>
      </c>
      <c r="S57" s="25" t="n">
        <f aca="false">-O57+K57</f>
        <v>0</v>
      </c>
      <c r="T57" s="25"/>
      <c r="U57" s="26" t="e">
        <f aca="false">$B57*E57*Q57</f>
        <v>#VALUE!</v>
      </c>
      <c r="V57" s="26" t="e">
        <f aca="false">$B57*F57*R57</f>
        <v>#VALUE!</v>
      </c>
      <c r="W57" s="26" t="e">
        <f aca="false">$B57*G57*S57</f>
        <v>#VALUE!</v>
      </c>
      <c r="X57" s="27" t="e">
        <f aca="false">SUM(U57:W57)</f>
        <v>#VALUE!</v>
      </c>
      <c r="Z57" s="28" t="e">
        <f aca="false">VLOOKUP($A57,CurveFetch!$D$8:$T$285,11)</f>
        <v>#VALUE!</v>
      </c>
      <c r="AA57" s="29" t="e">
        <f aca="true">1/(1+Z57/2)^(2*(C57-TODAY())/365.25)</f>
        <v>#VALUE!</v>
      </c>
      <c r="AC57" s="23" t="e">
        <f aca="false">$B57*E57*$AA57</f>
        <v>#VALUE!</v>
      </c>
      <c r="AD57" s="23" t="e">
        <f aca="false">$B57*F57*$AA57</f>
        <v>#VALUE!</v>
      </c>
      <c r="AE57" s="23" t="e">
        <f aca="false">$B57*G57*$AA57</f>
        <v>#VALUE!</v>
      </c>
      <c r="AF57" s="30" t="e">
        <f aca="false">SUM(AC57:AE57)</f>
        <v>#VALUE!</v>
      </c>
      <c r="AH57" s="26" t="e">
        <f aca="false">Q57*AC57</f>
        <v>#VALUE!</v>
      </c>
      <c r="AI57" s="26" t="e">
        <f aca="false">R57*AD57</f>
        <v>#VALUE!</v>
      </c>
      <c r="AJ57" s="26" t="e">
        <f aca="false">S57*AE57</f>
        <v>#VALUE!</v>
      </c>
      <c r="AK57" s="27" t="e">
        <f aca="false">SUM(AH57:AJ57)</f>
        <v>#VALUE!</v>
      </c>
    </row>
    <row r="58" customFormat="false" ht="12.75" hidden="false" customHeight="false" outlineLevel="0" collapsed="false">
      <c r="A58" s="20" t="e">
        <f aca="false">([1]!edate,A57,1)</f>
        <v>#VALUE!</v>
      </c>
      <c r="B58" s="21" t="e">
        <f aca="false">A59-A58</f>
        <v>#VALUE!</v>
      </c>
      <c r="C58" s="22" t="e">
        <f aca="false">IF($C$4="Physical",A59+24,A59)</f>
        <v>#VALUE!</v>
      </c>
      <c r="E58" s="23" t="e">
        <f aca="false">IF($A58&lt;Summary!$B$6,Summary!$B$3,0)</f>
        <v>#VALUE!</v>
      </c>
      <c r="F58" s="23" t="e">
        <f aca="false">IF($A58&lt;Summary!$D$6,Summary!$D$3,0)</f>
        <v>#VALUE!</v>
      </c>
      <c r="G58" s="23" t="e">
        <f aca="false">IF($A58&lt;Summary!$F$6,Summary!$F$3,0)</f>
        <v>#VALUE!</v>
      </c>
      <c r="I58" s="24" t="n">
        <f aca="false">Summary!$B$8</f>
        <v>-0.15</v>
      </c>
      <c r="J58" s="24" t="n">
        <f aca="false">Summary!$D$8</f>
        <v>-0.015</v>
      </c>
      <c r="K58" s="24" t="n">
        <f aca="false">Summary!$F$8</f>
        <v>-0.1</v>
      </c>
      <c r="M58" s="24" t="n">
        <f aca="false">Summary!$B$10</f>
        <v>-0.1</v>
      </c>
      <c r="N58" s="24" t="n">
        <f aca="false">Summary!$D$10</f>
        <v>-0.05</v>
      </c>
      <c r="O58" s="24" t="n">
        <f aca="false">Summary!$F$10</f>
        <v>-0.1</v>
      </c>
      <c r="Q58" s="25" t="n">
        <f aca="false">-M58+I58</f>
        <v>-0.05</v>
      </c>
      <c r="R58" s="25" t="n">
        <f aca="false">-N58+J58</f>
        <v>0.035</v>
      </c>
      <c r="S58" s="25" t="n">
        <f aca="false">-O58+K58</f>
        <v>0</v>
      </c>
      <c r="T58" s="25"/>
      <c r="U58" s="26" t="e">
        <f aca="false">$B58*E58*Q58</f>
        <v>#VALUE!</v>
      </c>
      <c r="V58" s="26" t="e">
        <f aca="false">$B58*F58*R58</f>
        <v>#VALUE!</v>
      </c>
      <c r="W58" s="26" t="e">
        <f aca="false">$B58*G58*S58</f>
        <v>#VALUE!</v>
      </c>
      <c r="X58" s="27" t="e">
        <f aca="false">SUM(U58:W58)</f>
        <v>#VALUE!</v>
      </c>
      <c r="Z58" s="28" t="e">
        <f aca="false">VLOOKUP($A58,CurveFetch!$D$8:$T$285,11)</f>
        <v>#VALUE!</v>
      </c>
      <c r="AA58" s="29" t="e">
        <f aca="true">1/(1+Z58/2)^(2*(C58-TODAY())/365.25)</f>
        <v>#VALUE!</v>
      </c>
      <c r="AC58" s="23" t="e">
        <f aca="false">$B58*E58*$AA58</f>
        <v>#VALUE!</v>
      </c>
      <c r="AD58" s="23" t="e">
        <f aca="false">$B58*F58*$AA58</f>
        <v>#VALUE!</v>
      </c>
      <c r="AE58" s="23" t="e">
        <f aca="false">$B58*G58*$AA58</f>
        <v>#VALUE!</v>
      </c>
      <c r="AF58" s="30" t="e">
        <f aca="false">SUM(AC58:AE58)</f>
        <v>#VALUE!</v>
      </c>
      <c r="AH58" s="26" t="e">
        <f aca="false">Q58*AC58</f>
        <v>#VALUE!</v>
      </c>
      <c r="AI58" s="26" t="e">
        <f aca="false">R58*AD58</f>
        <v>#VALUE!</v>
      </c>
      <c r="AJ58" s="26" t="e">
        <f aca="false">S58*AE58</f>
        <v>#VALUE!</v>
      </c>
      <c r="AK58" s="27" t="e">
        <f aca="false">SUM(AH58:AJ58)</f>
        <v>#VALUE!</v>
      </c>
    </row>
    <row r="59" customFormat="false" ht="12.75" hidden="false" customHeight="false" outlineLevel="0" collapsed="false">
      <c r="A59" s="20" t="e">
        <f aca="false">([1]!edate,A58,1)</f>
        <v>#VALUE!</v>
      </c>
      <c r="B59" s="21" t="e">
        <f aca="false">A60-A59</f>
        <v>#VALUE!</v>
      </c>
      <c r="C59" s="22" t="e">
        <f aca="false">IF($C$4="Physical",A60+24,A60)</f>
        <v>#VALUE!</v>
      </c>
      <c r="E59" s="23" t="e">
        <f aca="false">IF($A59&lt;Summary!$B$6,Summary!$B$3,0)</f>
        <v>#VALUE!</v>
      </c>
      <c r="F59" s="23" t="e">
        <f aca="false">IF($A59&lt;Summary!$D$6,Summary!$D$3,0)</f>
        <v>#VALUE!</v>
      </c>
      <c r="G59" s="23" t="e">
        <f aca="false">IF($A59&lt;Summary!$F$6,Summary!$F$3,0)</f>
        <v>#VALUE!</v>
      </c>
      <c r="I59" s="24" t="n">
        <f aca="false">Summary!$B$8</f>
        <v>-0.15</v>
      </c>
      <c r="J59" s="24" t="n">
        <f aca="false">Summary!$D$8</f>
        <v>-0.015</v>
      </c>
      <c r="K59" s="24" t="n">
        <f aca="false">Summary!$F$8</f>
        <v>-0.1</v>
      </c>
      <c r="M59" s="24" t="n">
        <f aca="false">Summary!$B$10</f>
        <v>-0.1</v>
      </c>
      <c r="N59" s="24" t="n">
        <f aca="false">Summary!$D$10</f>
        <v>-0.05</v>
      </c>
      <c r="O59" s="24" t="n">
        <f aca="false">Summary!$F$10</f>
        <v>-0.1</v>
      </c>
      <c r="Q59" s="25" t="n">
        <f aca="false">-M59+I59</f>
        <v>-0.05</v>
      </c>
      <c r="R59" s="25" t="n">
        <f aca="false">-N59+J59</f>
        <v>0.035</v>
      </c>
      <c r="S59" s="25" t="n">
        <f aca="false">-O59+K59</f>
        <v>0</v>
      </c>
      <c r="T59" s="25"/>
      <c r="U59" s="26" t="e">
        <f aca="false">$B59*E59*Q59</f>
        <v>#VALUE!</v>
      </c>
      <c r="V59" s="26" t="e">
        <f aca="false">$B59*F59*R59</f>
        <v>#VALUE!</v>
      </c>
      <c r="W59" s="26" t="e">
        <f aca="false">$B59*G59*S59</f>
        <v>#VALUE!</v>
      </c>
      <c r="X59" s="27" t="e">
        <f aca="false">SUM(U59:W59)</f>
        <v>#VALUE!</v>
      </c>
      <c r="Z59" s="28" t="e">
        <f aca="false">VLOOKUP($A59,CurveFetch!$D$8:$T$285,11)</f>
        <v>#VALUE!</v>
      </c>
      <c r="AA59" s="29" t="e">
        <f aca="true">1/(1+Z59/2)^(2*(C59-TODAY())/365.25)</f>
        <v>#VALUE!</v>
      </c>
      <c r="AC59" s="23" t="e">
        <f aca="false">$B59*E59*$AA59</f>
        <v>#VALUE!</v>
      </c>
      <c r="AD59" s="23" t="e">
        <f aca="false">$B59*F59*$AA59</f>
        <v>#VALUE!</v>
      </c>
      <c r="AE59" s="23" t="e">
        <f aca="false">$B59*G59*$AA59</f>
        <v>#VALUE!</v>
      </c>
      <c r="AF59" s="30" t="e">
        <f aca="false">SUM(AC59:AE59)</f>
        <v>#VALUE!</v>
      </c>
      <c r="AH59" s="26" t="e">
        <f aca="false">Q59*AC59</f>
        <v>#VALUE!</v>
      </c>
      <c r="AI59" s="26" t="e">
        <f aca="false">R59*AD59</f>
        <v>#VALUE!</v>
      </c>
      <c r="AJ59" s="26" t="e">
        <f aca="false">S59*AE59</f>
        <v>#VALUE!</v>
      </c>
      <c r="AK59" s="27" t="e">
        <f aca="false">SUM(AH59:AJ59)</f>
        <v>#VALUE!</v>
      </c>
    </row>
    <row r="60" customFormat="false" ht="12.75" hidden="false" customHeight="false" outlineLevel="0" collapsed="false">
      <c r="A60" s="20" t="e">
        <f aca="false">([1]!edate,A59,1)</f>
        <v>#VALUE!</v>
      </c>
      <c r="B60" s="21" t="e">
        <f aca="false">A61-A60</f>
        <v>#VALUE!</v>
      </c>
      <c r="C60" s="22" t="e">
        <f aca="false">IF($C$4="Physical",A61+24,A61)</f>
        <v>#VALUE!</v>
      </c>
      <c r="E60" s="23" t="e">
        <f aca="false">IF($A60&lt;Summary!$B$6,Summary!$B$3,0)</f>
        <v>#VALUE!</v>
      </c>
      <c r="F60" s="23" t="e">
        <f aca="false">IF($A60&lt;Summary!$D$6,Summary!$D$3,0)</f>
        <v>#VALUE!</v>
      </c>
      <c r="G60" s="23" t="e">
        <f aca="false">IF($A60&lt;Summary!$F$6,Summary!$F$3,0)</f>
        <v>#VALUE!</v>
      </c>
      <c r="I60" s="24" t="n">
        <f aca="false">Summary!$B$8</f>
        <v>-0.15</v>
      </c>
      <c r="J60" s="24" t="n">
        <f aca="false">Summary!$D$8</f>
        <v>-0.015</v>
      </c>
      <c r="K60" s="24" t="n">
        <f aca="false">Summary!$F$8</f>
        <v>-0.1</v>
      </c>
      <c r="M60" s="24" t="n">
        <f aca="false">Summary!$B$10</f>
        <v>-0.1</v>
      </c>
      <c r="N60" s="24" t="n">
        <f aca="false">Summary!$D$10</f>
        <v>-0.05</v>
      </c>
      <c r="O60" s="24" t="n">
        <f aca="false">Summary!$F$10</f>
        <v>-0.1</v>
      </c>
      <c r="Q60" s="25" t="n">
        <f aca="false">-M60+I60</f>
        <v>-0.05</v>
      </c>
      <c r="R60" s="25" t="n">
        <f aca="false">-N60+J60</f>
        <v>0.035</v>
      </c>
      <c r="S60" s="25" t="n">
        <f aca="false">-O60+K60</f>
        <v>0</v>
      </c>
      <c r="T60" s="25"/>
      <c r="U60" s="26" t="e">
        <f aca="false">$B60*E60*Q60</f>
        <v>#VALUE!</v>
      </c>
      <c r="V60" s="26" t="e">
        <f aca="false">$B60*F60*R60</f>
        <v>#VALUE!</v>
      </c>
      <c r="W60" s="26" t="e">
        <f aca="false">$B60*G60*S60</f>
        <v>#VALUE!</v>
      </c>
      <c r="X60" s="27" t="e">
        <f aca="false">SUM(U60:W60)</f>
        <v>#VALUE!</v>
      </c>
      <c r="Z60" s="28" t="e">
        <f aca="false">VLOOKUP($A60,CurveFetch!$D$8:$T$285,11)</f>
        <v>#VALUE!</v>
      </c>
      <c r="AA60" s="29" t="e">
        <f aca="true">1/(1+Z60/2)^(2*(C60-TODAY())/365.25)</f>
        <v>#VALUE!</v>
      </c>
      <c r="AC60" s="23" t="e">
        <f aca="false">$B60*E60*$AA60</f>
        <v>#VALUE!</v>
      </c>
      <c r="AD60" s="23" t="e">
        <f aca="false">$B60*F60*$AA60</f>
        <v>#VALUE!</v>
      </c>
      <c r="AE60" s="23" t="e">
        <f aca="false">$B60*G60*$AA60</f>
        <v>#VALUE!</v>
      </c>
      <c r="AF60" s="30" t="e">
        <f aca="false">SUM(AC60:AE60)</f>
        <v>#VALUE!</v>
      </c>
      <c r="AH60" s="26" t="e">
        <f aca="false">Q60*AC60</f>
        <v>#VALUE!</v>
      </c>
      <c r="AI60" s="26" t="e">
        <f aca="false">R60*AD60</f>
        <v>#VALUE!</v>
      </c>
      <c r="AJ60" s="26" t="e">
        <f aca="false">S60*AE60</f>
        <v>#VALUE!</v>
      </c>
      <c r="AK60" s="27" t="e">
        <f aca="false">SUM(AH60:AJ60)</f>
        <v>#VALUE!</v>
      </c>
    </row>
    <row r="61" customFormat="false" ht="12.75" hidden="false" customHeight="false" outlineLevel="0" collapsed="false">
      <c r="A61" s="20" t="e">
        <f aca="false">([1]!edate,A60,1)</f>
        <v>#VALUE!</v>
      </c>
      <c r="B61" s="21" t="e">
        <f aca="false">A62-A61</f>
        <v>#VALUE!</v>
      </c>
      <c r="C61" s="22" t="e">
        <f aca="false">IF($C$4="Physical",A62+24,A62)</f>
        <v>#VALUE!</v>
      </c>
      <c r="E61" s="23" t="e">
        <f aca="false">IF($A61&lt;Summary!$B$6,Summary!$B$3,0)</f>
        <v>#VALUE!</v>
      </c>
      <c r="F61" s="23" t="e">
        <f aca="false">IF($A61&lt;Summary!$D$6,Summary!$D$3,0)</f>
        <v>#VALUE!</v>
      </c>
      <c r="G61" s="23" t="e">
        <f aca="false">IF($A61&lt;Summary!$F$6,Summary!$F$3,0)</f>
        <v>#VALUE!</v>
      </c>
      <c r="I61" s="24" t="n">
        <f aca="false">Summary!$B$8</f>
        <v>-0.15</v>
      </c>
      <c r="J61" s="24" t="n">
        <f aca="false">Summary!$D$8</f>
        <v>-0.015</v>
      </c>
      <c r="K61" s="24" t="n">
        <f aca="false">Summary!$F$8</f>
        <v>-0.1</v>
      </c>
      <c r="M61" s="24" t="n">
        <f aca="false">Summary!$B$10</f>
        <v>-0.1</v>
      </c>
      <c r="N61" s="24" t="n">
        <f aca="false">Summary!$D$10</f>
        <v>-0.05</v>
      </c>
      <c r="O61" s="24" t="n">
        <f aca="false">Summary!$F$10</f>
        <v>-0.1</v>
      </c>
      <c r="Q61" s="25" t="n">
        <f aca="false">-M61+I61</f>
        <v>-0.05</v>
      </c>
      <c r="R61" s="25" t="n">
        <f aca="false">-N61+J61</f>
        <v>0.035</v>
      </c>
      <c r="S61" s="25" t="n">
        <f aca="false">-O61+K61</f>
        <v>0</v>
      </c>
      <c r="T61" s="25"/>
      <c r="U61" s="26" t="e">
        <f aca="false">$B61*E61*Q61</f>
        <v>#VALUE!</v>
      </c>
      <c r="V61" s="26" t="e">
        <f aca="false">$B61*F61*R61</f>
        <v>#VALUE!</v>
      </c>
      <c r="W61" s="26" t="e">
        <f aca="false">$B61*G61*S61</f>
        <v>#VALUE!</v>
      </c>
      <c r="X61" s="27" t="e">
        <f aca="false">SUM(U61:W61)</f>
        <v>#VALUE!</v>
      </c>
      <c r="Z61" s="28" t="e">
        <f aca="false">VLOOKUP($A61,CurveFetch!$D$8:$T$285,11)</f>
        <v>#VALUE!</v>
      </c>
      <c r="AA61" s="29" t="e">
        <f aca="true">1/(1+Z61/2)^(2*(C61-TODAY())/365.25)</f>
        <v>#VALUE!</v>
      </c>
      <c r="AC61" s="23" t="e">
        <f aca="false">$B61*E61*$AA61</f>
        <v>#VALUE!</v>
      </c>
      <c r="AD61" s="23" t="e">
        <f aca="false">$B61*F61*$AA61</f>
        <v>#VALUE!</v>
      </c>
      <c r="AE61" s="23" t="e">
        <f aca="false">$B61*G61*$AA61</f>
        <v>#VALUE!</v>
      </c>
      <c r="AF61" s="30" t="e">
        <f aca="false">SUM(AC61:AE61)</f>
        <v>#VALUE!</v>
      </c>
      <c r="AH61" s="26" t="e">
        <f aca="false">Q61*AC61</f>
        <v>#VALUE!</v>
      </c>
      <c r="AI61" s="26" t="e">
        <f aca="false">R61*AD61</f>
        <v>#VALUE!</v>
      </c>
      <c r="AJ61" s="26" t="e">
        <f aca="false">S61*AE61</f>
        <v>#VALUE!</v>
      </c>
      <c r="AK61" s="27" t="e">
        <f aca="false">SUM(AH61:AJ61)</f>
        <v>#VALUE!</v>
      </c>
    </row>
    <row r="62" customFormat="false" ht="12.75" hidden="false" customHeight="false" outlineLevel="0" collapsed="false">
      <c r="A62" s="20" t="e">
        <f aca="false">([1]!edate,A61,1)</f>
        <v>#VALUE!</v>
      </c>
      <c r="B62" s="21" t="e">
        <f aca="false">A63-A62</f>
        <v>#VALUE!</v>
      </c>
      <c r="C62" s="22" t="e">
        <f aca="false">IF($C$4="Physical",A63+24,A63)</f>
        <v>#VALUE!</v>
      </c>
      <c r="E62" s="23" t="e">
        <f aca="false">IF($A62&lt;Summary!$B$6,Summary!$B$3,0)</f>
        <v>#VALUE!</v>
      </c>
      <c r="F62" s="23" t="e">
        <f aca="false">IF($A62&lt;Summary!$D$6,Summary!$D$3,0)</f>
        <v>#VALUE!</v>
      </c>
      <c r="G62" s="23" t="e">
        <f aca="false">IF($A62&lt;Summary!$F$6,Summary!$F$3,0)</f>
        <v>#VALUE!</v>
      </c>
      <c r="I62" s="24" t="n">
        <f aca="false">Summary!$B$8</f>
        <v>-0.15</v>
      </c>
      <c r="J62" s="24" t="n">
        <f aca="false">Summary!$D$8</f>
        <v>-0.015</v>
      </c>
      <c r="K62" s="24" t="n">
        <f aca="false">Summary!$F$8</f>
        <v>-0.1</v>
      </c>
      <c r="M62" s="24" t="n">
        <f aca="false">Summary!$B$10</f>
        <v>-0.1</v>
      </c>
      <c r="N62" s="24" t="n">
        <f aca="false">Summary!$D$10</f>
        <v>-0.05</v>
      </c>
      <c r="O62" s="24" t="n">
        <f aca="false">Summary!$F$10</f>
        <v>-0.1</v>
      </c>
      <c r="Q62" s="25" t="n">
        <f aca="false">-M62+I62</f>
        <v>-0.05</v>
      </c>
      <c r="R62" s="25" t="n">
        <f aca="false">-N62+J62</f>
        <v>0.035</v>
      </c>
      <c r="S62" s="25" t="n">
        <f aca="false">-O62+K62</f>
        <v>0</v>
      </c>
      <c r="T62" s="25"/>
      <c r="U62" s="26" t="e">
        <f aca="false">$B62*E62*Q62</f>
        <v>#VALUE!</v>
      </c>
      <c r="V62" s="26" t="e">
        <f aca="false">$B62*F62*R62</f>
        <v>#VALUE!</v>
      </c>
      <c r="W62" s="26" t="e">
        <f aca="false">$B62*G62*S62</f>
        <v>#VALUE!</v>
      </c>
      <c r="X62" s="27" t="e">
        <f aca="false">SUM(U62:W62)</f>
        <v>#VALUE!</v>
      </c>
      <c r="Z62" s="28" t="e">
        <f aca="false">VLOOKUP($A62,CurveFetch!$D$8:$T$285,11)</f>
        <v>#VALUE!</v>
      </c>
      <c r="AA62" s="29" t="e">
        <f aca="true">1/(1+Z62/2)^(2*(C62-TODAY())/365.25)</f>
        <v>#VALUE!</v>
      </c>
      <c r="AC62" s="23" t="e">
        <f aca="false">$B62*E62*$AA62</f>
        <v>#VALUE!</v>
      </c>
      <c r="AD62" s="23" t="e">
        <f aca="false">$B62*F62*$AA62</f>
        <v>#VALUE!</v>
      </c>
      <c r="AE62" s="23" t="e">
        <f aca="false">$B62*G62*$AA62</f>
        <v>#VALUE!</v>
      </c>
      <c r="AF62" s="30" t="e">
        <f aca="false">SUM(AC62:AE62)</f>
        <v>#VALUE!</v>
      </c>
      <c r="AH62" s="26" t="e">
        <f aca="false">Q62*AC62</f>
        <v>#VALUE!</v>
      </c>
      <c r="AI62" s="26" t="e">
        <f aca="false">R62*AD62</f>
        <v>#VALUE!</v>
      </c>
      <c r="AJ62" s="26" t="e">
        <f aca="false">S62*AE62</f>
        <v>#VALUE!</v>
      </c>
      <c r="AK62" s="27" t="e">
        <f aca="false">SUM(AH62:AJ62)</f>
        <v>#VALUE!</v>
      </c>
    </row>
    <row r="63" customFormat="false" ht="12.75" hidden="false" customHeight="false" outlineLevel="0" collapsed="false">
      <c r="A63" s="20" t="e">
        <f aca="false">([1]!edate,A62,1)</f>
        <v>#VALUE!</v>
      </c>
      <c r="B63" s="21" t="e">
        <f aca="false">A64-A63</f>
        <v>#VALUE!</v>
      </c>
      <c r="C63" s="22" t="e">
        <f aca="false">IF($C$4="Physical",A64+24,A64)</f>
        <v>#VALUE!</v>
      </c>
      <c r="E63" s="23" t="e">
        <f aca="false">IF($A63&lt;Summary!$B$6,Summary!$B$3,0)</f>
        <v>#VALUE!</v>
      </c>
      <c r="F63" s="23" t="e">
        <f aca="false">IF($A63&lt;Summary!$D$6,Summary!$D$3,0)</f>
        <v>#VALUE!</v>
      </c>
      <c r="G63" s="23" t="e">
        <f aca="false">IF($A63&lt;Summary!$F$6,Summary!$F$3,0)</f>
        <v>#VALUE!</v>
      </c>
      <c r="I63" s="24" t="n">
        <f aca="false">Summary!$B$8</f>
        <v>-0.15</v>
      </c>
      <c r="J63" s="24" t="n">
        <f aca="false">Summary!$D$8</f>
        <v>-0.015</v>
      </c>
      <c r="K63" s="24" t="n">
        <f aca="false">Summary!$F$8</f>
        <v>-0.1</v>
      </c>
      <c r="M63" s="24" t="n">
        <f aca="false">Summary!$B$10</f>
        <v>-0.1</v>
      </c>
      <c r="N63" s="24" t="n">
        <f aca="false">Summary!$D$10</f>
        <v>-0.05</v>
      </c>
      <c r="O63" s="24" t="n">
        <f aca="false">Summary!$F$10</f>
        <v>-0.1</v>
      </c>
      <c r="Q63" s="25" t="n">
        <f aca="false">-M63+I63</f>
        <v>-0.05</v>
      </c>
      <c r="R63" s="25" t="n">
        <f aca="false">-N63+J63</f>
        <v>0.035</v>
      </c>
      <c r="S63" s="25" t="n">
        <f aca="false">-O63+K63</f>
        <v>0</v>
      </c>
      <c r="T63" s="25"/>
      <c r="U63" s="26" t="e">
        <f aca="false">$B63*E63*Q63</f>
        <v>#VALUE!</v>
      </c>
      <c r="V63" s="26" t="e">
        <f aca="false">$B63*F63*R63</f>
        <v>#VALUE!</v>
      </c>
      <c r="W63" s="26" t="e">
        <f aca="false">$B63*G63*S63</f>
        <v>#VALUE!</v>
      </c>
      <c r="X63" s="27" t="e">
        <f aca="false">SUM(U63:W63)</f>
        <v>#VALUE!</v>
      </c>
      <c r="Z63" s="28" t="e">
        <f aca="false">VLOOKUP($A63,CurveFetch!$D$8:$T$285,11)</f>
        <v>#VALUE!</v>
      </c>
      <c r="AA63" s="29" t="e">
        <f aca="true">1/(1+Z63/2)^(2*(C63-TODAY())/365.25)</f>
        <v>#VALUE!</v>
      </c>
      <c r="AC63" s="23" t="e">
        <f aca="false">$B63*E63*$AA63</f>
        <v>#VALUE!</v>
      </c>
      <c r="AD63" s="23" t="e">
        <f aca="false">$B63*F63*$AA63</f>
        <v>#VALUE!</v>
      </c>
      <c r="AE63" s="23" t="e">
        <f aca="false">$B63*G63*$AA63</f>
        <v>#VALUE!</v>
      </c>
      <c r="AF63" s="30" t="e">
        <f aca="false">SUM(AC63:AE63)</f>
        <v>#VALUE!</v>
      </c>
      <c r="AH63" s="26" t="e">
        <f aca="false">Q63*AC63</f>
        <v>#VALUE!</v>
      </c>
      <c r="AI63" s="26" t="e">
        <f aca="false">R63*AD63</f>
        <v>#VALUE!</v>
      </c>
      <c r="AJ63" s="26" t="e">
        <f aca="false">S63*AE63</f>
        <v>#VALUE!</v>
      </c>
      <c r="AK63" s="27" t="e">
        <f aca="false">SUM(AH63:AJ63)</f>
        <v>#VALUE!</v>
      </c>
    </row>
    <row r="64" customFormat="false" ht="12.75" hidden="false" customHeight="false" outlineLevel="0" collapsed="false">
      <c r="A64" s="20" t="e">
        <f aca="false">([1]!edate,A63,1)</f>
        <v>#VALUE!</v>
      </c>
      <c r="B64" s="21" t="e">
        <f aca="false">A65-A64</f>
        <v>#VALUE!</v>
      </c>
      <c r="C64" s="22" t="e">
        <f aca="false">IF($C$4="Physical",A65+24,A65)</f>
        <v>#VALUE!</v>
      </c>
      <c r="E64" s="23" t="e">
        <f aca="false">IF($A64&lt;Summary!$B$6,Summary!$B$3,0)</f>
        <v>#VALUE!</v>
      </c>
      <c r="F64" s="23" t="e">
        <f aca="false">IF($A64&lt;Summary!$D$6,Summary!$D$3,0)</f>
        <v>#VALUE!</v>
      </c>
      <c r="G64" s="23" t="e">
        <f aca="false">IF($A64&lt;Summary!$F$6,Summary!$F$3,0)</f>
        <v>#VALUE!</v>
      </c>
      <c r="I64" s="24" t="n">
        <f aca="false">Summary!$B$8</f>
        <v>-0.15</v>
      </c>
      <c r="J64" s="24" t="n">
        <f aca="false">Summary!$D$8</f>
        <v>-0.015</v>
      </c>
      <c r="K64" s="24" t="n">
        <f aca="false">Summary!$F$8</f>
        <v>-0.1</v>
      </c>
      <c r="M64" s="24" t="n">
        <f aca="false">Summary!$B$10</f>
        <v>-0.1</v>
      </c>
      <c r="N64" s="24" t="n">
        <f aca="false">Summary!$D$10</f>
        <v>-0.05</v>
      </c>
      <c r="O64" s="24" t="n">
        <f aca="false">Summary!$F$10</f>
        <v>-0.1</v>
      </c>
      <c r="Q64" s="25" t="n">
        <f aca="false">-M64+I64</f>
        <v>-0.05</v>
      </c>
      <c r="R64" s="25" t="n">
        <f aca="false">-N64+J64</f>
        <v>0.035</v>
      </c>
      <c r="S64" s="25" t="n">
        <f aca="false">-O64+K64</f>
        <v>0</v>
      </c>
      <c r="T64" s="25"/>
      <c r="U64" s="26" t="e">
        <f aca="false">$B64*E64*Q64</f>
        <v>#VALUE!</v>
      </c>
      <c r="V64" s="26" t="e">
        <f aca="false">$B64*F64*R64</f>
        <v>#VALUE!</v>
      </c>
      <c r="W64" s="26" t="e">
        <f aca="false">$B64*G64*S64</f>
        <v>#VALUE!</v>
      </c>
      <c r="X64" s="27" t="e">
        <f aca="false">SUM(U64:W64)</f>
        <v>#VALUE!</v>
      </c>
      <c r="Z64" s="28" t="e">
        <f aca="false">VLOOKUP($A64,CurveFetch!$D$8:$T$285,11)</f>
        <v>#VALUE!</v>
      </c>
      <c r="AA64" s="29" t="e">
        <f aca="true">1/(1+Z64/2)^(2*(C64-TODAY())/365.25)</f>
        <v>#VALUE!</v>
      </c>
      <c r="AC64" s="23" t="e">
        <f aca="false">$B64*E64*$AA64</f>
        <v>#VALUE!</v>
      </c>
      <c r="AD64" s="23" t="e">
        <f aca="false">$B64*F64*$AA64</f>
        <v>#VALUE!</v>
      </c>
      <c r="AE64" s="23" t="e">
        <f aca="false">$B64*G64*$AA64</f>
        <v>#VALUE!</v>
      </c>
      <c r="AF64" s="30" t="e">
        <f aca="false">SUM(AC64:AE64)</f>
        <v>#VALUE!</v>
      </c>
      <c r="AH64" s="26" t="e">
        <f aca="false">Q64*AC64</f>
        <v>#VALUE!</v>
      </c>
      <c r="AI64" s="26" t="e">
        <f aca="false">R64*AD64</f>
        <v>#VALUE!</v>
      </c>
      <c r="AJ64" s="26" t="e">
        <f aca="false">S64*AE64</f>
        <v>#VALUE!</v>
      </c>
      <c r="AK64" s="27" t="e">
        <f aca="false">SUM(AH64:AJ64)</f>
        <v>#VALUE!</v>
      </c>
    </row>
    <row r="65" customFormat="false" ht="12.75" hidden="false" customHeight="false" outlineLevel="0" collapsed="false">
      <c r="A65" s="20" t="e">
        <f aca="false">([1]!edate,A64,1)</f>
        <v>#VALUE!</v>
      </c>
      <c r="B65" s="21" t="e">
        <f aca="false">A66-A65</f>
        <v>#VALUE!</v>
      </c>
      <c r="C65" s="22" t="e">
        <f aca="false">IF($C$4="Physical",A66+24,A66)</f>
        <v>#VALUE!</v>
      </c>
      <c r="E65" s="23" t="e">
        <f aca="false">IF($A65&lt;Summary!$B$6,Summary!$B$3,0)</f>
        <v>#VALUE!</v>
      </c>
      <c r="F65" s="23" t="e">
        <f aca="false">IF($A65&lt;Summary!$D$6,Summary!$D$3,0)</f>
        <v>#VALUE!</v>
      </c>
      <c r="G65" s="23" t="e">
        <f aca="false">IF($A65&lt;Summary!$F$6,Summary!$F$3,0)</f>
        <v>#VALUE!</v>
      </c>
      <c r="I65" s="24" t="n">
        <f aca="false">Summary!$B$8</f>
        <v>-0.15</v>
      </c>
      <c r="J65" s="24" t="n">
        <f aca="false">Summary!$D$8</f>
        <v>-0.015</v>
      </c>
      <c r="K65" s="24" t="n">
        <f aca="false">Summary!$F$8</f>
        <v>-0.1</v>
      </c>
      <c r="M65" s="24" t="n">
        <f aca="false">Summary!$B$10</f>
        <v>-0.1</v>
      </c>
      <c r="N65" s="24" t="n">
        <f aca="false">Summary!$D$10</f>
        <v>-0.05</v>
      </c>
      <c r="O65" s="24" t="n">
        <f aca="false">Summary!$F$10</f>
        <v>-0.1</v>
      </c>
      <c r="Q65" s="25" t="n">
        <f aca="false">-M65+I65</f>
        <v>-0.05</v>
      </c>
      <c r="R65" s="25" t="n">
        <f aca="false">-N65+J65</f>
        <v>0.035</v>
      </c>
      <c r="S65" s="25" t="n">
        <f aca="false">-O65+K65</f>
        <v>0</v>
      </c>
      <c r="T65" s="25"/>
      <c r="U65" s="26" t="e">
        <f aca="false">$B65*E65*Q65</f>
        <v>#VALUE!</v>
      </c>
      <c r="V65" s="26" t="e">
        <f aca="false">$B65*F65*R65</f>
        <v>#VALUE!</v>
      </c>
      <c r="W65" s="26" t="e">
        <f aca="false">$B65*G65*S65</f>
        <v>#VALUE!</v>
      </c>
      <c r="X65" s="27" t="e">
        <f aca="false">SUM(U65:W65)</f>
        <v>#VALUE!</v>
      </c>
      <c r="Z65" s="28" t="e">
        <f aca="false">VLOOKUP($A65,CurveFetch!$D$8:$T$285,11)</f>
        <v>#VALUE!</v>
      </c>
      <c r="AA65" s="29" t="e">
        <f aca="true">1/(1+Z65/2)^(2*(C65-TODAY())/365.25)</f>
        <v>#VALUE!</v>
      </c>
      <c r="AC65" s="23" t="e">
        <f aca="false">$B65*E65*$AA65</f>
        <v>#VALUE!</v>
      </c>
      <c r="AD65" s="23" t="e">
        <f aca="false">$B65*F65*$AA65</f>
        <v>#VALUE!</v>
      </c>
      <c r="AE65" s="23" t="e">
        <f aca="false">$B65*G65*$AA65</f>
        <v>#VALUE!</v>
      </c>
      <c r="AF65" s="30" t="e">
        <f aca="false">SUM(AC65:AE65)</f>
        <v>#VALUE!</v>
      </c>
      <c r="AH65" s="26" t="e">
        <f aca="false">Q65*AC65</f>
        <v>#VALUE!</v>
      </c>
      <c r="AI65" s="26" t="e">
        <f aca="false">R65*AD65</f>
        <v>#VALUE!</v>
      </c>
      <c r="AJ65" s="26" t="e">
        <f aca="false">S65*AE65</f>
        <v>#VALUE!</v>
      </c>
      <c r="AK65" s="27" t="e">
        <f aca="false">SUM(AH65:AJ65)</f>
        <v>#VALUE!</v>
      </c>
    </row>
    <row r="66" customFormat="false" ht="12.75" hidden="false" customHeight="false" outlineLevel="0" collapsed="false">
      <c r="A66" s="20" t="e">
        <f aca="false">([1]!edate,A65,1)</f>
        <v>#VALUE!</v>
      </c>
      <c r="B66" s="21" t="e">
        <f aca="false">A67-A66</f>
        <v>#VALUE!</v>
      </c>
      <c r="C66" s="22" t="e">
        <f aca="false">IF($C$4="Physical",A67+24,A67)</f>
        <v>#VALUE!</v>
      </c>
      <c r="E66" s="23" t="e">
        <f aca="false">IF($A66&lt;Summary!$B$6,Summary!$B$3,0)</f>
        <v>#VALUE!</v>
      </c>
      <c r="F66" s="23" t="e">
        <f aca="false">IF($A66&lt;Summary!$D$6,Summary!$D$3,0)</f>
        <v>#VALUE!</v>
      </c>
      <c r="G66" s="23" t="e">
        <f aca="false">IF($A66&lt;Summary!$F$6,Summary!$F$3,0)</f>
        <v>#VALUE!</v>
      </c>
      <c r="I66" s="24" t="n">
        <f aca="false">Summary!$B$8</f>
        <v>-0.15</v>
      </c>
      <c r="J66" s="24" t="n">
        <f aca="false">Summary!$D$8</f>
        <v>-0.015</v>
      </c>
      <c r="K66" s="24" t="n">
        <f aca="false">Summary!$F$8</f>
        <v>-0.1</v>
      </c>
      <c r="M66" s="24" t="n">
        <f aca="false">Summary!$B$10</f>
        <v>-0.1</v>
      </c>
      <c r="N66" s="24" t="n">
        <f aca="false">Summary!$D$10</f>
        <v>-0.05</v>
      </c>
      <c r="O66" s="24" t="n">
        <f aca="false">Summary!$F$10</f>
        <v>-0.1</v>
      </c>
      <c r="Q66" s="25" t="n">
        <f aca="false">-M66+I66</f>
        <v>-0.05</v>
      </c>
      <c r="R66" s="25" t="n">
        <f aca="false">-N66+J66</f>
        <v>0.035</v>
      </c>
      <c r="S66" s="25" t="n">
        <f aca="false">-O66+K66</f>
        <v>0</v>
      </c>
      <c r="T66" s="25"/>
      <c r="U66" s="26" t="e">
        <f aca="false">$B66*E66*Q66</f>
        <v>#VALUE!</v>
      </c>
      <c r="V66" s="26" t="e">
        <f aca="false">$B66*F66*R66</f>
        <v>#VALUE!</v>
      </c>
      <c r="W66" s="26" t="e">
        <f aca="false">$B66*G66*S66</f>
        <v>#VALUE!</v>
      </c>
      <c r="X66" s="27" t="e">
        <f aca="false">SUM(U66:W66)</f>
        <v>#VALUE!</v>
      </c>
      <c r="Z66" s="28" t="e">
        <f aca="false">VLOOKUP($A66,CurveFetch!$D$8:$T$285,11)</f>
        <v>#VALUE!</v>
      </c>
      <c r="AA66" s="29" t="e">
        <f aca="true">1/(1+Z66/2)^(2*(C66-TODAY())/365.25)</f>
        <v>#VALUE!</v>
      </c>
      <c r="AC66" s="23" t="e">
        <f aca="false">$B66*E66*$AA66</f>
        <v>#VALUE!</v>
      </c>
      <c r="AD66" s="23" t="e">
        <f aca="false">$B66*F66*$AA66</f>
        <v>#VALUE!</v>
      </c>
      <c r="AE66" s="23" t="e">
        <f aca="false">$B66*G66*$AA66</f>
        <v>#VALUE!</v>
      </c>
      <c r="AF66" s="30" t="e">
        <f aca="false">SUM(AC66:AE66)</f>
        <v>#VALUE!</v>
      </c>
      <c r="AH66" s="26" t="e">
        <f aca="false">Q66*AC66</f>
        <v>#VALUE!</v>
      </c>
      <c r="AI66" s="26" t="e">
        <f aca="false">R66*AD66</f>
        <v>#VALUE!</v>
      </c>
      <c r="AJ66" s="26" t="e">
        <f aca="false">S66*AE66</f>
        <v>#VALUE!</v>
      </c>
      <c r="AK66" s="27" t="e">
        <f aca="false">SUM(AH66:AJ66)</f>
        <v>#VALUE!</v>
      </c>
    </row>
    <row r="67" customFormat="false" ht="12.75" hidden="false" customHeight="false" outlineLevel="0" collapsed="false">
      <c r="A67" s="20" t="e">
        <f aca="false">([1]!edate,A66,1)</f>
        <v>#VALUE!</v>
      </c>
      <c r="B67" s="21" t="e">
        <f aca="false">A68-A67</f>
        <v>#VALUE!</v>
      </c>
      <c r="C67" s="22" t="n">
        <f aca="false">IF($C$4="Physical",A68+24,A68)</f>
        <v>39107</v>
      </c>
      <c r="E67" s="23" t="e">
        <f aca="false">IF($A67&lt;Summary!$B$6,Summary!$B$3,0)</f>
        <v>#VALUE!</v>
      </c>
      <c r="F67" s="23" t="e">
        <f aca="false">IF($A67&lt;Summary!$D$6,Summary!$D$3,0)</f>
        <v>#VALUE!</v>
      </c>
      <c r="G67" s="23" t="e">
        <f aca="false">IF($A67&lt;Summary!$F$6,Summary!$F$3,0)</f>
        <v>#VALUE!</v>
      </c>
      <c r="I67" s="24" t="n">
        <f aca="false">Summary!$B$8</f>
        <v>-0.15</v>
      </c>
      <c r="J67" s="24" t="n">
        <f aca="false">Summary!$D$8</f>
        <v>-0.015</v>
      </c>
      <c r="K67" s="24" t="n">
        <f aca="false">Summary!$F$8</f>
        <v>-0.1</v>
      </c>
      <c r="M67" s="24" t="n">
        <f aca="false">Summary!$B$10</f>
        <v>-0.1</v>
      </c>
      <c r="N67" s="24" t="n">
        <f aca="false">Summary!$D$10</f>
        <v>-0.05</v>
      </c>
      <c r="O67" s="24" t="n">
        <f aca="false">Summary!$F$10</f>
        <v>-0.1</v>
      </c>
      <c r="Q67" s="25" t="n">
        <f aca="false">-M67+I67</f>
        <v>-0.05</v>
      </c>
      <c r="R67" s="25" t="n">
        <f aca="false">-N67+J67</f>
        <v>0.035</v>
      </c>
      <c r="S67" s="25" t="n">
        <f aca="false">-O67+K67</f>
        <v>0</v>
      </c>
      <c r="T67" s="25"/>
      <c r="U67" s="26" t="e">
        <f aca="false">$B67*E67*Q67</f>
        <v>#VALUE!</v>
      </c>
      <c r="V67" s="26" t="e">
        <f aca="false">$B67*F67*R67</f>
        <v>#VALUE!</v>
      </c>
      <c r="W67" s="26" t="e">
        <f aca="false">$B67*G67*S67</f>
        <v>#VALUE!</v>
      </c>
      <c r="X67" s="27" t="e">
        <f aca="false">SUM(U67:W67)</f>
        <v>#VALUE!</v>
      </c>
      <c r="Z67" s="28" t="e">
        <f aca="false">VLOOKUP($A67,CurveFetch!$D$8:$T$285,11)</f>
        <v>#VALUE!</v>
      </c>
      <c r="AA67" s="29" t="e">
        <f aca="true">1/(1+Z67/2)^(2*(C67-TODAY())/365.25)</f>
        <v>#VALUE!</v>
      </c>
      <c r="AC67" s="23" t="e">
        <f aca="false">$B67*E67*$AA67</f>
        <v>#VALUE!</v>
      </c>
      <c r="AD67" s="23" t="e">
        <f aca="false">$B67*F67*$AA67</f>
        <v>#VALUE!</v>
      </c>
      <c r="AE67" s="23" t="e">
        <f aca="false">$B67*G67*$AA67</f>
        <v>#VALUE!</v>
      </c>
      <c r="AF67" s="30" t="e">
        <f aca="false">SUM(AC67:AE67)</f>
        <v>#VALUE!</v>
      </c>
      <c r="AH67" s="26" t="e">
        <f aca="false">Q67*AC67</f>
        <v>#VALUE!</v>
      </c>
      <c r="AI67" s="26" t="e">
        <f aca="false">R67*AD67</f>
        <v>#VALUE!</v>
      </c>
      <c r="AJ67" s="26" t="e">
        <f aca="false">S67*AE67</f>
        <v>#VALUE!</v>
      </c>
      <c r="AK67" s="27" t="e">
        <f aca="false">SUM(AH67:AJ67)</f>
        <v>#VALUE!</v>
      </c>
    </row>
    <row r="68" customFormat="false" ht="12.75" hidden="false" customHeight="false" outlineLevel="0" collapsed="false">
      <c r="A68" s="20" t="n">
        <v>39083</v>
      </c>
    </row>
    <row r="69" customFormat="false" ht="12.75" hidden="false" customHeight="false" outlineLevel="0" collapsed="false">
      <c r="A69" s="20"/>
    </row>
    <row r="70" customFormat="false" ht="12.75" hidden="false" customHeight="false" outlineLevel="0" collapsed="false">
      <c r="A70" s="20"/>
    </row>
    <row r="71" customFormat="false" ht="12.75" hidden="false" customHeight="false" outlineLevel="0" collapsed="false">
      <c r="A71" s="20"/>
    </row>
    <row r="72" customFormat="false" ht="12.75" hidden="false" customHeight="false" outlineLevel="0" collapsed="false">
      <c r="A72" s="20"/>
    </row>
    <row r="73" customFormat="false" ht="12.75" hidden="false" customHeight="false" outlineLevel="0" collapsed="false">
      <c r="A73" s="20"/>
    </row>
    <row r="74" customFormat="false" ht="12.75" hidden="false" customHeight="false" outlineLevel="0" collapsed="false">
      <c r="A74" s="20"/>
    </row>
    <row r="75" customFormat="false" ht="12.75" hidden="false" customHeight="false" outlineLevel="0" collapsed="false">
      <c r="A75" s="20"/>
    </row>
    <row r="76" customFormat="false" ht="12.75" hidden="false" customHeight="false" outlineLevel="0" collapsed="false">
      <c r="A76" s="20"/>
    </row>
    <row r="77" customFormat="false" ht="12.75" hidden="false" customHeight="false" outlineLevel="0" collapsed="false">
      <c r="A77" s="20"/>
    </row>
    <row r="78" customFormat="false" ht="12.75" hidden="false" customHeight="false" outlineLevel="0" collapsed="false">
      <c r="A78" s="20"/>
    </row>
    <row r="79" customFormat="false" ht="12.75" hidden="false" customHeight="false" outlineLevel="0" collapsed="false">
      <c r="A79" s="20"/>
    </row>
    <row r="80" customFormat="false" ht="12.75" hidden="false" customHeight="false" outlineLevel="0" collapsed="false">
      <c r="A80" s="20"/>
    </row>
    <row r="81" customFormat="false" ht="12.75" hidden="false" customHeight="false" outlineLevel="0" collapsed="false">
      <c r="A81" s="20"/>
    </row>
    <row r="82" customFormat="false" ht="12.75" hidden="false" customHeight="false" outlineLevel="0" collapsed="false">
      <c r="A82" s="20"/>
    </row>
    <row r="83" customFormat="false" ht="12.75" hidden="false" customHeight="false" outlineLevel="0" collapsed="false">
      <c r="A83" s="20"/>
    </row>
    <row r="84" customFormat="false" ht="12.75" hidden="false" customHeight="false" outlineLevel="0" collapsed="false">
      <c r="A84" s="20"/>
    </row>
    <row r="85" customFormat="false" ht="12.75" hidden="false" customHeight="false" outlineLevel="0" collapsed="false">
      <c r="A85" s="20"/>
    </row>
    <row r="86" customFormat="false" ht="12.75" hidden="false" customHeight="false" outlineLevel="0" collapsed="false">
      <c r="A86" s="20"/>
    </row>
    <row r="87" customFormat="false" ht="12.75" hidden="false" customHeight="false" outlineLevel="0" collapsed="false">
      <c r="A87" s="20"/>
    </row>
    <row r="88" customFormat="false" ht="12.75" hidden="false" customHeight="false" outlineLevel="0" collapsed="false">
      <c r="A88" s="20"/>
    </row>
    <row r="89" customFormat="false" ht="12.75" hidden="false" customHeight="false" outlineLevel="0" collapsed="false">
      <c r="A89" s="20"/>
    </row>
    <row r="90" customFormat="false" ht="12.75" hidden="false" customHeight="false" outlineLevel="0" collapsed="false">
      <c r="A90" s="20"/>
    </row>
    <row r="91" customFormat="false" ht="12.75" hidden="false" customHeight="false" outlineLevel="0" collapsed="false">
      <c r="A91" s="20"/>
    </row>
    <row r="92" customFormat="false" ht="12.75" hidden="false" customHeight="false" outlineLevel="0" collapsed="false">
      <c r="A92" s="20"/>
    </row>
    <row r="93" customFormat="false" ht="12.75" hidden="false" customHeight="false" outlineLevel="0" collapsed="false">
      <c r="A93" s="20"/>
    </row>
    <row r="94" customFormat="false" ht="12.75" hidden="false" customHeight="false" outlineLevel="0" collapsed="false">
      <c r="A94" s="20"/>
    </row>
    <row r="95" customFormat="false" ht="12.75" hidden="false" customHeight="false" outlineLevel="0" collapsed="false">
      <c r="A95" s="20"/>
    </row>
    <row r="96" customFormat="false" ht="12.75" hidden="false" customHeight="false" outlineLevel="0" collapsed="false">
      <c r="A96" s="20"/>
    </row>
    <row r="97" customFormat="false" ht="12.75" hidden="false" customHeight="false" outlineLevel="0" collapsed="false">
      <c r="A97" s="20"/>
    </row>
    <row r="98" customFormat="false" ht="12.75" hidden="false" customHeight="false" outlineLevel="0" collapsed="false">
      <c r="A98" s="20"/>
    </row>
    <row r="99" customFormat="false" ht="12.75" hidden="false" customHeight="false" outlineLevel="0" collapsed="false">
      <c r="A99" s="20"/>
    </row>
    <row r="100" customFormat="false" ht="12.75" hidden="false" customHeight="false" outlineLevel="0" collapsed="false">
      <c r="A100" s="20"/>
    </row>
    <row r="101" customFormat="false" ht="12.75" hidden="false" customHeight="false" outlineLevel="0" collapsed="false">
      <c r="A101" s="20"/>
    </row>
    <row r="102" customFormat="false" ht="12.75" hidden="false" customHeight="false" outlineLevel="0" collapsed="false">
      <c r="A102" s="20"/>
    </row>
    <row r="103" customFormat="false" ht="12.75" hidden="false" customHeight="false" outlineLevel="0" collapsed="false">
      <c r="A103" s="20"/>
    </row>
    <row r="104" customFormat="false" ht="12.75" hidden="false" customHeight="false" outlineLevel="0" collapsed="false">
      <c r="A104" s="20"/>
    </row>
    <row r="105" customFormat="false" ht="12.75" hidden="false" customHeight="false" outlineLevel="0" collapsed="false">
      <c r="A105" s="20"/>
    </row>
    <row r="106" customFormat="false" ht="12.75" hidden="false" customHeight="false" outlineLevel="0" collapsed="false">
      <c r="A106" s="20"/>
    </row>
    <row r="107" customFormat="false" ht="12.75" hidden="false" customHeight="false" outlineLevel="0" collapsed="false">
      <c r="A107" s="20"/>
    </row>
    <row r="108" customFormat="false" ht="12.75" hidden="false" customHeight="false" outlineLevel="0" collapsed="false">
      <c r="A108" s="20"/>
    </row>
    <row r="109" customFormat="false" ht="12.75" hidden="false" customHeight="false" outlineLevel="0" collapsed="false">
      <c r="A109" s="20"/>
    </row>
    <row r="110" customFormat="false" ht="12.75" hidden="false" customHeight="false" outlineLevel="0" collapsed="false">
      <c r="A110" s="20"/>
    </row>
    <row r="111" customFormat="false" ht="12.75" hidden="false" customHeight="false" outlineLevel="0" collapsed="false">
      <c r="A111" s="20"/>
    </row>
    <row r="112" customFormat="false" ht="12.75" hidden="false" customHeight="false" outlineLevel="0" collapsed="false">
      <c r="A112" s="20"/>
    </row>
    <row r="113" customFormat="false" ht="12.75" hidden="false" customHeight="false" outlineLevel="0" collapsed="false">
      <c r="A113" s="20"/>
    </row>
    <row r="114" customFormat="false" ht="12.75" hidden="false" customHeight="false" outlineLevel="0" collapsed="false">
      <c r="A114" s="20"/>
    </row>
    <row r="115" customFormat="false" ht="12.75" hidden="false" customHeight="false" outlineLevel="0" collapsed="false">
      <c r="A115" s="20"/>
    </row>
    <row r="116" customFormat="false" ht="12.75" hidden="false" customHeight="false" outlineLevel="0" collapsed="false">
      <c r="A116" s="20"/>
    </row>
    <row r="117" customFormat="false" ht="12.75" hidden="false" customHeight="false" outlineLevel="0" collapsed="false">
      <c r="A117" s="20"/>
    </row>
    <row r="118" customFormat="false" ht="12.75" hidden="false" customHeight="false" outlineLevel="0" collapsed="false">
      <c r="A118" s="20"/>
    </row>
    <row r="119" customFormat="false" ht="12.75" hidden="false" customHeight="false" outlineLevel="0" collapsed="false">
      <c r="A119" s="20"/>
    </row>
    <row r="120" customFormat="false" ht="12.75" hidden="false" customHeight="false" outlineLevel="0" collapsed="false">
      <c r="A120" s="20"/>
    </row>
    <row r="121" customFormat="false" ht="12.75" hidden="false" customHeight="false" outlineLevel="0" collapsed="false">
      <c r="A121" s="20"/>
    </row>
    <row r="122" customFormat="false" ht="12.75" hidden="false" customHeight="false" outlineLevel="0" collapsed="false">
      <c r="A122" s="20"/>
    </row>
    <row r="123" customFormat="false" ht="12.75" hidden="false" customHeight="false" outlineLevel="0" collapsed="false">
      <c r="A123" s="20"/>
    </row>
    <row r="124" customFormat="false" ht="12.75" hidden="false" customHeight="false" outlineLevel="0" collapsed="false">
      <c r="A124" s="20"/>
    </row>
    <row r="125" customFormat="false" ht="12.75" hidden="false" customHeight="false" outlineLevel="0" collapsed="false">
      <c r="A125" s="20"/>
    </row>
    <row r="126" customFormat="false" ht="12.75" hidden="false" customHeight="false" outlineLevel="0" collapsed="false">
      <c r="A126" s="20"/>
    </row>
    <row r="127" customFormat="false" ht="12.75" hidden="false" customHeight="false" outlineLevel="0" collapsed="false">
      <c r="A127" s="20"/>
    </row>
    <row r="128" customFormat="false" ht="12.75" hidden="false" customHeight="false" outlineLevel="0" collapsed="false">
      <c r="A128" s="20"/>
    </row>
    <row r="129" customFormat="false" ht="12.75" hidden="false" customHeight="false" outlineLevel="0" collapsed="false">
      <c r="A129" s="20"/>
    </row>
    <row r="130" customFormat="false" ht="12.75" hidden="false" customHeight="false" outlineLevel="0" collapsed="false">
      <c r="A130" s="20"/>
    </row>
    <row r="131" customFormat="false" ht="12.75" hidden="false" customHeight="false" outlineLevel="0" collapsed="false">
      <c r="A131" s="20"/>
    </row>
    <row r="132" customFormat="false" ht="12.75" hidden="false" customHeight="false" outlineLevel="0" collapsed="false">
      <c r="A132" s="20"/>
    </row>
    <row r="133" customFormat="false" ht="12.75" hidden="false" customHeight="false" outlineLevel="0" collapsed="false">
      <c r="A133" s="20"/>
    </row>
    <row r="134" customFormat="false" ht="12.75" hidden="false" customHeight="false" outlineLevel="0" collapsed="false">
      <c r="A134" s="20"/>
    </row>
    <row r="135" customFormat="false" ht="12.75" hidden="false" customHeight="false" outlineLevel="0" collapsed="false">
      <c r="A135" s="20"/>
    </row>
    <row r="136" customFormat="false" ht="12.75" hidden="false" customHeight="false" outlineLevel="0" collapsed="false">
      <c r="A136" s="20"/>
    </row>
    <row r="137" customFormat="false" ht="12.75" hidden="false" customHeight="false" outlineLevel="0" collapsed="false">
      <c r="A137" s="20"/>
    </row>
    <row r="138" customFormat="false" ht="12.75" hidden="false" customHeight="false" outlineLevel="0" collapsed="false">
      <c r="A138" s="20"/>
    </row>
    <row r="139" customFormat="false" ht="12.75" hidden="false" customHeight="false" outlineLevel="0" collapsed="false">
      <c r="A139" s="20"/>
    </row>
    <row r="140" customFormat="false" ht="12.75" hidden="false" customHeight="false" outlineLevel="0" collapsed="false">
      <c r="A140" s="20"/>
    </row>
    <row r="141" customFormat="false" ht="12.75" hidden="false" customHeight="false" outlineLevel="0" collapsed="false">
      <c r="A141" s="20"/>
    </row>
    <row r="142" customFormat="false" ht="12.75" hidden="false" customHeight="false" outlineLevel="0" collapsed="false">
      <c r="A142" s="20"/>
    </row>
    <row r="143" customFormat="false" ht="12.75" hidden="false" customHeight="false" outlineLevel="0" collapsed="false">
      <c r="A143" s="20"/>
    </row>
    <row r="144" customFormat="false" ht="12.75" hidden="false" customHeight="false" outlineLevel="0" collapsed="false">
      <c r="A144" s="20"/>
    </row>
    <row r="145" customFormat="false" ht="12.75" hidden="false" customHeight="false" outlineLevel="0" collapsed="false">
      <c r="A145" s="20"/>
    </row>
    <row r="146" customFormat="false" ht="12.75" hidden="false" customHeight="false" outlineLevel="0" collapsed="false">
      <c r="A146" s="20"/>
    </row>
    <row r="147" customFormat="false" ht="12.75" hidden="false" customHeight="false" outlineLevel="0" collapsed="false">
      <c r="A147" s="20"/>
    </row>
    <row r="148" customFormat="false" ht="12.75" hidden="false" customHeight="false" outlineLevel="0" collapsed="false">
      <c r="A148" s="20"/>
    </row>
    <row r="149" customFormat="false" ht="12.75" hidden="false" customHeight="false" outlineLevel="0" collapsed="false">
      <c r="A149" s="20"/>
    </row>
    <row r="150" customFormat="false" ht="12.75" hidden="false" customHeight="false" outlineLevel="0" collapsed="false">
      <c r="A150" s="20"/>
    </row>
    <row r="151" customFormat="false" ht="12.75" hidden="false" customHeight="false" outlineLevel="0" collapsed="false">
      <c r="A151" s="20"/>
    </row>
    <row r="152" customFormat="false" ht="12.75" hidden="false" customHeight="false" outlineLevel="0" collapsed="false">
      <c r="A152" s="20"/>
    </row>
    <row r="153" customFormat="false" ht="12.75" hidden="false" customHeight="false" outlineLevel="0" collapsed="false">
      <c r="A153" s="20"/>
    </row>
    <row r="154" customFormat="false" ht="12.75" hidden="false" customHeight="false" outlineLevel="0" collapsed="false">
      <c r="A154" s="20"/>
    </row>
    <row r="155" customFormat="false" ht="12.75" hidden="false" customHeight="false" outlineLevel="0" collapsed="false">
      <c r="A155" s="20"/>
    </row>
    <row r="156" customFormat="false" ht="12.75" hidden="false" customHeight="false" outlineLevel="0" collapsed="false">
      <c r="A156" s="20"/>
    </row>
    <row r="157" customFormat="false" ht="12.75" hidden="false" customHeight="false" outlineLevel="0" collapsed="false">
      <c r="A157" s="20"/>
    </row>
    <row r="158" customFormat="false" ht="12.75" hidden="false" customHeight="false" outlineLevel="0" collapsed="false">
      <c r="A158" s="20"/>
    </row>
    <row r="159" customFormat="false" ht="12.75" hidden="false" customHeight="false" outlineLevel="0" collapsed="false">
      <c r="A159" s="20"/>
    </row>
    <row r="160" customFormat="false" ht="12.75" hidden="false" customHeight="false" outlineLevel="0" collapsed="false">
      <c r="A160" s="20"/>
    </row>
    <row r="161" customFormat="false" ht="12.75" hidden="false" customHeight="false" outlineLevel="0" collapsed="false">
      <c r="A161" s="20"/>
    </row>
    <row r="162" customFormat="false" ht="12.75" hidden="false" customHeight="false" outlineLevel="0" collapsed="false">
      <c r="A162" s="20"/>
    </row>
    <row r="163" customFormat="false" ht="12.75" hidden="false" customHeight="false" outlineLevel="0" collapsed="false">
      <c r="A163" s="20"/>
    </row>
    <row r="164" customFormat="false" ht="12.75" hidden="false" customHeight="false" outlineLevel="0" collapsed="false">
      <c r="A164" s="20"/>
    </row>
    <row r="165" customFormat="false" ht="12.75" hidden="false" customHeight="false" outlineLevel="0" collapsed="false">
      <c r="A165" s="20"/>
    </row>
    <row r="166" customFormat="false" ht="12.75" hidden="false" customHeight="false" outlineLevel="0" collapsed="false">
      <c r="A166" s="20"/>
    </row>
    <row r="167" customFormat="false" ht="12.75" hidden="false" customHeight="false" outlineLevel="0" collapsed="false">
      <c r="A167" s="20"/>
    </row>
    <row r="168" customFormat="false" ht="12.75" hidden="false" customHeight="false" outlineLevel="0" collapsed="false">
      <c r="A168" s="20"/>
    </row>
    <row r="169" customFormat="false" ht="12.75" hidden="false" customHeight="false" outlineLevel="0" collapsed="false">
      <c r="A169" s="20"/>
    </row>
    <row r="170" customFormat="false" ht="12.75" hidden="false" customHeight="false" outlineLevel="0" collapsed="false">
      <c r="A170" s="20"/>
    </row>
    <row r="171" customFormat="false" ht="12.75" hidden="false" customHeight="false" outlineLevel="0" collapsed="false">
      <c r="A171" s="20"/>
    </row>
    <row r="172" customFormat="false" ht="12.75" hidden="false" customHeight="false" outlineLevel="0" collapsed="false">
      <c r="A172" s="20"/>
    </row>
    <row r="173" customFormat="false" ht="12.75" hidden="false" customHeight="false" outlineLevel="0" collapsed="false">
      <c r="A173" s="20"/>
    </row>
    <row r="174" customFormat="false" ht="12.75" hidden="false" customHeight="false" outlineLevel="0" collapsed="false">
      <c r="A174" s="20"/>
    </row>
    <row r="175" customFormat="false" ht="12.75" hidden="false" customHeight="false" outlineLevel="0" collapsed="false">
      <c r="A175" s="20"/>
    </row>
    <row r="176" customFormat="false" ht="12.75" hidden="false" customHeight="false" outlineLevel="0" collapsed="false">
      <c r="A176" s="20"/>
    </row>
    <row r="177" customFormat="false" ht="12.75" hidden="false" customHeight="false" outlineLevel="0" collapsed="false">
      <c r="A177" s="20"/>
    </row>
    <row r="178" customFormat="false" ht="12.75" hidden="false" customHeight="false" outlineLevel="0" collapsed="false">
      <c r="A178" s="20"/>
    </row>
    <row r="179" customFormat="false" ht="12.75" hidden="false" customHeight="false" outlineLevel="0" collapsed="false">
      <c r="A179" s="20"/>
    </row>
    <row r="180" customFormat="false" ht="12.75" hidden="false" customHeight="false" outlineLevel="0" collapsed="false">
      <c r="A180" s="20"/>
    </row>
    <row r="181" customFormat="false" ht="12.75" hidden="false" customHeight="false" outlineLevel="0" collapsed="false">
      <c r="A181" s="20"/>
    </row>
    <row r="182" customFormat="false" ht="12.75" hidden="false" customHeight="false" outlineLevel="0" collapsed="false">
      <c r="A182" s="20"/>
    </row>
    <row r="183" customFormat="false" ht="12.75" hidden="false" customHeight="false" outlineLevel="0" collapsed="false">
      <c r="A183" s="20"/>
    </row>
    <row r="184" customFormat="false" ht="12.75" hidden="false" customHeight="false" outlineLevel="0" collapsed="false">
      <c r="A184" s="20"/>
    </row>
    <row r="185" customFormat="false" ht="12.75" hidden="false" customHeight="false" outlineLevel="0" collapsed="false">
      <c r="A185" s="20"/>
    </row>
    <row r="186" customFormat="false" ht="12.75" hidden="false" customHeight="false" outlineLevel="0" collapsed="false">
      <c r="A186" s="20"/>
    </row>
    <row r="187" customFormat="false" ht="12.75" hidden="false" customHeight="false" outlineLevel="0" collapsed="false">
      <c r="A187" s="20"/>
    </row>
    <row r="188" customFormat="false" ht="12.75" hidden="false" customHeight="false" outlineLevel="0" collapsed="false">
      <c r="A188" s="20"/>
    </row>
    <row r="189" customFormat="false" ht="12.75" hidden="false" customHeight="false" outlineLevel="0" collapsed="false">
      <c r="A189" s="20"/>
    </row>
    <row r="190" customFormat="false" ht="12.75" hidden="false" customHeight="false" outlineLevel="0" collapsed="false">
      <c r="A190" s="20"/>
    </row>
    <row r="191" customFormat="false" ht="12.75" hidden="false" customHeight="false" outlineLevel="0" collapsed="false">
      <c r="A191" s="20"/>
    </row>
    <row r="192" customFormat="false" ht="12.75" hidden="false" customHeight="false" outlineLevel="0" collapsed="false">
      <c r="A192" s="20"/>
    </row>
    <row r="193" customFormat="false" ht="12.75" hidden="false" customHeight="false" outlineLevel="0" collapsed="false">
      <c r="A193" s="20"/>
    </row>
    <row r="194" customFormat="false" ht="12.75" hidden="false" customHeight="false" outlineLevel="0" collapsed="false">
      <c r="A194" s="20"/>
    </row>
    <row r="195" customFormat="false" ht="12.75" hidden="false" customHeight="false" outlineLevel="0" collapsed="false">
      <c r="A195" s="20"/>
    </row>
    <row r="196" customFormat="false" ht="12.75" hidden="false" customHeight="false" outlineLevel="0" collapsed="false">
      <c r="A196" s="20"/>
    </row>
    <row r="197" customFormat="false" ht="12.75" hidden="false" customHeight="false" outlineLevel="0" collapsed="false">
      <c r="A197" s="20"/>
    </row>
    <row r="198" customFormat="false" ht="12.75" hidden="false" customHeight="false" outlineLevel="0" collapsed="false">
      <c r="A198" s="20"/>
    </row>
    <row r="199" customFormat="false" ht="12.75" hidden="false" customHeight="false" outlineLevel="0" collapsed="false">
      <c r="A199" s="20"/>
    </row>
    <row r="200" customFormat="false" ht="12.75" hidden="false" customHeight="false" outlineLevel="0" collapsed="false">
      <c r="A200" s="20"/>
    </row>
    <row r="201" customFormat="false" ht="12.75" hidden="false" customHeight="false" outlineLevel="0" collapsed="false">
      <c r="A201" s="20"/>
    </row>
    <row r="202" customFormat="false" ht="12.75" hidden="false" customHeight="false" outlineLevel="0" collapsed="false">
      <c r="A202" s="20"/>
    </row>
    <row r="203" customFormat="false" ht="12.75" hidden="false" customHeight="false" outlineLevel="0" collapsed="false">
      <c r="A203" s="20"/>
    </row>
    <row r="204" customFormat="false" ht="12.75" hidden="false" customHeight="false" outlineLevel="0" collapsed="false">
      <c r="A204" s="20"/>
    </row>
    <row r="205" customFormat="false" ht="12.75" hidden="false" customHeight="false" outlineLevel="0" collapsed="false">
      <c r="A205" s="20"/>
    </row>
    <row r="206" customFormat="false" ht="12.75" hidden="false" customHeight="false" outlineLevel="0" collapsed="false">
      <c r="A206" s="20"/>
    </row>
    <row r="207" customFormat="false" ht="12.75" hidden="false" customHeight="false" outlineLevel="0" collapsed="false">
      <c r="A207" s="20"/>
    </row>
    <row r="208" customFormat="false" ht="12.75" hidden="false" customHeight="false" outlineLevel="0" collapsed="false">
      <c r="A208" s="20"/>
    </row>
    <row r="209" customFormat="false" ht="12.75" hidden="false" customHeight="false" outlineLevel="0" collapsed="false">
      <c r="A209" s="20"/>
    </row>
    <row r="210" customFormat="false" ht="12.75" hidden="false" customHeight="false" outlineLevel="0" collapsed="false">
      <c r="A210" s="20"/>
    </row>
    <row r="211" customFormat="false" ht="12.75" hidden="false" customHeight="false" outlineLevel="0" collapsed="false">
      <c r="A211" s="20"/>
    </row>
    <row r="212" customFormat="false" ht="12.75" hidden="false" customHeight="false" outlineLevel="0" collapsed="false">
      <c r="A212" s="20"/>
    </row>
    <row r="213" customFormat="false" ht="12.75" hidden="false" customHeight="false" outlineLevel="0" collapsed="false">
      <c r="A213" s="20"/>
    </row>
    <row r="214" customFormat="false" ht="12.75" hidden="false" customHeight="false" outlineLevel="0" collapsed="false">
      <c r="A214" s="20"/>
    </row>
    <row r="215" customFormat="false" ht="12.75" hidden="false" customHeight="false" outlineLevel="0" collapsed="false">
      <c r="A215" s="20"/>
    </row>
    <row r="216" customFormat="false" ht="12.75" hidden="false" customHeight="false" outlineLevel="0" collapsed="false">
      <c r="A216" s="20"/>
    </row>
    <row r="217" customFormat="false" ht="12.75" hidden="false" customHeight="false" outlineLevel="0" collapsed="false">
      <c r="A217" s="20"/>
    </row>
    <row r="218" customFormat="false" ht="12.75" hidden="false" customHeight="false" outlineLevel="0" collapsed="false">
      <c r="A218" s="20"/>
    </row>
    <row r="219" customFormat="false" ht="12.75" hidden="false" customHeight="false" outlineLevel="0" collapsed="false">
      <c r="A219" s="20"/>
    </row>
    <row r="220" customFormat="false" ht="12.75" hidden="false" customHeight="false" outlineLevel="0" collapsed="false">
      <c r="A220" s="2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0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7" topLeftCell="Q275" activePane="bottomRight" state="frozen"/>
      <selection pane="topLeft" activeCell="A1" activeCellId="0" sqref="A1"/>
      <selection pane="topRight" activeCell="Q1" activeCellId="0" sqref="Q1"/>
      <selection pane="bottomLeft" activeCell="A275" activeCellId="0" sqref="A275"/>
      <selection pane="bottomRight" activeCell="C16" activeCellId="0" sqref="C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7" width="6.28"/>
    <col collapsed="false" customWidth="true" hidden="false" outlineLevel="0" max="2" min="2" style="17" width="16.13"/>
    <col collapsed="false" customWidth="false" hidden="false" outlineLevel="0" max="3" min="3" style="17" width="9.14"/>
    <col collapsed="false" customWidth="true" hidden="false" outlineLevel="0" max="4" min="4" style="31" width="12.7"/>
    <col collapsed="false" customWidth="true" hidden="false" outlineLevel="0" max="5" min="5" style="32" width="12.7"/>
    <col collapsed="false" customWidth="true" hidden="false" outlineLevel="0" max="18" min="6" style="32" width="16.7"/>
    <col collapsed="false" customWidth="true" hidden="false" outlineLevel="0" max="19" min="19" style="33" width="16.7"/>
    <col collapsed="false" customWidth="true" hidden="false" outlineLevel="0" max="28" min="20" style="33" width="18.7"/>
    <col collapsed="false" customWidth="true" hidden="false" outlineLevel="0" max="29" min="29" style="0" width="18.7"/>
    <col collapsed="false" customWidth="true" hidden="false" outlineLevel="0" max="30" min="30" style="34" width="12.7"/>
    <col collapsed="false" customWidth="true" hidden="false" outlineLevel="0" max="31" min="31" style="33" width="12.7"/>
    <col collapsed="false" customWidth="true" hidden="false" outlineLevel="0" max="35" min="32" style="33" width="16.7"/>
    <col collapsed="false" customWidth="false" hidden="false" outlineLevel="0" max="52" min="36" style="33" width="9.14"/>
    <col collapsed="false" customWidth="true" hidden="false" outlineLevel="0" max="64" min="53" style="0" width="9.06"/>
    <col collapsed="false" customWidth="false" hidden="false" outlineLevel="0" max="257" min="65" style="17" width="9.14"/>
  </cols>
  <sheetData>
    <row r="1" customFormat="false" ht="12.75" hidden="false" customHeight="false" outlineLevel="0" collapsed="false">
      <c r="D1" s="17"/>
      <c r="E1" s="17" t="n">
        <v>1</v>
      </c>
      <c r="F1" s="35" t="n">
        <f aca="false">E1+1</f>
        <v>2</v>
      </c>
      <c r="G1" s="35" t="n">
        <f aca="false">F1+1</f>
        <v>3</v>
      </c>
      <c r="H1" s="35" t="n">
        <f aca="false">G1+1</f>
        <v>4</v>
      </c>
      <c r="I1" s="35" t="n">
        <f aca="false">H1+1</f>
        <v>5</v>
      </c>
      <c r="J1" s="35" t="n">
        <f aca="false">I1+1</f>
        <v>6</v>
      </c>
      <c r="K1" s="35" t="n">
        <f aca="false">J1+1</f>
        <v>7</v>
      </c>
      <c r="L1" s="35" t="n">
        <f aca="false">K1+1</f>
        <v>8</v>
      </c>
      <c r="M1" s="35" t="n">
        <f aca="false">L1+1</f>
        <v>9</v>
      </c>
      <c r="N1" s="35" t="n">
        <f aca="false">M1+1</f>
        <v>10</v>
      </c>
      <c r="O1" s="35" t="n">
        <f aca="false">N1+1</f>
        <v>11</v>
      </c>
      <c r="P1" s="35" t="n">
        <f aca="false">O1+1</f>
        <v>12</v>
      </c>
      <c r="Q1" s="35" t="n">
        <f aca="false">P1+1</f>
        <v>13</v>
      </c>
      <c r="R1" s="35" t="n">
        <f aca="false">Q1+1</f>
        <v>14</v>
      </c>
      <c r="S1" s="35" t="n">
        <f aca="false">R1+1</f>
        <v>15</v>
      </c>
      <c r="T1" s="35" t="n">
        <f aca="false">S1+1</f>
        <v>16</v>
      </c>
      <c r="U1" s="0"/>
      <c r="V1" s="0"/>
      <c r="W1" s="0"/>
      <c r="X1" s="0"/>
      <c r="Y1" s="0"/>
      <c r="Z1" s="0"/>
      <c r="AA1" s="0"/>
      <c r="AB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</row>
    <row r="2" customFormat="false" ht="12.75" hidden="false" customHeight="false" outlineLevel="0" collapsed="false">
      <c r="B2" s="36" t="n">
        <f aca="false">HLOOKUP(Count,CurveTable,2,FALSE())</f>
        <v>45925</v>
      </c>
      <c r="D2" s="37" t="s">
        <v>33</v>
      </c>
      <c r="E2" s="38" t="n">
        <f aca="true">WORKDAY(TODAY()-1,0,Holiday)</f>
        <v>45925</v>
      </c>
      <c r="F2" s="39" t="n">
        <f aca="false">E2</f>
        <v>45925</v>
      </c>
      <c r="G2" s="39" t="n">
        <f aca="false">F2</f>
        <v>45925</v>
      </c>
      <c r="H2" s="39" t="n">
        <f aca="false">G2</f>
        <v>45925</v>
      </c>
      <c r="I2" s="39" t="n">
        <f aca="false">H2</f>
        <v>45925</v>
      </c>
      <c r="J2" s="39" t="n">
        <f aca="false">I2</f>
        <v>45925</v>
      </c>
      <c r="K2" s="39" t="n">
        <f aca="false">J2</f>
        <v>45925</v>
      </c>
      <c r="L2" s="39" t="n">
        <f aca="false">K2</f>
        <v>45925</v>
      </c>
      <c r="M2" s="39" t="n">
        <f aca="false">L2</f>
        <v>45925</v>
      </c>
      <c r="N2" s="39" t="n">
        <f aca="false">M2</f>
        <v>45925</v>
      </c>
      <c r="O2" s="39" t="n">
        <f aca="false">N2</f>
        <v>45925</v>
      </c>
      <c r="P2" s="39" t="n">
        <f aca="false">O2</f>
        <v>45925</v>
      </c>
      <c r="Q2" s="39" t="n">
        <f aca="false">P2</f>
        <v>45925</v>
      </c>
      <c r="R2" s="39" t="n">
        <f aca="false">Q2</f>
        <v>45925</v>
      </c>
      <c r="S2" s="39" t="n">
        <f aca="false">R2</f>
        <v>45925</v>
      </c>
      <c r="T2" s="39" t="n">
        <f aca="false">S2</f>
        <v>45925</v>
      </c>
      <c r="U2" s="0"/>
      <c r="V2" s="0"/>
      <c r="W2" s="0"/>
      <c r="X2" s="0"/>
      <c r="Y2" s="0"/>
      <c r="Z2" s="0"/>
      <c r="AA2" s="0"/>
      <c r="AB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</row>
    <row r="3" customFormat="false" ht="12.75" hidden="false" customHeight="false" outlineLevel="0" collapsed="false">
      <c r="B3" s="40" t="n">
        <f aca="false">HLOOKUP(Count,CurveTable,3,FALSE())</f>
        <v>45931</v>
      </c>
      <c r="D3" s="37" t="s">
        <v>34</v>
      </c>
      <c r="E3" s="40" t="n">
        <f aca="false">EOMONTH(E2,0)+1</f>
        <v>45931</v>
      </c>
      <c r="F3" s="40" t="n">
        <f aca="false">E3</f>
        <v>45931</v>
      </c>
      <c r="G3" s="40" t="n">
        <f aca="false">F3</f>
        <v>45931</v>
      </c>
      <c r="H3" s="40" t="n">
        <f aca="false">G3</f>
        <v>45931</v>
      </c>
      <c r="I3" s="40" t="n">
        <f aca="false">H3</f>
        <v>45931</v>
      </c>
      <c r="J3" s="40" t="n">
        <f aca="false">I3</f>
        <v>45931</v>
      </c>
      <c r="K3" s="40" t="n">
        <f aca="false">J3</f>
        <v>45931</v>
      </c>
      <c r="L3" s="40" t="n">
        <f aca="false">K3</f>
        <v>45931</v>
      </c>
      <c r="M3" s="40" t="n">
        <f aca="false">L3</f>
        <v>45931</v>
      </c>
      <c r="N3" s="40" t="n">
        <f aca="false">M3</f>
        <v>45931</v>
      </c>
      <c r="O3" s="40" t="n">
        <f aca="false">N3</f>
        <v>45931</v>
      </c>
      <c r="P3" s="40" t="n">
        <f aca="false">O3</f>
        <v>45931</v>
      </c>
      <c r="Q3" s="40" t="n">
        <f aca="false">P3</f>
        <v>45931</v>
      </c>
      <c r="R3" s="40" t="n">
        <f aca="false">Q3</f>
        <v>45931</v>
      </c>
      <c r="S3" s="40" t="n">
        <f aca="false">R3</f>
        <v>45931</v>
      </c>
      <c r="T3" s="40" t="n">
        <f aca="false">S3</f>
        <v>45931</v>
      </c>
      <c r="U3" s="0"/>
      <c r="V3" s="0"/>
      <c r="W3" s="0"/>
      <c r="X3" s="0"/>
      <c r="Y3" s="0"/>
      <c r="Z3" s="0"/>
      <c r="AA3" s="0"/>
      <c r="AB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</row>
    <row r="4" customFormat="false" ht="12.75" hidden="false" customHeight="false" outlineLevel="0" collapsed="false">
      <c r="A4" s="17" t="n">
        <v>15</v>
      </c>
      <c r="B4" s="40" t="str">
        <f aca="false">HLOOKUP(Count,CurveTable,4,FALSE())</f>
        <v>PWRP</v>
      </c>
      <c r="D4" s="37" t="s">
        <v>35</v>
      </c>
      <c r="E4" s="40" t="s">
        <v>36</v>
      </c>
      <c r="F4" s="40" t="s">
        <v>37</v>
      </c>
      <c r="G4" s="40" t="s">
        <v>38</v>
      </c>
      <c r="H4" s="40" t="s">
        <v>39</v>
      </c>
      <c r="I4" s="40" t="s">
        <v>40</v>
      </c>
      <c r="J4" s="40" t="s">
        <v>41</v>
      </c>
      <c r="K4" s="40" t="s">
        <v>42</v>
      </c>
      <c r="L4" s="40" t="s">
        <v>43</v>
      </c>
      <c r="M4" s="40" t="s">
        <v>44</v>
      </c>
      <c r="N4" s="40" t="s">
        <v>45</v>
      </c>
      <c r="O4" s="40" t="s">
        <v>46</v>
      </c>
      <c r="P4" s="40" t="s">
        <v>47</v>
      </c>
      <c r="Q4" s="40" t="s">
        <v>48</v>
      </c>
      <c r="R4" s="40" t="s">
        <v>49</v>
      </c>
      <c r="S4" s="40" t="s">
        <v>50</v>
      </c>
      <c r="T4" s="40" t="s">
        <v>51</v>
      </c>
      <c r="U4" s="0"/>
      <c r="V4" s="0"/>
      <c r="W4" s="0"/>
      <c r="X4" s="0"/>
      <c r="Y4" s="0"/>
      <c r="Z4" s="0"/>
      <c r="AA4" s="0"/>
      <c r="AB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M4" s="41"/>
      <c r="BN4" s="41"/>
      <c r="BO4" s="41"/>
      <c r="BP4" s="41"/>
      <c r="BQ4" s="41"/>
      <c r="BR4" s="41"/>
      <c r="BS4" s="41"/>
      <c r="BT4" s="41"/>
      <c r="BU4" s="41"/>
      <c r="BV4" s="41"/>
      <c r="BW4" s="41"/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1"/>
      <c r="DA4" s="41"/>
      <c r="DB4" s="41"/>
      <c r="DC4" s="41"/>
      <c r="DD4" s="41"/>
      <c r="DE4" s="41"/>
      <c r="DF4" s="41"/>
      <c r="DG4" s="41"/>
      <c r="DH4" s="41"/>
      <c r="DI4" s="41"/>
      <c r="DJ4" s="41"/>
      <c r="DK4" s="41"/>
      <c r="DL4" s="41"/>
      <c r="DM4" s="41"/>
      <c r="DN4" s="41"/>
      <c r="DO4" s="41"/>
      <c r="DP4" s="41"/>
      <c r="DQ4" s="41"/>
      <c r="DR4" s="41"/>
      <c r="DS4" s="41"/>
      <c r="DT4" s="41"/>
      <c r="DU4" s="41"/>
      <c r="DV4" s="41"/>
      <c r="DW4" s="41"/>
      <c r="DX4" s="41"/>
      <c r="DY4" s="41"/>
      <c r="DZ4" s="41"/>
      <c r="EA4" s="41"/>
      <c r="EB4" s="41"/>
      <c r="EC4" s="41"/>
      <c r="ED4" s="41"/>
      <c r="EE4" s="41"/>
      <c r="EF4" s="41"/>
      <c r="EG4" s="41"/>
      <c r="EH4" s="41"/>
      <c r="EI4" s="41"/>
      <c r="EJ4" s="41"/>
      <c r="EK4" s="41"/>
      <c r="EL4" s="41"/>
      <c r="EM4" s="41"/>
      <c r="EN4" s="41"/>
      <c r="EO4" s="41"/>
      <c r="EP4" s="41"/>
      <c r="EQ4" s="41"/>
      <c r="ER4" s="41"/>
      <c r="ES4" s="41"/>
      <c r="ET4" s="41"/>
      <c r="EU4" s="41"/>
      <c r="EV4" s="41"/>
      <c r="EW4" s="41"/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  <c r="FL4" s="41"/>
      <c r="FM4" s="41"/>
      <c r="FN4" s="41"/>
      <c r="FO4" s="41"/>
      <c r="FP4" s="41"/>
      <c r="FQ4" s="41"/>
      <c r="FR4" s="41"/>
      <c r="FS4" s="41"/>
      <c r="FT4" s="41"/>
      <c r="FU4" s="41"/>
      <c r="FV4" s="41"/>
      <c r="FW4" s="41"/>
      <c r="FX4" s="41"/>
      <c r="FY4" s="41"/>
      <c r="FZ4" s="41"/>
      <c r="GA4" s="41"/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  <c r="GS4" s="41"/>
      <c r="GT4" s="41"/>
      <c r="GU4" s="41"/>
      <c r="GV4" s="41"/>
      <c r="GW4" s="41"/>
      <c r="GX4" s="41"/>
      <c r="GY4" s="41"/>
      <c r="GZ4" s="41"/>
      <c r="HA4" s="41"/>
      <c r="HB4" s="41"/>
      <c r="HC4" s="41"/>
      <c r="HD4" s="41"/>
      <c r="HE4" s="41"/>
      <c r="HF4" s="41"/>
      <c r="HG4" s="41"/>
      <c r="HH4" s="41"/>
      <c r="HI4" s="41"/>
      <c r="HJ4" s="41"/>
      <c r="HK4" s="41"/>
      <c r="HL4" s="41"/>
      <c r="HM4" s="41"/>
      <c r="HN4" s="41"/>
      <c r="HO4" s="41"/>
      <c r="HP4" s="41"/>
      <c r="HQ4" s="41"/>
      <c r="HR4" s="41"/>
      <c r="HS4" s="41"/>
      <c r="HT4" s="41"/>
      <c r="HU4" s="41"/>
      <c r="HV4" s="41"/>
      <c r="HW4" s="41"/>
      <c r="HX4" s="41"/>
      <c r="HY4" s="41"/>
      <c r="HZ4" s="41"/>
      <c r="IA4" s="41"/>
      <c r="IB4" s="41"/>
      <c r="IC4" s="41"/>
      <c r="ID4" s="41"/>
      <c r="IE4" s="41"/>
      <c r="IF4" s="41"/>
      <c r="IG4" s="41"/>
      <c r="IH4" s="41"/>
      <c r="II4" s="41"/>
      <c r="IJ4" s="41"/>
      <c r="IK4" s="41"/>
      <c r="IL4" s="41"/>
      <c r="IM4" s="41"/>
      <c r="IN4" s="41"/>
      <c r="IO4" s="41"/>
      <c r="IP4" s="41"/>
      <c r="IQ4" s="41"/>
      <c r="IR4" s="41"/>
      <c r="IS4" s="41"/>
      <c r="IT4" s="41"/>
      <c r="IU4" s="41"/>
      <c r="IV4" s="41"/>
      <c r="IW4" s="41"/>
    </row>
    <row r="5" customFormat="false" ht="12.75" hidden="false" customHeight="false" outlineLevel="0" collapsed="false">
      <c r="B5" s="42" t="str">
        <f aca="false">HLOOKUP(Count,CurveTable,5,FALSE())</f>
        <v>PR</v>
      </c>
      <c r="D5" s="37" t="s">
        <v>52</v>
      </c>
      <c r="E5" s="42" t="s">
        <v>53</v>
      </c>
      <c r="F5" s="42" t="s">
        <v>53</v>
      </c>
      <c r="G5" s="42" t="s">
        <v>53</v>
      </c>
      <c r="H5" s="42" t="s">
        <v>53</v>
      </c>
      <c r="I5" s="42" t="s">
        <v>53</v>
      </c>
      <c r="J5" s="42" t="s">
        <v>53</v>
      </c>
      <c r="K5" s="42" t="s">
        <v>53</v>
      </c>
      <c r="L5" s="42" t="s">
        <v>53</v>
      </c>
      <c r="M5" s="42" t="s">
        <v>53</v>
      </c>
      <c r="N5" s="42" t="s">
        <v>54</v>
      </c>
      <c r="O5" s="42" t="s">
        <v>53</v>
      </c>
      <c r="P5" s="42" t="s">
        <v>53</v>
      </c>
      <c r="Q5" s="42" t="s">
        <v>53</v>
      </c>
      <c r="R5" s="42" t="s">
        <v>53</v>
      </c>
      <c r="S5" s="42" t="s">
        <v>53</v>
      </c>
      <c r="T5" s="42" t="s">
        <v>53</v>
      </c>
      <c r="U5" s="0"/>
      <c r="V5" s="0"/>
      <c r="W5" s="0"/>
      <c r="X5" s="0"/>
      <c r="Y5" s="0"/>
      <c r="Z5" s="0"/>
      <c r="AA5" s="0"/>
      <c r="AB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</row>
    <row r="6" customFormat="false" ht="12.75" hidden="false" customHeight="false" outlineLevel="0" collapsed="false">
      <c r="B6" s="42" t="str">
        <f aca="false">HLOOKUP(Count,CurveTable,6,FALSE())</f>
        <v>P</v>
      </c>
      <c r="D6" s="37" t="s">
        <v>55</v>
      </c>
      <c r="E6" s="42" t="s">
        <v>56</v>
      </c>
      <c r="F6" s="42" t="s">
        <v>57</v>
      </c>
      <c r="G6" s="42" t="s">
        <v>57</v>
      </c>
      <c r="H6" s="42" t="s">
        <v>57</v>
      </c>
      <c r="I6" s="42" t="s">
        <v>57</v>
      </c>
      <c r="J6" s="42" t="s">
        <v>57</v>
      </c>
      <c r="K6" s="42" t="s">
        <v>57</v>
      </c>
      <c r="L6" s="42" t="s">
        <v>57</v>
      </c>
      <c r="M6" s="42" t="s">
        <v>57</v>
      </c>
      <c r="N6" s="42" t="s">
        <v>58</v>
      </c>
      <c r="O6" s="42" t="s">
        <v>57</v>
      </c>
      <c r="P6" s="42" t="s">
        <v>57</v>
      </c>
      <c r="Q6" s="42" t="s">
        <v>57</v>
      </c>
      <c r="R6" s="42" t="s">
        <v>57</v>
      </c>
      <c r="S6" s="42" t="s">
        <v>56</v>
      </c>
      <c r="T6" s="42" t="s">
        <v>57</v>
      </c>
      <c r="U6" s="0"/>
      <c r="V6" s="0"/>
      <c r="W6" s="0"/>
      <c r="X6" s="0"/>
      <c r="Y6" s="0"/>
      <c r="Z6" s="0"/>
      <c r="AA6" s="0"/>
      <c r="AB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</row>
    <row r="7" customFormat="false" ht="12.75" hidden="false" customHeight="false" outlineLevel="0" collapsed="false">
      <c r="B7" s="42" t="str">
        <f aca="false">HLOOKUP(Count,CurveTable,7,FALSE())</f>
        <v>s8</v>
      </c>
      <c r="D7" s="37" t="s">
        <v>59</v>
      </c>
      <c r="E7" s="42" t="s">
        <v>60</v>
      </c>
      <c r="F7" s="42" t="s">
        <v>61</v>
      </c>
      <c r="G7" s="42" t="s">
        <v>62</v>
      </c>
      <c r="H7" s="42" t="s">
        <v>63</v>
      </c>
      <c r="I7" s="42" t="s">
        <v>64</v>
      </c>
      <c r="J7" s="42" t="s">
        <v>65</v>
      </c>
      <c r="K7" s="42" t="s">
        <v>66</v>
      </c>
      <c r="L7" s="42" t="s">
        <v>67</v>
      </c>
      <c r="M7" s="42" t="s">
        <v>68</v>
      </c>
      <c r="N7" s="42" t="s">
        <v>69</v>
      </c>
      <c r="O7" s="42" t="s">
        <v>70</v>
      </c>
      <c r="P7" s="42" t="s">
        <v>71</v>
      </c>
      <c r="Q7" s="42" t="s">
        <v>72</v>
      </c>
      <c r="R7" s="42" t="s">
        <v>73</v>
      </c>
      <c r="S7" s="42" t="s">
        <v>74</v>
      </c>
      <c r="T7" s="42" t="s">
        <v>75</v>
      </c>
      <c r="U7" s="0"/>
      <c r="V7" s="0"/>
      <c r="W7" s="0"/>
      <c r="X7" s="0"/>
      <c r="Y7" s="0"/>
      <c r="Z7" s="0"/>
      <c r="AA7" s="0"/>
      <c r="AB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</row>
    <row r="8" customFormat="false" ht="12.75" hidden="false" customHeight="false" outlineLevel="0" collapsed="false">
      <c r="B8" s="43"/>
      <c r="D8" s="31" t="n">
        <v>37196</v>
      </c>
      <c r="E8" s="32" t="n">
        <v>2.531</v>
      </c>
      <c r="F8" s="32" t="n">
        <v>-0.265</v>
      </c>
      <c r="G8" s="32" t="n">
        <v>-0.2</v>
      </c>
      <c r="H8" s="32" t="n">
        <v>-0.35</v>
      </c>
      <c r="I8" s="32" t="n">
        <v>-0.42311274116296</v>
      </c>
      <c r="J8" s="32" t="n">
        <v>0.01</v>
      </c>
      <c r="K8" s="32" t="n">
        <v>-0.11</v>
      </c>
      <c r="L8" s="32" t="n">
        <v>0.05</v>
      </c>
      <c r="M8" s="32" t="n">
        <v>0.01</v>
      </c>
      <c r="N8" s="32" t="n">
        <v>0.0259327788718369</v>
      </c>
      <c r="O8" s="32" t="n">
        <v>-0.105</v>
      </c>
      <c r="P8" s="32" t="n">
        <v>-0.14</v>
      </c>
      <c r="Q8" s="32" t="n">
        <v>-0.06</v>
      </c>
      <c r="R8" s="32" t="n">
        <v>-0.16</v>
      </c>
    </row>
    <row r="9" customFormat="false" ht="12.75" hidden="false" customHeight="false" outlineLevel="0" collapsed="false">
      <c r="B9" s="21"/>
      <c r="D9" s="31" t="n">
        <v>37226</v>
      </c>
      <c r="E9" s="32" t="n">
        <v>2.833</v>
      </c>
      <c r="F9" s="32" t="n">
        <v>-0.23</v>
      </c>
      <c r="G9" s="32" t="n">
        <v>-0.18</v>
      </c>
      <c r="H9" s="32" t="n">
        <v>-0.295</v>
      </c>
      <c r="I9" s="32" t="n">
        <v>-0.41</v>
      </c>
      <c r="J9" s="32" t="n">
        <v>0.07</v>
      </c>
      <c r="K9" s="32" t="n">
        <v>0.06</v>
      </c>
      <c r="L9" s="32" t="n">
        <v>0.24</v>
      </c>
      <c r="M9" s="32" t="n">
        <v>0.005</v>
      </c>
      <c r="N9" s="32" t="n">
        <v>0.0253947199370699</v>
      </c>
      <c r="O9" s="32" t="n">
        <v>0.25</v>
      </c>
      <c r="P9" s="32" t="n">
        <v>-0.1425</v>
      </c>
      <c r="Q9" s="32" t="n">
        <v>0.09</v>
      </c>
      <c r="R9" s="32" t="n">
        <v>-0.145</v>
      </c>
    </row>
    <row r="10" customFormat="false" ht="12.75" hidden="false" customHeight="false" outlineLevel="0" collapsed="false">
      <c r="D10" s="31" t="n">
        <v>37257</v>
      </c>
      <c r="E10" s="32" t="n">
        <v>3.01</v>
      </c>
      <c r="F10" s="32" t="n">
        <v>-0.22</v>
      </c>
      <c r="G10" s="32" t="n">
        <v>-0.175</v>
      </c>
      <c r="H10" s="32" t="n">
        <v>-0.295</v>
      </c>
      <c r="I10" s="32" t="n">
        <v>-0.45</v>
      </c>
      <c r="J10" s="32" t="n">
        <v>0.075</v>
      </c>
      <c r="K10" s="32" t="n">
        <v>0.075</v>
      </c>
      <c r="L10" s="32" t="n">
        <v>0.25</v>
      </c>
      <c r="M10" s="32" t="n">
        <v>0.005</v>
      </c>
      <c r="N10" s="32" t="n">
        <v>0.0248972617614127</v>
      </c>
      <c r="O10" s="32" t="n">
        <v>0.27</v>
      </c>
      <c r="P10" s="32" t="n">
        <v>-0.145</v>
      </c>
      <c r="Q10" s="32" t="n">
        <v>0.1</v>
      </c>
      <c r="R10" s="32" t="n">
        <v>-0.15</v>
      </c>
    </row>
    <row r="11" customFormat="false" ht="12.75" hidden="false" customHeight="false" outlineLevel="0" collapsed="false">
      <c r="D11" s="31" t="n">
        <v>37288</v>
      </c>
      <c r="E11" s="32" t="n">
        <v>2.997</v>
      </c>
      <c r="F11" s="32" t="n">
        <v>-0.23</v>
      </c>
      <c r="G11" s="32" t="n">
        <v>-0.165</v>
      </c>
      <c r="H11" s="32" t="n">
        <v>-0.305</v>
      </c>
      <c r="I11" s="32" t="n">
        <v>-0.47</v>
      </c>
      <c r="J11" s="32" t="n">
        <v>0.025</v>
      </c>
      <c r="K11" s="32" t="n">
        <v>-0.015</v>
      </c>
      <c r="L11" s="32" t="n">
        <v>0.175</v>
      </c>
      <c r="M11" s="32" t="n">
        <v>0.005</v>
      </c>
      <c r="N11" s="32" t="n">
        <v>0.0246921279824348</v>
      </c>
      <c r="O11" s="32" t="n">
        <v>-0.08</v>
      </c>
      <c r="P11" s="32" t="n">
        <v>-0.1375</v>
      </c>
      <c r="Q11" s="32" t="n">
        <v>0.025</v>
      </c>
      <c r="R11" s="32" t="n">
        <v>-0.13</v>
      </c>
    </row>
    <row r="12" customFormat="false" ht="12.75" hidden="false" customHeight="false" outlineLevel="0" collapsed="false">
      <c r="D12" s="31" t="n">
        <v>37316</v>
      </c>
      <c r="E12" s="32" t="n">
        <v>2.937</v>
      </c>
      <c r="F12" s="32" t="n">
        <v>-0.26</v>
      </c>
      <c r="G12" s="32" t="n">
        <v>-0.15</v>
      </c>
      <c r="H12" s="32" t="n">
        <v>-0.37</v>
      </c>
      <c r="I12" s="32" t="n">
        <v>-0.495</v>
      </c>
      <c r="J12" s="32" t="n">
        <v>-0.005</v>
      </c>
      <c r="K12" s="32" t="n">
        <v>-0.05</v>
      </c>
      <c r="L12" s="32" t="n">
        <v>0.08</v>
      </c>
      <c r="M12" s="32" t="n">
        <v>0.005</v>
      </c>
      <c r="N12" s="32" t="n">
        <v>0.0245580373572016</v>
      </c>
      <c r="O12" s="32" t="n">
        <v>-0.35</v>
      </c>
      <c r="P12" s="32" t="n">
        <v>-0.135</v>
      </c>
      <c r="Q12" s="32" t="n">
        <v>-0.07</v>
      </c>
      <c r="R12" s="32" t="n">
        <v>-0.125</v>
      </c>
    </row>
    <row r="13" customFormat="false" ht="12.75" hidden="false" customHeight="false" outlineLevel="0" collapsed="false">
      <c r="B13" s="17" t="s">
        <v>76</v>
      </c>
      <c r="D13" s="31" t="n">
        <v>37347</v>
      </c>
      <c r="E13" s="32" t="n">
        <v>2.829</v>
      </c>
      <c r="F13" s="32" t="n">
        <v>-0.365</v>
      </c>
      <c r="G13" s="32" t="n">
        <v>-0.1475</v>
      </c>
      <c r="H13" s="32" t="n">
        <v>-0.56</v>
      </c>
      <c r="I13" s="32" t="n">
        <v>-0.51</v>
      </c>
      <c r="J13" s="32" t="n">
        <v>-0.015</v>
      </c>
      <c r="K13" s="32" t="n">
        <v>-0.18</v>
      </c>
      <c r="L13" s="32" t="n">
        <v>0.075</v>
      </c>
      <c r="M13" s="32" t="n">
        <v>0.0025</v>
      </c>
      <c r="N13" s="32" t="n">
        <v>0.0245197221989777</v>
      </c>
      <c r="O13" s="32" t="n">
        <v>-0.34</v>
      </c>
      <c r="P13" s="32" t="n">
        <v>-0.14</v>
      </c>
      <c r="Q13" s="32" t="n">
        <v>-0.175</v>
      </c>
      <c r="R13" s="32" t="n">
        <v>-0.1175</v>
      </c>
    </row>
    <row r="14" customFormat="false" ht="12.75" hidden="false" customHeight="false" outlineLevel="0" collapsed="false">
      <c r="D14" s="31" t="n">
        <v>37377</v>
      </c>
      <c r="E14" s="32" t="n">
        <v>2.854</v>
      </c>
      <c r="F14" s="32" t="n">
        <v>-0.365</v>
      </c>
      <c r="G14" s="32" t="n">
        <v>-0.1425</v>
      </c>
      <c r="H14" s="32" t="n">
        <v>-0.56</v>
      </c>
      <c r="I14" s="32" t="n">
        <v>-0.51</v>
      </c>
      <c r="J14" s="32" t="n">
        <v>0.045</v>
      </c>
      <c r="K14" s="32" t="n">
        <v>-0.18</v>
      </c>
      <c r="L14" s="32" t="n">
        <v>0.085</v>
      </c>
      <c r="M14" s="32" t="n">
        <v>0.0025</v>
      </c>
      <c r="N14" s="32" t="n">
        <v>0.0246244180643642</v>
      </c>
      <c r="O14" s="32" t="n">
        <v>-0.34</v>
      </c>
      <c r="P14" s="32" t="n">
        <v>-0.14</v>
      </c>
      <c r="Q14" s="32" t="n">
        <v>-0.165</v>
      </c>
      <c r="R14" s="32" t="n">
        <v>-0.11</v>
      </c>
    </row>
    <row r="15" customFormat="false" ht="13.5" hidden="false" customHeight="false" outlineLevel="0" collapsed="false">
      <c r="D15" s="31" t="n">
        <v>37408</v>
      </c>
      <c r="E15" s="32" t="n">
        <v>2.898</v>
      </c>
      <c r="F15" s="32" t="n">
        <v>-0.365</v>
      </c>
      <c r="G15" s="32" t="n">
        <v>-0.1325</v>
      </c>
      <c r="H15" s="32" t="n">
        <v>-0.56</v>
      </c>
      <c r="I15" s="32" t="n">
        <v>-0.51</v>
      </c>
      <c r="J15" s="32" t="n">
        <v>0.095</v>
      </c>
      <c r="K15" s="32" t="n">
        <v>-0.18</v>
      </c>
      <c r="L15" s="32" t="n">
        <v>0.095</v>
      </c>
      <c r="M15" s="32" t="n">
        <v>0.0025</v>
      </c>
      <c r="N15" s="32" t="n">
        <v>0.0247326037958229</v>
      </c>
      <c r="O15" s="32" t="n">
        <v>-0.34</v>
      </c>
      <c r="P15" s="32" t="n">
        <v>-0.14</v>
      </c>
      <c r="Q15" s="32" t="n">
        <v>-0.155</v>
      </c>
      <c r="R15" s="32" t="n">
        <v>-0.095</v>
      </c>
    </row>
    <row r="16" customFormat="false" ht="13.5" hidden="false" customHeight="false" outlineLevel="0" collapsed="false">
      <c r="B16" s="44" t="s">
        <v>77</v>
      </c>
      <c r="D16" s="31" t="n">
        <v>37438</v>
      </c>
      <c r="E16" s="32" t="n">
        <v>2.936</v>
      </c>
      <c r="F16" s="32" t="n">
        <v>-0.325</v>
      </c>
      <c r="G16" s="32" t="n">
        <v>-0.11</v>
      </c>
      <c r="H16" s="32" t="n">
        <v>-0.56</v>
      </c>
      <c r="I16" s="32" t="n">
        <v>-0.51</v>
      </c>
      <c r="J16" s="32" t="n">
        <v>0.17</v>
      </c>
      <c r="K16" s="32" t="n">
        <v>-0.05</v>
      </c>
      <c r="L16" s="32" t="n">
        <v>0.26</v>
      </c>
      <c r="M16" s="32" t="n">
        <v>0.0025</v>
      </c>
      <c r="N16" s="32" t="n">
        <v>0.0249339798636479</v>
      </c>
      <c r="O16" s="32" t="n">
        <v>-0.34</v>
      </c>
      <c r="P16" s="32" t="n">
        <v>-0.14</v>
      </c>
      <c r="Q16" s="32" t="n">
        <v>0.01</v>
      </c>
      <c r="R16" s="32" t="n">
        <v>-0.07</v>
      </c>
    </row>
    <row r="17" customFormat="false" ht="12.75" hidden="false" customHeight="false" outlineLevel="0" collapsed="false">
      <c r="B17" s="45" t="n">
        <v>36892</v>
      </c>
      <c r="D17" s="31" t="n">
        <v>37469</v>
      </c>
      <c r="E17" s="32" t="n">
        <v>2.972</v>
      </c>
      <c r="F17" s="32" t="n">
        <v>-0.325</v>
      </c>
      <c r="G17" s="32" t="n">
        <v>-0.1025</v>
      </c>
      <c r="H17" s="32" t="n">
        <v>-0.56</v>
      </c>
      <c r="I17" s="32" t="n">
        <v>-0.51</v>
      </c>
      <c r="J17" s="32" t="n">
        <v>0.17</v>
      </c>
      <c r="K17" s="32" t="n">
        <v>-0.05</v>
      </c>
      <c r="L17" s="32" t="n">
        <v>0.27</v>
      </c>
      <c r="M17" s="32" t="n">
        <v>0.0025</v>
      </c>
      <c r="N17" s="32" t="n">
        <v>0.0252986666013189</v>
      </c>
      <c r="O17" s="32" t="n">
        <v>-0.34</v>
      </c>
      <c r="P17" s="32" t="n">
        <v>-0.14</v>
      </c>
      <c r="Q17" s="32" t="n">
        <v>0.02</v>
      </c>
      <c r="R17" s="32" t="n">
        <v>-0.0625</v>
      </c>
    </row>
    <row r="18" customFormat="false" ht="12.75" hidden="false" customHeight="false" outlineLevel="0" collapsed="false">
      <c r="B18" s="46" t="n">
        <v>36910</v>
      </c>
      <c r="D18" s="31" t="n">
        <v>37500</v>
      </c>
      <c r="E18" s="32" t="n">
        <v>2.967</v>
      </c>
      <c r="F18" s="32" t="n">
        <v>-0.325</v>
      </c>
      <c r="G18" s="32" t="n">
        <v>-0.1125</v>
      </c>
      <c r="H18" s="32" t="n">
        <v>-0.56</v>
      </c>
      <c r="I18" s="32" t="n">
        <v>-0.51</v>
      </c>
      <c r="J18" s="32" t="n">
        <v>0.17</v>
      </c>
      <c r="K18" s="32" t="n">
        <v>-0.05</v>
      </c>
      <c r="L18" s="32" t="n">
        <v>0.145</v>
      </c>
      <c r="M18" s="32" t="n">
        <v>0.0025</v>
      </c>
      <c r="N18" s="32" t="n">
        <v>0.0256633533839366</v>
      </c>
      <c r="O18" s="32" t="n">
        <v>-0.34</v>
      </c>
      <c r="P18" s="32" t="n">
        <v>-0.14</v>
      </c>
      <c r="Q18" s="32" t="n">
        <v>-0.105</v>
      </c>
      <c r="R18" s="32" t="n">
        <v>-0.0725</v>
      </c>
    </row>
    <row r="19" customFormat="false" ht="12.75" hidden="false" customHeight="false" outlineLevel="0" collapsed="false">
      <c r="B19" s="46" t="n">
        <v>36994</v>
      </c>
      <c r="D19" s="31" t="n">
        <v>37530</v>
      </c>
      <c r="E19" s="32" t="n">
        <v>2.991</v>
      </c>
      <c r="F19" s="32" t="n">
        <v>-0.35</v>
      </c>
      <c r="G19" s="32" t="n">
        <v>-0.155</v>
      </c>
      <c r="H19" s="32" t="n">
        <v>-0.56</v>
      </c>
      <c r="I19" s="32" t="n">
        <v>-0.51</v>
      </c>
      <c r="J19" s="32" t="n">
        <v>0.035</v>
      </c>
      <c r="K19" s="32" t="n">
        <v>-0.115</v>
      </c>
      <c r="L19" s="32" t="n">
        <v>0.115</v>
      </c>
      <c r="M19" s="32" t="n">
        <v>0.0025</v>
      </c>
      <c r="N19" s="32" t="n">
        <v>0.0260790440006233</v>
      </c>
      <c r="O19" s="32" t="n">
        <v>-0.34</v>
      </c>
      <c r="P19" s="32" t="n">
        <v>-0.14</v>
      </c>
      <c r="Q19" s="32" t="n">
        <v>-0.135</v>
      </c>
      <c r="R19" s="32" t="n">
        <v>-0.12</v>
      </c>
    </row>
    <row r="20" customFormat="false" ht="12.75" hidden="false" customHeight="false" outlineLevel="0" collapsed="false">
      <c r="B20" s="46"/>
      <c r="D20" s="31" t="n">
        <v>37561</v>
      </c>
      <c r="E20" s="32" t="n">
        <v>3.176</v>
      </c>
      <c r="F20" s="32" t="n">
        <v>-0.205</v>
      </c>
      <c r="G20" s="32" t="n">
        <v>-0.14</v>
      </c>
      <c r="H20" s="32" t="n">
        <v>-0.275</v>
      </c>
      <c r="I20" s="32" t="n">
        <v>-0.43</v>
      </c>
      <c r="J20" s="32" t="n">
        <v>0.09</v>
      </c>
      <c r="K20" s="32" t="n">
        <v>0.045</v>
      </c>
      <c r="L20" s="32" t="n">
        <v>0.295</v>
      </c>
      <c r="M20" s="32" t="n">
        <v>0.0025</v>
      </c>
      <c r="N20" s="32" t="n">
        <v>0.0265977741053249</v>
      </c>
      <c r="O20" s="32" t="n">
        <v>-0.09</v>
      </c>
      <c r="P20" s="32" t="n">
        <v>-0.14</v>
      </c>
      <c r="Q20" s="32" t="n">
        <v>0.095</v>
      </c>
      <c r="R20" s="32" t="n">
        <v>-0.12</v>
      </c>
    </row>
    <row r="21" customFormat="false" ht="12.75" hidden="false" customHeight="false" outlineLevel="0" collapsed="false">
      <c r="B21" s="46"/>
      <c r="D21" s="31" t="n">
        <v>37591</v>
      </c>
      <c r="E21" s="32" t="n">
        <v>3.381</v>
      </c>
      <c r="F21" s="32" t="n">
        <v>-0.205</v>
      </c>
      <c r="G21" s="32" t="n">
        <v>-0.14</v>
      </c>
      <c r="H21" s="32" t="n">
        <v>-0.275</v>
      </c>
      <c r="I21" s="32" t="n">
        <v>-0.43</v>
      </c>
      <c r="J21" s="32" t="n">
        <v>0.09</v>
      </c>
      <c r="K21" s="32" t="n">
        <v>0.045</v>
      </c>
      <c r="L21" s="32" t="n">
        <v>0.295</v>
      </c>
      <c r="M21" s="32" t="n">
        <v>0.0025</v>
      </c>
      <c r="N21" s="32" t="n">
        <v>0.0270997710673719</v>
      </c>
      <c r="O21" s="32" t="n">
        <v>0.31</v>
      </c>
      <c r="P21" s="32" t="n">
        <v>-0.1425</v>
      </c>
      <c r="Q21" s="32" t="n">
        <v>0.095</v>
      </c>
      <c r="R21" s="32" t="n">
        <v>-0.12</v>
      </c>
    </row>
    <row r="22" customFormat="false" ht="12.75" hidden="false" customHeight="false" outlineLevel="0" collapsed="false">
      <c r="B22" s="46"/>
      <c r="D22" s="31" t="n">
        <v>37622</v>
      </c>
      <c r="E22" s="32" t="n">
        <v>3.501</v>
      </c>
      <c r="F22" s="32" t="n">
        <v>-0.205</v>
      </c>
      <c r="G22" s="32" t="n">
        <v>-0.1375</v>
      </c>
      <c r="H22" s="32" t="n">
        <v>-0.275</v>
      </c>
      <c r="I22" s="32" t="n">
        <v>-0.43</v>
      </c>
      <c r="J22" s="32" t="n">
        <v>0.075</v>
      </c>
      <c r="K22" s="32" t="n">
        <v>0.045</v>
      </c>
      <c r="L22" s="32" t="n">
        <v>0.295</v>
      </c>
      <c r="M22" s="32" t="n">
        <v>0.0025</v>
      </c>
      <c r="N22" s="32" t="n">
        <v>0.0276731141720332</v>
      </c>
      <c r="O22" s="32" t="n">
        <v>0.33</v>
      </c>
      <c r="P22" s="32" t="n">
        <v>-0.145</v>
      </c>
      <c r="Q22" s="32" t="n">
        <v>0.095</v>
      </c>
      <c r="R22" s="32" t="n">
        <v>-0.1175</v>
      </c>
    </row>
    <row r="23" customFormat="false" ht="12.75" hidden="false" customHeight="false" outlineLevel="0" collapsed="false">
      <c r="B23" s="46"/>
      <c r="D23" s="31" t="n">
        <v>37653</v>
      </c>
      <c r="E23" s="32" t="n">
        <v>3.406</v>
      </c>
      <c r="F23" s="32" t="n">
        <v>-0.205</v>
      </c>
      <c r="G23" s="32" t="n">
        <v>-0.1375</v>
      </c>
      <c r="H23" s="32" t="n">
        <v>-0.275</v>
      </c>
      <c r="I23" s="32" t="n">
        <v>-0.43</v>
      </c>
      <c r="J23" s="32" t="n">
        <v>0.075</v>
      </c>
      <c r="K23" s="32" t="n">
        <v>0.045</v>
      </c>
      <c r="L23" s="32" t="n">
        <v>0.295</v>
      </c>
      <c r="M23" s="32" t="n">
        <v>0.0025</v>
      </c>
      <c r="N23" s="32" t="n">
        <v>0.02831277297039</v>
      </c>
      <c r="O23" s="32" t="n">
        <v>-0.01</v>
      </c>
      <c r="P23" s="32" t="n">
        <v>-0.1375</v>
      </c>
      <c r="Q23" s="32" t="n">
        <v>0.095</v>
      </c>
      <c r="R23" s="32" t="n">
        <v>-0.1175</v>
      </c>
    </row>
    <row r="24" customFormat="false" ht="12.75" hidden="false" customHeight="false" outlineLevel="0" collapsed="false">
      <c r="B24" s="46"/>
      <c r="D24" s="31" t="n">
        <v>37681</v>
      </c>
      <c r="E24" s="32" t="n">
        <v>3.296</v>
      </c>
      <c r="F24" s="32" t="n">
        <v>-0.205</v>
      </c>
      <c r="G24" s="32" t="n">
        <v>-0.1375</v>
      </c>
      <c r="H24" s="32" t="n">
        <v>-0.275</v>
      </c>
      <c r="I24" s="32" t="n">
        <v>-0.43</v>
      </c>
      <c r="J24" s="32" t="n">
        <v>0.075</v>
      </c>
      <c r="K24" s="32" t="n">
        <v>0.045</v>
      </c>
      <c r="L24" s="32" t="n">
        <v>0.295</v>
      </c>
      <c r="M24" s="32" t="n">
        <v>0.0025</v>
      </c>
      <c r="N24" s="32" t="n">
        <v>0.028890529423069</v>
      </c>
      <c r="O24" s="32" t="n">
        <v>-0.28</v>
      </c>
      <c r="P24" s="32" t="n">
        <v>-0.135</v>
      </c>
      <c r="Q24" s="32" t="n">
        <v>0.095</v>
      </c>
      <c r="R24" s="32" t="n">
        <v>-0.1175</v>
      </c>
    </row>
    <row r="25" customFormat="false" ht="12.75" hidden="false" customHeight="false" outlineLevel="0" collapsed="false">
      <c r="B25" s="46"/>
      <c r="C25" s="32"/>
      <c r="D25" s="31" t="n">
        <v>37712</v>
      </c>
      <c r="E25" s="32" t="n">
        <v>3.16</v>
      </c>
      <c r="F25" s="32" t="n">
        <v>-0.3</v>
      </c>
      <c r="G25" s="32" t="n">
        <v>-0.105</v>
      </c>
      <c r="H25" s="32" t="n">
        <v>-0.45</v>
      </c>
      <c r="I25" s="32" t="n">
        <v>-0.45</v>
      </c>
      <c r="J25" s="32" t="n">
        <v>0.22</v>
      </c>
      <c r="K25" s="32" t="n">
        <v>0.035</v>
      </c>
      <c r="L25" s="32" t="n">
        <v>0.39</v>
      </c>
      <c r="M25" s="32" t="n">
        <v>0.0025</v>
      </c>
      <c r="N25" s="32" t="n">
        <v>0.0295271130111203</v>
      </c>
      <c r="O25" s="32" t="n">
        <v>-0.28</v>
      </c>
      <c r="P25" s="32" t="n">
        <v>-0.14</v>
      </c>
      <c r="Q25" s="32" t="n">
        <v>0.19</v>
      </c>
      <c r="R25" s="32" t="n">
        <v>-0.085</v>
      </c>
    </row>
    <row r="26" customFormat="false" ht="12.75" hidden="false" customHeight="false" outlineLevel="0" collapsed="false">
      <c r="B26" s="46"/>
      <c r="D26" s="31" t="n">
        <v>37742</v>
      </c>
      <c r="E26" s="32" t="n">
        <v>3.17</v>
      </c>
      <c r="F26" s="32" t="n">
        <v>-0.3</v>
      </c>
      <c r="G26" s="32" t="n">
        <v>-0.105</v>
      </c>
      <c r="H26" s="32" t="n">
        <v>-0.45</v>
      </c>
      <c r="I26" s="32" t="n">
        <v>-0.45</v>
      </c>
      <c r="J26" s="32" t="n">
        <v>0.22</v>
      </c>
      <c r="K26" s="32" t="n">
        <v>0.035</v>
      </c>
      <c r="L26" s="32" t="n">
        <v>0.39</v>
      </c>
      <c r="M26" s="32" t="n">
        <v>0.0025</v>
      </c>
      <c r="N26" s="32" t="n">
        <v>0.0301311073217163</v>
      </c>
      <c r="O26" s="32" t="n">
        <v>-0.28</v>
      </c>
      <c r="P26" s="32" t="n">
        <v>-0.14</v>
      </c>
      <c r="Q26" s="32" t="n">
        <v>0.19</v>
      </c>
      <c r="R26" s="32" t="n">
        <v>-0.085</v>
      </c>
    </row>
    <row r="27" customFormat="false" ht="12.75" hidden="false" customHeight="false" outlineLevel="0" collapsed="false">
      <c r="B27" s="46"/>
      <c r="D27" s="31" t="n">
        <v>37773</v>
      </c>
      <c r="E27" s="32" t="n">
        <v>3.2</v>
      </c>
      <c r="F27" s="32" t="n">
        <v>-0.3</v>
      </c>
      <c r="G27" s="32" t="n">
        <v>-0.105</v>
      </c>
      <c r="H27" s="32" t="n">
        <v>-0.45</v>
      </c>
      <c r="I27" s="32" t="n">
        <v>-0.45</v>
      </c>
      <c r="J27" s="32" t="n">
        <v>0.22</v>
      </c>
      <c r="K27" s="32" t="n">
        <v>0.035</v>
      </c>
      <c r="L27" s="32" t="n">
        <v>0.39</v>
      </c>
      <c r="M27" s="32" t="n">
        <v>0.0025</v>
      </c>
      <c r="N27" s="32" t="n">
        <v>0.0307552349052127</v>
      </c>
      <c r="O27" s="32" t="n">
        <v>-0.28</v>
      </c>
      <c r="P27" s="32" t="n">
        <v>-0.14</v>
      </c>
      <c r="Q27" s="32" t="n">
        <v>0.19</v>
      </c>
      <c r="R27" s="32" t="n">
        <v>-0.085</v>
      </c>
    </row>
    <row r="28" customFormat="false" ht="12.75" hidden="false" customHeight="false" outlineLevel="0" collapsed="false">
      <c r="B28" s="46"/>
      <c r="D28" s="31" t="n">
        <v>37803</v>
      </c>
      <c r="E28" s="32" t="n">
        <v>3.226</v>
      </c>
      <c r="F28" s="32" t="n">
        <v>-0.3</v>
      </c>
      <c r="G28" s="32" t="n">
        <v>-0.105</v>
      </c>
      <c r="H28" s="32" t="n">
        <v>-0.45</v>
      </c>
      <c r="I28" s="32" t="n">
        <v>-0.45</v>
      </c>
      <c r="J28" s="32" t="n">
        <v>0.22</v>
      </c>
      <c r="K28" s="32" t="n">
        <v>0.035</v>
      </c>
      <c r="L28" s="32" t="n">
        <v>0.39</v>
      </c>
      <c r="M28" s="32" t="n">
        <v>0.0025</v>
      </c>
      <c r="N28" s="32" t="n">
        <v>0.0313597575663702</v>
      </c>
      <c r="O28" s="32" t="n">
        <v>-0.28</v>
      </c>
      <c r="P28" s="32" t="n">
        <v>-0.14</v>
      </c>
      <c r="Q28" s="32" t="n">
        <v>0.19</v>
      </c>
      <c r="R28" s="32" t="n">
        <v>-0.085</v>
      </c>
    </row>
    <row r="29" customFormat="false" ht="13.5" hidden="false" customHeight="false" outlineLevel="0" collapsed="false">
      <c r="B29" s="47"/>
      <c r="D29" s="31" t="n">
        <v>37834</v>
      </c>
      <c r="E29" s="32" t="n">
        <v>3.252</v>
      </c>
      <c r="F29" s="32" t="n">
        <v>-0.3</v>
      </c>
      <c r="G29" s="32" t="n">
        <v>-0.105</v>
      </c>
      <c r="H29" s="32" t="n">
        <v>-0.45</v>
      </c>
      <c r="I29" s="32" t="n">
        <v>-0.45</v>
      </c>
      <c r="J29" s="32" t="n">
        <v>0.22</v>
      </c>
      <c r="K29" s="32" t="n">
        <v>0.035</v>
      </c>
      <c r="L29" s="32" t="n">
        <v>0.39</v>
      </c>
      <c r="M29" s="32" t="n">
        <v>0.0025</v>
      </c>
      <c r="N29" s="32" t="n">
        <v>0.0319851972017608</v>
      </c>
      <c r="O29" s="32" t="n">
        <v>-0.28</v>
      </c>
      <c r="P29" s="32" t="n">
        <v>-0.14</v>
      </c>
      <c r="Q29" s="32" t="n">
        <v>0.19</v>
      </c>
      <c r="R29" s="32" t="n">
        <v>-0.085</v>
      </c>
    </row>
    <row r="30" customFormat="false" ht="12.75" hidden="false" customHeight="false" outlineLevel="0" collapsed="false">
      <c r="D30" s="31" t="n">
        <v>37865</v>
      </c>
      <c r="E30" s="32" t="n">
        <v>3.252</v>
      </c>
      <c r="F30" s="32" t="n">
        <v>-0.3</v>
      </c>
      <c r="G30" s="32" t="n">
        <v>-0.105</v>
      </c>
      <c r="H30" s="32" t="n">
        <v>-0.45</v>
      </c>
      <c r="I30" s="32" t="n">
        <v>-0.45</v>
      </c>
      <c r="J30" s="32" t="n">
        <v>0.22</v>
      </c>
      <c r="K30" s="32" t="n">
        <v>0.035</v>
      </c>
      <c r="L30" s="32" t="n">
        <v>0.39</v>
      </c>
      <c r="M30" s="32" t="n">
        <v>0.0025</v>
      </c>
      <c r="N30" s="32" t="n">
        <v>0.0326106369689159</v>
      </c>
      <c r="O30" s="32" t="n">
        <v>-0.28</v>
      </c>
      <c r="P30" s="32" t="n">
        <v>-0.14</v>
      </c>
      <c r="Q30" s="32" t="n">
        <v>0.19</v>
      </c>
      <c r="R30" s="32" t="n">
        <v>-0.085</v>
      </c>
    </row>
    <row r="31" customFormat="false" ht="12.75" hidden="false" customHeight="false" outlineLevel="0" collapsed="false">
      <c r="D31" s="31" t="n">
        <v>37895</v>
      </c>
      <c r="E31" s="32" t="n">
        <v>3.265</v>
      </c>
      <c r="F31" s="32" t="n">
        <v>-0.3</v>
      </c>
      <c r="G31" s="32" t="n">
        <v>-0.105</v>
      </c>
      <c r="H31" s="32" t="n">
        <v>-0.45</v>
      </c>
      <c r="I31" s="32" t="n">
        <v>-0.45</v>
      </c>
      <c r="J31" s="32" t="n">
        <v>0.22</v>
      </c>
      <c r="K31" s="32" t="n">
        <v>0.035</v>
      </c>
      <c r="L31" s="32" t="n">
        <v>0.39</v>
      </c>
      <c r="M31" s="32" t="n">
        <v>0.0025</v>
      </c>
      <c r="N31" s="32" t="n">
        <v>0.0332059529404152</v>
      </c>
      <c r="O31" s="32" t="n">
        <v>-0.28</v>
      </c>
      <c r="P31" s="32" t="n">
        <v>-0.14</v>
      </c>
      <c r="Q31" s="32" t="n">
        <v>0.19</v>
      </c>
      <c r="R31" s="32" t="n">
        <v>-0.085</v>
      </c>
    </row>
    <row r="32" customFormat="false" ht="12.75" hidden="false" customHeight="false" outlineLevel="0" collapsed="false">
      <c r="D32" s="31" t="n">
        <v>37926</v>
      </c>
      <c r="E32" s="32" t="n">
        <v>3.439</v>
      </c>
      <c r="F32" s="32" t="n">
        <v>-0.17</v>
      </c>
      <c r="G32" s="32" t="n">
        <v>-0.105</v>
      </c>
      <c r="H32" s="32" t="n">
        <v>-0.26</v>
      </c>
      <c r="I32" s="32" t="n">
        <v>-0.395</v>
      </c>
      <c r="J32" s="32" t="n">
        <v>0.22</v>
      </c>
      <c r="K32" s="32" t="n">
        <v>0.14</v>
      </c>
      <c r="L32" s="32" t="n">
        <v>0.39</v>
      </c>
      <c r="M32" s="32" t="n">
        <v>0.0025</v>
      </c>
      <c r="N32" s="32" t="n">
        <v>0.0338086580729873</v>
      </c>
      <c r="O32" s="32" t="n">
        <v>0.18</v>
      </c>
      <c r="P32" s="32" t="n">
        <v>-0.14</v>
      </c>
      <c r="Q32" s="32" t="n">
        <v>0.19</v>
      </c>
      <c r="R32" s="32" t="n">
        <v>-0.085</v>
      </c>
    </row>
    <row r="33" customFormat="false" ht="12.75" hidden="false" customHeight="false" outlineLevel="0" collapsed="false">
      <c r="D33" s="31" t="n">
        <v>37956</v>
      </c>
      <c r="E33" s="32" t="n">
        <v>3.601</v>
      </c>
      <c r="F33" s="32" t="n">
        <v>-0.17</v>
      </c>
      <c r="G33" s="32" t="n">
        <v>-0.105</v>
      </c>
      <c r="H33" s="32" t="n">
        <v>-0.26</v>
      </c>
      <c r="I33" s="32" t="n">
        <v>-0.395</v>
      </c>
      <c r="J33" s="32" t="n">
        <v>0.22</v>
      </c>
      <c r="K33" s="32" t="n">
        <v>0.14</v>
      </c>
      <c r="L33" s="32" t="n">
        <v>0.39</v>
      </c>
      <c r="M33" s="32" t="n">
        <v>0.0025</v>
      </c>
      <c r="N33" s="32" t="n">
        <v>0.0343919212209078</v>
      </c>
      <c r="O33" s="32" t="n">
        <v>0.28</v>
      </c>
      <c r="P33" s="32" t="n">
        <v>-0.1425</v>
      </c>
      <c r="Q33" s="32" t="n">
        <v>0.19</v>
      </c>
      <c r="R33" s="32" t="n">
        <v>-0.085</v>
      </c>
    </row>
    <row r="34" customFormat="false" ht="12.75" hidden="false" customHeight="false" outlineLevel="0" collapsed="false">
      <c r="D34" s="31" t="n">
        <v>37987</v>
      </c>
      <c r="E34" s="32" t="n">
        <v>3.661</v>
      </c>
      <c r="F34" s="32" t="n">
        <v>-0.17</v>
      </c>
      <c r="G34" s="32" t="n">
        <v>-0.095</v>
      </c>
      <c r="H34" s="32" t="n">
        <v>-0.26</v>
      </c>
      <c r="I34" s="32" t="n">
        <v>-0.395</v>
      </c>
      <c r="J34" s="32" t="n">
        <v>0.22</v>
      </c>
      <c r="K34" s="32" t="n">
        <v>0.14</v>
      </c>
      <c r="L34" s="32" t="n">
        <v>0.39</v>
      </c>
      <c r="M34" s="32" t="n">
        <v>0.0025</v>
      </c>
      <c r="N34" s="32" t="n">
        <v>0.0349850615965312</v>
      </c>
      <c r="O34" s="32" t="n">
        <v>0.45</v>
      </c>
      <c r="P34" s="32" t="n">
        <v>-0.145</v>
      </c>
      <c r="Q34" s="32" t="n">
        <v>0.19</v>
      </c>
      <c r="R34" s="32" t="n">
        <v>-0.085</v>
      </c>
    </row>
    <row r="35" customFormat="false" ht="12.75" hidden="false" customHeight="false" outlineLevel="0" collapsed="false">
      <c r="D35" s="31" t="n">
        <v>38018</v>
      </c>
      <c r="E35" s="32" t="n">
        <v>3.546</v>
      </c>
      <c r="F35" s="32" t="n">
        <v>-0.17</v>
      </c>
      <c r="G35" s="32" t="n">
        <v>-0.095</v>
      </c>
      <c r="H35" s="32" t="n">
        <v>-0.26</v>
      </c>
      <c r="I35" s="32" t="n">
        <v>-0.395</v>
      </c>
      <c r="J35" s="32" t="n">
        <v>0.22</v>
      </c>
      <c r="K35" s="32" t="n">
        <v>0.14</v>
      </c>
      <c r="L35" s="32" t="n">
        <v>0.39</v>
      </c>
      <c r="M35" s="32" t="n">
        <v>0.0025</v>
      </c>
      <c r="N35" s="32" t="n">
        <v>0.0355679994245177</v>
      </c>
      <c r="O35" s="32" t="n">
        <v>0.19</v>
      </c>
      <c r="P35" s="32" t="n">
        <v>-0.1375</v>
      </c>
      <c r="Q35" s="32" t="n">
        <v>0.19</v>
      </c>
      <c r="R35" s="32" t="n">
        <v>-0.085</v>
      </c>
    </row>
    <row r="36" customFormat="false" ht="12.75" hidden="false" customHeight="false" outlineLevel="0" collapsed="false">
      <c r="D36" s="31" t="n">
        <v>38047</v>
      </c>
      <c r="E36" s="32" t="n">
        <v>3.399</v>
      </c>
      <c r="F36" s="32" t="n">
        <v>-0.17</v>
      </c>
      <c r="G36" s="32" t="n">
        <v>-0.095</v>
      </c>
      <c r="H36" s="32" t="n">
        <v>-0.26</v>
      </c>
      <c r="I36" s="32" t="n">
        <v>-0.395</v>
      </c>
      <c r="J36" s="32" t="n">
        <v>0.22</v>
      </c>
      <c r="K36" s="32" t="n">
        <v>0.14</v>
      </c>
      <c r="L36" s="32" t="n">
        <v>0.39</v>
      </c>
      <c r="M36" s="32" t="n">
        <v>0.0025</v>
      </c>
      <c r="N36" s="32" t="n">
        <v>0.0361133284638204</v>
      </c>
      <c r="O36" s="32" t="n">
        <v>0.15</v>
      </c>
      <c r="P36" s="32" t="n">
        <v>-0.135</v>
      </c>
      <c r="Q36" s="32" t="n">
        <v>0.19</v>
      </c>
      <c r="R36" s="32" t="n">
        <v>-0.085</v>
      </c>
    </row>
    <row r="37" customFormat="false" ht="12.75" hidden="false" customHeight="false" outlineLevel="0" collapsed="false">
      <c r="D37" s="31" t="n">
        <v>38078</v>
      </c>
      <c r="E37" s="32" t="n">
        <v>3.234</v>
      </c>
      <c r="F37" s="32" t="n">
        <v>-0.25</v>
      </c>
      <c r="G37" s="32" t="n">
        <v>-0.095</v>
      </c>
      <c r="H37" s="32" t="n">
        <v>-0.37</v>
      </c>
      <c r="I37" s="32" t="n">
        <v>-0.44</v>
      </c>
      <c r="J37" s="32" t="n">
        <v>0.26</v>
      </c>
      <c r="K37" s="32" t="n">
        <v>0.03</v>
      </c>
      <c r="L37" s="32" t="n">
        <v>0.51</v>
      </c>
      <c r="M37" s="32" t="n">
        <v>0.0025</v>
      </c>
      <c r="N37" s="32" t="n">
        <v>0.0366622637558929</v>
      </c>
      <c r="O37" s="32" t="n">
        <v>-0.3</v>
      </c>
      <c r="P37" s="32" t="n">
        <v>-0.14</v>
      </c>
      <c r="Q37" s="32" t="n">
        <v>0.31</v>
      </c>
      <c r="R37" s="32" t="n">
        <v>-0.085</v>
      </c>
    </row>
    <row r="38" customFormat="false" ht="12.75" hidden="false" customHeight="false" outlineLevel="0" collapsed="false">
      <c r="D38" s="31" t="n">
        <v>38108</v>
      </c>
      <c r="E38" s="32" t="n">
        <v>3.229</v>
      </c>
      <c r="F38" s="32" t="n">
        <v>-0.25</v>
      </c>
      <c r="G38" s="32" t="n">
        <v>-0.095</v>
      </c>
      <c r="H38" s="32" t="n">
        <v>-0.37</v>
      </c>
      <c r="I38" s="32" t="n">
        <v>-0.44</v>
      </c>
      <c r="J38" s="32" t="n">
        <v>0.26</v>
      </c>
      <c r="K38" s="32" t="n">
        <v>0.03</v>
      </c>
      <c r="L38" s="32" t="n">
        <v>0.51</v>
      </c>
      <c r="M38" s="32" t="n">
        <v>0.0025</v>
      </c>
      <c r="N38" s="32" t="n">
        <v>0.0371583919282901</v>
      </c>
      <c r="O38" s="32" t="n">
        <v>-0.3</v>
      </c>
      <c r="P38" s="32" t="n">
        <v>-0.14</v>
      </c>
      <c r="Q38" s="32" t="n">
        <v>0.31</v>
      </c>
      <c r="R38" s="32" t="n">
        <v>-0.085</v>
      </c>
    </row>
    <row r="39" customFormat="false" ht="12.75" hidden="false" customHeight="false" outlineLevel="0" collapsed="false">
      <c r="D39" s="31" t="n">
        <v>38139</v>
      </c>
      <c r="E39" s="32" t="n">
        <v>3.261</v>
      </c>
      <c r="F39" s="32" t="n">
        <v>-0.25</v>
      </c>
      <c r="G39" s="32" t="n">
        <v>-0.095</v>
      </c>
      <c r="H39" s="32" t="n">
        <v>-0.37</v>
      </c>
      <c r="I39" s="32" t="n">
        <v>-0.44</v>
      </c>
      <c r="J39" s="32" t="n">
        <v>0.26</v>
      </c>
      <c r="K39" s="32" t="n">
        <v>0.03</v>
      </c>
      <c r="L39" s="32" t="n">
        <v>0.51</v>
      </c>
      <c r="M39" s="32" t="n">
        <v>0.0025</v>
      </c>
      <c r="N39" s="32" t="n">
        <v>0.0376710577933168</v>
      </c>
      <c r="O39" s="32" t="n">
        <v>-0.3</v>
      </c>
      <c r="P39" s="32" t="n">
        <v>-0.14</v>
      </c>
      <c r="Q39" s="32" t="n">
        <v>0.31</v>
      </c>
      <c r="R39" s="32" t="n">
        <v>-0.085</v>
      </c>
    </row>
    <row r="40" customFormat="false" ht="12.75" hidden="false" customHeight="false" outlineLevel="0" collapsed="false">
      <c r="D40" s="31" t="n">
        <v>38169</v>
      </c>
      <c r="E40" s="32" t="n">
        <v>3.301</v>
      </c>
      <c r="F40" s="32" t="n">
        <v>-0.25</v>
      </c>
      <c r="G40" s="32" t="n">
        <v>-0.095</v>
      </c>
      <c r="H40" s="32" t="n">
        <v>-0.37</v>
      </c>
      <c r="I40" s="32" t="n">
        <v>-0.44</v>
      </c>
      <c r="J40" s="32" t="n">
        <v>0.26</v>
      </c>
      <c r="K40" s="32" t="n">
        <v>0.03</v>
      </c>
      <c r="L40" s="32" t="n">
        <v>0.51</v>
      </c>
      <c r="M40" s="32" t="n">
        <v>0.0025</v>
      </c>
      <c r="N40" s="32" t="n">
        <v>0.0381482507637649</v>
      </c>
      <c r="O40" s="32" t="n">
        <v>-0.3</v>
      </c>
      <c r="P40" s="32" t="n">
        <v>-0.14</v>
      </c>
      <c r="Q40" s="32" t="n">
        <v>0.31</v>
      </c>
      <c r="R40" s="32" t="n">
        <v>-0.085</v>
      </c>
    </row>
    <row r="41" customFormat="false" ht="12.75" hidden="false" customHeight="false" outlineLevel="0" collapsed="false">
      <c r="D41" s="31" t="n">
        <v>38200</v>
      </c>
      <c r="E41" s="32" t="n">
        <v>3.334</v>
      </c>
      <c r="F41" s="32" t="n">
        <v>-0.25</v>
      </c>
      <c r="G41" s="32" t="n">
        <v>-0.095</v>
      </c>
      <c r="H41" s="32" t="n">
        <v>-0.37</v>
      </c>
      <c r="I41" s="32" t="n">
        <v>-0.44</v>
      </c>
      <c r="J41" s="32" t="n">
        <v>0.26</v>
      </c>
      <c r="K41" s="32" t="n">
        <v>0.03</v>
      </c>
      <c r="L41" s="32" t="n">
        <v>0.51</v>
      </c>
      <c r="M41" s="32" t="n">
        <v>0.0025</v>
      </c>
      <c r="N41" s="32" t="n">
        <v>0.0386205727976248</v>
      </c>
      <c r="O41" s="32" t="n">
        <v>-0.3</v>
      </c>
      <c r="P41" s="32" t="n">
        <v>-0.14</v>
      </c>
      <c r="Q41" s="32" t="n">
        <v>0.31</v>
      </c>
      <c r="R41" s="32" t="n">
        <v>-0.085</v>
      </c>
    </row>
    <row r="42" customFormat="false" ht="12.75" hidden="false" customHeight="false" outlineLevel="0" collapsed="false">
      <c r="D42" s="31" t="n">
        <v>38231</v>
      </c>
      <c r="E42" s="32" t="n">
        <v>3.328</v>
      </c>
      <c r="F42" s="32" t="n">
        <v>-0.25</v>
      </c>
      <c r="G42" s="32" t="n">
        <v>-0.095</v>
      </c>
      <c r="H42" s="32" t="n">
        <v>-0.37</v>
      </c>
      <c r="I42" s="32" t="n">
        <v>-0.44</v>
      </c>
      <c r="J42" s="32" t="n">
        <v>0.26</v>
      </c>
      <c r="K42" s="32" t="n">
        <v>0.03</v>
      </c>
      <c r="L42" s="32" t="n">
        <v>0.51</v>
      </c>
      <c r="M42" s="32" t="n">
        <v>0.0025</v>
      </c>
      <c r="N42" s="32" t="n">
        <v>0.039092894906386</v>
      </c>
      <c r="O42" s="32" t="n">
        <v>-0.3</v>
      </c>
      <c r="P42" s="32" t="n">
        <v>-0.14</v>
      </c>
      <c r="Q42" s="32" t="n">
        <v>0.31</v>
      </c>
      <c r="R42" s="32" t="n">
        <v>-0.085</v>
      </c>
    </row>
    <row r="43" customFormat="false" ht="12.75" hidden="false" customHeight="false" outlineLevel="0" collapsed="false">
      <c r="D43" s="31" t="n">
        <v>38261</v>
      </c>
      <c r="E43" s="32" t="n">
        <v>3.326</v>
      </c>
      <c r="F43" s="32" t="n">
        <v>-0.25</v>
      </c>
      <c r="G43" s="32" t="n">
        <v>-0.095</v>
      </c>
      <c r="H43" s="32" t="n">
        <v>-0.37</v>
      </c>
      <c r="I43" s="32" t="n">
        <v>-0.44</v>
      </c>
      <c r="J43" s="32" t="n">
        <v>0.26</v>
      </c>
      <c r="K43" s="32" t="n">
        <v>0.03</v>
      </c>
      <c r="L43" s="32" t="n">
        <v>0.51</v>
      </c>
      <c r="M43" s="32" t="n">
        <v>0.0025</v>
      </c>
      <c r="N43" s="32" t="n">
        <v>0.0395311738048365</v>
      </c>
      <c r="O43" s="32" t="n">
        <v>-0.3</v>
      </c>
      <c r="P43" s="32" t="n">
        <v>-0.14</v>
      </c>
      <c r="Q43" s="32" t="n">
        <v>0.31</v>
      </c>
      <c r="R43" s="32" t="n">
        <v>-0.085</v>
      </c>
    </row>
    <row r="44" customFormat="false" ht="12.75" hidden="false" customHeight="false" outlineLevel="0" collapsed="false">
      <c r="D44" s="31" t="n">
        <v>38292</v>
      </c>
      <c r="E44" s="32" t="n">
        <v>3.494</v>
      </c>
      <c r="F44" s="32" t="n">
        <v>-0.16</v>
      </c>
      <c r="G44" s="32" t="n">
        <v>-0.095</v>
      </c>
      <c r="H44" s="32" t="n">
        <v>-0.24</v>
      </c>
      <c r="I44" s="32" t="n">
        <v>-0.39</v>
      </c>
      <c r="J44" s="32" t="n">
        <v>0.25</v>
      </c>
      <c r="K44" s="32" t="n">
        <v>0.14</v>
      </c>
      <c r="L44" s="32" t="n">
        <v>0.5</v>
      </c>
      <c r="M44" s="32" t="n">
        <v>0.0025</v>
      </c>
      <c r="N44" s="32" t="n">
        <v>0.0399659842007289</v>
      </c>
      <c r="O44" s="32" t="n">
        <v>0.248</v>
      </c>
      <c r="P44" s="32" t="n">
        <v>-0.14</v>
      </c>
      <c r="Q44" s="32" t="n">
        <v>0.3</v>
      </c>
      <c r="R44" s="32" t="n">
        <v>-0.085</v>
      </c>
    </row>
    <row r="45" customFormat="false" ht="12.75" hidden="false" customHeight="false" outlineLevel="0" collapsed="false">
      <c r="D45" s="31" t="n">
        <v>38322</v>
      </c>
      <c r="E45" s="32" t="n">
        <v>3.651</v>
      </c>
      <c r="F45" s="32" t="n">
        <v>-0.16</v>
      </c>
      <c r="G45" s="32" t="n">
        <v>-0.095</v>
      </c>
      <c r="H45" s="32" t="n">
        <v>-0.24</v>
      </c>
      <c r="I45" s="32" t="n">
        <v>-0.39</v>
      </c>
      <c r="J45" s="32" t="n">
        <v>0.25</v>
      </c>
      <c r="K45" s="32" t="n">
        <v>0.14</v>
      </c>
      <c r="L45" s="32" t="n">
        <v>0.5</v>
      </c>
      <c r="M45" s="32" t="n">
        <v>0.0025</v>
      </c>
      <c r="N45" s="32" t="n">
        <v>0.0403867685152166</v>
      </c>
      <c r="O45" s="32" t="n">
        <v>0.308</v>
      </c>
      <c r="P45" s="32" t="n">
        <v>-0.1425</v>
      </c>
      <c r="Q45" s="32" t="n">
        <v>0.3</v>
      </c>
      <c r="R45" s="32" t="n">
        <v>-0.085</v>
      </c>
    </row>
    <row r="46" customFormat="false" ht="12.75" hidden="false" customHeight="false" outlineLevel="0" collapsed="false">
      <c r="D46" s="31" t="n">
        <v>38353</v>
      </c>
      <c r="E46" s="32" t="n">
        <v>3.7435</v>
      </c>
      <c r="F46" s="32" t="n">
        <v>-0.16</v>
      </c>
      <c r="G46" s="32" t="n">
        <v>-0.085</v>
      </c>
      <c r="H46" s="32" t="n">
        <v>-0.24</v>
      </c>
      <c r="I46" s="32" t="n">
        <v>-0.39</v>
      </c>
      <c r="J46" s="32" t="n">
        <v>0.25</v>
      </c>
      <c r="K46" s="32" t="n">
        <v>0.14</v>
      </c>
      <c r="L46" s="32" t="n">
        <v>0.5</v>
      </c>
      <c r="M46" s="32" t="n">
        <v>0.0025</v>
      </c>
      <c r="N46" s="32" t="n">
        <v>0.0408098336883125</v>
      </c>
      <c r="O46" s="32" t="n">
        <v>0.378</v>
      </c>
      <c r="P46" s="32" t="n">
        <v>-0.145</v>
      </c>
      <c r="Q46" s="32" t="n">
        <v>0.3</v>
      </c>
      <c r="R46" s="32" t="n">
        <v>-0.075</v>
      </c>
    </row>
    <row r="47" customFormat="false" ht="12.75" hidden="false" customHeight="false" outlineLevel="0" collapsed="false">
      <c r="D47" s="31" t="n">
        <v>38384</v>
      </c>
      <c r="E47" s="32" t="n">
        <v>3.6285</v>
      </c>
      <c r="F47" s="32" t="n">
        <v>-0.16</v>
      </c>
      <c r="G47" s="32" t="n">
        <v>-0.085</v>
      </c>
      <c r="H47" s="32" t="n">
        <v>-0.24</v>
      </c>
      <c r="I47" s="32" t="n">
        <v>-0.39</v>
      </c>
      <c r="J47" s="32" t="n">
        <v>0.25</v>
      </c>
      <c r="K47" s="32" t="n">
        <v>0.14</v>
      </c>
      <c r="L47" s="32" t="n">
        <v>0.5</v>
      </c>
      <c r="M47" s="32" t="n">
        <v>0.0025</v>
      </c>
      <c r="N47" s="32" t="n">
        <v>0.041223226280894</v>
      </c>
      <c r="O47" s="32" t="n">
        <v>0.248</v>
      </c>
      <c r="P47" s="32" t="n">
        <v>-0.1375</v>
      </c>
      <c r="Q47" s="32" t="n">
        <v>0.3</v>
      </c>
      <c r="R47" s="32" t="n">
        <v>-0.075</v>
      </c>
    </row>
    <row r="48" customFormat="false" ht="12.75" hidden="false" customHeight="false" outlineLevel="0" collapsed="false">
      <c r="D48" s="31" t="n">
        <v>38412</v>
      </c>
      <c r="E48" s="32" t="n">
        <v>3.4815</v>
      </c>
      <c r="F48" s="32" t="n">
        <v>-0.16</v>
      </c>
      <c r="G48" s="32" t="n">
        <v>-0.085</v>
      </c>
      <c r="H48" s="32" t="n">
        <v>-0.24</v>
      </c>
      <c r="I48" s="32" t="n">
        <v>-0.39</v>
      </c>
      <c r="J48" s="32" t="n">
        <v>0.25</v>
      </c>
      <c r="K48" s="32" t="n">
        <v>0.14</v>
      </c>
      <c r="L48" s="32" t="n">
        <v>0.5</v>
      </c>
      <c r="M48" s="32" t="n">
        <v>0.0025</v>
      </c>
      <c r="N48" s="32" t="n">
        <v>0.0415966131879642</v>
      </c>
      <c r="O48" s="32" t="n">
        <v>0.068</v>
      </c>
      <c r="P48" s="32" t="n">
        <v>-0.135</v>
      </c>
      <c r="Q48" s="32" t="n">
        <v>0.3</v>
      </c>
      <c r="R48" s="32" t="n">
        <v>-0.075</v>
      </c>
    </row>
    <row r="49" customFormat="false" ht="12.75" hidden="false" customHeight="false" outlineLevel="0" collapsed="false">
      <c r="D49" s="31" t="n">
        <v>38443</v>
      </c>
      <c r="E49" s="32" t="n">
        <v>3.3165</v>
      </c>
      <c r="F49" s="32" t="n">
        <v>-0.24</v>
      </c>
      <c r="G49" s="32" t="n">
        <v>-0.085</v>
      </c>
      <c r="H49" s="32" t="n">
        <v>-0.36</v>
      </c>
      <c r="I49" s="32" t="n">
        <v>-0.45</v>
      </c>
      <c r="J49" s="32" t="n">
        <v>0.26</v>
      </c>
      <c r="K49" s="32" t="n">
        <v>0.03</v>
      </c>
      <c r="L49" s="32" t="n">
        <v>0.51</v>
      </c>
      <c r="M49" s="32" t="n">
        <v>0.0025</v>
      </c>
      <c r="N49" s="32" t="n">
        <v>0.0419823070047305</v>
      </c>
      <c r="O49" s="32" t="n">
        <v>-0.25</v>
      </c>
      <c r="P49" s="32" t="n">
        <v>-0.14</v>
      </c>
      <c r="Q49" s="32" t="n">
        <v>0.31</v>
      </c>
      <c r="R49" s="32" t="n">
        <v>-0.075</v>
      </c>
    </row>
    <row r="50" customFormat="false" ht="12.75" hidden="false" customHeight="false" outlineLevel="0" collapsed="false">
      <c r="D50" s="31" t="n">
        <v>38473</v>
      </c>
      <c r="E50" s="32" t="n">
        <v>3.3115</v>
      </c>
      <c r="F50" s="32" t="n">
        <v>-0.24</v>
      </c>
      <c r="G50" s="32" t="n">
        <v>-0.085</v>
      </c>
      <c r="H50" s="32" t="n">
        <v>-0.36</v>
      </c>
      <c r="I50" s="32" t="n">
        <v>-0.45</v>
      </c>
      <c r="J50" s="32" t="n">
        <v>0.26</v>
      </c>
      <c r="K50" s="32" t="n">
        <v>0.03</v>
      </c>
      <c r="L50" s="32" t="n">
        <v>0.51</v>
      </c>
      <c r="M50" s="32" t="n">
        <v>0.0025</v>
      </c>
      <c r="N50" s="32" t="n">
        <v>0.0423314072811021</v>
      </c>
      <c r="O50" s="32" t="n">
        <v>-0.25</v>
      </c>
      <c r="P50" s="32" t="n">
        <v>-0.14</v>
      </c>
      <c r="Q50" s="32" t="n">
        <v>0.31</v>
      </c>
      <c r="R50" s="32" t="n">
        <v>-0.075</v>
      </c>
    </row>
    <row r="51" customFormat="false" ht="12.75" hidden="false" customHeight="false" outlineLevel="0" collapsed="false">
      <c r="D51" s="31" t="n">
        <v>38504</v>
      </c>
      <c r="E51" s="32" t="n">
        <v>3.3435</v>
      </c>
      <c r="F51" s="32" t="n">
        <v>-0.24</v>
      </c>
      <c r="G51" s="32" t="n">
        <v>-0.085</v>
      </c>
      <c r="H51" s="32" t="n">
        <v>-0.36</v>
      </c>
      <c r="I51" s="32" t="n">
        <v>-0.45</v>
      </c>
      <c r="J51" s="32" t="n">
        <v>0.26</v>
      </c>
      <c r="K51" s="32" t="n">
        <v>0.03</v>
      </c>
      <c r="L51" s="32" t="n">
        <v>0.51</v>
      </c>
      <c r="M51" s="32" t="n">
        <v>0.0025</v>
      </c>
      <c r="N51" s="32" t="n">
        <v>0.0426921442762604</v>
      </c>
      <c r="O51" s="32" t="n">
        <v>-0.25</v>
      </c>
      <c r="P51" s="32" t="n">
        <v>-0.14</v>
      </c>
      <c r="Q51" s="32" t="n">
        <v>0.31</v>
      </c>
      <c r="R51" s="32" t="n">
        <v>-0.075</v>
      </c>
    </row>
    <row r="52" customFormat="false" ht="12.75" hidden="false" customHeight="false" outlineLevel="0" collapsed="false">
      <c r="D52" s="31" t="n">
        <v>38534</v>
      </c>
      <c r="E52" s="32" t="n">
        <v>3.3835</v>
      </c>
      <c r="F52" s="32" t="n">
        <v>-0.24</v>
      </c>
      <c r="G52" s="32" t="n">
        <v>-0.085</v>
      </c>
      <c r="H52" s="32" t="n">
        <v>-0.36</v>
      </c>
      <c r="I52" s="32" t="n">
        <v>-0.45</v>
      </c>
      <c r="J52" s="32" t="n">
        <v>0.26</v>
      </c>
      <c r="K52" s="32" t="n">
        <v>0.03</v>
      </c>
      <c r="L52" s="32" t="n">
        <v>0.51</v>
      </c>
      <c r="M52" s="32" t="n">
        <v>0.0025</v>
      </c>
      <c r="N52" s="32" t="n">
        <v>0.043027208848323</v>
      </c>
      <c r="O52" s="32" t="n">
        <v>-0.25</v>
      </c>
      <c r="P52" s="32" t="n">
        <v>-0.14</v>
      </c>
      <c r="Q52" s="32" t="n">
        <v>0.31</v>
      </c>
      <c r="R52" s="32" t="n">
        <v>-0.075</v>
      </c>
    </row>
    <row r="53" customFormat="false" ht="12.75" hidden="false" customHeight="false" outlineLevel="0" collapsed="false">
      <c r="D53" s="31" t="n">
        <v>38565</v>
      </c>
      <c r="E53" s="32" t="n">
        <v>3.4165</v>
      </c>
      <c r="F53" s="32" t="n">
        <v>-0.24</v>
      </c>
      <c r="G53" s="32" t="n">
        <v>-0.085</v>
      </c>
      <c r="H53" s="32" t="n">
        <v>-0.36</v>
      </c>
      <c r="I53" s="32" t="n">
        <v>-0.45</v>
      </c>
      <c r="J53" s="32" t="n">
        <v>0.26</v>
      </c>
      <c r="K53" s="32" t="n">
        <v>0.03</v>
      </c>
      <c r="L53" s="32" t="n">
        <v>0.51</v>
      </c>
      <c r="M53" s="32" t="n">
        <v>0.0025</v>
      </c>
      <c r="N53" s="32" t="n">
        <v>0.0433599358165573</v>
      </c>
      <c r="O53" s="32" t="n">
        <v>-0.25</v>
      </c>
      <c r="P53" s="32" t="n">
        <v>-0.14</v>
      </c>
      <c r="Q53" s="32" t="n">
        <v>0.31</v>
      </c>
      <c r="R53" s="32" t="n">
        <v>-0.075</v>
      </c>
    </row>
    <row r="54" customFormat="false" ht="12.75" hidden="false" customHeight="false" outlineLevel="0" collapsed="false">
      <c r="D54" s="31" t="n">
        <v>38596</v>
      </c>
      <c r="E54" s="32" t="n">
        <v>3.4105</v>
      </c>
      <c r="F54" s="32" t="n">
        <v>-0.24</v>
      </c>
      <c r="G54" s="32" t="n">
        <v>-0.085</v>
      </c>
      <c r="H54" s="32" t="n">
        <v>-0.36</v>
      </c>
      <c r="I54" s="32" t="n">
        <v>-0.45</v>
      </c>
      <c r="J54" s="32" t="n">
        <v>0.26</v>
      </c>
      <c r="K54" s="32" t="n">
        <v>0.03</v>
      </c>
      <c r="L54" s="32" t="n">
        <v>0.51</v>
      </c>
      <c r="M54" s="32" t="n">
        <v>0.0025</v>
      </c>
      <c r="N54" s="32" t="n">
        <v>0.0436926628218752</v>
      </c>
      <c r="O54" s="32" t="n">
        <v>-0.25</v>
      </c>
      <c r="P54" s="32" t="n">
        <v>-0.14</v>
      </c>
      <c r="Q54" s="32" t="n">
        <v>0.31</v>
      </c>
      <c r="R54" s="32" t="n">
        <v>-0.075</v>
      </c>
    </row>
    <row r="55" customFormat="false" ht="12.75" hidden="false" customHeight="false" outlineLevel="0" collapsed="false">
      <c r="D55" s="31" t="n">
        <v>38626</v>
      </c>
      <c r="E55" s="32" t="n">
        <v>3.4085</v>
      </c>
      <c r="F55" s="32" t="n">
        <v>-0.24</v>
      </c>
      <c r="G55" s="32" t="n">
        <v>-0.085</v>
      </c>
      <c r="H55" s="32" t="n">
        <v>-0.36</v>
      </c>
      <c r="I55" s="32" t="n">
        <v>-0.45</v>
      </c>
      <c r="J55" s="32" t="n">
        <v>0.26</v>
      </c>
      <c r="K55" s="32" t="n">
        <v>0.03</v>
      </c>
      <c r="L55" s="32" t="n">
        <v>0.51</v>
      </c>
      <c r="M55" s="32" t="n">
        <v>0.0025</v>
      </c>
      <c r="N55" s="32" t="n">
        <v>0.0440067804558693</v>
      </c>
      <c r="O55" s="32" t="n">
        <v>-0.25</v>
      </c>
      <c r="P55" s="32" t="n">
        <v>-0.14</v>
      </c>
      <c r="Q55" s="32" t="n">
        <v>0.31</v>
      </c>
      <c r="R55" s="32" t="n">
        <v>-0.075</v>
      </c>
    </row>
    <row r="56" customFormat="false" ht="12.75" hidden="false" customHeight="false" outlineLevel="0" collapsed="false">
      <c r="D56" s="31" t="n">
        <v>38657</v>
      </c>
      <c r="E56" s="32" t="n">
        <v>3.5765</v>
      </c>
      <c r="F56" s="32" t="n">
        <v>-0.15</v>
      </c>
      <c r="G56" s="32" t="n">
        <v>-0.085</v>
      </c>
      <c r="H56" s="32" t="n">
        <v>-0.22</v>
      </c>
      <c r="I56" s="32" t="n">
        <v>-0.395</v>
      </c>
      <c r="J56" s="32" t="n">
        <v>0.25</v>
      </c>
      <c r="K56" s="32" t="n">
        <v>0.14</v>
      </c>
      <c r="L56" s="32" t="n">
        <v>0.5</v>
      </c>
      <c r="M56" s="32" t="n">
        <v>0.0025</v>
      </c>
      <c r="N56" s="32" t="n">
        <v>0.0443132260815342</v>
      </c>
      <c r="O56" s="32" t="n">
        <v>0.248</v>
      </c>
      <c r="P56" s="32" t="n">
        <v>-0.14</v>
      </c>
      <c r="Q56" s="32" t="n">
        <v>0.3</v>
      </c>
      <c r="R56" s="32" t="n">
        <v>-0.075</v>
      </c>
    </row>
    <row r="57" customFormat="false" ht="12.75" hidden="false" customHeight="false" outlineLevel="0" collapsed="false">
      <c r="D57" s="31" t="n">
        <v>38687</v>
      </c>
      <c r="E57" s="32" t="n">
        <v>3.7335</v>
      </c>
      <c r="F57" s="32" t="n">
        <v>-0.15</v>
      </c>
      <c r="G57" s="32" t="n">
        <v>-0.085</v>
      </c>
      <c r="H57" s="32" t="n">
        <v>-0.22</v>
      </c>
      <c r="I57" s="32" t="n">
        <v>-0.395</v>
      </c>
      <c r="J57" s="32" t="n">
        <v>0.25</v>
      </c>
      <c r="K57" s="32" t="n">
        <v>0.14</v>
      </c>
      <c r="L57" s="32" t="n">
        <v>0.5</v>
      </c>
      <c r="M57" s="32" t="n">
        <v>0.0025</v>
      </c>
      <c r="N57" s="32" t="n">
        <v>0.0446097863943731</v>
      </c>
      <c r="O57" s="32" t="n">
        <v>0.308</v>
      </c>
      <c r="P57" s="32" t="n">
        <v>-0.1425</v>
      </c>
      <c r="Q57" s="32" t="n">
        <v>0.3</v>
      </c>
      <c r="R57" s="32" t="n">
        <v>-0.075</v>
      </c>
    </row>
    <row r="58" customFormat="false" ht="12.75" hidden="false" customHeight="false" outlineLevel="0" collapsed="false">
      <c r="D58" s="31" t="n">
        <v>38718</v>
      </c>
      <c r="E58" s="32" t="n">
        <v>3.8285</v>
      </c>
      <c r="F58" s="32" t="n">
        <v>-0.15</v>
      </c>
      <c r="G58" s="32" t="n">
        <v>-0.075</v>
      </c>
      <c r="H58" s="32" t="n">
        <v>-0.22</v>
      </c>
      <c r="I58" s="32" t="n">
        <v>-0.395</v>
      </c>
      <c r="J58" s="32" t="n">
        <v>0.25</v>
      </c>
      <c r="K58" s="32" t="n">
        <v>0.14</v>
      </c>
      <c r="L58" s="32" t="n">
        <v>0.5</v>
      </c>
      <c r="M58" s="32" t="n">
        <v>0.0025</v>
      </c>
      <c r="N58" s="32" t="n">
        <v>0.0448979924363666</v>
      </c>
      <c r="O58" s="32" t="n">
        <v>0.378</v>
      </c>
      <c r="P58" s="32" t="n">
        <v>-0.145</v>
      </c>
      <c r="Q58" s="32" t="n">
        <v>0.3</v>
      </c>
      <c r="R58" s="32" t="n">
        <v>-0.065</v>
      </c>
    </row>
    <row r="59" customFormat="false" ht="12.75" hidden="false" customHeight="false" outlineLevel="0" collapsed="false">
      <c r="D59" s="31" t="n">
        <v>38749</v>
      </c>
      <c r="E59" s="32" t="n">
        <v>3.7135</v>
      </c>
      <c r="F59" s="32" t="n">
        <v>-0.15</v>
      </c>
      <c r="G59" s="32" t="n">
        <v>-0.075</v>
      </c>
      <c r="H59" s="32" t="n">
        <v>-0.22</v>
      </c>
      <c r="I59" s="32" t="n">
        <v>-0.395</v>
      </c>
      <c r="J59" s="32" t="n">
        <v>0.25</v>
      </c>
      <c r="K59" s="32" t="n">
        <v>0.14</v>
      </c>
      <c r="L59" s="32" t="n">
        <v>0.5</v>
      </c>
      <c r="M59" s="32" t="n">
        <v>0.0025</v>
      </c>
      <c r="N59" s="32" t="n">
        <v>0.0451530355113658</v>
      </c>
      <c r="O59" s="32" t="n">
        <v>0.248</v>
      </c>
      <c r="P59" s="32" t="n">
        <v>-0.1375</v>
      </c>
      <c r="Q59" s="32" t="n">
        <v>0.3</v>
      </c>
      <c r="R59" s="32" t="n">
        <v>-0.065</v>
      </c>
    </row>
    <row r="60" customFormat="false" ht="12.75" hidden="false" customHeight="false" outlineLevel="0" collapsed="false">
      <c r="D60" s="31" t="n">
        <v>38777</v>
      </c>
      <c r="E60" s="32" t="n">
        <v>3.5665</v>
      </c>
      <c r="F60" s="32" t="n">
        <v>-0.15</v>
      </c>
      <c r="G60" s="32" t="n">
        <v>-0.075</v>
      </c>
      <c r="H60" s="32" t="n">
        <v>-0.22</v>
      </c>
      <c r="I60" s="32" t="n">
        <v>-0.395</v>
      </c>
      <c r="J60" s="32" t="n">
        <v>0.25</v>
      </c>
      <c r="K60" s="32" t="n">
        <v>0.14</v>
      </c>
      <c r="L60" s="32" t="n">
        <v>0.5</v>
      </c>
      <c r="M60" s="32" t="n">
        <v>0.0025</v>
      </c>
      <c r="N60" s="32" t="n">
        <v>0.0453833970171731</v>
      </c>
      <c r="O60" s="32" t="n">
        <v>0.068</v>
      </c>
      <c r="P60" s="32" t="n">
        <v>-0.135</v>
      </c>
      <c r="Q60" s="32" t="n">
        <v>0.3</v>
      </c>
      <c r="R60" s="32" t="n">
        <v>-0.065</v>
      </c>
    </row>
    <row r="61" customFormat="false" ht="12.75" hidden="false" customHeight="false" outlineLevel="0" collapsed="false">
      <c r="D61" s="31" t="n">
        <v>38808</v>
      </c>
      <c r="E61" s="32" t="n">
        <v>3.4015</v>
      </c>
      <c r="F61" s="32" t="n">
        <v>-0.23</v>
      </c>
      <c r="G61" s="32" t="n">
        <v>-0.075</v>
      </c>
      <c r="H61" s="32" t="n">
        <v>-0.36</v>
      </c>
      <c r="I61" s="32" t="n">
        <v>-0.455</v>
      </c>
      <c r="J61" s="32" t="n">
        <v>0.26</v>
      </c>
      <c r="K61" s="32" t="n">
        <v>0.03</v>
      </c>
      <c r="L61" s="32" t="n">
        <v>0.51</v>
      </c>
      <c r="M61" s="32" t="n">
        <v>0.0025</v>
      </c>
      <c r="N61" s="32" t="n">
        <v>0.0456384401336027</v>
      </c>
      <c r="O61" s="32" t="n">
        <v>-0.25</v>
      </c>
      <c r="P61" s="32" t="n">
        <v>-0.14</v>
      </c>
      <c r="Q61" s="32" t="n">
        <v>0.31</v>
      </c>
      <c r="R61" s="32" t="n">
        <v>-0.065</v>
      </c>
    </row>
    <row r="62" customFormat="false" ht="12.75" hidden="false" customHeight="false" outlineLevel="0" collapsed="false">
      <c r="D62" s="31" t="n">
        <v>38838</v>
      </c>
      <c r="E62" s="32" t="n">
        <v>3.3965</v>
      </c>
      <c r="F62" s="32" t="n">
        <v>-0.23</v>
      </c>
      <c r="G62" s="32" t="n">
        <v>-0.075</v>
      </c>
      <c r="H62" s="32" t="n">
        <v>-0.36</v>
      </c>
      <c r="I62" s="32" t="n">
        <v>-0.455</v>
      </c>
      <c r="J62" s="32" t="n">
        <v>0.26</v>
      </c>
      <c r="K62" s="32" t="n">
        <v>0.03</v>
      </c>
      <c r="L62" s="32" t="n">
        <v>0.51</v>
      </c>
      <c r="M62" s="32" t="n">
        <v>0.0025</v>
      </c>
      <c r="N62" s="32" t="n">
        <v>0.0458852560734506</v>
      </c>
      <c r="O62" s="32" t="n">
        <v>-0.25</v>
      </c>
      <c r="P62" s="32" t="n">
        <v>-0.14</v>
      </c>
      <c r="Q62" s="32" t="n">
        <v>0.31</v>
      </c>
      <c r="R62" s="32" t="n">
        <v>-0.065</v>
      </c>
    </row>
    <row r="63" customFormat="false" ht="12.75" hidden="false" customHeight="false" outlineLevel="0" collapsed="false">
      <c r="D63" s="31" t="n">
        <v>38869</v>
      </c>
      <c r="E63" s="32" t="n">
        <v>3.4285</v>
      </c>
      <c r="F63" s="32" t="n">
        <v>-0.23</v>
      </c>
      <c r="G63" s="32" t="n">
        <v>-0.075</v>
      </c>
      <c r="H63" s="32" t="n">
        <v>-0.36</v>
      </c>
      <c r="I63" s="32" t="n">
        <v>-0.455</v>
      </c>
      <c r="J63" s="32" t="n">
        <v>0.26</v>
      </c>
      <c r="K63" s="32" t="n">
        <v>0.03</v>
      </c>
      <c r="L63" s="32" t="n">
        <v>0.51</v>
      </c>
      <c r="M63" s="32" t="n">
        <v>0.0025</v>
      </c>
      <c r="N63" s="32" t="n">
        <v>0.0461402992327038</v>
      </c>
      <c r="O63" s="32" t="n">
        <v>-0.25</v>
      </c>
      <c r="P63" s="32" t="n">
        <v>-0.14</v>
      </c>
      <c r="Q63" s="32" t="n">
        <v>0.31</v>
      </c>
      <c r="R63" s="32" t="n">
        <v>-0.065</v>
      </c>
    </row>
    <row r="64" customFormat="false" ht="12.75" hidden="false" customHeight="false" outlineLevel="0" collapsed="false">
      <c r="D64" s="31" t="n">
        <v>38899</v>
      </c>
      <c r="E64" s="32" t="n">
        <v>3.4685</v>
      </c>
      <c r="F64" s="32" t="n">
        <v>-0.23</v>
      </c>
      <c r="G64" s="32" t="n">
        <v>-0.075</v>
      </c>
      <c r="H64" s="32" t="n">
        <v>-0.36</v>
      </c>
      <c r="I64" s="32" t="n">
        <v>-0.455</v>
      </c>
      <c r="J64" s="32" t="n">
        <v>0.26</v>
      </c>
      <c r="K64" s="32" t="n">
        <v>0.03</v>
      </c>
      <c r="L64" s="32" t="n">
        <v>0.51</v>
      </c>
      <c r="M64" s="32" t="n">
        <v>0.0025</v>
      </c>
      <c r="N64" s="32" t="n">
        <v>0.0463871152139896</v>
      </c>
      <c r="O64" s="32" t="n">
        <v>-0.25</v>
      </c>
      <c r="P64" s="32" t="n">
        <v>-0.14</v>
      </c>
      <c r="Q64" s="32" t="n">
        <v>0.31</v>
      </c>
      <c r="R64" s="32" t="n">
        <v>-0.065</v>
      </c>
    </row>
    <row r="65" customFormat="false" ht="12.75" hidden="false" customHeight="false" outlineLevel="0" collapsed="false">
      <c r="D65" s="31" t="n">
        <v>38930</v>
      </c>
      <c r="E65" s="32" t="n">
        <v>3.5015</v>
      </c>
      <c r="F65" s="32" t="n">
        <v>-0.23</v>
      </c>
      <c r="G65" s="32" t="n">
        <v>-0.075</v>
      </c>
      <c r="H65" s="32" t="n">
        <v>-0.36</v>
      </c>
      <c r="I65" s="32" t="n">
        <v>-0.455</v>
      </c>
      <c r="J65" s="32" t="n">
        <v>0.26</v>
      </c>
      <c r="K65" s="32" t="n">
        <v>0.03</v>
      </c>
      <c r="L65" s="32" t="n">
        <v>0.51</v>
      </c>
      <c r="M65" s="32" t="n">
        <v>0.0025</v>
      </c>
      <c r="N65" s="32" t="n">
        <v>0.0466421584160566</v>
      </c>
      <c r="O65" s="32" t="n">
        <v>-0.25</v>
      </c>
      <c r="P65" s="32" t="n">
        <v>-0.14</v>
      </c>
      <c r="Q65" s="32" t="n">
        <v>0.31</v>
      </c>
      <c r="R65" s="32" t="n">
        <v>-0.065</v>
      </c>
    </row>
    <row r="66" customFormat="false" ht="12.75" hidden="false" customHeight="false" outlineLevel="0" collapsed="false">
      <c r="D66" s="31" t="n">
        <v>38961</v>
      </c>
      <c r="E66" s="32" t="n">
        <v>3.4955</v>
      </c>
      <c r="F66" s="32" t="n">
        <v>-0.23</v>
      </c>
      <c r="G66" s="32" t="n">
        <v>-0.075</v>
      </c>
      <c r="H66" s="32" t="n">
        <v>-0.36</v>
      </c>
      <c r="I66" s="32" t="n">
        <v>-0.455</v>
      </c>
      <c r="J66" s="32" t="n">
        <v>0.26</v>
      </c>
      <c r="K66" s="32" t="n">
        <v>0.03</v>
      </c>
      <c r="L66" s="32" t="n">
        <v>0.51</v>
      </c>
      <c r="M66" s="32" t="n">
        <v>0.0025</v>
      </c>
      <c r="N66" s="32" t="n">
        <v>0.0468972016398781</v>
      </c>
      <c r="O66" s="32" t="n">
        <v>-0.25</v>
      </c>
      <c r="P66" s="32" t="n">
        <v>-0.14</v>
      </c>
      <c r="Q66" s="32" t="n">
        <v>0.31</v>
      </c>
      <c r="R66" s="32" t="n">
        <v>-0.065</v>
      </c>
    </row>
    <row r="67" customFormat="false" ht="12.75" hidden="false" customHeight="false" outlineLevel="0" collapsed="false">
      <c r="D67" s="31" t="n">
        <v>38991</v>
      </c>
      <c r="E67" s="32" t="n">
        <v>3.4935</v>
      </c>
      <c r="F67" s="32" t="n">
        <v>-0.23</v>
      </c>
      <c r="G67" s="32" t="n">
        <v>-0.075</v>
      </c>
      <c r="H67" s="32" t="n">
        <v>-0.36</v>
      </c>
      <c r="I67" s="32" t="n">
        <v>-0.455</v>
      </c>
      <c r="J67" s="32" t="n">
        <v>0.26</v>
      </c>
      <c r="K67" s="32" t="n">
        <v>0.03</v>
      </c>
      <c r="L67" s="32" t="n">
        <v>0.51</v>
      </c>
      <c r="M67" s="32" t="n">
        <v>0.0025</v>
      </c>
      <c r="N67" s="32" t="n">
        <v>0.0471440176836406</v>
      </c>
      <c r="O67" s="32" t="n">
        <v>-0.25</v>
      </c>
      <c r="P67" s="32" t="n">
        <v>-0.14</v>
      </c>
      <c r="Q67" s="32" t="n">
        <v>0.31</v>
      </c>
      <c r="R67" s="32" t="n">
        <v>-0.065</v>
      </c>
    </row>
    <row r="68" customFormat="false" ht="12.75" hidden="false" customHeight="false" outlineLevel="0" collapsed="false">
      <c r="D68" s="31" t="n">
        <v>39022</v>
      </c>
      <c r="E68" s="32" t="n">
        <v>3.6615</v>
      </c>
      <c r="F68" s="32" t="n">
        <v>-0.15</v>
      </c>
      <c r="G68" s="32" t="n">
        <v>-0.075</v>
      </c>
      <c r="H68" s="32" t="n">
        <v>-0.21</v>
      </c>
      <c r="I68" s="32" t="n">
        <v>-0.4</v>
      </c>
      <c r="J68" s="32" t="n">
        <v>0.25</v>
      </c>
      <c r="K68" s="32" t="n">
        <v>0.14</v>
      </c>
      <c r="L68" s="32" t="n">
        <v>0.5</v>
      </c>
      <c r="M68" s="32" t="n">
        <v>0.0025</v>
      </c>
      <c r="N68" s="32" t="n">
        <v>0.0473632168738272</v>
      </c>
      <c r="O68" s="32" t="n">
        <v>0.248</v>
      </c>
      <c r="P68" s="32" t="n">
        <v>-0.14</v>
      </c>
      <c r="Q68" s="32" t="n">
        <v>0.3</v>
      </c>
      <c r="R68" s="32" t="n">
        <v>-0.065</v>
      </c>
    </row>
    <row r="69" customFormat="false" ht="12.75" hidden="false" customHeight="false" outlineLevel="0" collapsed="false">
      <c r="D69" s="31" t="n">
        <v>39052</v>
      </c>
      <c r="E69" s="32" t="n">
        <v>3.8185</v>
      </c>
      <c r="F69" s="32" t="n">
        <v>-0.15</v>
      </c>
      <c r="G69" s="32" t="n">
        <v>-0.075</v>
      </c>
      <c r="H69" s="32" t="n">
        <v>-0.21</v>
      </c>
      <c r="I69" s="32" t="n">
        <v>-0.4</v>
      </c>
      <c r="J69" s="32" t="n">
        <v>0.25</v>
      </c>
      <c r="K69" s="32" t="n">
        <v>0.14</v>
      </c>
      <c r="L69" s="32" t="n">
        <v>0.5</v>
      </c>
      <c r="M69" s="32" t="n">
        <v>0.0025</v>
      </c>
      <c r="N69" s="32" t="n">
        <v>0.0475428253083456</v>
      </c>
      <c r="O69" s="32" t="n">
        <v>0.308</v>
      </c>
      <c r="P69" s="32" t="n">
        <v>-0.1425</v>
      </c>
      <c r="Q69" s="32" t="n">
        <v>0.3</v>
      </c>
      <c r="R69" s="32" t="n">
        <v>-0.065</v>
      </c>
    </row>
    <row r="70" customFormat="false" ht="12.75" hidden="false" customHeight="false" outlineLevel="0" collapsed="false">
      <c r="D70" s="31" t="n">
        <v>39083</v>
      </c>
      <c r="E70" s="32" t="n">
        <v>3.916</v>
      </c>
      <c r="F70" s="32" t="n">
        <v>-0.15</v>
      </c>
      <c r="G70" s="32" t="n">
        <v>-0.07</v>
      </c>
      <c r="H70" s="32" t="n">
        <v>-0.21</v>
      </c>
      <c r="I70" s="32" t="n">
        <v>-0.4</v>
      </c>
      <c r="J70" s="32" t="n">
        <v>0.25</v>
      </c>
      <c r="K70" s="32" t="n">
        <v>0.14</v>
      </c>
      <c r="L70" s="32" t="n">
        <v>0.5</v>
      </c>
      <c r="M70" s="32" t="n">
        <v>0.0025</v>
      </c>
      <c r="N70" s="32" t="n">
        <v>0.0477284207020108</v>
      </c>
      <c r="O70" s="32" t="n">
        <v>0.378</v>
      </c>
      <c r="P70" s="32" t="n">
        <v>-0.145</v>
      </c>
      <c r="Q70" s="32" t="n">
        <v>0.3</v>
      </c>
      <c r="R70" s="32" t="n">
        <v>-0.06</v>
      </c>
    </row>
    <row r="71" customFormat="false" ht="12.75" hidden="false" customHeight="false" outlineLevel="0" collapsed="false">
      <c r="D71" s="31" t="n">
        <v>39114</v>
      </c>
      <c r="E71" s="32" t="n">
        <v>3.801</v>
      </c>
      <c r="F71" s="32" t="n">
        <v>-0.15</v>
      </c>
      <c r="G71" s="32" t="n">
        <v>-0.07</v>
      </c>
      <c r="H71" s="32" t="n">
        <v>-0.21</v>
      </c>
      <c r="I71" s="32" t="n">
        <v>-0.4</v>
      </c>
      <c r="J71" s="32" t="n">
        <v>0.25</v>
      </c>
      <c r="K71" s="32" t="n">
        <v>0.14</v>
      </c>
      <c r="L71" s="32" t="n">
        <v>0.5</v>
      </c>
      <c r="M71" s="32" t="n">
        <v>0.0025</v>
      </c>
      <c r="N71" s="32" t="n">
        <v>0.0479140161071898</v>
      </c>
      <c r="O71" s="32" t="n">
        <v>0.248</v>
      </c>
      <c r="P71" s="32" t="n">
        <v>-0.1375</v>
      </c>
      <c r="Q71" s="32" t="n">
        <v>0.3</v>
      </c>
      <c r="R71" s="32" t="n">
        <v>-0.06</v>
      </c>
    </row>
    <row r="72" customFormat="false" ht="12.75" hidden="false" customHeight="false" outlineLevel="0" collapsed="false">
      <c r="D72" s="31" t="n">
        <v>39142</v>
      </c>
      <c r="E72" s="32" t="n">
        <v>3.654</v>
      </c>
      <c r="F72" s="32" t="n">
        <v>-0.15</v>
      </c>
      <c r="G72" s="32" t="n">
        <v>-0.07</v>
      </c>
      <c r="H72" s="32" t="n">
        <v>-0.21</v>
      </c>
      <c r="I72" s="32" t="n">
        <v>-0.4</v>
      </c>
      <c r="J72" s="32" t="n">
        <v>0.25</v>
      </c>
      <c r="K72" s="32" t="n">
        <v>0.14</v>
      </c>
      <c r="L72" s="32" t="n">
        <v>0.5</v>
      </c>
      <c r="M72" s="32" t="n">
        <v>0.0025</v>
      </c>
      <c r="N72" s="32" t="n">
        <v>0.0480816506766013</v>
      </c>
      <c r="O72" s="32" t="n">
        <v>0.068</v>
      </c>
      <c r="P72" s="32" t="n">
        <v>-0.135</v>
      </c>
      <c r="Q72" s="32" t="n">
        <v>0.3</v>
      </c>
      <c r="R72" s="32" t="n">
        <v>-0.06</v>
      </c>
    </row>
    <row r="73" customFormat="false" ht="12.75" hidden="false" customHeight="false" outlineLevel="0" collapsed="false">
      <c r="D73" s="31" t="n">
        <v>39173</v>
      </c>
      <c r="E73" s="32" t="n">
        <v>3.489</v>
      </c>
      <c r="F73" s="32" t="n">
        <v>-0.23</v>
      </c>
      <c r="G73" s="32" t="n">
        <v>-0.07</v>
      </c>
      <c r="H73" s="32" t="n">
        <v>-0.36</v>
      </c>
      <c r="I73" s="32" t="n">
        <v>-0.455</v>
      </c>
      <c r="J73" s="32" t="n">
        <v>0.26</v>
      </c>
      <c r="K73" s="32" t="n">
        <v>0.03</v>
      </c>
      <c r="L73" s="32" t="n">
        <v>0.51</v>
      </c>
      <c r="M73" s="32" t="n">
        <v>0.0025</v>
      </c>
      <c r="N73" s="32" t="n">
        <v>0.0482672461036899</v>
      </c>
      <c r="O73" s="32" t="n">
        <v>-0.25</v>
      </c>
      <c r="P73" s="32" t="n">
        <v>-0.14</v>
      </c>
      <c r="Q73" s="32" t="n">
        <v>0.31</v>
      </c>
      <c r="R73" s="32" t="n">
        <v>-0.06</v>
      </c>
    </row>
    <row r="74" customFormat="false" ht="12.75" hidden="false" customHeight="false" outlineLevel="0" collapsed="false">
      <c r="D74" s="31" t="n">
        <v>39203</v>
      </c>
      <c r="E74" s="32" t="n">
        <v>3.484</v>
      </c>
      <c r="F74" s="32" t="n">
        <v>-0.23</v>
      </c>
      <c r="G74" s="32" t="n">
        <v>-0.07</v>
      </c>
      <c r="H74" s="32" t="n">
        <v>-0.36</v>
      </c>
      <c r="I74" s="32" t="n">
        <v>-0.455</v>
      </c>
      <c r="J74" s="32" t="n">
        <v>0.26</v>
      </c>
      <c r="K74" s="32" t="n">
        <v>0.03</v>
      </c>
      <c r="L74" s="32" t="n">
        <v>0.51</v>
      </c>
      <c r="M74" s="32" t="n">
        <v>0.0025</v>
      </c>
      <c r="N74" s="32" t="n">
        <v>0.0484468545924774</v>
      </c>
      <c r="O74" s="32" t="n">
        <v>-0.25</v>
      </c>
      <c r="P74" s="32" t="n">
        <v>-0.14</v>
      </c>
      <c r="Q74" s="32" t="n">
        <v>0.31</v>
      </c>
      <c r="R74" s="32" t="n">
        <v>-0.06</v>
      </c>
    </row>
    <row r="75" customFormat="false" ht="12.75" hidden="false" customHeight="false" outlineLevel="0" collapsed="false">
      <c r="D75" s="31" t="n">
        <v>39234</v>
      </c>
      <c r="E75" s="32" t="n">
        <v>3.516</v>
      </c>
      <c r="F75" s="32" t="n">
        <v>-0.23</v>
      </c>
      <c r="G75" s="32" t="n">
        <v>-0.07</v>
      </c>
      <c r="H75" s="32" t="n">
        <v>-0.36</v>
      </c>
      <c r="I75" s="32" t="n">
        <v>-0.455</v>
      </c>
      <c r="J75" s="32" t="n">
        <v>0.26</v>
      </c>
      <c r="K75" s="32" t="n">
        <v>0.03</v>
      </c>
      <c r="L75" s="32" t="n">
        <v>0.51</v>
      </c>
      <c r="M75" s="32" t="n">
        <v>0.0025</v>
      </c>
      <c r="N75" s="32" t="n">
        <v>0.0486324500422155</v>
      </c>
      <c r="O75" s="32" t="n">
        <v>-0.25</v>
      </c>
      <c r="P75" s="32" t="n">
        <v>-0.14</v>
      </c>
      <c r="Q75" s="32" t="n">
        <v>0.31</v>
      </c>
      <c r="R75" s="32" t="n">
        <v>-0.06</v>
      </c>
    </row>
    <row r="76" customFormat="false" ht="12.75" hidden="false" customHeight="false" outlineLevel="0" collapsed="false">
      <c r="D76" s="31" t="n">
        <v>39264</v>
      </c>
      <c r="E76" s="32" t="n">
        <v>3.556</v>
      </c>
      <c r="F76" s="32" t="n">
        <v>-0.23</v>
      </c>
      <c r="G76" s="32" t="n">
        <v>-0.07</v>
      </c>
      <c r="H76" s="32" t="n">
        <v>-0.36</v>
      </c>
      <c r="I76" s="32" t="n">
        <v>-0.455</v>
      </c>
      <c r="J76" s="32" t="n">
        <v>0.26</v>
      </c>
      <c r="K76" s="32" t="n">
        <v>0.03</v>
      </c>
      <c r="L76" s="32" t="n">
        <v>0.51</v>
      </c>
      <c r="M76" s="32" t="n">
        <v>0.0025</v>
      </c>
      <c r="N76" s="32" t="n">
        <v>0.0488120585529193</v>
      </c>
      <c r="O76" s="32" t="n">
        <v>-0.25</v>
      </c>
      <c r="P76" s="32" t="n">
        <v>-0.14</v>
      </c>
      <c r="Q76" s="32" t="n">
        <v>0.31</v>
      </c>
      <c r="R76" s="32" t="n">
        <v>-0.06</v>
      </c>
    </row>
    <row r="77" customFormat="false" ht="12.75" hidden="false" customHeight="false" outlineLevel="0" collapsed="false">
      <c r="D77" s="31" t="n">
        <v>39295</v>
      </c>
      <c r="E77" s="32" t="n">
        <v>3.589</v>
      </c>
      <c r="F77" s="32" t="n">
        <v>-0.23</v>
      </c>
      <c r="G77" s="32" t="n">
        <v>-0.07</v>
      </c>
      <c r="H77" s="32" t="n">
        <v>-0.36</v>
      </c>
      <c r="I77" s="32" t="n">
        <v>-0.455</v>
      </c>
      <c r="J77" s="32" t="n">
        <v>0.26</v>
      </c>
      <c r="K77" s="32" t="n">
        <v>0.03</v>
      </c>
      <c r="L77" s="32" t="n">
        <v>0.51</v>
      </c>
      <c r="M77" s="32" t="n">
        <v>0.0025</v>
      </c>
      <c r="N77" s="32" t="n">
        <v>0.0489976540253019</v>
      </c>
      <c r="O77" s="32" t="n">
        <v>-0.25</v>
      </c>
      <c r="P77" s="32" t="n">
        <v>-0.14</v>
      </c>
      <c r="Q77" s="32" t="n">
        <v>0.31</v>
      </c>
      <c r="R77" s="32" t="n">
        <v>-0.06</v>
      </c>
    </row>
    <row r="78" customFormat="false" ht="12.75" hidden="false" customHeight="false" outlineLevel="0" collapsed="false">
      <c r="D78" s="31" t="n">
        <v>39326</v>
      </c>
      <c r="E78" s="32" t="n">
        <v>3.583</v>
      </c>
      <c r="F78" s="32" t="n">
        <v>-0.23</v>
      </c>
      <c r="G78" s="32" t="n">
        <v>-0.07</v>
      </c>
      <c r="H78" s="32" t="n">
        <v>-0.36</v>
      </c>
      <c r="I78" s="32" t="n">
        <v>-0.455</v>
      </c>
      <c r="J78" s="32" t="n">
        <v>0.26</v>
      </c>
      <c r="K78" s="32" t="n">
        <v>0.03</v>
      </c>
      <c r="L78" s="32" t="n">
        <v>0.51</v>
      </c>
      <c r="M78" s="32" t="n">
        <v>0.0025</v>
      </c>
      <c r="N78" s="32" t="n">
        <v>0.0491832495091908</v>
      </c>
      <c r="O78" s="32" t="n">
        <v>-0.25</v>
      </c>
      <c r="P78" s="32" t="n">
        <v>-0.14</v>
      </c>
      <c r="Q78" s="32" t="n">
        <v>0.31</v>
      </c>
      <c r="R78" s="32" t="n">
        <v>-0.06</v>
      </c>
    </row>
    <row r="79" customFormat="false" ht="12.75" hidden="false" customHeight="false" outlineLevel="0" collapsed="false">
      <c r="D79" s="31" t="n">
        <v>39356</v>
      </c>
      <c r="E79" s="32" t="n">
        <v>3.581</v>
      </c>
      <c r="F79" s="32" t="n">
        <v>-0.23</v>
      </c>
      <c r="G79" s="32" t="n">
        <v>-0.07</v>
      </c>
      <c r="H79" s="32" t="n">
        <v>-0.36</v>
      </c>
      <c r="I79" s="32" t="n">
        <v>-0.455</v>
      </c>
      <c r="J79" s="32" t="n">
        <v>0.26</v>
      </c>
      <c r="K79" s="32" t="n">
        <v>0.03</v>
      </c>
      <c r="L79" s="32" t="n">
        <v>0.51</v>
      </c>
      <c r="M79" s="32" t="n">
        <v>0.0025</v>
      </c>
      <c r="N79" s="32" t="n">
        <v>0.0493628580529415</v>
      </c>
      <c r="O79" s="32" t="n">
        <v>-0.25</v>
      </c>
      <c r="P79" s="32" t="n">
        <v>-0.14</v>
      </c>
      <c r="Q79" s="32" t="n">
        <v>0.31</v>
      </c>
      <c r="R79" s="32" t="n">
        <v>-0.06</v>
      </c>
    </row>
    <row r="80" customFormat="false" ht="12.75" hidden="false" customHeight="false" outlineLevel="0" collapsed="false">
      <c r="D80" s="31" t="n">
        <v>39387</v>
      </c>
      <c r="E80" s="32" t="n">
        <v>3.749</v>
      </c>
      <c r="F80" s="32" t="n">
        <v>-0.15</v>
      </c>
      <c r="G80" s="32" t="n">
        <v>-0.07</v>
      </c>
      <c r="H80" s="32" t="n">
        <v>-0.2</v>
      </c>
      <c r="I80" s="32" t="n">
        <v>-0.41</v>
      </c>
      <c r="J80" s="32" t="n">
        <v>0.25</v>
      </c>
      <c r="K80" s="32" t="n">
        <v>0.14</v>
      </c>
      <c r="L80" s="32" t="n">
        <v>0.5</v>
      </c>
      <c r="M80" s="32" t="n">
        <v>0.0025</v>
      </c>
      <c r="N80" s="32" t="n">
        <v>0.0495484535594692</v>
      </c>
      <c r="O80" s="32" t="n">
        <v>0.248</v>
      </c>
      <c r="P80" s="32" t="n">
        <v>-0.14</v>
      </c>
      <c r="Q80" s="32" t="n">
        <v>0.3</v>
      </c>
      <c r="R80" s="32" t="n">
        <v>-0.06</v>
      </c>
    </row>
    <row r="81" customFormat="false" ht="12.75" hidden="false" customHeight="false" outlineLevel="0" collapsed="false">
      <c r="D81" s="31" t="n">
        <v>39417</v>
      </c>
      <c r="E81" s="32" t="n">
        <v>3.906</v>
      </c>
      <c r="F81" s="32" t="n">
        <v>-0.15</v>
      </c>
      <c r="G81" s="32" t="n">
        <v>-0.07</v>
      </c>
      <c r="H81" s="32" t="n">
        <v>-0.2</v>
      </c>
      <c r="I81" s="32" t="n">
        <v>-0.41</v>
      </c>
      <c r="J81" s="32" t="n">
        <v>0.25</v>
      </c>
      <c r="K81" s="32" t="n">
        <v>0.14</v>
      </c>
      <c r="L81" s="32" t="n">
        <v>0.5</v>
      </c>
      <c r="M81" s="32" t="n">
        <v>0.0025</v>
      </c>
      <c r="N81" s="32" t="n">
        <v>0.0497280621251264</v>
      </c>
      <c r="O81" s="32" t="n">
        <v>0.308</v>
      </c>
      <c r="P81" s="32" t="n">
        <v>-0.1425</v>
      </c>
      <c r="Q81" s="32" t="n">
        <v>0.3</v>
      </c>
      <c r="R81" s="32" t="n">
        <v>-0.06</v>
      </c>
    </row>
    <row r="82" customFormat="false" ht="12.75" hidden="false" customHeight="false" outlineLevel="0" collapsed="false">
      <c r="D82" s="31" t="n">
        <v>39448</v>
      </c>
      <c r="E82" s="32" t="n">
        <v>4.006</v>
      </c>
      <c r="F82" s="32" t="n">
        <v>-0.15</v>
      </c>
      <c r="G82" s="32" t="n">
        <v>-0.07</v>
      </c>
      <c r="H82" s="32" t="n">
        <v>-0.2</v>
      </c>
      <c r="I82" s="32" t="n">
        <v>-0.41</v>
      </c>
      <c r="J82" s="32" t="n">
        <v>0.25</v>
      </c>
      <c r="K82" s="32" t="n">
        <v>0.14</v>
      </c>
      <c r="L82" s="32" t="n">
        <v>0.5</v>
      </c>
      <c r="M82" s="32" t="n">
        <v>0.0025</v>
      </c>
      <c r="N82" s="32" t="n">
        <v>0.0499136576542889</v>
      </c>
      <c r="O82" s="32" t="n">
        <v>0.378</v>
      </c>
      <c r="P82" s="32" t="n">
        <v>-0.145</v>
      </c>
      <c r="Q82" s="32" t="n">
        <v>0.3</v>
      </c>
      <c r="R82" s="32" t="n">
        <v>-0.06</v>
      </c>
    </row>
    <row r="83" customFormat="false" ht="12.75" hidden="false" customHeight="false" outlineLevel="0" collapsed="false">
      <c r="D83" s="31" t="n">
        <v>39479</v>
      </c>
      <c r="E83" s="32" t="n">
        <v>3.891</v>
      </c>
      <c r="F83" s="32" t="n">
        <v>-0.15</v>
      </c>
      <c r="G83" s="32" t="n">
        <v>-0.07</v>
      </c>
      <c r="H83" s="32" t="n">
        <v>-0.2</v>
      </c>
      <c r="I83" s="32" t="n">
        <v>-0.41</v>
      </c>
      <c r="J83" s="32" t="n">
        <v>0.25</v>
      </c>
      <c r="K83" s="32" t="n">
        <v>0.14</v>
      </c>
      <c r="L83" s="32" t="n">
        <v>0.5</v>
      </c>
      <c r="M83" s="32" t="n">
        <v>0.0025</v>
      </c>
      <c r="N83" s="32" t="n">
        <v>0.0500992531949529</v>
      </c>
      <c r="O83" s="32" t="n">
        <v>0.248</v>
      </c>
      <c r="P83" s="32" t="n">
        <v>-0.1375</v>
      </c>
      <c r="Q83" s="32" t="n">
        <v>0.3</v>
      </c>
      <c r="R83" s="32" t="n">
        <v>-0.06</v>
      </c>
    </row>
    <row r="84" customFormat="false" ht="12.75" hidden="false" customHeight="false" outlineLevel="0" collapsed="false">
      <c r="D84" s="31" t="n">
        <v>39508</v>
      </c>
      <c r="E84" s="32" t="n">
        <v>3.744</v>
      </c>
      <c r="F84" s="32" t="n">
        <v>-0.15</v>
      </c>
      <c r="G84" s="32" t="n">
        <v>-0.07</v>
      </c>
      <c r="H84" s="32" t="n">
        <v>-0.2</v>
      </c>
      <c r="I84" s="32" t="n">
        <v>-0.41</v>
      </c>
      <c r="J84" s="32" t="n">
        <v>0.25</v>
      </c>
      <c r="K84" s="32" t="n">
        <v>0.14</v>
      </c>
      <c r="L84" s="32" t="n">
        <v>0.5</v>
      </c>
      <c r="M84" s="32" t="n">
        <v>0.0025</v>
      </c>
      <c r="N84" s="32" t="n">
        <v>0.0502728748401791</v>
      </c>
      <c r="O84" s="32" t="n">
        <v>0.068</v>
      </c>
      <c r="P84" s="32" t="n">
        <v>-0.135</v>
      </c>
      <c r="Q84" s="32" t="n">
        <v>0.3</v>
      </c>
      <c r="R84" s="32" t="n">
        <v>-0.06</v>
      </c>
    </row>
    <row r="85" customFormat="false" ht="12.75" hidden="false" customHeight="false" outlineLevel="0" collapsed="false">
      <c r="D85" s="31" t="n">
        <v>39539</v>
      </c>
      <c r="E85" s="32" t="n">
        <v>3.579</v>
      </c>
      <c r="F85" s="32" t="n">
        <v>-0.23</v>
      </c>
      <c r="G85" s="32" t="n">
        <v>-0.07</v>
      </c>
      <c r="H85" s="32" t="n">
        <v>-0.36</v>
      </c>
      <c r="I85" s="32" t="n">
        <v>-0.465</v>
      </c>
      <c r="J85" s="32" t="n">
        <v>0.26</v>
      </c>
      <c r="K85" s="32" t="n">
        <v>0.03</v>
      </c>
      <c r="L85" s="32" t="n">
        <v>0.51</v>
      </c>
      <c r="M85" s="32" t="n">
        <v>0.0025</v>
      </c>
      <c r="N85" s="32" t="n">
        <v>0.0504584704031008</v>
      </c>
      <c r="O85" s="32" t="n">
        <v>-0.25</v>
      </c>
      <c r="P85" s="32" t="n">
        <v>-0.14</v>
      </c>
      <c r="Q85" s="32" t="n">
        <v>0.31</v>
      </c>
      <c r="R85" s="32" t="n">
        <v>-0.06</v>
      </c>
    </row>
    <row r="86" customFormat="false" ht="12.75" hidden="false" customHeight="false" outlineLevel="0" collapsed="false">
      <c r="D86" s="31" t="n">
        <v>39569</v>
      </c>
      <c r="E86" s="32" t="n">
        <v>3.574</v>
      </c>
      <c r="F86" s="32" t="n">
        <v>-0.23</v>
      </c>
      <c r="G86" s="32" t="n">
        <v>-0.07</v>
      </c>
      <c r="H86" s="32" t="n">
        <v>-0.36</v>
      </c>
      <c r="I86" s="32" t="n">
        <v>-0.465</v>
      </c>
      <c r="J86" s="32" t="n">
        <v>0.26</v>
      </c>
      <c r="K86" s="32" t="n">
        <v>0.03</v>
      </c>
      <c r="L86" s="32" t="n">
        <v>0.51</v>
      </c>
      <c r="M86" s="32" t="n">
        <v>0.0025</v>
      </c>
      <c r="N86" s="32" t="n">
        <v>0.0506380790233276</v>
      </c>
      <c r="O86" s="32" t="n">
        <v>-0.25</v>
      </c>
      <c r="P86" s="32" t="n">
        <v>-0.14</v>
      </c>
      <c r="Q86" s="32" t="n">
        <v>0.31</v>
      </c>
      <c r="R86" s="32" t="n">
        <v>-0.06</v>
      </c>
    </row>
    <row r="87" customFormat="false" ht="12.75" hidden="false" customHeight="false" outlineLevel="0" collapsed="false">
      <c r="D87" s="31" t="n">
        <v>39600</v>
      </c>
      <c r="E87" s="32" t="n">
        <v>3.606</v>
      </c>
      <c r="F87" s="32" t="n">
        <v>-0.23</v>
      </c>
      <c r="G87" s="32" t="n">
        <v>-0.07</v>
      </c>
      <c r="H87" s="32" t="n">
        <v>-0.36</v>
      </c>
      <c r="I87" s="32" t="n">
        <v>-0.465</v>
      </c>
      <c r="J87" s="32" t="n">
        <v>0.26</v>
      </c>
      <c r="K87" s="32" t="n">
        <v>0.03</v>
      </c>
      <c r="L87" s="32" t="n">
        <v>0.51</v>
      </c>
      <c r="M87" s="32" t="n">
        <v>0.0025</v>
      </c>
      <c r="N87" s="32" t="n">
        <v>0.0508236746088744</v>
      </c>
      <c r="O87" s="32" t="n">
        <v>-0.25</v>
      </c>
      <c r="P87" s="32" t="n">
        <v>-0.14</v>
      </c>
      <c r="Q87" s="32" t="n">
        <v>0.31</v>
      </c>
      <c r="R87" s="32" t="n">
        <v>-0.06</v>
      </c>
    </row>
    <row r="88" customFormat="false" ht="12.75" hidden="false" customHeight="false" outlineLevel="0" collapsed="false">
      <c r="D88" s="31" t="n">
        <v>39630</v>
      </c>
      <c r="E88" s="32" t="n">
        <v>3.646</v>
      </c>
      <c r="F88" s="32" t="n">
        <v>-0.23</v>
      </c>
      <c r="G88" s="32" t="n">
        <v>-0.07</v>
      </c>
      <c r="H88" s="32" t="n">
        <v>-0.36</v>
      </c>
      <c r="I88" s="32" t="n">
        <v>-0.465</v>
      </c>
      <c r="J88" s="32" t="n">
        <v>0.26</v>
      </c>
      <c r="K88" s="32" t="n">
        <v>0.03</v>
      </c>
      <c r="L88" s="32" t="n">
        <v>0.51</v>
      </c>
      <c r="M88" s="32" t="n">
        <v>0.0025</v>
      </c>
      <c r="N88" s="32" t="n">
        <v>0.0510032832509939</v>
      </c>
      <c r="O88" s="32" t="n">
        <v>-0.25</v>
      </c>
      <c r="P88" s="32" t="n">
        <v>-0.14</v>
      </c>
      <c r="Q88" s="32" t="n">
        <v>0.31</v>
      </c>
      <c r="R88" s="32" t="n">
        <v>-0.06</v>
      </c>
    </row>
    <row r="89" customFormat="false" ht="12.75" hidden="false" customHeight="false" outlineLevel="0" collapsed="false">
      <c r="D89" s="31" t="n">
        <v>39661</v>
      </c>
      <c r="E89" s="32" t="n">
        <v>3.679</v>
      </c>
      <c r="F89" s="32" t="n">
        <v>-0.23</v>
      </c>
      <c r="G89" s="32" t="n">
        <v>-0.07</v>
      </c>
      <c r="H89" s="32" t="n">
        <v>-0.36</v>
      </c>
      <c r="I89" s="32" t="n">
        <v>-0.465</v>
      </c>
      <c r="J89" s="32" t="n">
        <v>0.26</v>
      </c>
      <c r="K89" s="32" t="n">
        <v>0.03</v>
      </c>
      <c r="L89" s="32" t="n">
        <v>0.51</v>
      </c>
      <c r="M89" s="32" t="n">
        <v>0.0025</v>
      </c>
      <c r="N89" s="32" t="n">
        <v>0.0511888788591612</v>
      </c>
      <c r="O89" s="32" t="n">
        <v>-0.25</v>
      </c>
      <c r="P89" s="32" t="n">
        <v>-0.14</v>
      </c>
      <c r="Q89" s="32" t="n">
        <v>0.31</v>
      </c>
      <c r="R89" s="32" t="n">
        <v>-0.06</v>
      </c>
    </row>
    <row r="90" customFormat="false" ht="12.75" hidden="false" customHeight="false" outlineLevel="0" collapsed="false">
      <c r="D90" s="31" t="n">
        <v>39692</v>
      </c>
      <c r="E90" s="32" t="n">
        <v>3.673</v>
      </c>
      <c r="F90" s="32" t="n">
        <v>-0.23</v>
      </c>
      <c r="G90" s="32" t="n">
        <v>-0.07</v>
      </c>
      <c r="H90" s="32" t="n">
        <v>-0.36</v>
      </c>
      <c r="I90" s="32" t="n">
        <v>-0.465</v>
      </c>
      <c r="J90" s="32" t="n">
        <v>0.26</v>
      </c>
      <c r="K90" s="32" t="n">
        <v>0.03</v>
      </c>
      <c r="L90" s="32" t="n">
        <v>0.51</v>
      </c>
      <c r="M90" s="32" t="n">
        <v>0.0025</v>
      </c>
      <c r="N90" s="32" t="n">
        <v>0.0513744744788225</v>
      </c>
      <c r="O90" s="32" t="n">
        <v>-0.25</v>
      </c>
      <c r="P90" s="32" t="n">
        <v>-0.14</v>
      </c>
      <c r="Q90" s="32" t="n">
        <v>0.31</v>
      </c>
      <c r="R90" s="32" t="n">
        <v>-0.06</v>
      </c>
    </row>
    <row r="91" customFormat="false" ht="12.75" hidden="false" customHeight="false" outlineLevel="0" collapsed="false">
      <c r="D91" s="31" t="n">
        <v>39722</v>
      </c>
      <c r="E91" s="32" t="n">
        <v>3.671</v>
      </c>
      <c r="F91" s="32" t="n">
        <v>-0.23</v>
      </c>
      <c r="G91" s="32" t="n">
        <v>-0.07</v>
      </c>
      <c r="H91" s="32" t="n">
        <v>-0.36</v>
      </c>
      <c r="I91" s="32" t="n">
        <v>-0.465</v>
      </c>
      <c r="J91" s="32" t="n">
        <v>0.26</v>
      </c>
      <c r="K91" s="32" t="n">
        <v>0.03</v>
      </c>
      <c r="L91" s="32" t="n">
        <v>0.51</v>
      </c>
      <c r="M91" s="32" t="n">
        <v>0.0025</v>
      </c>
      <c r="N91" s="32" t="n">
        <v>0.0515540831539538</v>
      </c>
      <c r="O91" s="32" t="n">
        <v>-0.25</v>
      </c>
      <c r="P91" s="32" t="n">
        <v>-0.14</v>
      </c>
      <c r="Q91" s="32" t="n">
        <v>0.31</v>
      </c>
      <c r="R91" s="32" t="n">
        <v>-0.06</v>
      </c>
    </row>
    <row r="92" customFormat="false" ht="12.75" hidden="false" customHeight="false" outlineLevel="0" collapsed="false">
      <c r="D92" s="31" t="n">
        <v>39753</v>
      </c>
      <c r="E92" s="32" t="n">
        <v>3.839</v>
      </c>
      <c r="F92" s="32" t="n">
        <v>-0.15</v>
      </c>
      <c r="G92" s="32" t="n">
        <v>-0.07</v>
      </c>
      <c r="H92" s="32" t="n">
        <v>-0.2</v>
      </c>
      <c r="I92" s="32" t="n">
        <v>-0.44</v>
      </c>
      <c r="J92" s="32" t="n">
        <v>0.25</v>
      </c>
      <c r="K92" s="32" t="n">
        <v>0</v>
      </c>
      <c r="L92" s="32" t="n">
        <v>0.53</v>
      </c>
      <c r="M92" s="32" t="n">
        <v>0.0025</v>
      </c>
      <c r="N92" s="32" t="n">
        <v>0.0516997210675618</v>
      </c>
      <c r="O92" s="32" t="n">
        <v>0.248</v>
      </c>
      <c r="P92" s="32" t="n">
        <v>-0.14</v>
      </c>
      <c r="Q92" s="32" t="n">
        <v>0.33</v>
      </c>
      <c r="R92" s="32" t="n">
        <v>-0.06</v>
      </c>
    </row>
    <row r="93" customFormat="false" ht="12.75" hidden="false" customHeight="false" outlineLevel="0" collapsed="false">
      <c r="D93" s="31" t="n">
        <v>39783</v>
      </c>
      <c r="E93" s="32" t="n">
        <v>3.996</v>
      </c>
      <c r="F93" s="32" t="n">
        <v>-0.15</v>
      </c>
      <c r="G93" s="32" t="n">
        <v>-0.07</v>
      </c>
      <c r="H93" s="32" t="n">
        <v>-0.2</v>
      </c>
      <c r="I93" s="32" t="n">
        <v>-0.44</v>
      </c>
      <c r="J93" s="32" t="n">
        <v>0.25</v>
      </c>
      <c r="K93" s="32" t="n">
        <v>0</v>
      </c>
      <c r="L93" s="32" t="n">
        <v>0.53</v>
      </c>
      <c r="M93" s="32" t="n">
        <v>0.0025</v>
      </c>
      <c r="N93" s="32" t="n">
        <v>0.0518088161204315</v>
      </c>
      <c r="O93" s="32" t="n">
        <v>0.308</v>
      </c>
      <c r="P93" s="32" t="n">
        <v>-0.1425</v>
      </c>
      <c r="Q93" s="32" t="n">
        <v>0.33</v>
      </c>
      <c r="R93" s="32" t="n">
        <v>-0.06</v>
      </c>
    </row>
    <row r="94" customFormat="false" ht="12.75" hidden="false" customHeight="false" outlineLevel="0" collapsed="false">
      <c r="D94" s="31" t="n">
        <v>39814</v>
      </c>
      <c r="E94" s="32" t="n">
        <v>4.0985</v>
      </c>
      <c r="F94" s="32" t="n">
        <v>-0.15</v>
      </c>
      <c r="G94" s="32" t="n">
        <v>-0.07</v>
      </c>
      <c r="H94" s="32" t="n">
        <v>-0.2</v>
      </c>
      <c r="I94" s="32" t="n">
        <v>-0.44</v>
      </c>
      <c r="J94" s="32" t="n">
        <v>0.25</v>
      </c>
      <c r="K94" s="32" t="n">
        <v>0</v>
      </c>
      <c r="L94" s="32" t="n">
        <v>0.53</v>
      </c>
      <c r="M94" s="32" t="n">
        <v>0.0025</v>
      </c>
      <c r="N94" s="32" t="n">
        <v>0.0519215476792345</v>
      </c>
      <c r="O94" s="32" t="n">
        <v>0.378</v>
      </c>
      <c r="P94" s="32" t="n">
        <v>-0.145</v>
      </c>
      <c r="Q94" s="32" t="n">
        <v>0.33</v>
      </c>
      <c r="R94" s="32" t="n">
        <v>-0.06</v>
      </c>
    </row>
    <row r="95" customFormat="false" ht="12.75" hidden="false" customHeight="false" outlineLevel="0" collapsed="false">
      <c r="D95" s="31" t="n">
        <v>39845</v>
      </c>
      <c r="E95" s="32" t="n">
        <v>3.9835</v>
      </c>
      <c r="F95" s="32" t="n">
        <v>-0.15</v>
      </c>
      <c r="G95" s="32" t="n">
        <v>-0.07</v>
      </c>
      <c r="H95" s="32" t="n">
        <v>-0.2</v>
      </c>
      <c r="I95" s="32" t="n">
        <v>-0.44</v>
      </c>
      <c r="J95" s="32" t="n">
        <v>0.25</v>
      </c>
      <c r="K95" s="32" t="n">
        <v>0</v>
      </c>
      <c r="L95" s="32" t="n">
        <v>0.53</v>
      </c>
      <c r="M95" s="32" t="n">
        <v>0.0025</v>
      </c>
      <c r="N95" s="32" t="n">
        <v>0.0520342792422763</v>
      </c>
      <c r="O95" s="32" t="n">
        <v>0.248</v>
      </c>
      <c r="P95" s="32" t="n">
        <v>-0.1375</v>
      </c>
      <c r="Q95" s="32" t="n">
        <v>0.33</v>
      </c>
      <c r="R95" s="32" t="n">
        <v>-0.06</v>
      </c>
    </row>
    <row r="96" customFormat="false" ht="12.75" hidden="false" customHeight="false" outlineLevel="0" collapsed="false">
      <c r="D96" s="31" t="n">
        <v>39873</v>
      </c>
      <c r="E96" s="32" t="n">
        <v>3.8365</v>
      </c>
      <c r="F96" s="32" t="n">
        <v>-0.15</v>
      </c>
      <c r="G96" s="32" t="n">
        <v>-0.07</v>
      </c>
      <c r="H96" s="32" t="n">
        <v>-0.2</v>
      </c>
      <c r="I96" s="32" t="n">
        <v>-0.44</v>
      </c>
      <c r="J96" s="32" t="n">
        <v>0.25</v>
      </c>
      <c r="K96" s="32" t="n">
        <v>0</v>
      </c>
      <c r="L96" s="32" t="n">
        <v>0.53</v>
      </c>
      <c r="M96" s="32" t="n">
        <v>0.0025</v>
      </c>
      <c r="N96" s="32" t="n">
        <v>0.0521361013028607</v>
      </c>
      <c r="O96" s="32" t="n">
        <v>0.068</v>
      </c>
      <c r="P96" s="32" t="n">
        <v>-0.135</v>
      </c>
      <c r="Q96" s="32" t="n">
        <v>0.33</v>
      </c>
      <c r="R96" s="32" t="n">
        <v>-0.06</v>
      </c>
    </row>
    <row r="97" customFormat="false" ht="12.75" hidden="false" customHeight="false" outlineLevel="0" collapsed="false">
      <c r="D97" s="31" t="n">
        <v>39904</v>
      </c>
      <c r="E97" s="32" t="n">
        <v>3.6715</v>
      </c>
      <c r="F97" s="32" t="n">
        <v>-0.23</v>
      </c>
      <c r="G97" s="32" t="n">
        <v>-0.07</v>
      </c>
      <c r="H97" s="32" t="n">
        <v>-0.35</v>
      </c>
      <c r="I97" s="32" t="n">
        <v>-0.53</v>
      </c>
      <c r="J97" s="32" t="n">
        <v>0.26</v>
      </c>
      <c r="K97" s="32" t="n">
        <v>0</v>
      </c>
      <c r="L97" s="32" t="n">
        <v>0.54</v>
      </c>
      <c r="M97" s="32" t="n">
        <v>0.0025</v>
      </c>
      <c r="N97" s="32" t="n">
        <v>0.0522488328739699</v>
      </c>
      <c r="O97" s="32" t="n">
        <v>-0.25</v>
      </c>
      <c r="P97" s="32" t="n">
        <v>-0.14</v>
      </c>
      <c r="Q97" s="32" t="n">
        <v>0.34</v>
      </c>
      <c r="R97" s="32" t="n">
        <v>-0.06</v>
      </c>
    </row>
    <row r="98" customFormat="false" ht="12.75" hidden="false" customHeight="false" outlineLevel="0" collapsed="false">
      <c r="D98" s="31" t="n">
        <v>39934</v>
      </c>
      <c r="E98" s="32" t="n">
        <v>3.6665</v>
      </c>
      <c r="F98" s="32" t="n">
        <v>-0.23</v>
      </c>
      <c r="G98" s="32" t="n">
        <v>-0.07</v>
      </c>
      <c r="H98" s="32" t="n">
        <v>-0.35</v>
      </c>
      <c r="I98" s="32" t="n">
        <v>-0.53</v>
      </c>
      <c r="J98" s="32" t="n">
        <v>0.26</v>
      </c>
      <c r="K98" s="32" t="n">
        <v>0</v>
      </c>
      <c r="L98" s="32" t="n">
        <v>0.54</v>
      </c>
      <c r="M98" s="32" t="n">
        <v>0.0025</v>
      </c>
      <c r="N98" s="32" t="n">
        <v>0.0523579279468214</v>
      </c>
      <c r="O98" s="32" t="n">
        <v>-0.25</v>
      </c>
      <c r="P98" s="32" t="n">
        <v>-0.14</v>
      </c>
      <c r="Q98" s="32" t="n">
        <v>0.34</v>
      </c>
      <c r="R98" s="32" t="n">
        <v>-0.06</v>
      </c>
    </row>
    <row r="99" customFormat="false" ht="12.75" hidden="false" customHeight="false" outlineLevel="0" collapsed="false">
      <c r="D99" s="31" t="n">
        <v>39965</v>
      </c>
      <c r="E99" s="32" t="n">
        <v>3.6985</v>
      </c>
      <c r="F99" s="32" t="n">
        <v>-0.23</v>
      </c>
      <c r="G99" s="32" t="n">
        <v>-0.07</v>
      </c>
      <c r="H99" s="32" t="n">
        <v>-0.35</v>
      </c>
      <c r="I99" s="32" t="n">
        <v>-0.53</v>
      </c>
      <c r="J99" s="32" t="n">
        <v>0.26</v>
      </c>
      <c r="K99" s="32" t="n">
        <v>0</v>
      </c>
      <c r="L99" s="32" t="n">
        <v>0.54</v>
      </c>
      <c r="M99" s="32" t="n">
        <v>0.0025</v>
      </c>
      <c r="N99" s="32" t="n">
        <v>0.0524706595262709</v>
      </c>
      <c r="O99" s="32" t="n">
        <v>-0.25</v>
      </c>
      <c r="P99" s="32" t="n">
        <v>-0.14</v>
      </c>
      <c r="Q99" s="32" t="n">
        <v>0.34</v>
      </c>
      <c r="R99" s="32" t="n">
        <v>-0.06</v>
      </c>
    </row>
    <row r="100" customFormat="false" ht="12.75" hidden="false" customHeight="false" outlineLevel="0" collapsed="false">
      <c r="D100" s="31" t="n">
        <v>39995</v>
      </c>
      <c r="E100" s="32" t="n">
        <v>3.7385</v>
      </c>
      <c r="F100" s="32" t="n">
        <v>-0.23</v>
      </c>
      <c r="G100" s="32" t="n">
        <v>-0.07</v>
      </c>
      <c r="H100" s="32" t="n">
        <v>-0.35</v>
      </c>
      <c r="I100" s="32" t="n">
        <v>-0.53</v>
      </c>
      <c r="J100" s="32" t="n">
        <v>0.26</v>
      </c>
      <c r="K100" s="32" t="n">
        <v>0</v>
      </c>
      <c r="L100" s="32" t="n">
        <v>0.54</v>
      </c>
      <c r="M100" s="32" t="n">
        <v>0.0025</v>
      </c>
      <c r="N100" s="32" t="n">
        <v>0.0525797546071924</v>
      </c>
      <c r="O100" s="32" t="n">
        <v>-0.25</v>
      </c>
      <c r="P100" s="32" t="n">
        <v>-0.14</v>
      </c>
      <c r="Q100" s="32" t="n">
        <v>0.34</v>
      </c>
      <c r="R100" s="32" t="n">
        <v>-0.06</v>
      </c>
    </row>
    <row r="101" customFormat="false" ht="12.75" hidden="false" customHeight="false" outlineLevel="0" collapsed="false">
      <c r="D101" s="31" t="n">
        <v>40026</v>
      </c>
      <c r="E101" s="32" t="n">
        <v>3.7715</v>
      </c>
      <c r="F101" s="32" t="n">
        <v>-0.23</v>
      </c>
      <c r="G101" s="32" t="n">
        <v>-0.07</v>
      </c>
      <c r="H101" s="32" t="n">
        <v>-0.35</v>
      </c>
      <c r="I101" s="32" t="n">
        <v>-0.53</v>
      </c>
      <c r="J101" s="32" t="n">
        <v>0.26</v>
      </c>
      <c r="K101" s="32" t="n">
        <v>0</v>
      </c>
      <c r="L101" s="32" t="n">
        <v>0.54</v>
      </c>
      <c r="M101" s="32" t="n">
        <v>0.0025</v>
      </c>
      <c r="N101" s="32" t="n">
        <v>0.0526924861949807</v>
      </c>
      <c r="O101" s="32" t="n">
        <v>-0.25</v>
      </c>
      <c r="P101" s="32" t="n">
        <v>-0.14</v>
      </c>
      <c r="Q101" s="32" t="n">
        <v>0.34</v>
      </c>
      <c r="R101" s="32" t="n">
        <v>-0.06</v>
      </c>
    </row>
    <row r="102" customFormat="false" ht="12.75" hidden="false" customHeight="false" outlineLevel="0" collapsed="false">
      <c r="D102" s="31" t="n">
        <v>40057</v>
      </c>
      <c r="E102" s="32" t="n">
        <v>3.7655</v>
      </c>
      <c r="F102" s="32" t="n">
        <v>-0.23</v>
      </c>
      <c r="G102" s="32" t="n">
        <v>-0.07</v>
      </c>
      <c r="H102" s="32" t="n">
        <v>-0.35</v>
      </c>
      <c r="I102" s="32" t="n">
        <v>-0.53</v>
      </c>
      <c r="J102" s="32" t="n">
        <v>0.26</v>
      </c>
      <c r="K102" s="32" t="n">
        <v>0</v>
      </c>
      <c r="L102" s="32" t="n">
        <v>0.54</v>
      </c>
      <c r="M102" s="32" t="n">
        <v>0.0025</v>
      </c>
      <c r="N102" s="32" t="n">
        <v>0.0528052177870069</v>
      </c>
      <c r="O102" s="32" t="n">
        <v>-0.25</v>
      </c>
      <c r="P102" s="32" t="n">
        <v>-0.14</v>
      </c>
      <c r="Q102" s="32" t="n">
        <v>0.34</v>
      </c>
      <c r="R102" s="32" t="n">
        <v>-0.06</v>
      </c>
    </row>
    <row r="103" customFormat="false" ht="12.75" hidden="false" customHeight="false" outlineLevel="0" collapsed="false">
      <c r="D103" s="31" t="n">
        <v>40087</v>
      </c>
      <c r="E103" s="32" t="n">
        <v>3.7635</v>
      </c>
      <c r="F103" s="32" t="n">
        <v>-0.23</v>
      </c>
      <c r="G103" s="32" t="n">
        <v>-0.07</v>
      </c>
      <c r="H103" s="32" t="n">
        <v>-0.35</v>
      </c>
      <c r="I103" s="32" t="n">
        <v>-0.53</v>
      </c>
      <c r="J103" s="32" t="n">
        <v>0.26</v>
      </c>
      <c r="K103" s="32" t="n">
        <v>0</v>
      </c>
      <c r="L103" s="32" t="n">
        <v>0.54</v>
      </c>
      <c r="M103" s="32" t="n">
        <v>0.0025</v>
      </c>
      <c r="N103" s="32" t="n">
        <v>0.0529143128800991</v>
      </c>
      <c r="O103" s="32" t="n">
        <v>-0.25</v>
      </c>
      <c r="P103" s="32" t="n">
        <v>-0.14</v>
      </c>
      <c r="Q103" s="32" t="n">
        <v>0.34</v>
      </c>
      <c r="R103" s="32" t="n">
        <v>-0.06</v>
      </c>
    </row>
    <row r="104" customFormat="false" ht="12.75" hidden="false" customHeight="false" outlineLevel="0" collapsed="false">
      <c r="D104" s="31" t="n">
        <v>40118</v>
      </c>
      <c r="E104" s="32" t="n">
        <v>3.9315</v>
      </c>
      <c r="F104" s="32" t="n">
        <v>-0.15</v>
      </c>
      <c r="G104" s="32" t="n">
        <v>-0.07</v>
      </c>
      <c r="H104" s="32" t="n">
        <v>-0.2</v>
      </c>
      <c r="I104" s="32" t="n">
        <v>-0.47</v>
      </c>
      <c r="J104" s="32" t="n">
        <v>0.25</v>
      </c>
      <c r="K104" s="32" t="n">
        <v>0</v>
      </c>
      <c r="L104" s="32" t="n">
        <v>0.53</v>
      </c>
      <c r="M104" s="32" t="n">
        <v>0.0025</v>
      </c>
      <c r="N104" s="32" t="n">
        <v>0.0530270444804626</v>
      </c>
      <c r="O104" s="32" t="n">
        <v>0.248</v>
      </c>
      <c r="P104" s="32" t="n">
        <v>-0.14</v>
      </c>
      <c r="Q104" s="32" t="n">
        <v>0.33</v>
      </c>
      <c r="R104" s="32" t="n">
        <v>-0.06</v>
      </c>
    </row>
    <row r="105" customFormat="false" ht="12.75" hidden="false" customHeight="false" outlineLevel="0" collapsed="false">
      <c r="D105" s="31" t="n">
        <v>40148</v>
      </c>
      <c r="E105" s="32" t="n">
        <v>4.0885</v>
      </c>
      <c r="F105" s="32" t="n">
        <v>-0.15</v>
      </c>
      <c r="G105" s="32" t="n">
        <v>-0.07</v>
      </c>
      <c r="H105" s="32" t="n">
        <v>-0.2</v>
      </c>
      <c r="I105" s="32" t="n">
        <v>-0.47</v>
      </c>
      <c r="J105" s="32" t="n">
        <v>0.25</v>
      </c>
      <c r="K105" s="32" t="n">
        <v>0</v>
      </c>
      <c r="L105" s="32" t="n">
        <v>0.53</v>
      </c>
      <c r="M105" s="32" t="n">
        <v>0.0025</v>
      </c>
      <c r="N105" s="32" t="n">
        <v>0.053136139581623</v>
      </c>
      <c r="O105" s="32" t="n">
        <v>0.308</v>
      </c>
      <c r="P105" s="32" t="n">
        <v>-0.1425</v>
      </c>
      <c r="Q105" s="32" t="n">
        <v>0.33</v>
      </c>
      <c r="R105" s="32" t="n">
        <v>-0.06</v>
      </c>
    </row>
    <row r="106" customFormat="false" ht="12.75" hidden="false" customHeight="false" outlineLevel="0" collapsed="false">
      <c r="D106" s="31" t="n">
        <v>40179</v>
      </c>
      <c r="E106" s="32" t="n">
        <v>4.1935</v>
      </c>
      <c r="F106" s="32" t="n">
        <v>-0.15</v>
      </c>
      <c r="G106" s="32" t="n">
        <v>-0.07</v>
      </c>
      <c r="H106" s="32" t="n">
        <v>-0.2</v>
      </c>
      <c r="I106" s="32" t="n">
        <v>-0.47</v>
      </c>
      <c r="J106" s="32" t="n">
        <v>0.25</v>
      </c>
      <c r="K106" s="32" t="n">
        <v>0</v>
      </c>
      <c r="L106" s="32" t="n">
        <v>0.53</v>
      </c>
      <c r="M106" s="32" t="n">
        <v>0.0025</v>
      </c>
      <c r="N106" s="32" t="n">
        <v>0.0532488711903243</v>
      </c>
      <c r="O106" s="32" t="n">
        <v>0.378</v>
      </c>
      <c r="P106" s="32" t="n">
        <v>-0.145</v>
      </c>
      <c r="Q106" s="32" t="n">
        <v>0.33</v>
      </c>
      <c r="R106" s="32" t="n">
        <v>-0.06</v>
      </c>
    </row>
    <row r="107" customFormat="false" ht="12.75" hidden="false" customHeight="false" outlineLevel="0" collapsed="false">
      <c r="D107" s="31" t="n">
        <v>40210</v>
      </c>
      <c r="E107" s="32" t="n">
        <v>4.0785</v>
      </c>
      <c r="F107" s="32" t="n">
        <v>-0.15</v>
      </c>
      <c r="G107" s="32" t="n">
        <v>-0.07</v>
      </c>
      <c r="H107" s="32" t="n">
        <v>-0.2</v>
      </c>
      <c r="I107" s="32" t="n">
        <v>-0.47</v>
      </c>
      <c r="J107" s="32" t="n">
        <v>0.25</v>
      </c>
      <c r="K107" s="32" t="n">
        <v>0</v>
      </c>
      <c r="L107" s="32" t="n">
        <v>0.53</v>
      </c>
      <c r="M107" s="32" t="n">
        <v>0.0025</v>
      </c>
      <c r="N107" s="32" t="n">
        <v>0.0533616028032609</v>
      </c>
      <c r="O107" s="32" t="n">
        <v>0.248</v>
      </c>
      <c r="P107" s="32" t="n">
        <v>-0.1375</v>
      </c>
      <c r="Q107" s="32" t="n">
        <v>0.33</v>
      </c>
      <c r="R107" s="32" t="n">
        <v>-0.06</v>
      </c>
    </row>
    <row r="108" customFormat="false" ht="12.75" hidden="false" customHeight="false" outlineLevel="0" collapsed="false">
      <c r="D108" s="31" t="n">
        <v>40238</v>
      </c>
      <c r="E108" s="32" t="n">
        <v>3.9315</v>
      </c>
      <c r="F108" s="32" t="n">
        <v>-0.15</v>
      </c>
      <c r="G108" s="32" t="n">
        <v>-0.07</v>
      </c>
      <c r="H108" s="32" t="n">
        <v>-0.2</v>
      </c>
      <c r="I108" s="32" t="n">
        <v>-0.47</v>
      </c>
      <c r="J108" s="32" t="n">
        <v>0.25</v>
      </c>
      <c r="K108" s="32" t="n">
        <v>0</v>
      </c>
      <c r="L108" s="32" t="n">
        <v>0.53</v>
      </c>
      <c r="M108" s="32" t="n">
        <v>0.0025</v>
      </c>
      <c r="N108" s="32" t="n">
        <v>0.0534634249089101</v>
      </c>
      <c r="O108" s="32" t="n">
        <v>0.068</v>
      </c>
      <c r="P108" s="32" t="n">
        <v>-0.135</v>
      </c>
      <c r="Q108" s="32" t="n">
        <v>0.33</v>
      </c>
      <c r="R108" s="32" t="n">
        <v>-0.06</v>
      </c>
    </row>
    <row r="109" customFormat="false" ht="12.75" hidden="false" customHeight="false" outlineLevel="0" collapsed="false">
      <c r="D109" s="31" t="n">
        <v>40269</v>
      </c>
      <c r="E109" s="32" t="n">
        <v>3.7665</v>
      </c>
      <c r="F109" s="32" t="n">
        <v>-0.23</v>
      </c>
      <c r="G109" s="32" t="n">
        <v>-0.07</v>
      </c>
      <c r="H109" s="32" t="n">
        <v>-0.32</v>
      </c>
      <c r="I109" s="32" t="n">
        <v>-0.595</v>
      </c>
      <c r="J109" s="32" t="n">
        <v>0.26</v>
      </c>
      <c r="K109" s="32" t="n">
        <v>0</v>
      </c>
      <c r="L109" s="32" t="n">
        <v>0.54</v>
      </c>
      <c r="M109" s="32" t="n">
        <v>0.0025</v>
      </c>
      <c r="N109" s="32" t="n">
        <v>0.0535761565299091</v>
      </c>
      <c r="O109" s="32" t="n">
        <v>-0.25</v>
      </c>
      <c r="P109" s="32" t="n">
        <v>-0.14</v>
      </c>
      <c r="Q109" s="32" t="n">
        <v>0.34</v>
      </c>
      <c r="R109" s="32" t="n">
        <v>-0.06</v>
      </c>
    </row>
    <row r="110" customFormat="false" ht="12.75" hidden="false" customHeight="false" outlineLevel="0" collapsed="false">
      <c r="D110" s="31" t="n">
        <v>40299</v>
      </c>
      <c r="E110" s="32" t="n">
        <v>3.7615</v>
      </c>
      <c r="F110" s="32" t="n">
        <v>-0.23</v>
      </c>
      <c r="G110" s="32" t="n">
        <v>-0.07</v>
      </c>
      <c r="H110" s="32" t="n">
        <v>-0.32</v>
      </c>
      <c r="I110" s="32" t="n">
        <v>-0.595</v>
      </c>
      <c r="J110" s="32" t="n">
        <v>0.26</v>
      </c>
      <c r="K110" s="32" t="n">
        <v>0</v>
      </c>
      <c r="L110" s="32" t="n">
        <v>0.54</v>
      </c>
      <c r="M110" s="32" t="n">
        <v>0.0025</v>
      </c>
      <c r="N110" s="32" t="n">
        <v>0.0536852516510384</v>
      </c>
      <c r="O110" s="32" t="n">
        <v>-0.25</v>
      </c>
      <c r="P110" s="32" t="n">
        <v>-0.14</v>
      </c>
      <c r="Q110" s="32" t="n">
        <v>0.34</v>
      </c>
      <c r="R110" s="32" t="n">
        <v>-0.06</v>
      </c>
    </row>
    <row r="111" customFormat="false" ht="12.75" hidden="false" customHeight="false" outlineLevel="0" collapsed="false">
      <c r="D111" s="31" t="n">
        <v>40330</v>
      </c>
      <c r="E111" s="32" t="n">
        <v>3.7935</v>
      </c>
      <c r="F111" s="32" t="n">
        <v>-0.23</v>
      </c>
      <c r="G111" s="32" t="n">
        <v>-0.07</v>
      </c>
      <c r="H111" s="32" t="n">
        <v>-0.32</v>
      </c>
      <c r="I111" s="32" t="n">
        <v>-0.595</v>
      </c>
      <c r="J111" s="32" t="n">
        <v>0.26</v>
      </c>
      <c r="K111" s="32" t="n">
        <v>0</v>
      </c>
      <c r="L111" s="32" t="n">
        <v>0.54</v>
      </c>
      <c r="M111" s="32" t="n">
        <v>0.0025</v>
      </c>
      <c r="N111" s="32" t="n">
        <v>0.0537979832803726</v>
      </c>
      <c r="O111" s="32" t="n">
        <v>-0.25</v>
      </c>
      <c r="P111" s="32" t="n">
        <v>-0.14</v>
      </c>
      <c r="Q111" s="32" t="n">
        <v>0.34</v>
      </c>
      <c r="R111" s="32" t="n">
        <v>-0.06</v>
      </c>
    </row>
    <row r="112" customFormat="false" ht="12.75" hidden="false" customHeight="false" outlineLevel="0" collapsed="false">
      <c r="D112" s="31" t="n">
        <v>40360</v>
      </c>
      <c r="E112" s="32" t="n">
        <v>3.8335</v>
      </c>
      <c r="F112" s="32" t="n">
        <v>-0.23</v>
      </c>
      <c r="G112" s="32" t="n">
        <v>-0.07</v>
      </c>
      <c r="H112" s="32" t="n">
        <v>-0.32</v>
      </c>
      <c r="I112" s="32" t="n">
        <v>-0.595</v>
      </c>
      <c r="J112" s="32" t="n">
        <v>0.26</v>
      </c>
      <c r="K112" s="32" t="n">
        <v>0</v>
      </c>
      <c r="L112" s="32" t="n">
        <v>0.54</v>
      </c>
      <c r="M112" s="32" t="n">
        <v>0.0025</v>
      </c>
      <c r="N112" s="32" t="n">
        <v>0.053907078409567</v>
      </c>
      <c r="O112" s="32" t="n">
        <v>-0.25</v>
      </c>
      <c r="P112" s="32" t="n">
        <v>-0.14</v>
      </c>
      <c r="Q112" s="32" t="n">
        <v>0.34</v>
      </c>
      <c r="R112" s="32" t="n">
        <v>-0.06</v>
      </c>
    </row>
    <row r="113" customFormat="false" ht="12.75" hidden="false" customHeight="false" outlineLevel="0" collapsed="false">
      <c r="D113" s="31" t="n">
        <v>40391</v>
      </c>
      <c r="E113" s="32" t="n">
        <v>3.8665</v>
      </c>
      <c r="F113" s="32" t="n">
        <v>-0.23</v>
      </c>
      <c r="G113" s="32" t="n">
        <v>-0.07</v>
      </c>
      <c r="H113" s="32" t="n">
        <v>-0.32</v>
      </c>
      <c r="I113" s="32" t="n">
        <v>-0.595</v>
      </c>
      <c r="J113" s="32" t="n">
        <v>0.26</v>
      </c>
      <c r="K113" s="32" t="n">
        <v>0</v>
      </c>
      <c r="L113" s="32" t="n">
        <v>0.54</v>
      </c>
      <c r="M113" s="32" t="n">
        <v>0.0025</v>
      </c>
      <c r="N113" s="32" t="n">
        <v>0.0540198100472349</v>
      </c>
      <c r="O113" s="32" t="n">
        <v>-0.25</v>
      </c>
      <c r="P113" s="32" t="n">
        <v>-0.14</v>
      </c>
      <c r="Q113" s="32" t="n">
        <v>0.34</v>
      </c>
      <c r="R113" s="32" t="n">
        <v>-0.06</v>
      </c>
    </row>
    <row r="114" customFormat="false" ht="12.75" hidden="false" customHeight="false" outlineLevel="0" collapsed="false">
      <c r="D114" s="31" t="n">
        <v>40422</v>
      </c>
      <c r="E114" s="32" t="n">
        <v>3.8605</v>
      </c>
      <c r="F114" s="32" t="n">
        <v>-0.23</v>
      </c>
      <c r="G114" s="32" t="n">
        <v>-0.07</v>
      </c>
      <c r="H114" s="32" t="n">
        <v>-0.32</v>
      </c>
      <c r="I114" s="32" t="n">
        <v>-0.595</v>
      </c>
      <c r="J114" s="32" t="n">
        <v>0.26</v>
      </c>
      <c r="K114" s="32" t="n">
        <v>0</v>
      </c>
      <c r="L114" s="32" t="n">
        <v>0.54</v>
      </c>
      <c r="M114" s="32" t="n">
        <v>0.0025</v>
      </c>
      <c r="N114" s="32" t="n">
        <v>0.0541325416891376</v>
      </c>
      <c r="O114" s="32" t="n">
        <v>-0.25</v>
      </c>
      <c r="P114" s="32" t="n">
        <v>-0.14</v>
      </c>
      <c r="Q114" s="32" t="n">
        <v>0.34</v>
      </c>
      <c r="R114" s="32" t="n">
        <v>-0.06</v>
      </c>
    </row>
    <row r="115" customFormat="false" ht="12.75" hidden="false" customHeight="false" outlineLevel="0" collapsed="false">
      <c r="D115" s="31" t="n">
        <v>40452</v>
      </c>
      <c r="E115" s="32" t="n">
        <v>3.8585</v>
      </c>
      <c r="F115" s="32" t="n">
        <v>-0.23</v>
      </c>
      <c r="G115" s="32" t="n">
        <v>-0.07</v>
      </c>
      <c r="H115" s="32" t="n">
        <v>-0.32</v>
      </c>
      <c r="I115" s="32" t="n">
        <v>-0.595</v>
      </c>
      <c r="J115" s="32" t="n">
        <v>0.26</v>
      </c>
      <c r="K115" s="32" t="n">
        <v>0</v>
      </c>
      <c r="L115" s="32" t="n">
        <v>0.54</v>
      </c>
      <c r="M115" s="32" t="n">
        <v>0.0025</v>
      </c>
      <c r="N115" s="32" t="n">
        <v>0.0542416368304943</v>
      </c>
      <c r="O115" s="32" t="n">
        <v>-0.25</v>
      </c>
      <c r="P115" s="32" t="n">
        <v>-0.14</v>
      </c>
      <c r="Q115" s="32" t="n">
        <v>0.34</v>
      </c>
      <c r="R115" s="32" t="n">
        <v>-0.06</v>
      </c>
    </row>
    <row r="116" customFormat="false" ht="12.75" hidden="false" customHeight="false" outlineLevel="0" collapsed="false">
      <c r="D116" s="31" t="n">
        <v>40483</v>
      </c>
      <c r="E116" s="32" t="n">
        <v>4.0265</v>
      </c>
      <c r="F116" s="32" t="n">
        <v>-0.15</v>
      </c>
      <c r="G116" s="32" t="n">
        <v>-0.07</v>
      </c>
      <c r="H116" s="32" t="n">
        <v>-0.2</v>
      </c>
      <c r="I116" s="32" t="n">
        <v>-0.565</v>
      </c>
      <c r="J116" s="32" t="n">
        <v>0.35</v>
      </c>
      <c r="K116" s="32" t="n">
        <v>0</v>
      </c>
      <c r="L116" s="32" t="n">
        <v>0.63</v>
      </c>
      <c r="M116" s="32" t="n">
        <v>0.0025</v>
      </c>
      <c r="N116" s="32" t="n">
        <v>0.0543543684807295</v>
      </c>
      <c r="O116" s="32" t="n">
        <v>0.248</v>
      </c>
      <c r="P116" s="32" t="n">
        <v>-0.14</v>
      </c>
      <c r="Q116" s="32" t="n">
        <v>0.43</v>
      </c>
      <c r="R116" s="32" t="n">
        <v>-0.06</v>
      </c>
    </row>
    <row r="117" customFormat="false" ht="12.75" hidden="false" customHeight="false" outlineLevel="0" collapsed="false">
      <c r="D117" s="31" t="n">
        <v>40513</v>
      </c>
      <c r="E117" s="32" t="n">
        <v>4.1835</v>
      </c>
      <c r="F117" s="32" t="n">
        <v>-0.15</v>
      </c>
      <c r="G117" s="32" t="n">
        <v>-0.07</v>
      </c>
      <c r="H117" s="32" t="n">
        <v>-0.2</v>
      </c>
      <c r="I117" s="32" t="n">
        <v>-0.565</v>
      </c>
      <c r="J117" s="32" t="n">
        <v>0.35</v>
      </c>
      <c r="K117" s="32" t="n">
        <v>0</v>
      </c>
      <c r="L117" s="32" t="n">
        <v>0.63</v>
      </c>
      <c r="M117" s="32" t="n">
        <v>0.0025</v>
      </c>
      <c r="N117" s="32" t="n">
        <v>0.05446346363015</v>
      </c>
      <c r="O117" s="32" t="n">
        <v>0.308</v>
      </c>
      <c r="P117" s="32" t="n">
        <v>-0.1425</v>
      </c>
      <c r="Q117" s="32" t="n">
        <v>0.43</v>
      </c>
      <c r="R117" s="32" t="n">
        <v>-0.06</v>
      </c>
    </row>
    <row r="118" customFormat="false" ht="12.75" hidden="false" customHeight="false" outlineLevel="0" collapsed="false">
      <c r="D118" s="31" t="n">
        <v>40544</v>
      </c>
      <c r="E118" s="32" t="n">
        <v>4.291</v>
      </c>
      <c r="F118" s="32" t="n">
        <v>-0.15</v>
      </c>
      <c r="G118" s="32" t="n">
        <v>-0.07</v>
      </c>
      <c r="H118" s="32" t="n">
        <v>-0.2</v>
      </c>
      <c r="I118" s="32" t="n">
        <v>-0.565</v>
      </c>
      <c r="J118" s="32" t="n">
        <v>0.35</v>
      </c>
      <c r="K118" s="32" t="n">
        <v>0</v>
      </c>
      <c r="L118" s="32" t="n">
        <v>0.63</v>
      </c>
      <c r="M118" s="32" t="n">
        <v>0.0025</v>
      </c>
      <c r="N118" s="32" t="n">
        <v>0.0545761952887163</v>
      </c>
      <c r="O118" s="32" t="n">
        <v>0.378</v>
      </c>
      <c r="P118" s="32" t="n">
        <v>-0.145</v>
      </c>
      <c r="Q118" s="32" t="n">
        <v>0.43</v>
      </c>
      <c r="R118" s="32" t="n">
        <v>-0.06</v>
      </c>
    </row>
    <row r="119" customFormat="false" ht="12.75" hidden="false" customHeight="false" outlineLevel="0" collapsed="false">
      <c r="D119" s="31" t="n">
        <v>40575</v>
      </c>
      <c r="E119" s="32" t="n">
        <v>4.176</v>
      </c>
      <c r="F119" s="32" t="n">
        <v>-0.15</v>
      </c>
      <c r="G119" s="32" t="n">
        <v>-0.07</v>
      </c>
      <c r="H119" s="32" t="n">
        <v>-0.2</v>
      </c>
      <c r="I119" s="32" t="n">
        <v>-0.565</v>
      </c>
      <c r="J119" s="32" t="n">
        <v>0.35</v>
      </c>
      <c r="K119" s="32" t="n">
        <v>0</v>
      </c>
      <c r="L119" s="32" t="n">
        <v>0.63</v>
      </c>
      <c r="M119" s="32" t="n">
        <v>0.0025</v>
      </c>
      <c r="N119" s="32" t="n">
        <v>0.0546889269515165</v>
      </c>
      <c r="O119" s="32" t="n">
        <v>0.248</v>
      </c>
      <c r="P119" s="32" t="n">
        <v>-0.1375</v>
      </c>
      <c r="Q119" s="32" t="n">
        <v>0.43</v>
      </c>
      <c r="R119" s="32" t="n">
        <v>-0.06</v>
      </c>
    </row>
    <row r="120" customFormat="false" ht="12.75" hidden="false" customHeight="false" outlineLevel="0" collapsed="false">
      <c r="D120" s="31" t="n">
        <v>40603</v>
      </c>
      <c r="E120" s="32" t="n">
        <v>4.029</v>
      </c>
      <c r="F120" s="32" t="n">
        <v>-0.15</v>
      </c>
      <c r="G120" s="32" t="n">
        <v>-0.07</v>
      </c>
      <c r="H120" s="32" t="n">
        <v>-0.2</v>
      </c>
      <c r="I120" s="32" t="n">
        <v>-0.565</v>
      </c>
      <c r="J120" s="32" t="n">
        <v>0.35</v>
      </c>
      <c r="K120" s="32" t="n">
        <v>0</v>
      </c>
      <c r="L120" s="32" t="n">
        <v>0.63</v>
      </c>
      <c r="M120" s="32" t="n">
        <v>0.0025</v>
      </c>
      <c r="N120" s="32" t="n">
        <v>0.0547907491022004</v>
      </c>
      <c r="O120" s="32" t="n">
        <v>0.068</v>
      </c>
      <c r="P120" s="32" t="n">
        <v>-0.135</v>
      </c>
      <c r="Q120" s="32" t="n">
        <v>0.43</v>
      </c>
      <c r="R120" s="32" t="n">
        <v>-0.06</v>
      </c>
    </row>
    <row r="121" customFormat="false" ht="12.75" hidden="false" customHeight="false" outlineLevel="0" collapsed="false">
      <c r="D121" s="31" t="n">
        <v>40634</v>
      </c>
      <c r="E121" s="32" t="n">
        <v>3.864</v>
      </c>
      <c r="F121" s="32" t="n">
        <v>-0.23</v>
      </c>
      <c r="G121" s="32" t="n">
        <v>-0.07</v>
      </c>
      <c r="H121" s="32" t="n">
        <v>-0.32</v>
      </c>
      <c r="I121" s="32" t="n">
        <v>-0.565</v>
      </c>
      <c r="J121" s="32" t="n">
        <v>0.43</v>
      </c>
      <c r="K121" s="32" t="n">
        <v>0</v>
      </c>
      <c r="L121" s="32" t="n">
        <v>0.71</v>
      </c>
      <c r="M121" s="32" t="n">
        <v>0.0025</v>
      </c>
      <c r="N121" s="32" t="n">
        <v>0.0549034807730577</v>
      </c>
      <c r="O121" s="32" t="n">
        <v>-0.25</v>
      </c>
      <c r="P121" s="32" t="n">
        <v>-0.14</v>
      </c>
      <c r="Q121" s="32" t="n">
        <v>0.51</v>
      </c>
      <c r="R121" s="32" t="n">
        <v>-0.06</v>
      </c>
    </row>
    <row r="122" customFormat="false" ht="12.75" hidden="false" customHeight="false" outlineLevel="0" collapsed="false">
      <c r="D122" s="31" t="n">
        <v>40664</v>
      </c>
      <c r="E122" s="32" t="n">
        <v>3.859</v>
      </c>
      <c r="F122" s="32" t="n">
        <v>-0.23</v>
      </c>
      <c r="G122" s="32" t="n">
        <v>-0.07</v>
      </c>
      <c r="H122" s="32" t="n">
        <v>-0.32</v>
      </c>
      <c r="I122" s="32" t="n">
        <v>-0.565</v>
      </c>
      <c r="J122" s="32" t="n">
        <v>0.43</v>
      </c>
      <c r="K122" s="32" t="n">
        <v>0</v>
      </c>
      <c r="L122" s="32" t="n">
        <v>0.71</v>
      </c>
      <c r="M122" s="32" t="n">
        <v>0.0025</v>
      </c>
      <c r="N122" s="32" t="n">
        <v>0.0550125759424338</v>
      </c>
      <c r="O122" s="32" t="n">
        <v>-0.1</v>
      </c>
      <c r="P122" s="32" t="n">
        <v>-0.14</v>
      </c>
      <c r="Q122" s="32" t="n">
        <v>0.51</v>
      </c>
      <c r="R122" s="32" t="n">
        <v>-0.06</v>
      </c>
    </row>
    <row r="123" customFormat="false" ht="12.75" hidden="false" customHeight="false" outlineLevel="0" collapsed="false">
      <c r="D123" s="31" t="n">
        <v>40695</v>
      </c>
      <c r="E123" s="32" t="n">
        <v>3.891</v>
      </c>
      <c r="F123" s="32" t="n">
        <v>-0.23</v>
      </c>
      <c r="G123" s="32" t="n">
        <v>-0.07</v>
      </c>
      <c r="H123" s="32" t="n">
        <v>-0.32</v>
      </c>
      <c r="I123" s="32" t="n">
        <v>-0.565</v>
      </c>
      <c r="J123" s="32" t="n">
        <v>0.43</v>
      </c>
      <c r="K123" s="32" t="n">
        <v>0</v>
      </c>
      <c r="L123" s="32" t="n">
        <v>0.71</v>
      </c>
      <c r="M123" s="32" t="n">
        <v>0.0025</v>
      </c>
      <c r="N123" s="32" t="n">
        <v>0.05512530762162</v>
      </c>
      <c r="O123" s="32" t="n">
        <v>-0.1</v>
      </c>
      <c r="P123" s="32" t="n">
        <v>-0.14</v>
      </c>
      <c r="Q123" s="32" t="n">
        <v>0.51</v>
      </c>
      <c r="R123" s="32" t="n">
        <v>-0.06</v>
      </c>
    </row>
    <row r="124" customFormat="false" ht="12.75" hidden="false" customHeight="false" outlineLevel="0" collapsed="false">
      <c r="D124" s="31" t="n">
        <v>40725</v>
      </c>
      <c r="E124" s="32" t="n">
        <v>3.931</v>
      </c>
      <c r="F124" s="32" t="n">
        <v>-0.23</v>
      </c>
      <c r="G124" s="32" t="n">
        <v>-0.07</v>
      </c>
      <c r="H124" s="32" t="n">
        <v>-0.32</v>
      </c>
      <c r="I124" s="32" t="n">
        <v>-0.565</v>
      </c>
      <c r="J124" s="32" t="n">
        <v>0.43</v>
      </c>
      <c r="K124" s="32" t="n">
        <v>0</v>
      </c>
      <c r="L124" s="32" t="n">
        <v>0.71</v>
      </c>
      <c r="M124" s="32" t="n">
        <v>0.0025</v>
      </c>
      <c r="N124" s="32" t="n">
        <v>0.0552344027990563</v>
      </c>
      <c r="O124" s="32" t="n">
        <v>-0.1</v>
      </c>
      <c r="P124" s="32" t="n">
        <v>-0.14</v>
      </c>
      <c r="Q124" s="32" t="n">
        <v>0.51</v>
      </c>
      <c r="R124" s="32" t="n">
        <v>-0.06</v>
      </c>
    </row>
    <row r="125" customFormat="false" ht="12.75" hidden="false" customHeight="false" outlineLevel="0" collapsed="false">
      <c r="D125" s="31" t="n">
        <v>40756</v>
      </c>
      <c r="E125" s="32" t="n">
        <v>3.964</v>
      </c>
      <c r="F125" s="32" t="n">
        <v>-0.23</v>
      </c>
      <c r="G125" s="32" t="n">
        <v>-0.07</v>
      </c>
      <c r="H125" s="32" t="n">
        <v>-0.32</v>
      </c>
      <c r="I125" s="32" t="n">
        <v>-0.565</v>
      </c>
      <c r="J125" s="32" t="n">
        <v>0.43</v>
      </c>
      <c r="K125" s="32" t="n">
        <v>0</v>
      </c>
      <c r="L125" s="32" t="n">
        <v>0.71</v>
      </c>
      <c r="M125" s="32" t="n">
        <v>0.0025</v>
      </c>
      <c r="N125" s="32" t="n">
        <v>0.0553471344865715</v>
      </c>
      <c r="O125" s="32" t="n">
        <v>-0.1</v>
      </c>
      <c r="P125" s="32" t="n">
        <v>-0.14</v>
      </c>
      <c r="Q125" s="32" t="n">
        <v>0.51</v>
      </c>
      <c r="R125" s="32" t="n">
        <v>-0.06</v>
      </c>
    </row>
    <row r="126" customFormat="false" ht="12.75" hidden="false" customHeight="false" outlineLevel="0" collapsed="false">
      <c r="D126" s="31" t="n">
        <v>40787</v>
      </c>
      <c r="E126" s="32" t="n">
        <v>3.958</v>
      </c>
      <c r="F126" s="32" t="n">
        <v>-0.23</v>
      </c>
      <c r="G126" s="32" t="n">
        <v>-0.07</v>
      </c>
      <c r="H126" s="32" t="n">
        <v>-0.32</v>
      </c>
      <c r="I126" s="32" t="n">
        <v>-0.565</v>
      </c>
      <c r="J126" s="32" t="n">
        <v>0.43</v>
      </c>
      <c r="K126" s="32" t="n">
        <v>0</v>
      </c>
      <c r="L126" s="32" t="n">
        <v>0.71</v>
      </c>
      <c r="M126" s="32" t="n">
        <v>0.0025</v>
      </c>
      <c r="N126" s="32" t="n">
        <v>0.0554598661783183</v>
      </c>
      <c r="O126" s="32" t="n">
        <v>-0.1</v>
      </c>
      <c r="P126" s="32" t="n">
        <v>-0.14</v>
      </c>
      <c r="Q126" s="32" t="n">
        <v>0.51</v>
      </c>
      <c r="R126" s="32" t="n">
        <v>-0.06</v>
      </c>
    </row>
    <row r="127" customFormat="false" ht="12.75" hidden="false" customHeight="false" outlineLevel="0" collapsed="false">
      <c r="D127" s="31" t="n">
        <v>40817</v>
      </c>
      <c r="E127" s="32" t="n">
        <v>3.956</v>
      </c>
      <c r="F127" s="32" t="n">
        <v>-0.23</v>
      </c>
      <c r="G127" s="32" t="n">
        <v>-0.07</v>
      </c>
      <c r="H127" s="32" t="n">
        <v>-0.32</v>
      </c>
      <c r="I127" s="32" t="n">
        <v>-0.565</v>
      </c>
      <c r="J127" s="32" t="n">
        <v>0.43</v>
      </c>
      <c r="K127" s="32" t="n">
        <v>0</v>
      </c>
      <c r="L127" s="32" t="n">
        <v>0.71</v>
      </c>
      <c r="M127" s="32" t="n">
        <v>0.0025</v>
      </c>
      <c r="N127" s="32" t="n">
        <v>0.0555689613679093</v>
      </c>
      <c r="O127" s="32" t="n">
        <v>-0.1</v>
      </c>
      <c r="P127" s="32" t="n">
        <v>-0.14</v>
      </c>
      <c r="Q127" s="32" t="n">
        <v>0.51</v>
      </c>
      <c r="R127" s="32" t="n">
        <v>-0.06</v>
      </c>
    </row>
    <row r="128" customFormat="false" ht="12.75" hidden="false" customHeight="false" outlineLevel="0" collapsed="false">
      <c r="D128" s="31" t="n">
        <v>40848</v>
      </c>
      <c r="E128" s="32" t="n">
        <v>4.124</v>
      </c>
      <c r="F128" s="32" t="n">
        <v>-0.15</v>
      </c>
      <c r="G128" s="32" t="n">
        <v>-0.07</v>
      </c>
      <c r="H128" s="32" t="n">
        <v>-0.2</v>
      </c>
      <c r="I128" s="32" t="n">
        <v>-0.52</v>
      </c>
      <c r="J128" s="32" t="n">
        <v>0.35</v>
      </c>
      <c r="K128" s="32" t="n">
        <v>0</v>
      </c>
      <c r="L128" s="32" t="n">
        <v>0.63</v>
      </c>
      <c r="M128" s="32" t="n">
        <v>0.0025</v>
      </c>
      <c r="N128" s="32" t="n">
        <v>0.055655172292056</v>
      </c>
      <c r="O128" s="32" t="n">
        <v>0.248</v>
      </c>
      <c r="P128" s="32" t="n">
        <v>-0.14</v>
      </c>
      <c r="Q128" s="32" t="n">
        <v>0.43</v>
      </c>
      <c r="R128" s="32" t="n">
        <v>-0.06</v>
      </c>
    </row>
    <row r="129" customFormat="false" ht="12.75" hidden="false" customHeight="false" outlineLevel="0" collapsed="false">
      <c r="D129" s="31" t="n">
        <v>40878</v>
      </c>
      <c r="E129" s="32" t="n">
        <v>4.281</v>
      </c>
      <c r="F129" s="32" t="n">
        <v>-0.15</v>
      </c>
      <c r="G129" s="32" t="n">
        <v>-0.07</v>
      </c>
      <c r="H129" s="32" t="n">
        <v>-0.2</v>
      </c>
      <c r="I129" s="32" t="n">
        <v>-0.52</v>
      </c>
      <c r="J129" s="32" t="n">
        <v>0.35</v>
      </c>
      <c r="K129" s="32" t="n">
        <v>0</v>
      </c>
      <c r="L129" s="32" t="n">
        <v>0.63</v>
      </c>
      <c r="M129" s="32" t="n">
        <v>0.0025</v>
      </c>
      <c r="N129" s="32" t="n">
        <v>0.055711225935664</v>
      </c>
      <c r="O129" s="32" t="n">
        <v>0.308</v>
      </c>
      <c r="P129" s="32" t="n">
        <v>-0.1425</v>
      </c>
      <c r="Q129" s="32" t="n">
        <v>0.43</v>
      </c>
      <c r="R129" s="32" t="n">
        <v>-0.06</v>
      </c>
    </row>
    <row r="130" customFormat="false" ht="12.75" hidden="false" customHeight="false" outlineLevel="0" collapsed="false">
      <c r="D130" s="31" t="n">
        <v>40909</v>
      </c>
      <c r="E130" s="32" t="n">
        <v>4.391</v>
      </c>
      <c r="F130" s="32" t="n">
        <v>-0.15</v>
      </c>
      <c r="G130" s="32" t="n">
        <v>-0.07</v>
      </c>
      <c r="H130" s="32" t="n">
        <v>-0.2</v>
      </c>
      <c r="I130" s="32" t="n">
        <v>-0.52</v>
      </c>
      <c r="J130" s="32" t="n">
        <v>0.35</v>
      </c>
      <c r="K130" s="32" t="n">
        <v>0</v>
      </c>
      <c r="L130" s="32" t="n">
        <v>0.63</v>
      </c>
      <c r="M130" s="32" t="n">
        <v>0.0025</v>
      </c>
      <c r="N130" s="32" t="n">
        <v>0.0557691480351568</v>
      </c>
      <c r="O130" s="32" t="n">
        <v>0.378</v>
      </c>
      <c r="P130" s="32" t="n">
        <v>-0.145</v>
      </c>
      <c r="Q130" s="32" t="n">
        <v>0.43</v>
      </c>
      <c r="R130" s="32" t="n">
        <v>-0.06</v>
      </c>
    </row>
    <row r="131" customFormat="false" ht="12.75" hidden="false" customHeight="false" outlineLevel="0" collapsed="false">
      <c r="D131" s="31" t="n">
        <v>40940</v>
      </c>
      <c r="E131" s="32" t="n">
        <v>4.276</v>
      </c>
      <c r="F131" s="32" t="n">
        <v>-0.15</v>
      </c>
      <c r="G131" s="32" t="n">
        <v>-0.07</v>
      </c>
      <c r="H131" s="32" t="n">
        <v>-0.2</v>
      </c>
      <c r="I131" s="32" t="n">
        <v>-0.52</v>
      </c>
      <c r="J131" s="32" t="n">
        <v>0.35</v>
      </c>
      <c r="K131" s="32" t="n">
        <v>0</v>
      </c>
      <c r="L131" s="32" t="n">
        <v>0.63</v>
      </c>
      <c r="M131" s="32" t="n">
        <v>0.0025</v>
      </c>
      <c r="N131" s="32" t="n">
        <v>0.0558270701357673</v>
      </c>
      <c r="O131" s="32" t="n">
        <v>0.248</v>
      </c>
      <c r="P131" s="32" t="n">
        <v>-0.1375</v>
      </c>
      <c r="Q131" s="32" t="n">
        <v>0.43</v>
      </c>
      <c r="R131" s="32" t="n">
        <v>-0.06</v>
      </c>
    </row>
    <row r="132" customFormat="false" ht="12.75" hidden="false" customHeight="false" outlineLevel="0" collapsed="false">
      <c r="D132" s="31" t="n">
        <v>40969</v>
      </c>
      <c r="E132" s="32" t="n">
        <v>4.129</v>
      </c>
      <c r="F132" s="32" t="n">
        <v>-0.15</v>
      </c>
      <c r="G132" s="32" t="n">
        <v>-0.07</v>
      </c>
      <c r="H132" s="32" t="n">
        <v>-0.2</v>
      </c>
      <c r="I132" s="32" t="n">
        <v>-0.52</v>
      </c>
      <c r="J132" s="32" t="n">
        <v>0.35</v>
      </c>
      <c r="K132" s="32" t="n">
        <v>0</v>
      </c>
      <c r="L132" s="32" t="n">
        <v>0.63</v>
      </c>
      <c r="M132" s="32" t="n">
        <v>0.0025</v>
      </c>
      <c r="N132" s="32" t="n">
        <v>0.0558812553276722</v>
      </c>
      <c r="O132" s="32" t="n">
        <v>0.068</v>
      </c>
      <c r="P132" s="32" t="n">
        <v>-0.135</v>
      </c>
      <c r="Q132" s="32" t="n">
        <v>0.43</v>
      </c>
      <c r="R132" s="32" t="n">
        <v>-0.06</v>
      </c>
    </row>
    <row r="133" customFormat="false" ht="12.75" hidden="false" customHeight="false" outlineLevel="0" collapsed="false">
      <c r="D133" s="31" t="n">
        <v>41000</v>
      </c>
      <c r="E133" s="32" t="n">
        <v>3.964</v>
      </c>
      <c r="F133" s="32" t="n">
        <v>-0.23</v>
      </c>
      <c r="G133" s="32" t="n">
        <v>-0.07</v>
      </c>
      <c r="H133" s="32" t="n">
        <v>-0.32</v>
      </c>
      <c r="I133" s="32" t="n">
        <v>-0.633</v>
      </c>
      <c r="J133" s="32" t="n">
        <v>0.43</v>
      </c>
      <c r="K133" s="32" t="n">
        <v>0</v>
      </c>
      <c r="L133" s="32" t="n">
        <v>0.71</v>
      </c>
      <c r="M133" s="32" t="n">
        <v>0.0025</v>
      </c>
      <c r="N133" s="32" t="n">
        <v>0.0559391774304445</v>
      </c>
      <c r="O133" s="32" t="n">
        <v>-0.25</v>
      </c>
      <c r="P133" s="32" t="n">
        <v>-0.14</v>
      </c>
      <c r="Q133" s="32" t="n">
        <v>0.51</v>
      </c>
      <c r="R133" s="32" t="n">
        <v>-0.06</v>
      </c>
    </row>
    <row r="134" customFormat="false" ht="12.75" hidden="false" customHeight="false" outlineLevel="0" collapsed="false">
      <c r="D134" s="31" t="n">
        <v>41030</v>
      </c>
      <c r="E134" s="32" t="n">
        <v>3.959</v>
      </c>
      <c r="F134" s="32" t="n">
        <v>-0.23</v>
      </c>
      <c r="G134" s="32" t="n">
        <v>-0.07</v>
      </c>
      <c r="H134" s="32" t="n">
        <v>-0.32</v>
      </c>
      <c r="I134" s="32" t="n">
        <v>-0.633</v>
      </c>
      <c r="J134" s="32" t="n">
        <v>0.43</v>
      </c>
      <c r="K134" s="32" t="n">
        <v>0</v>
      </c>
      <c r="L134" s="32" t="n">
        <v>0.71</v>
      </c>
      <c r="M134" s="32" t="n">
        <v>0.0025</v>
      </c>
      <c r="N134" s="32" t="n">
        <v>0.0559952310793519</v>
      </c>
      <c r="O134" s="32" t="n">
        <v>-0.1</v>
      </c>
      <c r="P134" s="32" t="n">
        <v>-0.14</v>
      </c>
      <c r="Q134" s="32" t="n">
        <v>0.51</v>
      </c>
      <c r="R134" s="32" t="n">
        <v>-0.06</v>
      </c>
    </row>
    <row r="135" customFormat="false" ht="12.75" hidden="false" customHeight="false" outlineLevel="0" collapsed="false">
      <c r="D135" s="31" t="n">
        <v>41061</v>
      </c>
      <c r="E135" s="32" t="n">
        <v>3.991</v>
      </c>
      <c r="F135" s="32" t="n">
        <v>-0.23</v>
      </c>
      <c r="G135" s="32" t="n">
        <v>-0.07</v>
      </c>
      <c r="H135" s="32" t="n">
        <v>-0.32</v>
      </c>
      <c r="I135" s="32" t="n">
        <v>-0.633</v>
      </c>
      <c r="J135" s="32" t="n">
        <v>0.43</v>
      </c>
      <c r="K135" s="32" t="n">
        <v>0</v>
      </c>
      <c r="L135" s="32" t="n">
        <v>0.71</v>
      </c>
      <c r="M135" s="32" t="n">
        <v>0.0025</v>
      </c>
      <c r="N135" s="32" t="n">
        <v>0.0560531531843225</v>
      </c>
      <c r="O135" s="32" t="n">
        <v>-0.1</v>
      </c>
      <c r="P135" s="32" t="n">
        <v>-0.14</v>
      </c>
      <c r="Q135" s="32" t="n">
        <v>0.51</v>
      </c>
      <c r="R135" s="32" t="n">
        <v>-0.06</v>
      </c>
    </row>
    <row r="136" customFormat="false" ht="12.75" hidden="false" customHeight="false" outlineLevel="0" collapsed="false">
      <c r="D136" s="31" t="n">
        <v>41091</v>
      </c>
      <c r="E136" s="32" t="n">
        <v>4.031</v>
      </c>
      <c r="F136" s="32" t="n">
        <v>-0.23</v>
      </c>
      <c r="G136" s="32" t="n">
        <v>-0.07</v>
      </c>
      <c r="H136" s="32" t="n">
        <v>-0.32</v>
      </c>
      <c r="I136" s="32" t="n">
        <v>-0.633</v>
      </c>
      <c r="J136" s="32" t="n">
        <v>0.43</v>
      </c>
      <c r="K136" s="32" t="n">
        <v>0</v>
      </c>
      <c r="L136" s="32" t="n">
        <v>0.71</v>
      </c>
      <c r="M136" s="32" t="n">
        <v>0.0025</v>
      </c>
      <c r="N136" s="32" t="n">
        <v>0.0561092068353566</v>
      </c>
      <c r="O136" s="32" t="n">
        <v>-0.1</v>
      </c>
      <c r="P136" s="32" t="n">
        <v>-0.14</v>
      </c>
      <c r="Q136" s="32" t="n">
        <v>0.51</v>
      </c>
      <c r="R136" s="32" t="n">
        <v>-0.06</v>
      </c>
    </row>
    <row r="137" customFormat="false" ht="12.75" hidden="false" customHeight="false" outlineLevel="0" collapsed="false">
      <c r="D137" s="31" t="n">
        <v>41122</v>
      </c>
      <c r="E137" s="32" t="n">
        <v>4.064</v>
      </c>
      <c r="F137" s="32" t="n">
        <v>-0.23</v>
      </c>
      <c r="G137" s="32" t="n">
        <v>-0.07</v>
      </c>
      <c r="H137" s="32" t="n">
        <v>-0.32</v>
      </c>
      <c r="I137" s="32" t="n">
        <v>-0.633</v>
      </c>
      <c r="J137" s="32" t="n">
        <v>0.43</v>
      </c>
      <c r="K137" s="32" t="n">
        <v>0</v>
      </c>
      <c r="L137" s="32" t="n">
        <v>0.71</v>
      </c>
      <c r="M137" s="32" t="n">
        <v>0.0025</v>
      </c>
      <c r="N137" s="32" t="n">
        <v>0.0561671289425241</v>
      </c>
      <c r="O137" s="32" t="n">
        <v>-0.1</v>
      </c>
      <c r="P137" s="32" t="n">
        <v>-0.14</v>
      </c>
      <c r="Q137" s="32" t="n">
        <v>0.51</v>
      </c>
      <c r="R137" s="32" t="n">
        <v>-0.06</v>
      </c>
    </row>
    <row r="138" customFormat="false" ht="12.75" hidden="false" customHeight="false" outlineLevel="0" collapsed="false">
      <c r="D138" s="31" t="n">
        <v>41153</v>
      </c>
      <c r="E138" s="32" t="n">
        <v>4.058</v>
      </c>
      <c r="F138" s="32" t="n">
        <v>-0.23</v>
      </c>
      <c r="G138" s="32" t="n">
        <v>-0.07</v>
      </c>
      <c r="H138" s="32" t="n">
        <v>-0.32</v>
      </c>
      <c r="I138" s="32" t="n">
        <v>-0.633</v>
      </c>
      <c r="J138" s="32" t="n">
        <v>0.43</v>
      </c>
      <c r="K138" s="32" t="n">
        <v>0</v>
      </c>
      <c r="L138" s="32" t="n">
        <v>0.71</v>
      </c>
      <c r="M138" s="32" t="n">
        <v>0.0025</v>
      </c>
      <c r="N138" s="32" t="n">
        <v>0.0562250510508089</v>
      </c>
      <c r="O138" s="32" t="n">
        <v>-0.1</v>
      </c>
      <c r="P138" s="32" t="n">
        <v>-0.14</v>
      </c>
      <c r="Q138" s="32" t="n">
        <v>0.51</v>
      </c>
      <c r="R138" s="32" t="n">
        <v>-0.06</v>
      </c>
    </row>
    <row r="139" customFormat="false" ht="12.75" hidden="false" customHeight="false" outlineLevel="0" collapsed="false">
      <c r="D139" s="31" t="n">
        <v>41183</v>
      </c>
      <c r="E139" s="32" t="n">
        <v>4.056</v>
      </c>
      <c r="F139" s="32" t="n">
        <v>-0.23</v>
      </c>
      <c r="G139" s="32" t="n">
        <v>-0.07</v>
      </c>
      <c r="H139" s="32" t="n">
        <v>-0.32</v>
      </c>
      <c r="I139" s="32" t="n">
        <v>-0.633</v>
      </c>
      <c r="J139" s="32" t="n">
        <v>0.43</v>
      </c>
      <c r="K139" s="32" t="n">
        <v>0</v>
      </c>
      <c r="L139" s="32" t="n">
        <v>0.71</v>
      </c>
      <c r="M139" s="32" t="n">
        <v>0.0025</v>
      </c>
      <c r="N139" s="32" t="n">
        <v>0.0562811047050507</v>
      </c>
      <c r="O139" s="32" t="n">
        <v>-0.1</v>
      </c>
      <c r="P139" s="32" t="n">
        <v>-0.14</v>
      </c>
      <c r="Q139" s="32" t="n">
        <v>0.51</v>
      </c>
      <c r="R139" s="32" t="n">
        <v>-0.06</v>
      </c>
    </row>
    <row r="140" customFormat="false" ht="12.75" hidden="false" customHeight="false" outlineLevel="0" collapsed="false">
      <c r="D140" s="31" t="n">
        <v>41214</v>
      </c>
      <c r="E140" s="32" t="n">
        <v>4.224</v>
      </c>
      <c r="F140" s="32" t="n">
        <v>-0.15</v>
      </c>
      <c r="G140" s="32" t="n">
        <v>-0.07</v>
      </c>
      <c r="H140" s="32" t="n">
        <v>-0.2</v>
      </c>
      <c r="I140" s="32" t="n">
        <v>-0.573</v>
      </c>
      <c r="J140" s="32" t="n">
        <v>0.35</v>
      </c>
      <c r="K140" s="32" t="n">
        <v>0</v>
      </c>
      <c r="L140" s="32" t="n">
        <v>0.63</v>
      </c>
      <c r="M140" s="32" t="n">
        <v>0.0025</v>
      </c>
      <c r="N140" s="32" t="n">
        <v>0.0563390268155328</v>
      </c>
      <c r="O140" s="32" t="n">
        <v>0.248</v>
      </c>
      <c r="P140" s="32" t="n">
        <v>-0.14</v>
      </c>
      <c r="Q140" s="32" t="n">
        <v>0.43</v>
      </c>
      <c r="R140" s="32" t="n">
        <v>-0.06</v>
      </c>
    </row>
    <row r="141" customFormat="false" ht="12.75" hidden="false" customHeight="false" outlineLevel="0" collapsed="false">
      <c r="D141" s="31" t="n">
        <v>41244</v>
      </c>
      <c r="E141" s="32" t="n">
        <v>4.381</v>
      </c>
      <c r="F141" s="32" t="n">
        <v>-0.15</v>
      </c>
      <c r="G141" s="32" t="n">
        <v>-0.07</v>
      </c>
      <c r="H141" s="32" t="n">
        <v>-0.2</v>
      </c>
      <c r="I141" s="32" t="n">
        <v>-0.573</v>
      </c>
      <c r="J141" s="32" t="n">
        <v>0.35</v>
      </c>
      <c r="K141" s="32" t="n">
        <v>0</v>
      </c>
      <c r="L141" s="32" t="n">
        <v>0.63</v>
      </c>
      <c r="M141" s="32" t="n">
        <v>0.0025</v>
      </c>
      <c r="N141" s="32" t="n">
        <v>0.0563950804719013</v>
      </c>
      <c r="O141" s="32" t="n">
        <v>0.308</v>
      </c>
      <c r="P141" s="32" t="n">
        <v>-0.1425</v>
      </c>
      <c r="Q141" s="32" t="n">
        <v>0.43</v>
      </c>
      <c r="R141" s="32" t="n">
        <v>-0.06</v>
      </c>
    </row>
    <row r="142" customFormat="false" ht="12.75" hidden="false" customHeight="false" outlineLevel="0" collapsed="false">
      <c r="D142" s="31" t="n">
        <v>41275</v>
      </c>
      <c r="E142" s="32" t="n">
        <v>4.4935</v>
      </c>
      <c r="F142" s="32" t="n">
        <v>-0.15</v>
      </c>
      <c r="G142" s="32" t="n">
        <v>-0.07</v>
      </c>
      <c r="H142" s="32" t="n">
        <v>-0.2</v>
      </c>
      <c r="I142" s="32" t="n">
        <v>-0.573</v>
      </c>
      <c r="J142" s="32" t="n">
        <v>0.35</v>
      </c>
      <c r="K142" s="32" t="n">
        <v>0</v>
      </c>
      <c r="L142" s="32" t="n">
        <v>0.63</v>
      </c>
      <c r="M142" s="32" t="n">
        <v>0.0025</v>
      </c>
      <c r="N142" s="32" t="n">
        <v>0.0564530025845809</v>
      </c>
      <c r="O142" s="32" t="n">
        <v>0.378</v>
      </c>
      <c r="P142" s="32" t="n">
        <v>-0.145</v>
      </c>
      <c r="Q142" s="32" t="n">
        <v>0.43</v>
      </c>
      <c r="R142" s="32" t="n">
        <v>-0.06</v>
      </c>
    </row>
    <row r="143" customFormat="false" ht="12.75" hidden="false" customHeight="false" outlineLevel="0" collapsed="false">
      <c r="D143" s="31" t="n">
        <v>41306</v>
      </c>
      <c r="E143" s="32" t="n">
        <v>4.3785</v>
      </c>
      <c r="F143" s="32" t="n">
        <v>-0.15</v>
      </c>
      <c r="G143" s="32" t="n">
        <v>-0.07</v>
      </c>
      <c r="H143" s="32" t="n">
        <v>-0.2</v>
      </c>
      <c r="I143" s="32" t="n">
        <v>-0.573</v>
      </c>
      <c r="J143" s="32" t="n">
        <v>0.35</v>
      </c>
      <c r="K143" s="32" t="n">
        <v>0</v>
      </c>
      <c r="L143" s="32" t="n">
        <v>0.63</v>
      </c>
      <c r="M143" s="32" t="n">
        <v>0.0025</v>
      </c>
      <c r="N143" s="32" t="n">
        <v>0.0565109246983768</v>
      </c>
      <c r="O143" s="32" t="n">
        <v>0.248</v>
      </c>
      <c r="P143" s="32" t="n">
        <v>-0.1375</v>
      </c>
      <c r="Q143" s="32" t="n">
        <v>0.43</v>
      </c>
      <c r="R143" s="32" t="n">
        <v>-0.06</v>
      </c>
    </row>
    <row r="144" customFormat="false" ht="12.75" hidden="false" customHeight="false" outlineLevel="0" collapsed="false">
      <c r="D144" s="31" t="n">
        <v>41334</v>
      </c>
      <c r="E144" s="32" t="n">
        <v>4.2315</v>
      </c>
      <c r="F144" s="32" t="n">
        <v>-0.15</v>
      </c>
      <c r="G144" s="32" t="n">
        <v>-0.07</v>
      </c>
      <c r="H144" s="32" t="n">
        <v>-0.2</v>
      </c>
      <c r="I144" s="32" t="n">
        <v>-0.573</v>
      </c>
      <c r="J144" s="32" t="n">
        <v>0.35</v>
      </c>
      <c r="K144" s="32" t="n">
        <v>0</v>
      </c>
      <c r="L144" s="32" t="n">
        <v>0.63</v>
      </c>
      <c r="M144" s="32" t="n">
        <v>0.0025</v>
      </c>
      <c r="N144" s="32" t="n">
        <v>0.0565632414472819</v>
      </c>
      <c r="O144" s="32" t="n">
        <v>0.068</v>
      </c>
      <c r="P144" s="32" t="n">
        <v>-0.135</v>
      </c>
      <c r="Q144" s="32" t="n">
        <v>0.43</v>
      </c>
      <c r="R144" s="32" t="n">
        <v>-0.06</v>
      </c>
    </row>
    <row r="145" customFormat="false" ht="12.75" hidden="false" customHeight="false" outlineLevel="0" collapsed="false">
      <c r="D145" s="31" t="n">
        <v>41365</v>
      </c>
      <c r="E145" s="32" t="n">
        <v>4.0665</v>
      </c>
      <c r="F145" s="32" t="n">
        <v>-0.23</v>
      </c>
      <c r="G145" s="32" t="n">
        <v>-0.07</v>
      </c>
      <c r="H145" s="32" t="n">
        <v>-0.32</v>
      </c>
      <c r="I145" s="32" t="n">
        <v>-0.673</v>
      </c>
      <c r="J145" s="32" t="n">
        <v>0.43</v>
      </c>
      <c r="K145" s="32" t="n">
        <v>0</v>
      </c>
      <c r="L145" s="32" t="n">
        <v>0.71</v>
      </c>
      <c r="M145" s="32" t="n">
        <v>0.0025</v>
      </c>
      <c r="N145" s="32" t="n">
        <v>0.0566211635632032</v>
      </c>
      <c r="O145" s="32" t="n">
        <v>-0.25</v>
      </c>
      <c r="P145" s="32" t="n">
        <v>-0.14</v>
      </c>
      <c r="Q145" s="32" t="n">
        <v>0.51</v>
      </c>
      <c r="R145" s="32" t="n">
        <v>-0.06</v>
      </c>
    </row>
    <row r="146" customFormat="false" ht="12.75" hidden="false" customHeight="false" outlineLevel="0" collapsed="false">
      <c r="D146" s="31" t="n">
        <v>41395</v>
      </c>
      <c r="E146" s="32" t="n">
        <v>4.0615</v>
      </c>
      <c r="F146" s="32" t="n">
        <v>-0.23</v>
      </c>
      <c r="G146" s="32" t="n">
        <v>-0.07</v>
      </c>
      <c r="H146" s="32" t="n">
        <v>-0.32</v>
      </c>
      <c r="I146" s="32" t="n">
        <v>-0.673</v>
      </c>
      <c r="J146" s="32" t="n">
        <v>0.43</v>
      </c>
      <c r="K146" s="32" t="n">
        <v>0</v>
      </c>
      <c r="L146" s="32" t="n">
        <v>0.71</v>
      </c>
      <c r="M146" s="32" t="n">
        <v>0.0025</v>
      </c>
      <c r="N146" s="32" t="n">
        <v>0.0566772172248351</v>
      </c>
      <c r="O146" s="32" t="n">
        <v>-0.1</v>
      </c>
      <c r="P146" s="32" t="n">
        <v>-0.14</v>
      </c>
      <c r="Q146" s="32" t="n">
        <v>0.51</v>
      </c>
      <c r="R146" s="32" t="n">
        <v>-0.06</v>
      </c>
    </row>
    <row r="147" customFormat="false" ht="12.75" hidden="false" customHeight="false" outlineLevel="0" collapsed="false">
      <c r="D147" s="31" t="n">
        <v>41426</v>
      </c>
      <c r="E147" s="32" t="n">
        <v>4.0935</v>
      </c>
      <c r="F147" s="32" t="n">
        <v>-0.23</v>
      </c>
      <c r="G147" s="32" t="n">
        <v>-0.07</v>
      </c>
      <c r="H147" s="32" t="n">
        <v>-0.32</v>
      </c>
      <c r="I147" s="32" t="n">
        <v>-0.673</v>
      </c>
      <c r="J147" s="32" t="n">
        <v>0.43</v>
      </c>
      <c r="K147" s="32" t="n">
        <v>0</v>
      </c>
      <c r="L147" s="32" t="n">
        <v>0.71</v>
      </c>
      <c r="M147" s="32" t="n">
        <v>0.0025</v>
      </c>
      <c r="N147" s="32" t="n">
        <v>0.0567351393429534</v>
      </c>
      <c r="O147" s="32" t="n">
        <v>-0.1</v>
      </c>
      <c r="P147" s="32" t="n">
        <v>-0.14</v>
      </c>
      <c r="Q147" s="32" t="n">
        <v>0.51</v>
      </c>
      <c r="R147" s="32" t="n">
        <v>-0.06</v>
      </c>
    </row>
    <row r="148" customFormat="false" ht="12.75" hidden="false" customHeight="false" outlineLevel="0" collapsed="false">
      <c r="D148" s="31" t="n">
        <v>41456</v>
      </c>
      <c r="E148" s="32" t="n">
        <v>4.1335</v>
      </c>
      <c r="F148" s="32" t="n">
        <v>-0.23</v>
      </c>
      <c r="G148" s="32" t="n">
        <v>-0.07</v>
      </c>
      <c r="H148" s="32" t="n">
        <v>-0.32</v>
      </c>
      <c r="I148" s="32" t="n">
        <v>-0.673</v>
      </c>
      <c r="J148" s="32" t="n">
        <v>0.43</v>
      </c>
      <c r="K148" s="32" t="n">
        <v>0</v>
      </c>
      <c r="L148" s="32" t="n">
        <v>0.71</v>
      </c>
      <c r="M148" s="32" t="n">
        <v>0.0025</v>
      </c>
      <c r="N148" s="32" t="n">
        <v>0.0567911930067115</v>
      </c>
      <c r="O148" s="32" t="n">
        <v>-0.1</v>
      </c>
      <c r="P148" s="32" t="n">
        <v>-0.14</v>
      </c>
      <c r="Q148" s="32" t="n">
        <v>0.51</v>
      </c>
      <c r="R148" s="32" t="n">
        <v>-0.06</v>
      </c>
    </row>
    <row r="149" customFormat="false" ht="12.75" hidden="false" customHeight="false" outlineLevel="0" collapsed="false">
      <c r="D149" s="31" t="n">
        <v>41487</v>
      </c>
      <c r="E149" s="32" t="n">
        <v>4.1665</v>
      </c>
      <c r="F149" s="32" t="n">
        <v>-0.23</v>
      </c>
      <c r="G149" s="32" t="n">
        <v>-0.07</v>
      </c>
      <c r="H149" s="32" t="n">
        <v>-0.32</v>
      </c>
      <c r="I149" s="32" t="n">
        <v>-0.673</v>
      </c>
      <c r="J149" s="32" t="n">
        <v>0.43</v>
      </c>
      <c r="K149" s="32" t="n">
        <v>0</v>
      </c>
      <c r="L149" s="32" t="n">
        <v>0.71</v>
      </c>
      <c r="M149" s="32" t="n">
        <v>0.0025</v>
      </c>
      <c r="N149" s="32" t="n">
        <v>0.0568491151270267</v>
      </c>
      <c r="O149" s="32" t="n">
        <v>-0.1</v>
      </c>
      <c r="P149" s="32" t="n">
        <v>-0.14</v>
      </c>
      <c r="Q149" s="32" t="n">
        <v>0.51</v>
      </c>
      <c r="R149" s="32" t="n">
        <v>-0.06</v>
      </c>
    </row>
    <row r="150" customFormat="false" ht="12.75" hidden="false" customHeight="false" outlineLevel="0" collapsed="false">
      <c r="D150" s="31" t="n">
        <v>41518</v>
      </c>
      <c r="E150" s="32" t="n">
        <v>4.1605</v>
      </c>
      <c r="F150" s="32" t="n">
        <v>-0.23</v>
      </c>
      <c r="G150" s="32" t="n">
        <v>-0.07</v>
      </c>
      <c r="H150" s="32" t="n">
        <v>-0.32</v>
      </c>
      <c r="I150" s="32" t="n">
        <v>-0.673</v>
      </c>
      <c r="J150" s="32" t="n">
        <v>0.43</v>
      </c>
      <c r="K150" s="32" t="n">
        <v>0</v>
      </c>
      <c r="L150" s="32" t="n">
        <v>0.71</v>
      </c>
      <c r="M150" s="32" t="n">
        <v>0.0025</v>
      </c>
      <c r="N150" s="32" t="n">
        <v>0.0569070372484588</v>
      </c>
      <c r="O150" s="32" t="n">
        <v>-0.1</v>
      </c>
      <c r="P150" s="32" t="n">
        <v>-0.14</v>
      </c>
      <c r="Q150" s="32" t="n">
        <v>0.51</v>
      </c>
      <c r="R150" s="32" t="n">
        <v>-0.06</v>
      </c>
    </row>
    <row r="151" customFormat="false" ht="12.75" hidden="false" customHeight="false" outlineLevel="0" collapsed="false">
      <c r="D151" s="31" t="n">
        <v>41548</v>
      </c>
      <c r="E151" s="32" t="n">
        <v>4.1585</v>
      </c>
      <c r="F151" s="32" t="n">
        <v>-0.23</v>
      </c>
      <c r="G151" s="32" t="n">
        <v>-0.07</v>
      </c>
      <c r="H151" s="32" t="n">
        <v>-0.32</v>
      </c>
      <c r="I151" s="32" t="n">
        <v>-0.673</v>
      </c>
      <c r="J151" s="32" t="n">
        <v>0.43</v>
      </c>
      <c r="K151" s="32" t="n">
        <v>0</v>
      </c>
      <c r="L151" s="32" t="n">
        <v>0.71</v>
      </c>
      <c r="M151" s="32" t="n">
        <v>0.0025</v>
      </c>
      <c r="N151" s="32" t="n">
        <v>0.0569630909154233</v>
      </c>
      <c r="O151" s="32" t="n">
        <v>-0.1</v>
      </c>
      <c r="P151" s="32" t="n">
        <v>-0.14</v>
      </c>
      <c r="Q151" s="32" t="n">
        <v>0.51</v>
      </c>
      <c r="R151" s="32" t="n">
        <v>-0.06</v>
      </c>
    </row>
    <row r="152" customFormat="false" ht="12.75" hidden="false" customHeight="false" outlineLevel="0" collapsed="false">
      <c r="D152" s="31" t="n">
        <v>41579</v>
      </c>
      <c r="E152" s="32" t="n">
        <v>4.3265</v>
      </c>
      <c r="F152" s="32" t="n">
        <v>-0.15</v>
      </c>
      <c r="G152" s="32" t="n">
        <v>-0.07</v>
      </c>
      <c r="H152" s="32" t="n">
        <v>-0.2</v>
      </c>
      <c r="I152" s="32" t="n">
        <v>-0.613</v>
      </c>
      <c r="J152" s="32" t="n">
        <v>0.35</v>
      </c>
      <c r="K152" s="32" t="n">
        <v>0</v>
      </c>
      <c r="L152" s="32" t="n">
        <v>0.63</v>
      </c>
      <c r="M152" s="32" t="n">
        <v>0.0025</v>
      </c>
      <c r="N152" s="32" t="n">
        <v>0.0570210130390518</v>
      </c>
      <c r="O152" s="32" t="n">
        <v>0.248</v>
      </c>
      <c r="P152" s="32" t="n">
        <v>-0.14</v>
      </c>
      <c r="Q152" s="32" t="n">
        <v>0.43</v>
      </c>
      <c r="R152" s="32" t="n">
        <v>-0.06</v>
      </c>
    </row>
    <row r="153" customFormat="false" ht="12.75" hidden="false" customHeight="false" outlineLevel="0" collapsed="false">
      <c r="D153" s="31" t="n">
        <v>41609</v>
      </c>
      <c r="E153" s="32" t="n">
        <v>4.4835</v>
      </c>
      <c r="F153" s="32" t="n">
        <v>-0.15</v>
      </c>
      <c r="G153" s="32" t="n">
        <v>-0.07</v>
      </c>
      <c r="H153" s="32" t="n">
        <v>-0.2</v>
      </c>
      <c r="I153" s="32" t="n">
        <v>-0.613</v>
      </c>
      <c r="J153" s="32" t="n">
        <v>0.35</v>
      </c>
      <c r="K153" s="32" t="n">
        <v>0</v>
      </c>
      <c r="L153" s="32" t="n">
        <v>0.63</v>
      </c>
      <c r="M153" s="32" t="n">
        <v>0.0025</v>
      </c>
      <c r="N153" s="32" t="n">
        <v>0.0570770667081422</v>
      </c>
      <c r="O153" s="32" t="n">
        <v>0.308</v>
      </c>
      <c r="P153" s="32" t="n">
        <v>-0.1425</v>
      </c>
      <c r="Q153" s="32" t="n">
        <v>0.43</v>
      </c>
      <c r="R153" s="32" t="n">
        <v>-0.06</v>
      </c>
    </row>
    <row r="154" customFormat="false" ht="12.75" hidden="false" customHeight="false" outlineLevel="0" collapsed="false">
      <c r="D154" s="31" t="n">
        <v>41640</v>
      </c>
      <c r="E154" s="32" t="n">
        <v>4.5985</v>
      </c>
      <c r="F154" s="32" t="n">
        <v>-0.15</v>
      </c>
      <c r="G154" s="32" t="n">
        <v>-0.07</v>
      </c>
      <c r="H154" s="32" t="n">
        <v>-0.2</v>
      </c>
      <c r="I154" s="32" t="n">
        <v>-0.613</v>
      </c>
      <c r="J154" s="32" t="n">
        <v>0.35</v>
      </c>
      <c r="K154" s="32" t="n">
        <v>0</v>
      </c>
      <c r="L154" s="32" t="n">
        <v>0.63</v>
      </c>
      <c r="M154" s="32" t="n">
        <v>0.0025</v>
      </c>
      <c r="N154" s="32" t="n">
        <v>0.0571349888339676</v>
      </c>
      <c r="O154" s="32" t="n">
        <v>0.378</v>
      </c>
      <c r="P154" s="32" t="n">
        <v>-0.145</v>
      </c>
      <c r="Q154" s="32" t="n">
        <v>0.43</v>
      </c>
      <c r="R154" s="32" t="n">
        <v>-0.06</v>
      </c>
    </row>
    <row r="155" customFormat="false" ht="12.75" hidden="false" customHeight="false" outlineLevel="0" collapsed="false">
      <c r="D155" s="31" t="n">
        <v>41671</v>
      </c>
      <c r="E155" s="32" t="n">
        <v>4.4835</v>
      </c>
      <c r="F155" s="32" t="n">
        <v>-0.15</v>
      </c>
      <c r="G155" s="32" t="n">
        <v>-0.07</v>
      </c>
      <c r="H155" s="32" t="n">
        <v>-0.2</v>
      </c>
      <c r="I155" s="32" t="n">
        <v>-0.613</v>
      </c>
      <c r="J155" s="32" t="n">
        <v>0.35</v>
      </c>
      <c r="K155" s="32" t="n">
        <v>0</v>
      </c>
      <c r="L155" s="32" t="n">
        <v>0.63</v>
      </c>
      <c r="M155" s="32" t="n">
        <v>0.0025</v>
      </c>
      <c r="N155" s="32" t="n">
        <v>0.0571929109609091</v>
      </c>
      <c r="O155" s="32" t="n">
        <v>0.248</v>
      </c>
      <c r="P155" s="32" t="n">
        <v>-0.1375</v>
      </c>
      <c r="Q155" s="32" t="n">
        <v>0.43</v>
      </c>
      <c r="R155" s="32" t="n">
        <v>-0.06</v>
      </c>
    </row>
    <row r="156" customFormat="false" ht="12.75" hidden="false" customHeight="false" outlineLevel="0" collapsed="false">
      <c r="D156" s="31" t="n">
        <v>41699</v>
      </c>
      <c r="E156" s="32" t="n">
        <v>4.3365</v>
      </c>
      <c r="F156" s="32" t="n">
        <v>-0.15</v>
      </c>
      <c r="G156" s="32" t="n">
        <v>-0.07</v>
      </c>
      <c r="H156" s="32" t="n">
        <v>-0.2</v>
      </c>
      <c r="I156" s="32" t="n">
        <v>-0.613</v>
      </c>
      <c r="J156" s="32" t="n">
        <v>0.35</v>
      </c>
      <c r="K156" s="32" t="n">
        <v>0</v>
      </c>
      <c r="L156" s="32" t="n">
        <v>0.63</v>
      </c>
      <c r="M156" s="32" t="n">
        <v>0.0025</v>
      </c>
      <c r="N156" s="32" t="n">
        <v>0.0572452277216868</v>
      </c>
      <c r="O156" s="32" t="n">
        <v>0.068</v>
      </c>
      <c r="P156" s="32" t="n">
        <v>-0.135</v>
      </c>
      <c r="Q156" s="32" t="n">
        <v>0.43</v>
      </c>
      <c r="R156" s="32" t="n">
        <v>-0.06</v>
      </c>
    </row>
    <row r="157" customFormat="false" ht="12.75" hidden="false" customHeight="false" outlineLevel="0" collapsed="false">
      <c r="D157" s="31" t="n">
        <v>41730</v>
      </c>
      <c r="E157" s="32" t="n">
        <v>4.1715</v>
      </c>
      <c r="F157" s="32" t="n">
        <v>-0.23</v>
      </c>
      <c r="G157" s="32" t="n">
        <v>-0.07</v>
      </c>
      <c r="H157" s="32" t="n">
        <v>-0.32</v>
      </c>
      <c r="I157" s="32" t="n">
        <v>-0.713</v>
      </c>
      <c r="J157" s="32" t="n">
        <v>0.43</v>
      </c>
      <c r="K157" s="32" t="n">
        <v>0</v>
      </c>
      <c r="L157" s="32" t="n">
        <v>0.71</v>
      </c>
      <c r="M157" s="32" t="n">
        <v>0.0025</v>
      </c>
      <c r="N157" s="32" t="n">
        <v>0.0573031498507528</v>
      </c>
      <c r="O157" s="32" t="n">
        <v>-0.25</v>
      </c>
      <c r="P157" s="32" t="n">
        <v>-0.14</v>
      </c>
      <c r="Q157" s="32" t="n">
        <v>0.51</v>
      </c>
      <c r="R157" s="32" t="n">
        <v>-0.06</v>
      </c>
    </row>
    <row r="158" customFormat="false" ht="12.75" hidden="false" customHeight="false" outlineLevel="0" collapsed="false">
      <c r="D158" s="31" t="n">
        <v>41760</v>
      </c>
      <c r="E158" s="32" t="n">
        <v>4.1665</v>
      </c>
      <c r="F158" s="32" t="n">
        <v>-0.23</v>
      </c>
      <c r="G158" s="32" t="n">
        <v>-0.07</v>
      </c>
      <c r="H158" s="32" t="n">
        <v>-0.32</v>
      </c>
      <c r="I158" s="32" t="n">
        <v>-0.713</v>
      </c>
      <c r="J158" s="32" t="n">
        <v>0.43</v>
      </c>
      <c r="K158" s="32" t="n">
        <v>0</v>
      </c>
      <c r="L158" s="32" t="n">
        <v>0.71</v>
      </c>
      <c r="M158" s="32" t="n">
        <v>0.0025</v>
      </c>
      <c r="N158" s="32" t="n">
        <v>0.0573592035251052</v>
      </c>
      <c r="O158" s="32" t="n">
        <v>-0.1</v>
      </c>
      <c r="P158" s="32" t="n">
        <v>-0.14</v>
      </c>
      <c r="Q158" s="32" t="n">
        <v>0.51</v>
      </c>
      <c r="R158" s="32" t="n">
        <v>-0.06</v>
      </c>
    </row>
    <row r="159" customFormat="false" ht="12.75" hidden="false" customHeight="false" outlineLevel="0" collapsed="false">
      <c r="D159" s="31" t="n">
        <v>41791</v>
      </c>
      <c r="E159" s="32" t="n">
        <v>4.1985</v>
      </c>
      <c r="F159" s="32" t="n">
        <v>-0.23</v>
      </c>
      <c r="G159" s="32" t="n">
        <v>-0.07</v>
      </c>
      <c r="H159" s="32" t="n">
        <v>-0.32</v>
      </c>
      <c r="I159" s="32" t="n">
        <v>-0.713</v>
      </c>
      <c r="J159" s="32" t="n">
        <v>0.43</v>
      </c>
      <c r="K159" s="32" t="n">
        <v>0</v>
      </c>
      <c r="L159" s="32" t="n">
        <v>0.71</v>
      </c>
      <c r="M159" s="32" t="n">
        <v>0.0025</v>
      </c>
      <c r="N159" s="32" t="n">
        <v>0.0574171256563676</v>
      </c>
      <c r="O159" s="32" t="n">
        <v>-0.1</v>
      </c>
      <c r="P159" s="32" t="n">
        <v>-0.14</v>
      </c>
      <c r="Q159" s="32" t="n">
        <v>0.51</v>
      </c>
      <c r="R159" s="32" t="n">
        <v>-0.06</v>
      </c>
    </row>
    <row r="160" customFormat="false" ht="12.75" hidden="false" customHeight="false" outlineLevel="0" collapsed="false">
      <c r="D160" s="31" t="n">
        <v>41821</v>
      </c>
      <c r="E160" s="32" t="n">
        <v>4.2385</v>
      </c>
      <c r="F160" s="32" t="n">
        <v>-0.23</v>
      </c>
      <c r="G160" s="32" t="n">
        <v>-0.07</v>
      </c>
      <c r="H160" s="32" t="n">
        <v>-0.32</v>
      </c>
      <c r="I160" s="32" t="n">
        <v>-0.713</v>
      </c>
      <c r="J160" s="32" t="n">
        <v>0.43</v>
      </c>
      <c r="K160" s="32" t="n">
        <v>0</v>
      </c>
      <c r="L160" s="32" t="n">
        <v>0.71</v>
      </c>
      <c r="M160" s="32" t="n">
        <v>0.0025</v>
      </c>
      <c r="N160" s="32" t="n">
        <v>0.0574731793328454</v>
      </c>
      <c r="O160" s="32" t="n">
        <v>-0.1</v>
      </c>
      <c r="P160" s="32" t="n">
        <v>-0.14</v>
      </c>
      <c r="Q160" s="32" t="n">
        <v>0.51</v>
      </c>
      <c r="R160" s="32" t="n">
        <v>-0.06</v>
      </c>
    </row>
    <row r="161" customFormat="false" ht="12.75" hidden="false" customHeight="false" outlineLevel="0" collapsed="false">
      <c r="D161" s="31" t="n">
        <v>41852</v>
      </c>
      <c r="E161" s="32" t="n">
        <v>4.2715</v>
      </c>
      <c r="F161" s="32" t="n">
        <v>-0.23</v>
      </c>
      <c r="G161" s="32" t="n">
        <v>-0.07</v>
      </c>
      <c r="H161" s="32" t="n">
        <v>-0.32</v>
      </c>
      <c r="I161" s="32" t="n">
        <v>-0.713</v>
      </c>
      <c r="J161" s="32" t="n">
        <v>0.43</v>
      </c>
      <c r="K161" s="32" t="n">
        <v>0</v>
      </c>
      <c r="L161" s="32" t="n">
        <v>0.71</v>
      </c>
      <c r="M161" s="32" t="n">
        <v>0.0025</v>
      </c>
      <c r="N161" s="32" t="n">
        <v>0.0575311014663038</v>
      </c>
      <c r="O161" s="32" t="n">
        <v>-0.1</v>
      </c>
      <c r="P161" s="32" t="n">
        <v>-0.14</v>
      </c>
      <c r="Q161" s="32" t="n">
        <v>0.51</v>
      </c>
      <c r="R161" s="32" t="n">
        <v>-0.06</v>
      </c>
    </row>
    <row r="162" customFormat="false" ht="12.75" hidden="false" customHeight="false" outlineLevel="0" collapsed="false">
      <c r="D162" s="31" t="n">
        <v>41883</v>
      </c>
      <c r="E162" s="32" t="n">
        <v>4.2655</v>
      </c>
      <c r="F162" s="32" t="n">
        <v>-0.23</v>
      </c>
      <c r="G162" s="32" t="n">
        <v>-0.07</v>
      </c>
      <c r="H162" s="32" t="n">
        <v>-0.32</v>
      </c>
      <c r="I162" s="32" t="n">
        <v>-0.713</v>
      </c>
      <c r="J162" s="32" t="n">
        <v>0.43</v>
      </c>
      <c r="K162" s="32" t="n">
        <v>0</v>
      </c>
      <c r="L162" s="32" t="n">
        <v>0.71</v>
      </c>
      <c r="M162" s="32" t="n">
        <v>0.0025</v>
      </c>
      <c r="N162" s="32" t="n">
        <v>0.0575890236008782</v>
      </c>
      <c r="O162" s="32" t="n">
        <v>-0.1</v>
      </c>
      <c r="P162" s="32" t="n">
        <v>-0.14</v>
      </c>
      <c r="Q162" s="32" t="n">
        <v>0.51</v>
      </c>
      <c r="R162" s="32" t="n">
        <v>-0.06</v>
      </c>
    </row>
    <row r="163" customFormat="false" ht="12.75" hidden="false" customHeight="false" outlineLevel="0" collapsed="false">
      <c r="D163" s="31" t="n">
        <v>41913</v>
      </c>
      <c r="E163" s="32" t="n">
        <v>4.2635</v>
      </c>
      <c r="F163" s="32" t="n">
        <v>-0.23</v>
      </c>
      <c r="G163" s="32" t="n">
        <v>-0.07</v>
      </c>
      <c r="H163" s="32" t="n">
        <v>-0.32</v>
      </c>
      <c r="I163" s="32" t="n">
        <v>-0.713</v>
      </c>
      <c r="J163" s="32" t="n">
        <v>0.43</v>
      </c>
      <c r="K163" s="32" t="n">
        <v>0</v>
      </c>
      <c r="L163" s="32" t="n">
        <v>0.71</v>
      </c>
      <c r="M163" s="32" t="n">
        <v>0.0025</v>
      </c>
      <c r="N163" s="32" t="n">
        <v>0.0576450772805614</v>
      </c>
      <c r="O163" s="32" t="n">
        <v>-0.1</v>
      </c>
      <c r="P163" s="32" t="n">
        <v>-0.14</v>
      </c>
      <c r="Q163" s="32" t="n">
        <v>0.51</v>
      </c>
      <c r="R163" s="32" t="n">
        <v>-0.06</v>
      </c>
    </row>
    <row r="164" customFormat="false" ht="12.75" hidden="false" customHeight="false" outlineLevel="0" collapsed="false">
      <c r="D164" s="31" t="n">
        <v>41944</v>
      </c>
      <c r="E164" s="32" t="n">
        <v>4.4315</v>
      </c>
      <c r="F164" s="32" t="n">
        <v>-0.15</v>
      </c>
      <c r="G164" s="32" t="n">
        <v>-0.07</v>
      </c>
      <c r="H164" s="32" t="n">
        <v>-0.2</v>
      </c>
      <c r="I164" s="32" t="n">
        <v>-0.673</v>
      </c>
      <c r="J164" s="32" t="n">
        <v>0.35</v>
      </c>
      <c r="K164" s="32" t="n">
        <v>0</v>
      </c>
      <c r="L164" s="32" t="n">
        <v>0.63</v>
      </c>
      <c r="M164" s="32" t="n">
        <v>0.0025</v>
      </c>
      <c r="N164" s="32" t="n">
        <v>0.0577029994173324</v>
      </c>
      <c r="O164" s="32" t="n">
        <v>0.248</v>
      </c>
      <c r="P164" s="32" t="n">
        <v>-0.14</v>
      </c>
      <c r="Q164" s="32" t="n">
        <v>0.43</v>
      </c>
      <c r="R164" s="32" t="n">
        <v>-0.06</v>
      </c>
    </row>
    <row r="165" customFormat="false" ht="12.75" hidden="false" customHeight="false" outlineLevel="0" collapsed="false">
      <c r="D165" s="31" t="n">
        <v>41974</v>
      </c>
      <c r="E165" s="32" t="n">
        <v>4.5885</v>
      </c>
      <c r="F165" s="32" t="n">
        <v>-0.15</v>
      </c>
      <c r="G165" s="32" t="n">
        <v>-0.07</v>
      </c>
      <c r="H165" s="32" t="n">
        <v>-0.2</v>
      </c>
      <c r="I165" s="32" t="n">
        <v>-0.673</v>
      </c>
      <c r="J165" s="32" t="n">
        <v>0.35</v>
      </c>
      <c r="K165" s="32" t="n">
        <v>0</v>
      </c>
      <c r="L165" s="32" t="n">
        <v>0.63</v>
      </c>
      <c r="M165" s="32" t="n">
        <v>0.0025</v>
      </c>
      <c r="N165" s="32" t="n">
        <v>0.0577590530991405</v>
      </c>
      <c r="O165" s="32" t="n">
        <v>0.308</v>
      </c>
      <c r="P165" s="32" t="n">
        <v>-0.1425</v>
      </c>
      <c r="Q165" s="32" t="n">
        <v>0.43</v>
      </c>
      <c r="R165" s="32" t="n">
        <v>-0.06</v>
      </c>
    </row>
    <row r="166" customFormat="false" ht="12.75" hidden="false" customHeight="false" outlineLevel="0" collapsed="false">
      <c r="D166" s="31" t="n">
        <v>42005</v>
      </c>
      <c r="E166" s="32" t="n">
        <v>4.706</v>
      </c>
      <c r="F166" s="32" t="n">
        <v>-0.15</v>
      </c>
      <c r="G166" s="32" t="n">
        <v>-0.07</v>
      </c>
      <c r="H166" s="32" t="n">
        <v>-0.2</v>
      </c>
      <c r="I166" s="32" t="n">
        <v>-0.673</v>
      </c>
      <c r="J166" s="32" t="n">
        <v>0.35</v>
      </c>
      <c r="K166" s="32" t="n">
        <v>0</v>
      </c>
      <c r="L166" s="32" t="n">
        <v>0.63</v>
      </c>
      <c r="M166" s="32" t="n">
        <v>0.0025</v>
      </c>
      <c r="N166" s="32" t="n">
        <v>0.0578169752381075</v>
      </c>
      <c r="O166" s="32" t="n">
        <v>0.378</v>
      </c>
      <c r="P166" s="32" t="n">
        <v>-0.145</v>
      </c>
      <c r="Q166" s="32" t="n">
        <v>0.43</v>
      </c>
      <c r="R166" s="32" t="n">
        <v>-0.06</v>
      </c>
    </row>
    <row r="167" customFormat="false" ht="12.75" hidden="false" customHeight="false" outlineLevel="0" collapsed="false">
      <c r="D167" s="31" t="n">
        <v>42036</v>
      </c>
      <c r="E167" s="32" t="n">
        <v>4.591</v>
      </c>
      <c r="F167" s="32" t="n">
        <v>-0.15</v>
      </c>
      <c r="G167" s="32" t="n">
        <v>-0.07</v>
      </c>
      <c r="H167" s="32" t="n">
        <v>-0.2</v>
      </c>
      <c r="I167" s="32" t="n">
        <v>-0.673</v>
      </c>
      <c r="J167" s="32" t="n">
        <v>0.35</v>
      </c>
      <c r="K167" s="32" t="n">
        <v>0</v>
      </c>
      <c r="L167" s="32" t="n">
        <v>0.63</v>
      </c>
      <c r="M167" s="32" t="n">
        <v>0.0025</v>
      </c>
      <c r="N167" s="32" t="n">
        <v>0.05787489737819</v>
      </c>
      <c r="O167" s="32" t="n">
        <v>0.248</v>
      </c>
      <c r="P167" s="32" t="n">
        <v>-0.1375</v>
      </c>
      <c r="Q167" s="32" t="n">
        <v>0.43</v>
      </c>
      <c r="R167" s="32" t="n">
        <v>-0.06</v>
      </c>
    </row>
    <row r="168" customFormat="false" ht="12.75" hidden="false" customHeight="false" outlineLevel="0" collapsed="false">
      <c r="D168" s="31" t="n">
        <v>42064</v>
      </c>
      <c r="E168" s="32" t="n">
        <v>4.444</v>
      </c>
      <c r="F168" s="32" t="n">
        <v>-0.15</v>
      </c>
      <c r="G168" s="32" t="n">
        <v>-0.07</v>
      </c>
      <c r="H168" s="32" t="n">
        <v>-0.2</v>
      </c>
      <c r="I168" s="32" t="n">
        <v>-0.673</v>
      </c>
      <c r="J168" s="32" t="n">
        <v>0.35</v>
      </c>
      <c r="K168" s="32" t="n">
        <v>0</v>
      </c>
      <c r="L168" s="32" t="n">
        <v>0.63</v>
      </c>
      <c r="M168" s="32" t="n">
        <v>0.0025</v>
      </c>
      <c r="N168" s="32" t="n">
        <v>0.0579272141508365</v>
      </c>
      <c r="O168" s="32" t="n">
        <v>0.068</v>
      </c>
      <c r="P168" s="32" t="n">
        <v>-0.135</v>
      </c>
      <c r="Q168" s="32" t="n">
        <v>0.43</v>
      </c>
      <c r="R168" s="32" t="n">
        <v>-0.06</v>
      </c>
    </row>
    <row r="169" customFormat="false" ht="12.75" hidden="false" customHeight="false" outlineLevel="0" collapsed="false">
      <c r="D169" s="31" t="n">
        <v>42095</v>
      </c>
      <c r="E169" s="32" t="n">
        <v>4.279</v>
      </c>
      <c r="F169" s="32" t="n">
        <v>-0.23</v>
      </c>
      <c r="G169" s="32" t="n">
        <v>-0.07</v>
      </c>
      <c r="H169" s="32" t="n">
        <v>-0.32</v>
      </c>
      <c r="I169" s="32" t="n">
        <v>-0.808</v>
      </c>
      <c r="J169" s="32" t="n">
        <v>0.43</v>
      </c>
      <c r="K169" s="32" t="n">
        <v>0</v>
      </c>
      <c r="L169" s="32" t="n">
        <v>0.71</v>
      </c>
      <c r="M169" s="32" t="n">
        <v>0.0025</v>
      </c>
      <c r="N169" s="32" t="n">
        <v>0.0579851362930426</v>
      </c>
      <c r="O169" s="32" t="n">
        <v>-0.25</v>
      </c>
      <c r="P169" s="32" t="n">
        <v>-0.14</v>
      </c>
      <c r="Q169" s="32" t="n">
        <v>0.51</v>
      </c>
      <c r="R169" s="32" t="n">
        <v>-0.06</v>
      </c>
    </row>
    <row r="170" customFormat="false" ht="12.75" hidden="false" customHeight="false" outlineLevel="0" collapsed="false">
      <c r="D170" s="31" t="n">
        <v>42125</v>
      </c>
      <c r="E170" s="32" t="n">
        <v>4.274</v>
      </c>
      <c r="F170" s="32" t="n">
        <v>-0.23</v>
      </c>
      <c r="G170" s="32" t="n">
        <v>-0.07</v>
      </c>
      <c r="H170" s="32" t="n">
        <v>-0.32</v>
      </c>
      <c r="I170" s="32" t="n">
        <v>-0.808</v>
      </c>
      <c r="J170" s="32" t="n">
        <v>0.43</v>
      </c>
      <c r="K170" s="32" t="n">
        <v>0</v>
      </c>
      <c r="L170" s="32" t="n">
        <v>0.71</v>
      </c>
      <c r="M170" s="32" t="n">
        <v>0.0025</v>
      </c>
      <c r="N170" s="32" t="n">
        <v>0.058041189980111</v>
      </c>
      <c r="O170" s="32" t="n">
        <v>-0.1</v>
      </c>
      <c r="P170" s="32" t="n">
        <v>-0.14</v>
      </c>
      <c r="Q170" s="32" t="n">
        <v>0.51</v>
      </c>
      <c r="R170" s="32" t="n">
        <v>-0.06</v>
      </c>
    </row>
    <row r="171" customFormat="false" ht="12.75" hidden="false" customHeight="false" outlineLevel="0" collapsed="false">
      <c r="D171" s="31" t="n">
        <v>42156</v>
      </c>
      <c r="E171" s="32" t="n">
        <v>4.306</v>
      </c>
      <c r="F171" s="32" t="n">
        <v>-0.23</v>
      </c>
      <c r="G171" s="32" t="n">
        <v>-0.07</v>
      </c>
      <c r="H171" s="32" t="n">
        <v>-0.32</v>
      </c>
      <c r="I171" s="32" t="n">
        <v>-0.808</v>
      </c>
      <c r="J171" s="32" t="n">
        <v>0.43</v>
      </c>
      <c r="K171" s="32" t="n">
        <v>0</v>
      </c>
      <c r="L171" s="32" t="n">
        <v>0.71</v>
      </c>
      <c r="M171" s="32" t="n">
        <v>0.0025</v>
      </c>
      <c r="N171" s="32" t="n">
        <v>0.0580991121245131</v>
      </c>
      <c r="O171" s="32" t="n">
        <v>-0.1</v>
      </c>
      <c r="P171" s="32" t="n">
        <v>-0.14</v>
      </c>
      <c r="Q171" s="32" t="n">
        <v>0.51</v>
      </c>
      <c r="R171" s="32" t="n">
        <v>-0.06</v>
      </c>
    </row>
    <row r="172" customFormat="false" ht="12.75" hidden="false" customHeight="false" outlineLevel="0" collapsed="false">
      <c r="D172" s="31" t="n">
        <v>42186</v>
      </c>
      <c r="E172" s="32" t="n">
        <v>4.346</v>
      </c>
      <c r="F172" s="32" t="n">
        <v>-0.23</v>
      </c>
      <c r="G172" s="32" t="n">
        <v>-0.07</v>
      </c>
      <c r="H172" s="32" t="n">
        <v>-0.32</v>
      </c>
      <c r="I172" s="32" t="n">
        <v>-0.808</v>
      </c>
      <c r="J172" s="32" t="n">
        <v>0.43</v>
      </c>
      <c r="K172" s="32" t="n">
        <v>0</v>
      </c>
      <c r="L172" s="32" t="n">
        <v>0.71</v>
      </c>
      <c r="M172" s="32" t="n">
        <v>0.0025</v>
      </c>
      <c r="N172" s="32" t="n">
        <v>0.0581551658137065</v>
      </c>
      <c r="O172" s="32" t="n">
        <v>-0.1</v>
      </c>
      <c r="P172" s="32" t="n">
        <v>-0.14</v>
      </c>
      <c r="Q172" s="32" t="n">
        <v>0.51</v>
      </c>
      <c r="R172" s="32" t="n">
        <v>-0.06</v>
      </c>
    </row>
    <row r="173" customFormat="false" ht="12.75" hidden="false" customHeight="false" outlineLevel="0" collapsed="false">
      <c r="D173" s="31" t="n">
        <v>42217</v>
      </c>
      <c r="E173" s="32" t="n">
        <v>4.379</v>
      </c>
      <c r="F173" s="32" t="n">
        <v>-0.23</v>
      </c>
      <c r="G173" s="32" t="n">
        <v>-0.07</v>
      </c>
      <c r="H173" s="32" t="n">
        <v>-0.32</v>
      </c>
      <c r="I173" s="32" t="n">
        <v>-0.808</v>
      </c>
      <c r="J173" s="32" t="n">
        <v>0.43</v>
      </c>
      <c r="K173" s="32" t="n">
        <v>0</v>
      </c>
      <c r="L173" s="32" t="n">
        <v>0.71</v>
      </c>
      <c r="M173" s="32" t="n">
        <v>0.0025</v>
      </c>
      <c r="N173" s="32" t="n">
        <v>0.0582130879603033</v>
      </c>
      <c r="O173" s="32" t="n">
        <v>-0.1</v>
      </c>
      <c r="P173" s="32" t="n">
        <v>-0.14</v>
      </c>
      <c r="Q173" s="32" t="n">
        <v>0.51</v>
      </c>
      <c r="R173" s="32" t="n">
        <v>-0.06</v>
      </c>
    </row>
    <row r="174" customFormat="false" ht="12.75" hidden="false" customHeight="false" outlineLevel="0" collapsed="false">
      <c r="D174" s="31" t="n">
        <v>42248</v>
      </c>
      <c r="E174" s="32" t="n">
        <v>4.373</v>
      </c>
      <c r="F174" s="32" t="n">
        <v>-0.23</v>
      </c>
      <c r="G174" s="32" t="n">
        <v>-0.07</v>
      </c>
      <c r="H174" s="32" t="n">
        <v>-0.32</v>
      </c>
      <c r="I174" s="32" t="n">
        <v>-0.808</v>
      </c>
      <c r="J174" s="32" t="n">
        <v>0.43</v>
      </c>
      <c r="K174" s="32" t="n">
        <v>0</v>
      </c>
      <c r="L174" s="32" t="n">
        <v>0.71</v>
      </c>
      <c r="M174" s="32" t="n">
        <v>0.0025</v>
      </c>
      <c r="N174" s="32" t="n">
        <v>0.0582710101080166</v>
      </c>
      <c r="O174" s="32" t="n">
        <v>-0.1</v>
      </c>
      <c r="P174" s="32" t="n">
        <v>-0.14</v>
      </c>
      <c r="Q174" s="32" t="n">
        <v>0.51</v>
      </c>
      <c r="R174" s="32" t="n">
        <v>-0.06</v>
      </c>
    </row>
    <row r="175" customFormat="false" ht="12.75" hidden="false" customHeight="false" outlineLevel="0" collapsed="false">
      <c r="D175" s="31" t="n">
        <v>42278</v>
      </c>
      <c r="E175" s="32" t="n">
        <v>4.371</v>
      </c>
      <c r="F175" s="32" t="n">
        <v>-0.23</v>
      </c>
      <c r="G175" s="32" t="n">
        <v>-0.07</v>
      </c>
      <c r="H175" s="32" t="n">
        <v>-0.32</v>
      </c>
      <c r="I175" s="32" t="n">
        <v>-0.808</v>
      </c>
      <c r="J175" s="32" t="n">
        <v>0.43</v>
      </c>
      <c r="K175" s="32" t="n">
        <v>0</v>
      </c>
      <c r="L175" s="32" t="n">
        <v>0.71</v>
      </c>
      <c r="M175" s="32" t="n">
        <v>0.0025</v>
      </c>
      <c r="N175" s="32" t="n">
        <v>0.0583270638004141</v>
      </c>
      <c r="O175" s="32" t="n">
        <v>-0.1</v>
      </c>
      <c r="P175" s="32" t="n">
        <v>-0.14</v>
      </c>
      <c r="Q175" s="32" t="n">
        <v>0.51</v>
      </c>
      <c r="R175" s="32" t="n">
        <v>-0.06</v>
      </c>
    </row>
    <row r="176" customFormat="false" ht="12.75" hidden="false" customHeight="false" outlineLevel="0" collapsed="false">
      <c r="D176" s="31" t="n">
        <v>42309</v>
      </c>
      <c r="E176" s="32" t="n">
        <v>4.539</v>
      </c>
      <c r="F176" s="32" t="n">
        <v>-0.15</v>
      </c>
      <c r="G176" s="32" t="n">
        <v>-0.07</v>
      </c>
      <c r="H176" s="32" t="n">
        <v>-0.2</v>
      </c>
      <c r="I176" s="32" t="n">
        <v>-0.708</v>
      </c>
      <c r="J176" s="32" t="n">
        <v>0.35</v>
      </c>
      <c r="K176" s="32" t="n">
        <v>0</v>
      </c>
      <c r="L176" s="32" t="n">
        <v>0.63</v>
      </c>
      <c r="M176" s="32" t="n">
        <v>0.0025</v>
      </c>
      <c r="N176" s="32" t="n">
        <v>0.0583849859503229</v>
      </c>
      <c r="O176" s="32" t="n">
        <v>0</v>
      </c>
      <c r="P176" s="32" t="n">
        <v>-0.14</v>
      </c>
      <c r="Q176" s="32" t="n">
        <v>0.43</v>
      </c>
      <c r="R176" s="32" t="n">
        <v>-0.06</v>
      </c>
    </row>
    <row r="177" customFormat="false" ht="12.75" hidden="false" customHeight="false" outlineLevel="0" collapsed="false">
      <c r="D177" s="31" t="n">
        <v>42339</v>
      </c>
      <c r="E177" s="32" t="n">
        <v>4.696</v>
      </c>
      <c r="F177" s="32" t="n">
        <v>-0.15</v>
      </c>
      <c r="G177" s="32" t="n">
        <v>-0.07</v>
      </c>
      <c r="H177" s="32" t="n">
        <v>-0.2</v>
      </c>
      <c r="I177" s="32" t="n">
        <v>-0.708</v>
      </c>
      <c r="J177" s="32" t="n">
        <v>0.35</v>
      </c>
      <c r="K177" s="32" t="n">
        <v>0</v>
      </c>
      <c r="L177" s="32" t="n">
        <v>0.63</v>
      </c>
      <c r="M177" s="32" t="n">
        <v>0.0025</v>
      </c>
      <c r="N177" s="32" t="n">
        <v>0.0584410396448449</v>
      </c>
      <c r="O177" s="32" t="n">
        <v>0</v>
      </c>
      <c r="P177" s="32" t="n">
        <v>-0.1425</v>
      </c>
      <c r="Q177" s="32" t="n">
        <v>0.43</v>
      </c>
      <c r="R177" s="32" t="n">
        <v>-0.06</v>
      </c>
    </row>
    <row r="178" customFormat="false" ht="12.75" hidden="false" customHeight="false" outlineLevel="0" collapsed="false">
      <c r="D178" s="31" t="n">
        <v>42370</v>
      </c>
      <c r="E178" s="32" t="n">
        <v>4.816</v>
      </c>
      <c r="F178" s="32" t="n">
        <v>-0.15</v>
      </c>
      <c r="G178" s="32" t="n">
        <v>-0.07</v>
      </c>
      <c r="H178" s="32" t="n">
        <v>-0.2</v>
      </c>
      <c r="I178" s="32" t="n">
        <v>-0.708</v>
      </c>
      <c r="J178" s="32" t="n">
        <v>0.35</v>
      </c>
      <c r="K178" s="32" t="n">
        <v>0</v>
      </c>
      <c r="L178" s="32" t="n">
        <v>0.63</v>
      </c>
      <c r="M178" s="32" t="n">
        <v>0.0025</v>
      </c>
      <c r="N178" s="32" t="n">
        <v>0.058498961796948</v>
      </c>
      <c r="O178" s="32" t="n">
        <v>0</v>
      </c>
      <c r="P178" s="32" t="n">
        <v>-0.145</v>
      </c>
      <c r="Q178" s="32" t="n">
        <v>0.43</v>
      </c>
      <c r="R178" s="32" t="n">
        <v>-0.06</v>
      </c>
    </row>
    <row r="179" customFormat="false" ht="12.75" hidden="false" customHeight="false" outlineLevel="0" collapsed="false">
      <c r="D179" s="31" t="n">
        <v>42401</v>
      </c>
      <c r="E179" s="32" t="n">
        <v>4.701</v>
      </c>
      <c r="F179" s="32" t="n">
        <v>-0.15</v>
      </c>
      <c r="G179" s="32" t="n">
        <v>-0.07</v>
      </c>
      <c r="H179" s="32" t="n">
        <v>-0.2</v>
      </c>
      <c r="I179" s="32" t="n">
        <v>-0.708</v>
      </c>
      <c r="J179" s="32" t="n">
        <v>0.35</v>
      </c>
      <c r="K179" s="32" t="n">
        <v>0</v>
      </c>
      <c r="L179" s="32" t="n">
        <v>0.63</v>
      </c>
      <c r="M179" s="32" t="n">
        <v>0.0025</v>
      </c>
      <c r="N179" s="32" t="n">
        <v>0.0585568839501676</v>
      </c>
      <c r="O179" s="32" t="n">
        <v>0</v>
      </c>
      <c r="P179" s="32" t="n">
        <v>-0.1375</v>
      </c>
      <c r="Q179" s="32" t="n">
        <v>0.43</v>
      </c>
      <c r="R179" s="32" t="n">
        <v>-0.06</v>
      </c>
    </row>
    <row r="180" customFormat="false" ht="12.75" hidden="false" customHeight="false" outlineLevel="0" collapsed="false">
      <c r="D180" s="31" t="n">
        <v>42430</v>
      </c>
      <c r="E180" s="32" t="n">
        <v>4.554</v>
      </c>
      <c r="F180" s="32" t="n">
        <v>-0.15</v>
      </c>
      <c r="G180" s="32" t="n">
        <v>-0.07</v>
      </c>
      <c r="H180" s="32" t="n">
        <v>-0.2</v>
      </c>
      <c r="I180" s="32" t="n">
        <v>-0.708</v>
      </c>
      <c r="J180" s="32" t="n">
        <v>0.35</v>
      </c>
      <c r="K180" s="32" t="n">
        <v>0</v>
      </c>
      <c r="L180" s="32" t="n">
        <v>0.63</v>
      </c>
      <c r="M180" s="32" t="n">
        <v>0.0025</v>
      </c>
      <c r="N180" s="32" t="n">
        <v>0.0586110691912856</v>
      </c>
      <c r="O180" s="32" t="n">
        <v>0</v>
      </c>
      <c r="P180" s="32" t="n">
        <v>-0.135</v>
      </c>
      <c r="Q180" s="32" t="n">
        <v>0.43</v>
      </c>
      <c r="R180" s="32" t="n">
        <v>-0.06</v>
      </c>
    </row>
    <row r="181" customFormat="false" ht="12.75" hidden="false" customHeight="false" outlineLevel="0" collapsed="false">
      <c r="D181" s="31" t="n">
        <v>42461</v>
      </c>
      <c r="E181" s="32" t="n">
        <v>4.389</v>
      </c>
      <c r="F181" s="32" t="n">
        <v>-0.23</v>
      </c>
      <c r="G181" s="32" t="n">
        <v>-0.07</v>
      </c>
      <c r="H181" s="32" t="n">
        <v>-0.32</v>
      </c>
      <c r="I181" s="32" t="n">
        <v>-0.808</v>
      </c>
      <c r="J181" s="32" t="n">
        <v>0.43</v>
      </c>
      <c r="K181" s="32" t="n">
        <v>0</v>
      </c>
      <c r="L181" s="32" t="n">
        <v>0.71</v>
      </c>
      <c r="M181" s="32" t="n">
        <v>0.0025</v>
      </c>
      <c r="N181" s="32" t="n">
        <v>0.0586689913466638</v>
      </c>
      <c r="O181" s="32" t="n">
        <v>0</v>
      </c>
      <c r="P181" s="32" t="n">
        <v>-0.14</v>
      </c>
      <c r="Q181" s="32" t="n">
        <v>0.51</v>
      </c>
      <c r="R181" s="32" t="n">
        <v>-0.06</v>
      </c>
    </row>
    <row r="182" customFormat="false" ht="12.75" hidden="false" customHeight="false" outlineLevel="0" collapsed="false">
      <c r="D182" s="31" t="n">
        <v>42491</v>
      </c>
      <c r="E182" s="32" t="n">
        <v>4.384</v>
      </c>
      <c r="F182" s="32" t="n">
        <v>-0.23</v>
      </c>
      <c r="G182" s="32" t="n">
        <v>-0.07</v>
      </c>
      <c r="H182" s="32" t="n">
        <v>-0.32</v>
      </c>
      <c r="I182" s="32" t="n">
        <v>-0.808</v>
      </c>
      <c r="J182" s="32" t="n">
        <v>0.43</v>
      </c>
      <c r="K182" s="32" t="n">
        <v>0</v>
      </c>
      <c r="L182" s="32" t="n">
        <v>0.71</v>
      </c>
      <c r="M182" s="32" t="n">
        <v>0.0025</v>
      </c>
      <c r="N182" s="32" t="n">
        <v>0.0587250450464789</v>
      </c>
      <c r="O182" s="32" t="n">
        <v>0</v>
      </c>
      <c r="P182" s="32" t="n">
        <v>0</v>
      </c>
      <c r="Q182" s="32" t="n">
        <v>0.51</v>
      </c>
      <c r="R182" s="32" t="n">
        <v>-0.06</v>
      </c>
    </row>
    <row r="183" customFormat="false" ht="12.75" hidden="false" customHeight="false" outlineLevel="0" collapsed="false">
      <c r="D183" s="31" t="n">
        <v>42522</v>
      </c>
      <c r="E183" s="32" t="n">
        <v>4.416</v>
      </c>
      <c r="F183" s="32" t="n">
        <v>-0.23</v>
      </c>
      <c r="G183" s="32" t="n">
        <v>-0.07</v>
      </c>
      <c r="H183" s="32" t="n">
        <v>-0.32</v>
      </c>
      <c r="I183" s="32" t="n">
        <v>-0.808</v>
      </c>
      <c r="J183" s="32" t="n">
        <v>0.43</v>
      </c>
      <c r="K183" s="32" t="n">
        <v>0</v>
      </c>
      <c r="L183" s="32" t="n">
        <v>0.71</v>
      </c>
      <c r="M183" s="32" t="n">
        <v>0.0025</v>
      </c>
      <c r="N183" s="32" t="n">
        <v>0.0587829672040523</v>
      </c>
      <c r="O183" s="32" t="n">
        <v>0</v>
      </c>
      <c r="P183" s="32" t="n">
        <v>0</v>
      </c>
      <c r="Q183" s="32" t="n">
        <v>0.51</v>
      </c>
      <c r="R183" s="32" t="n">
        <v>-0.06</v>
      </c>
    </row>
    <row r="184" customFormat="false" ht="12.75" hidden="false" customHeight="false" outlineLevel="0" collapsed="false">
      <c r="D184" s="31" t="n">
        <v>42552</v>
      </c>
      <c r="E184" s="32" t="n">
        <v>4.456</v>
      </c>
      <c r="F184" s="32" t="n">
        <v>-0.23</v>
      </c>
      <c r="G184" s="32" t="n">
        <v>-0.07</v>
      </c>
      <c r="H184" s="32" t="n">
        <v>-0.32</v>
      </c>
      <c r="I184" s="32" t="n">
        <v>-0.808</v>
      </c>
      <c r="J184" s="32" t="n">
        <v>0.43</v>
      </c>
      <c r="K184" s="32" t="n">
        <v>0</v>
      </c>
      <c r="L184" s="32" t="n">
        <v>0.71</v>
      </c>
      <c r="M184" s="32" t="n">
        <v>0.0025</v>
      </c>
      <c r="N184" s="32" t="n">
        <v>0.0588390209059915</v>
      </c>
      <c r="O184" s="32" t="n">
        <v>0</v>
      </c>
      <c r="P184" s="32" t="n">
        <v>0</v>
      </c>
      <c r="Q184" s="32" t="n">
        <v>0.51</v>
      </c>
      <c r="R184" s="32" t="n">
        <v>-0.06</v>
      </c>
    </row>
    <row r="185" customFormat="false" ht="12.75" hidden="false" customHeight="false" outlineLevel="0" collapsed="false">
      <c r="D185" s="31" t="n">
        <v>42583</v>
      </c>
      <c r="E185" s="32" t="n">
        <v>4.489</v>
      </c>
      <c r="F185" s="32" t="n">
        <v>-0.23</v>
      </c>
      <c r="G185" s="32" t="n">
        <v>-0.07</v>
      </c>
      <c r="H185" s="32" t="n">
        <v>-0.32</v>
      </c>
      <c r="I185" s="32" t="n">
        <v>-0.808</v>
      </c>
      <c r="J185" s="32" t="n">
        <v>0.43</v>
      </c>
      <c r="K185" s="32" t="n">
        <v>0</v>
      </c>
      <c r="L185" s="32" t="n">
        <v>0.71</v>
      </c>
      <c r="M185" s="32" t="n">
        <v>0.0025</v>
      </c>
      <c r="N185" s="32" t="n">
        <v>0.0588969430657595</v>
      </c>
      <c r="O185" s="32" t="n">
        <v>0</v>
      </c>
      <c r="P185" s="32" t="n">
        <v>0</v>
      </c>
      <c r="Q185" s="32" t="n">
        <v>0.51</v>
      </c>
      <c r="R185" s="32" t="n">
        <v>-0.06</v>
      </c>
    </row>
    <row r="186" customFormat="false" ht="12.75" hidden="false" customHeight="false" outlineLevel="0" collapsed="false">
      <c r="D186" s="31" t="n">
        <v>42614</v>
      </c>
      <c r="E186" s="32" t="n">
        <v>4.483</v>
      </c>
      <c r="F186" s="32" t="n">
        <v>-0.23</v>
      </c>
      <c r="G186" s="32" t="n">
        <v>-0.07</v>
      </c>
      <c r="H186" s="32" t="n">
        <v>-0.32</v>
      </c>
      <c r="I186" s="32" t="n">
        <v>-0.808</v>
      </c>
      <c r="J186" s="32" t="n">
        <v>0.43</v>
      </c>
      <c r="K186" s="32" t="n">
        <v>0</v>
      </c>
      <c r="L186" s="32" t="n">
        <v>0.71</v>
      </c>
      <c r="M186" s="32" t="n">
        <v>0.0025</v>
      </c>
      <c r="N186" s="32" t="n">
        <v>0.0589548652266423</v>
      </c>
      <c r="O186" s="32" t="n">
        <v>0</v>
      </c>
      <c r="P186" s="32" t="n">
        <v>0</v>
      </c>
      <c r="Q186" s="32" t="n">
        <v>0.51</v>
      </c>
      <c r="R186" s="32" t="n">
        <v>-0.06</v>
      </c>
    </row>
    <row r="187" customFormat="false" ht="12.75" hidden="false" customHeight="false" outlineLevel="0" collapsed="false">
      <c r="D187" s="31" t="n">
        <v>42644</v>
      </c>
      <c r="E187" s="32" t="n">
        <v>4.481</v>
      </c>
      <c r="F187" s="32" t="n">
        <v>-0.23</v>
      </c>
      <c r="G187" s="32" t="n">
        <v>-0.07</v>
      </c>
      <c r="H187" s="32" t="n">
        <v>-0.32</v>
      </c>
      <c r="I187" s="32" t="n">
        <v>-0.808</v>
      </c>
      <c r="J187" s="32" t="n">
        <v>0.43</v>
      </c>
      <c r="K187" s="32" t="n">
        <v>0</v>
      </c>
      <c r="L187" s="32" t="n">
        <v>0.71</v>
      </c>
      <c r="M187" s="32" t="n">
        <v>0.0025</v>
      </c>
      <c r="N187" s="32" t="n">
        <v>0.0590109189317851</v>
      </c>
      <c r="O187" s="32" t="n">
        <v>0</v>
      </c>
      <c r="P187" s="32" t="n">
        <v>0</v>
      </c>
      <c r="Q187" s="32" t="n">
        <v>0.51</v>
      </c>
      <c r="R187" s="32" t="n">
        <v>-0.06</v>
      </c>
    </row>
    <row r="188" customFormat="false" ht="12.75" hidden="false" customHeight="false" outlineLevel="0" collapsed="false">
      <c r="D188" s="31" t="n">
        <v>42675</v>
      </c>
      <c r="E188" s="32" t="n">
        <v>4.649</v>
      </c>
      <c r="F188" s="32" t="n">
        <v>-0.15</v>
      </c>
      <c r="G188" s="32" t="n">
        <v>-0.07</v>
      </c>
      <c r="H188" s="32" t="n">
        <v>-0.2</v>
      </c>
      <c r="I188" s="32" t="n">
        <v>-0.708</v>
      </c>
      <c r="J188" s="32" t="n">
        <v>0.35</v>
      </c>
      <c r="K188" s="32" t="n">
        <v>0</v>
      </c>
      <c r="L188" s="32" t="n">
        <v>0.63</v>
      </c>
      <c r="M188" s="32" t="n">
        <v>0.0025</v>
      </c>
      <c r="N188" s="32" t="n">
        <v>0.059068841094863</v>
      </c>
      <c r="O188" s="32" t="n">
        <v>0</v>
      </c>
      <c r="P188" s="32" t="n">
        <v>0</v>
      </c>
      <c r="Q188" s="32" t="n">
        <v>0.43</v>
      </c>
      <c r="R188" s="32" t="n">
        <v>-0.06</v>
      </c>
    </row>
    <row r="189" customFormat="false" ht="12.75" hidden="false" customHeight="false" outlineLevel="0" collapsed="false">
      <c r="D189" s="31" t="n">
        <v>42705</v>
      </c>
      <c r="E189" s="32" t="n">
        <v>4.806</v>
      </c>
      <c r="F189" s="32" t="n">
        <v>-0.15</v>
      </c>
      <c r="G189" s="32" t="n">
        <v>-0.07</v>
      </c>
      <c r="H189" s="32" t="n">
        <v>-0.2</v>
      </c>
      <c r="I189" s="32" t="n">
        <v>-0.708</v>
      </c>
      <c r="J189" s="32" t="n">
        <v>0.35</v>
      </c>
      <c r="K189" s="32" t="n">
        <v>0</v>
      </c>
      <c r="L189" s="32" t="n">
        <v>0.63</v>
      </c>
      <c r="M189" s="32" t="n">
        <v>0.0025</v>
      </c>
      <c r="N189" s="32" t="n">
        <v>0.059124894802129</v>
      </c>
      <c r="O189" s="32" t="n">
        <v>0</v>
      </c>
      <c r="P189" s="32" t="n">
        <v>0</v>
      </c>
      <c r="Q189" s="32" t="n">
        <v>0.43</v>
      </c>
      <c r="R189" s="32" t="n">
        <v>-0.06</v>
      </c>
    </row>
    <row r="190" customFormat="false" ht="12.75" hidden="false" customHeight="false" outlineLevel="0" collapsed="false">
      <c r="D190" s="31" t="n">
        <v>42736</v>
      </c>
      <c r="E190" s="32" t="n">
        <v>4.9285</v>
      </c>
      <c r="F190" s="32" t="n">
        <v>-0.15</v>
      </c>
      <c r="G190" s="32" t="n">
        <v>-0.07</v>
      </c>
      <c r="H190" s="32" t="n">
        <v>-0.2</v>
      </c>
      <c r="I190" s="32" t="n">
        <v>-0.708</v>
      </c>
      <c r="J190" s="32" t="n">
        <v>0.35</v>
      </c>
      <c r="K190" s="32" t="n">
        <v>0</v>
      </c>
      <c r="L190" s="32" t="n">
        <v>0.63</v>
      </c>
      <c r="M190" s="32" t="n">
        <v>0.0025</v>
      </c>
      <c r="N190" s="32" t="n">
        <v>0.0591828169674016</v>
      </c>
      <c r="O190" s="32" t="n">
        <v>0</v>
      </c>
      <c r="P190" s="32" t="n">
        <v>0</v>
      </c>
      <c r="Q190" s="32" t="n">
        <v>0.43</v>
      </c>
      <c r="R190" s="32" t="n">
        <v>-0.06</v>
      </c>
    </row>
    <row r="191" customFormat="false" ht="12.75" hidden="false" customHeight="false" outlineLevel="0" collapsed="false">
      <c r="D191" s="31" t="n">
        <v>42767</v>
      </c>
      <c r="E191" s="32" t="n">
        <v>4.8135</v>
      </c>
      <c r="F191" s="32" t="n">
        <v>-0.15</v>
      </c>
      <c r="G191" s="32" t="n">
        <v>-0.07</v>
      </c>
      <c r="H191" s="32" t="n">
        <v>-0.2</v>
      </c>
      <c r="I191" s="32" t="n">
        <v>-0.708</v>
      </c>
      <c r="J191" s="32" t="n">
        <v>0.35</v>
      </c>
      <c r="K191" s="32" t="n">
        <v>0</v>
      </c>
      <c r="L191" s="32" t="n">
        <v>0.63</v>
      </c>
      <c r="M191" s="32" t="n">
        <v>0.0025</v>
      </c>
      <c r="N191" s="32" t="n">
        <v>0.0592407391337888</v>
      </c>
      <c r="O191" s="32" t="n">
        <v>0</v>
      </c>
      <c r="P191" s="32" t="n">
        <v>0</v>
      </c>
      <c r="Q191" s="32" t="n">
        <v>0.43</v>
      </c>
      <c r="R191" s="32" t="n">
        <v>-0.06</v>
      </c>
    </row>
    <row r="192" customFormat="false" ht="12.75" hidden="false" customHeight="false" outlineLevel="0" collapsed="false">
      <c r="D192" s="31" t="n">
        <v>42795</v>
      </c>
      <c r="E192" s="32" t="n">
        <v>4.6665</v>
      </c>
      <c r="F192" s="32" t="n">
        <v>-0.15</v>
      </c>
      <c r="G192" s="32" t="n">
        <v>-0.07</v>
      </c>
      <c r="H192" s="32" t="n">
        <v>-0.2</v>
      </c>
      <c r="I192" s="32" t="n">
        <v>-0.708</v>
      </c>
      <c r="J192" s="32" t="n">
        <v>0.35</v>
      </c>
      <c r="K192" s="32" t="n">
        <v>0</v>
      </c>
      <c r="L192" s="32" t="n">
        <v>0.63</v>
      </c>
      <c r="M192" s="32" t="n">
        <v>0</v>
      </c>
      <c r="N192" s="32" t="n">
        <v>0.0592930559301941</v>
      </c>
      <c r="O192" s="32" t="n">
        <v>0</v>
      </c>
      <c r="P192" s="32" t="n">
        <v>0</v>
      </c>
      <c r="Q192" s="32" t="n">
        <v>0.43</v>
      </c>
      <c r="R192" s="32" t="n">
        <v>-0.06</v>
      </c>
    </row>
    <row r="193" customFormat="false" ht="12.75" hidden="false" customHeight="false" outlineLevel="0" collapsed="false">
      <c r="D193" s="31" t="n">
        <v>42826</v>
      </c>
      <c r="E193" s="32" t="n">
        <v>4.5015</v>
      </c>
      <c r="F193" s="32" t="n">
        <v>-0.23</v>
      </c>
      <c r="G193" s="32" t="n">
        <v>-0.07</v>
      </c>
      <c r="H193" s="32" t="n">
        <v>-0.32</v>
      </c>
      <c r="I193" s="32" t="n">
        <v>-0.808</v>
      </c>
      <c r="J193" s="32" t="n">
        <v>0.43</v>
      </c>
      <c r="K193" s="32" t="n">
        <v>0</v>
      </c>
      <c r="L193" s="32" t="n">
        <v>0.71</v>
      </c>
      <c r="M193" s="32" t="n">
        <v>0</v>
      </c>
      <c r="N193" s="32" t="n">
        <v>0.059350978098704</v>
      </c>
      <c r="O193" s="32" t="n">
        <v>0</v>
      </c>
      <c r="P193" s="32" t="n">
        <v>0</v>
      </c>
      <c r="Q193" s="32" t="n">
        <v>0.51</v>
      </c>
      <c r="R193" s="32" t="n">
        <v>-0.06</v>
      </c>
    </row>
    <row r="194" customFormat="false" ht="12.75" hidden="false" customHeight="false" outlineLevel="0" collapsed="false">
      <c r="D194" s="31" t="n">
        <v>42856</v>
      </c>
      <c r="E194" s="32" t="n">
        <v>4.4965</v>
      </c>
      <c r="F194" s="32" t="n">
        <v>-0.23</v>
      </c>
      <c r="G194" s="32" t="n">
        <v>-0.07</v>
      </c>
      <c r="H194" s="32" t="n">
        <v>-0.32</v>
      </c>
      <c r="I194" s="32" t="n">
        <v>-0.808</v>
      </c>
      <c r="J194" s="32" t="n">
        <v>0.43</v>
      </c>
      <c r="K194" s="32" t="n">
        <v>0</v>
      </c>
      <c r="L194" s="32" t="n">
        <v>0.71</v>
      </c>
      <c r="M194" s="32" t="n">
        <v>0</v>
      </c>
      <c r="N194" s="32" t="n">
        <v>0.0594070318112272</v>
      </c>
      <c r="O194" s="32" t="n">
        <v>0</v>
      </c>
      <c r="P194" s="32" t="n">
        <v>0</v>
      </c>
      <c r="Q194" s="32" t="n">
        <v>0.51</v>
      </c>
      <c r="R194" s="32" t="n">
        <v>-0.06</v>
      </c>
    </row>
    <row r="195" customFormat="false" ht="12.75" hidden="false" customHeight="false" outlineLevel="0" collapsed="false">
      <c r="D195" s="31" t="n">
        <v>42887</v>
      </c>
      <c r="E195" s="32" t="n">
        <v>4.5285</v>
      </c>
      <c r="F195" s="32" t="n">
        <v>-0.23</v>
      </c>
      <c r="G195" s="32" t="n">
        <v>-0.07</v>
      </c>
      <c r="H195" s="32" t="n">
        <v>-0.32</v>
      </c>
      <c r="I195" s="32" t="n">
        <v>-0.808</v>
      </c>
      <c r="J195" s="32" t="n">
        <v>0.43</v>
      </c>
      <c r="K195" s="32" t="n">
        <v>0</v>
      </c>
      <c r="L195" s="32" t="n">
        <v>0.71</v>
      </c>
      <c r="M195" s="32" t="n">
        <v>0</v>
      </c>
      <c r="N195" s="32" t="n">
        <v>0.059464953981931</v>
      </c>
      <c r="O195" s="32" t="n">
        <v>0</v>
      </c>
      <c r="P195" s="32" t="n">
        <v>0</v>
      </c>
      <c r="Q195" s="32" t="n">
        <v>0.51</v>
      </c>
      <c r="R195" s="32" t="n">
        <v>-0.06</v>
      </c>
    </row>
    <row r="196" customFormat="false" ht="12.75" hidden="false" customHeight="false" outlineLevel="0" collapsed="false">
      <c r="D196" s="31" t="n">
        <v>42917</v>
      </c>
      <c r="E196" s="32" t="n">
        <v>4.5685</v>
      </c>
      <c r="F196" s="32" t="n">
        <v>-0.23</v>
      </c>
      <c r="G196" s="32" t="n">
        <v>-0.07</v>
      </c>
      <c r="H196" s="32" t="n">
        <v>-0.32</v>
      </c>
      <c r="I196" s="32" t="n">
        <v>-0.808</v>
      </c>
      <c r="J196" s="32" t="n">
        <v>0.43</v>
      </c>
      <c r="K196" s="32" t="n">
        <v>0</v>
      </c>
      <c r="L196" s="32" t="n">
        <v>0.71</v>
      </c>
      <c r="M196" s="32" t="n">
        <v>0</v>
      </c>
      <c r="N196" s="32" t="n">
        <v>0.0595210076965773</v>
      </c>
      <c r="O196" s="32" t="n">
        <v>0</v>
      </c>
      <c r="P196" s="32" t="n">
        <v>0</v>
      </c>
      <c r="Q196" s="32" t="n">
        <v>0.51</v>
      </c>
      <c r="R196" s="32" t="n">
        <v>-0.06</v>
      </c>
    </row>
    <row r="197" customFormat="false" ht="12.75" hidden="false" customHeight="false" outlineLevel="0" collapsed="false">
      <c r="D197" s="31" t="n">
        <v>42948</v>
      </c>
      <c r="E197" s="32" t="n">
        <v>4.6015</v>
      </c>
      <c r="F197" s="32" t="n">
        <v>-0.23</v>
      </c>
      <c r="G197" s="32" t="n">
        <v>-0.07</v>
      </c>
      <c r="H197" s="32" t="n">
        <v>-0.32</v>
      </c>
      <c r="I197" s="32" t="n">
        <v>-0.808</v>
      </c>
      <c r="J197" s="32" t="n">
        <v>0.43</v>
      </c>
      <c r="K197" s="32" t="n">
        <v>0</v>
      </c>
      <c r="L197" s="32" t="n">
        <v>0.71</v>
      </c>
      <c r="M197" s="32" t="n">
        <v>0</v>
      </c>
      <c r="N197" s="32" t="n">
        <v>0.0595789298694749</v>
      </c>
      <c r="O197" s="32" t="n">
        <v>0</v>
      </c>
      <c r="P197" s="32" t="n">
        <v>0</v>
      </c>
      <c r="Q197" s="32" t="n">
        <v>0.51</v>
      </c>
      <c r="R197" s="32" t="n">
        <v>-0.06</v>
      </c>
    </row>
    <row r="198" customFormat="false" ht="12.75" hidden="false" customHeight="false" outlineLevel="0" collapsed="false">
      <c r="D198" s="31" t="n">
        <v>42979</v>
      </c>
      <c r="E198" s="32" t="n">
        <v>4.5955</v>
      </c>
      <c r="F198" s="32" t="n">
        <v>-0.23</v>
      </c>
      <c r="G198" s="32" t="n">
        <v>-0.07</v>
      </c>
      <c r="H198" s="32" t="n">
        <v>-0.32</v>
      </c>
      <c r="I198" s="32" t="n">
        <v>-0.808</v>
      </c>
      <c r="J198" s="32" t="n">
        <v>0.43</v>
      </c>
      <c r="K198" s="32" t="n">
        <v>0</v>
      </c>
      <c r="L198" s="32" t="n">
        <v>0.71</v>
      </c>
      <c r="M198" s="32" t="n">
        <v>0</v>
      </c>
      <c r="N198" s="32" t="n">
        <v>0.0596368520434884</v>
      </c>
      <c r="O198" s="32" t="n">
        <v>0</v>
      </c>
      <c r="P198" s="32" t="n">
        <v>0</v>
      </c>
      <c r="Q198" s="32" t="n">
        <v>0.51</v>
      </c>
      <c r="R198" s="32" t="n">
        <v>-0.06</v>
      </c>
    </row>
    <row r="199" customFormat="false" ht="12.75" hidden="false" customHeight="false" outlineLevel="0" collapsed="false">
      <c r="D199" s="31" t="n">
        <v>43009</v>
      </c>
      <c r="E199" s="32" t="n">
        <v>4.5935</v>
      </c>
      <c r="F199" s="32" t="n">
        <v>-0.23</v>
      </c>
      <c r="G199" s="32" t="n">
        <v>-0.07</v>
      </c>
      <c r="H199" s="32" t="n">
        <v>-0.32</v>
      </c>
      <c r="I199" s="32" t="n">
        <v>-0.808</v>
      </c>
      <c r="J199" s="32" t="n">
        <v>0.43</v>
      </c>
      <c r="K199" s="32" t="n">
        <v>0</v>
      </c>
      <c r="L199" s="32" t="n">
        <v>0.71</v>
      </c>
      <c r="M199" s="32" t="n">
        <v>0</v>
      </c>
      <c r="N199" s="32" t="n">
        <v>0.0596929057613367</v>
      </c>
      <c r="O199" s="32" t="n">
        <v>0</v>
      </c>
      <c r="P199" s="32" t="n">
        <v>0</v>
      </c>
      <c r="Q199" s="32" t="n">
        <v>0.51</v>
      </c>
      <c r="R199" s="32" t="n">
        <v>-0.06</v>
      </c>
    </row>
    <row r="200" customFormat="false" ht="12.75" hidden="false" customHeight="false" outlineLevel="0" collapsed="false">
      <c r="D200" s="31" t="n">
        <v>43040</v>
      </c>
      <c r="E200" s="32" t="n">
        <v>4.7615</v>
      </c>
      <c r="F200" s="32" t="n">
        <v>-0.15</v>
      </c>
      <c r="G200" s="32" t="n">
        <v>-0.07</v>
      </c>
      <c r="H200" s="32" t="n">
        <v>-0.2</v>
      </c>
      <c r="I200" s="32" t="n">
        <v>-0.708</v>
      </c>
      <c r="J200" s="32" t="n">
        <v>0.35</v>
      </c>
      <c r="K200" s="32" t="n">
        <v>0</v>
      </c>
      <c r="L200" s="32" t="n">
        <v>0.63</v>
      </c>
      <c r="M200" s="32" t="n">
        <v>0</v>
      </c>
      <c r="N200" s="32" t="n">
        <v>0.0597508279375436</v>
      </c>
      <c r="O200" s="32" t="n">
        <v>0</v>
      </c>
      <c r="Q200" s="32" t="n">
        <v>0.43</v>
      </c>
      <c r="R200" s="32" t="n">
        <v>-0.06</v>
      </c>
    </row>
    <row r="201" customFormat="false" ht="12.75" hidden="false" customHeight="false" outlineLevel="0" collapsed="false">
      <c r="D201" s="31" t="n">
        <v>43070</v>
      </c>
      <c r="E201" s="32" t="n">
        <v>4.9185</v>
      </c>
      <c r="F201" s="32" t="n">
        <v>-0.15</v>
      </c>
      <c r="G201" s="32" t="n">
        <v>-0.07</v>
      </c>
      <c r="H201" s="32" t="n">
        <v>-0.2</v>
      </c>
      <c r="I201" s="32" t="n">
        <v>-0.708</v>
      </c>
      <c r="J201" s="32" t="n">
        <v>0.35</v>
      </c>
      <c r="K201" s="32" t="n">
        <v>0</v>
      </c>
      <c r="L201" s="32" t="n">
        <v>0.63</v>
      </c>
      <c r="M201" s="32" t="n">
        <v>0</v>
      </c>
      <c r="N201" s="32" t="n">
        <v>0.059806881657515</v>
      </c>
      <c r="O201" s="32" t="n">
        <v>0</v>
      </c>
      <c r="Q201" s="32" t="n">
        <v>0.43</v>
      </c>
      <c r="R201" s="32" t="n">
        <v>-0.06</v>
      </c>
    </row>
    <row r="202" customFormat="false" ht="12.75" hidden="false" customHeight="false" outlineLevel="0" collapsed="false">
      <c r="D202" s="31" t="n">
        <v>43101</v>
      </c>
      <c r="E202" s="32" t="n">
        <v>5.0435</v>
      </c>
      <c r="F202" s="32" t="n">
        <v>-0.15</v>
      </c>
      <c r="G202" s="32" t="n">
        <v>-0.07</v>
      </c>
      <c r="H202" s="32" t="n">
        <v>-0.2</v>
      </c>
      <c r="I202" s="32" t="n">
        <v>-0.708</v>
      </c>
      <c r="J202" s="32" t="n">
        <v>0.35</v>
      </c>
      <c r="K202" s="32" t="n">
        <v>0</v>
      </c>
      <c r="L202" s="32" t="n">
        <v>0.63</v>
      </c>
      <c r="M202" s="32" t="n">
        <v>0</v>
      </c>
      <c r="N202" s="32" t="n">
        <v>0.0598648038359153</v>
      </c>
      <c r="O202" s="32" t="n">
        <v>0</v>
      </c>
      <c r="Q202" s="32" t="n">
        <v>0.43</v>
      </c>
      <c r="R202" s="32" t="n">
        <v>-0.06</v>
      </c>
    </row>
    <row r="203" customFormat="false" ht="12.75" hidden="false" customHeight="false" outlineLevel="0" collapsed="false">
      <c r="D203" s="31" t="n">
        <v>43132</v>
      </c>
      <c r="E203" s="32" t="n">
        <v>4.9285</v>
      </c>
      <c r="F203" s="32" t="n">
        <v>-0.15</v>
      </c>
      <c r="G203" s="32" t="n">
        <v>-0.07</v>
      </c>
      <c r="H203" s="32" t="n">
        <v>-0.2</v>
      </c>
      <c r="I203" s="32" t="n">
        <v>-0.708</v>
      </c>
      <c r="J203" s="32" t="n">
        <v>0.35</v>
      </c>
      <c r="K203" s="32" t="n">
        <v>0</v>
      </c>
      <c r="L203" s="32" t="n">
        <v>0.63</v>
      </c>
      <c r="M203" s="32" t="n">
        <v>0</v>
      </c>
      <c r="N203" s="32" t="n">
        <v>0.0599227260154311</v>
      </c>
      <c r="O203" s="32" t="n">
        <v>0</v>
      </c>
      <c r="Q203" s="32" t="n">
        <v>0.43</v>
      </c>
      <c r="R203" s="32" t="n">
        <v>-0.06</v>
      </c>
    </row>
    <row r="204" customFormat="false" ht="12.75" hidden="false" customHeight="false" outlineLevel="0" collapsed="false">
      <c r="D204" s="31" t="n">
        <v>43160</v>
      </c>
      <c r="E204" s="32" t="n">
        <v>4.7815</v>
      </c>
      <c r="F204" s="32" t="n">
        <v>-0.15</v>
      </c>
      <c r="G204" s="32" t="n">
        <v>-0.07</v>
      </c>
      <c r="H204" s="32" t="n">
        <v>-0.2</v>
      </c>
      <c r="I204" s="32" t="n">
        <v>-0.708</v>
      </c>
      <c r="J204" s="32" t="n">
        <v>0.35</v>
      </c>
      <c r="K204" s="32" t="n">
        <v>0</v>
      </c>
      <c r="L204" s="32" t="n">
        <v>0.63</v>
      </c>
      <c r="M204" s="32" t="n">
        <v>0</v>
      </c>
      <c r="N204" s="32" t="n">
        <v>0.0599750428236936</v>
      </c>
      <c r="O204" s="32" t="n">
        <v>0</v>
      </c>
      <c r="Q204" s="32" t="n">
        <v>0.43</v>
      </c>
      <c r="R204" s="32" t="n">
        <v>-0.06</v>
      </c>
    </row>
    <row r="205" customFormat="false" ht="12.75" hidden="false" customHeight="false" outlineLevel="0" collapsed="false">
      <c r="D205" s="31" t="n">
        <v>43191</v>
      </c>
      <c r="E205" s="32" t="n">
        <v>4.6165</v>
      </c>
      <c r="F205" s="32" t="n">
        <v>-0.23</v>
      </c>
      <c r="G205" s="32" t="n">
        <v>-0.07</v>
      </c>
      <c r="H205" s="32" t="n">
        <v>-0.32</v>
      </c>
      <c r="I205" s="32" t="n">
        <v>-0.808</v>
      </c>
      <c r="J205" s="32" t="n">
        <v>0.43</v>
      </c>
      <c r="K205" s="32" t="n">
        <v>0</v>
      </c>
      <c r="L205" s="32" t="n">
        <v>0.71</v>
      </c>
      <c r="M205" s="32" t="n">
        <v>0</v>
      </c>
      <c r="N205" s="32" t="n">
        <v>0.0600329650053304</v>
      </c>
      <c r="O205" s="32" t="n">
        <v>0</v>
      </c>
      <c r="Q205" s="32" t="n">
        <v>0.51</v>
      </c>
      <c r="R205" s="32" t="n">
        <v>-0.06</v>
      </c>
    </row>
    <row r="206" customFormat="false" ht="12.75" hidden="false" customHeight="false" outlineLevel="0" collapsed="false">
      <c r="D206" s="31" t="n">
        <v>43221</v>
      </c>
      <c r="E206" s="32" t="n">
        <v>4.6115</v>
      </c>
      <c r="F206" s="32" t="n">
        <v>-0.23</v>
      </c>
      <c r="G206" s="32" t="n">
        <v>-0.07</v>
      </c>
      <c r="H206" s="32" t="n">
        <v>-0.32</v>
      </c>
      <c r="I206" s="32" t="n">
        <v>-0.808</v>
      </c>
      <c r="J206" s="32" t="n">
        <v>0.43</v>
      </c>
      <c r="K206" s="32" t="n">
        <v>0</v>
      </c>
      <c r="L206" s="32" t="n">
        <v>0.71</v>
      </c>
      <c r="M206" s="32" t="n">
        <v>0</v>
      </c>
      <c r="N206" s="32" t="n">
        <v>0.0600890187305567</v>
      </c>
      <c r="O206" s="32" t="n">
        <v>0</v>
      </c>
      <c r="Q206" s="32" t="n">
        <v>0.51</v>
      </c>
      <c r="R206" s="32" t="n">
        <v>-0.06</v>
      </c>
    </row>
    <row r="207" customFormat="false" ht="12.75" hidden="false" customHeight="false" outlineLevel="0" collapsed="false">
      <c r="D207" s="31" t="n">
        <v>43252</v>
      </c>
      <c r="E207" s="32" t="n">
        <v>4.6435</v>
      </c>
      <c r="F207" s="32" t="n">
        <v>-0.23</v>
      </c>
      <c r="G207" s="32" t="n">
        <v>-0.07</v>
      </c>
      <c r="H207" s="32" t="n">
        <v>-0.32</v>
      </c>
      <c r="I207" s="32" t="n">
        <v>-0.808</v>
      </c>
      <c r="J207" s="32" t="n">
        <v>0.43</v>
      </c>
      <c r="K207" s="32" t="n">
        <v>0</v>
      </c>
      <c r="L207" s="32" t="n">
        <v>0.71</v>
      </c>
      <c r="M207" s="32" t="n">
        <v>0</v>
      </c>
      <c r="N207" s="32" t="n">
        <v>0.0601469409143873</v>
      </c>
      <c r="O207" s="32" t="n">
        <v>0</v>
      </c>
      <c r="Q207" s="32" t="n">
        <v>0.51</v>
      </c>
      <c r="R207" s="32" t="n">
        <v>-0.06</v>
      </c>
    </row>
    <row r="208" customFormat="false" ht="12.75" hidden="false" customHeight="false" outlineLevel="0" collapsed="false">
      <c r="D208" s="31" t="n">
        <v>43282</v>
      </c>
      <c r="E208" s="32" t="n">
        <v>4.6835</v>
      </c>
      <c r="F208" s="32" t="n">
        <v>-0.23</v>
      </c>
      <c r="G208" s="32" t="n">
        <v>-0.07</v>
      </c>
      <c r="H208" s="32" t="n">
        <v>-0.32</v>
      </c>
      <c r="I208" s="32" t="n">
        <v>-0.808</v>
      </c>
      <c r="J208" s="32" t="n">
        <v>0.43</v>
      </c>
      <c r="K208" s="32" t="n">
        <v>0</v>
      </c>
      <c r="L208" s="32" t="n">
        <v>0.71</v>
      </c>
      <c r="M208" s="32" t="n">
        <v>0</v>
      </c>
      <c r="N208" s="32" t="n">
        <v>0.0602029946417364</v>
      </c>
      <c r="O208" s="32" t="n">
        <v>0</v>
      </c>
      <c r="Q208" s="32" t="n">
        <v>0.51</v>
      </c>
      <c r="R208" s="32" t="n">
        <v>-0.06</v>
      </c>
    </row>
    <row r="209" customFormat="false" ht="12.75" hidden="false" customHeight="false" outlineLevel="0" collapsed="false">
      <c r="D209" s="31" t="n">
        <v>43313</v>
      </c>
      <c r="E209" s="32" t="n">
        <v>4.7165</v>
      </c>
      <c r="F209" s="32" t="n">
        <v>-0.23</v>
      </c>
      <c r="G209" s="32" t="n">
        <v>-0.07</v>
      </c>
      <c r="H209" s="32" t="n">
        <v>-0.32</v>
      </c>
      <c r="I209" s="32" t="n">
        <v>-0.808</v>
      </c>
      <c r="J209" s="32" t="n">
        <v>0.43</v>
      </c>
      <c r="K209" s="32" t="n">
        <v>0</v>
      </c>
      <c r="L209" s="32" t="n">
        <v>0.71</v>
      </c>
      <c r="M209" s="32" t="n">
        <v>0</v>
      </c>
      <c r="N209" s="32" t="n">
        <v>0.0602609168277604</v>
      </c>
      <c r="O209" s="32" t="n">
        <v>0</v>
      </c>
      <c r="Q209" s="32" t="n">
        <v>0.51</v>
      </c>
      <c r="R209" s="32" t="n">
        <v>-0.06</v>
      </c>
    </row>
    <row r="210" customFormat="false" ht="12.75" hidden="false" customHeight="false" outlineLevel="0" collapsed="false">
      <c r="D210" s="31" t="n">
        <v>43344</v>
      </c>
      <c r="E210" s="32" t="n">
        <v>4.7105</v>
      </c>
      <c r="F210" s="32" t="n">
        <v>-0.23</v>
      </c>
      <c r="G210" s="32" t="n">
        <v>-0.07</v>
      </c>
      <c r="H210" s="32" t="n">
        <v>-0.32</v>
      </c>
      <c r="I210" s="32" t="n">
        <v>-0.808</v>
      </c>
      <c r="J210" s="32" t="n">
        <v>0.43</v>
      </c>
      <c r="K210" s="32" t="n">
        <v>0</v>
      </c>
      <c r="L210" s="32" t="n">
        <v>0.71</v>
      </c>
      <c r="M210" s="32" t="n">
        <v>0</v>
      </c>
      <c r="N210" s="32" t="n">
        <v>0.060318839014899</v>
      </c>
      <c r="O210" s="32" t="n">
        <v>0</v>
      </c>
      <c r="Q210" s="32" t="n">
        <v>0.51</v>
      </c>
      <c r="R210" s="32" t="n">
        <v>-0.06</v>
      </c>
    </row>
    <row r="211" customFormat="false" ht="12.75" hidden="false" customHeight="false" outlineLevel="0" collapsed="false">
      <c r="D211" s="31" t="n">
        <v>43374</v>
      </c>
      <c r="E211" s="32" t="n">
        <v>4.7085</v>
      </c>
      <c r="F211" s="32" t="n">
        <v>-0.23</v>
      </c>
      <c r="G211" s="32" t="n">
        <v>-0.07</v>
      </c>
      <c r="H211" s="32" t="n">
        <v>-0.32</v>
      </c>
      <c r="I211" s="32" t="n">
        <v>-0.808</v>
      </c>
      <c r="J211" s="32" t="n">
        <v>0.43</v>
      </c>
      <c r="K211" s="32" t="n">
        <v>0</v>
      </c>
      <c r="L211" s="32" t="n">
        <v>0.71</v>
      </c>
      <c r="M211" s="32" t="n">
        <v>0</v>
      </c>
      <c r="N211" s="32" t="n">
        <v>0.060374892745449</v>
      </c>
      <c r="O211" s="32" t="n">
        <v>0</v>
      </c>
      <c r="Q211" s="32" t="n">
        <v>0.51</v>
      </c>
      <c r="R211" s="32" t="n">
        <v>-0.06</v>
      </c>
    </row>
    <row r="212" customFormat="false" ht="12.75" hidden="false" customHeight="false" outlineLevel="0" collapsed="false">
      <c r="D212" s="31" t="n">
        <v>43405</v>
      </c>
      <c r="E212" s="32" t="n">
        <v>4.8765</v>
      </c>
      <c r="F212" s="32" t="n">
        <v>-0.15</v>
      </c>
      <c r="G212" s="32" t="n">
        <v>-0.07</v>
      </c>
      <c r="H212" s="32" t="n">
        <v>-0.2</v>
      </c>
      <c r="I212" s="32" t="n">
        <v>-0.708</v>
      </c>
      <c r="J212" s="32" t="n">
        <v>0.35</v>
      </c>
      <c r="K212" s="32" t="n">
        <v>0</v>
      </c>
      <c r="L212" s="32" t="n">
        <v>0.63</v>
      </c>
      <c r="M212" s="32" t="n">
        <v>0</v>
      </c>
      <c r="N212" s="32" t="n">
        <v>0.0604328149347806</v>
      </c>
      <c r="O212" s="32" t="n">
        <v>0</v>
      </c>
      <c r="Q212" s="32" t="n">
        <v>0.43</v>
      </c>
      <c r="R212" s="32" t="n">
        <v>-0.06</v>
      </c>
    </row>
    <row r="213" customFormat="false" ht="12.75" hidden="false" customHeight="false" outlineLevel="0" collapsed="false">
      <c r="D213" s="31" t="n">
        <v>43435</v>
      </c>
      <c r="E213" s="32" t="n">
        <v>5.0335</v>
      </c>
      <c r="F213" s="32" t="n">
        <v>-0.15</v>
      </c>
      <c r="G213" s="32" t="n">
        <v>-0.07</v>
      </c>
      <c r="H213" s="32" t="n">
        <v>-0.2</v>
      </c>
      <c r="I213" s="32" t="n">
        <v>-0.708</v>
      </c>
      <c r="J213" s="32" t="n">
        <v>0.35</v>
      </c>
      <c r="K213" s="32" t="n">
        <v>0</v>
      </c>
      <c r="L213" s="32" t="n">
        <v>0.63</v>
      </c>
      <c r="M213" s="32" t="n">
        <v>0</v>
      </c>
      <c r="N213" s="32" t="n">
        <v>0.060488868667453</v>
      </c>
      <c r="O213" s="32" t="n">
        <v>0</v>
      </c>
      <c r="Q213" s="32" t="n">
        <v>0.43</v>
      </c>
      <c r="R213" s="32" t="n">
        <v>-0.06</v>
      </c>
    </row>
    <row r="214" customFormat="false" ht="12.75" hidden="false" customHeight="false" outlineLevel="0" collapsed="false">
      <c r="D214" s="31" t="n">
        <v>43466</v>
      </c>
      <c r="E214" s="32" t="n">
        <v>5.161</v>
      </c>
      <c r="F214" s="32" t="n">
        <v>-0.15</v>
      </c>
      <c r="G214" s="32" t="n">
        <v>-0.07</v>
      </c>
      <c r="H214" s="32" t="n">
        <v>-0.2</v>
      </c>
      <c r="I214" s="32" t="n">
        <v>-0.708</v>
      </c>
      <c r="J214" s="32" t="n">
        <v>0.35</v>
      </c>
      <c r="K214" s="32" t="n">
        <v>0</v>
      </c>
      <c r="L214" s="32" t="n">
        <v>0.63</v>
      </c>
      <c r="M214" s="32" t="n">
        <v>0</v>
      </c>
      <c r="N214" s="32" t="n">
        <v>0.0605467908589774</v>
      </c>
      <c r="O214" s="32" t="n">
        <v>0</v>
      </c>
      <c r="Q214" s="32" t="n">
        <v>0.43</v>
      </c>
      <c r="R214" s="32" t="n">
        <v>-0.06</v>
      </c>
    </row>
    <row r="215" customFormat="false" ht="12.75" hidden="false" customHeight="false" outlineLevel="0" collapsed="false">
      <c r="D215" s="31" t="n">
        <v>43497</v>
      </c>
      <c r="E215" s="32" t="n">
        <v>5.046</v>
      </c>
      <c r="F215" s="32" t="n">
        <v>-0.15</v>
      </c>
      <c r="G215" s="32" t="n">
        <v>-0.07</v>
      </c>
      <c r="H215" s="32" t="n">
        <v>-0.2</v>
      </c>
      <c r="I215" s="32" t="n">
        <v>-0.708</v>
      </c>
      <c r="J215" s="32" t="n">
        <v>0.35</v>
      </c>
      <c r="K215" s="32" t="n">
        <v>0</v>
      </c>
      <c r="L215" s="32" t="n">
        <v>0.63</v>
      </c>
      <c r="M215" s="32" t="n">
        <v>0</v>
      </c>
      <c r="N215" s="32" t="n">
        <v>0.060604713051617</v>
      </c>
      <c r="O215" s="32" t="n">
        <v>0</v>
      </c>
      <c r="Q215" s="32" t="n">
        <v>0.43</v>
      </c>
      <c r="R215" s="32" t="n">
        <v>-0.06</v>
      </c>
    </row>
    <row r="216" customFormat="false" ht="12.75" hidden="false" customHeight="false" outlineLevel="0" collapsed="false">
      <c r="D216" s="31" t="n">
        <v>43525</v>
      </c>
      <c r="E216" s="32" t="n">
        <v>4.899</v>
      </c>
      <c r="F216" s="32" t="n">
        <v>-0.15</v>
      </c>
      <c r="G216" s="32" t="n">
        <v>-0.07</v>
      </c>
      <c r="H216" s="32" t="n">
        <v>-0.2</v>
      </c>
      <c r="I216" s="32" t="n">
        <v>-0.708</v>
      </c>
      <c r="J216" s="32" t="n">
        <v>0.35</v>
      </c>
      <c r="K216" s="32" t="n">
        <v>0</v>
      </c>
      <c r="L216" s="32" t="n">
        <v>0.63</v>
      </c>
      <c r="M216" s="32" t="n">
        <v>0</v>
      </c>
      <c r="N216" s="32" t="n">
        <v>0.0606570298717322</v>
      </c>
      <c r="O216" s="32" t="n">
        <v>0</v>
      </c>
      <c r="Q216" s="32" t="n">
        <v>0.43</v>
      </c>
      <c r="R216" s="32" t="n">
        <v>-0.06</v>
      </c>
    </row>
    <row r="217" customFormat="false" ht="12.75" hidden="false" customHeight="false" outlineLevel="0" collapsed="false">
      <c r="D217" s="31" t="n">
        <v>43556</v>
      </c>
      <c r="E217" s="32" t="n">
        <v>4.734</v>
      </c>
      <c r="F217" s="32" t="n">
        <v>-0.23</v>
      </c>
      <c r="G217" s="32" t="n">
        <v>-0.07</v>
      </c>
      <c r="H217" s="32" t="n">
        <v>-0.32</v>
      </c>
      <c r="I217" s="32" t="n">
        <v>-0.808</v>
      </c>
      <c r="J217" s="32" t="n">
        <v>0.43</v>
      </c>
      <c r="K217" s="32" t="n">
        <v>0</v>
      </c>
      <c r="L217" s="32" t="n">
        <v>0.71</v>
      </c>
      <c r="M217" s="32" t="n">
        <v>0</v>
      </c>
      <c r="N217" s="32" t="n">
        <v>0.0607149520664922</v>
      </c>
      <c r="O217" s="32" t="n">
        <v>0</v>
      </c>
      <c r="Q217" s="32" t="n">
        <v>0.51</v>
      </c>
      <c r="R217" s="32" t="n">
        <v>-0.06</v>
      </c>
    </row>
    <row r="218" customFormat="false" ht="12.75" hidden="false" customHeight="false" outlineLevel="0" collapsed="false">
      <c r="D218" s="31" t="n">
        <v>43586</v>
      </c>
      <c r="E218" s="32" t="n">
        <v>4.729</v>
      </c>
      <c r="F218" s="32" t="n">
        <v>-0.23</v>
      </c>
      <c r="G218" s="32" t="n">
        <v>-0.07</v>
      </c>
      <c r="H218" s="32" t="n">
        <v>-0.32</v>
      </c>
      <c r="I218" s="32" t="n">
        <v>-0.808</v>
      </c>
      <c r="J218" s="32" t="n">
        <v>0.43</v>
      </c>
      <c r="K218" s="32" t="n">
        <v>0</v>
      </c>
      <c r="L218" s="32" t="n">
        <v>0.71</v>
      </c>
      <c r="M218" s="32" t="n">
        <v>0</v>
      </c>
      <c r="N218" s="32" t="n">
        <v>0.0607710058044182</v>
      </c>
      <c r="O218" s="32" t="n">
        <v>0</v>
      </c>
      <c r="Q218" s="32" t="n">
        <v>0.51</v>
      </c>
      <c r="R218" s="32" t="n">
        <v>-0.06</v>
      </c>
    </row>
    <row r="219" customFormat="false" ht="12.75" hidden="false" customHeight="false" outlineLevel="0" collapsed="false">
      <c r="D219" s="31" t="n">
        <v>43617</v>
      </c>
      <c r="E219" s="32" t="n">
        <v>4.761</v>
      </c>
      <c r="F219" s="32" t="n">
        <v>-0.23</v>
      </c>
      <c r="G219" s="32" t="n">
        <v>-0.07</v>
      </c>
      <c r="H219" s="32" t="n">
        <v>-0.32</v>
      </c>
      <c r="I219" s="32" t="n">
        <v>-0.808</v>
      </c>
      <c r="J219" s="32" t="n">
        <v>0.43</v>
      </c>
      <c r="K219" s="32" t="n">
        <v>0</v>
      </c>
      <c r="L219" s="32" t="n">
        <v>0.71</v>
      </c>
      <c r="M219" s="32" t="n">
        <v>0</v>
      </c>
      <c r="N219" s="32" t="n">
        <v>0.0608289280013707</v>
      </c>
      <c r="O219" s="32" t="n">
        <v>0</v>
      </c>
      <c r="Q219" s="32" t="n">
        <v>0.51</v>
      </c>
      <c r="R219" s="32" t="n">
        <v>-0.06</v>
      </c>
    </row>
    <row r="220" customFormat="false" ht="12.75" hidden="false" customHeight="false" outlineLevel="0" collapsed="false">
      <c r="D220" s="31" t="n">
        <v>43647</v>
      </c>
      <c r="E220" s="32" t="n">
        <v>4.801</v>
      </c>
      <c r="F220" s="32" t="n">
        <v>-0.23</v>
      </c>
      <c r="G220" s="32" t="n">
        <v>-0.07</v>
      </c>
      <c r="H220" s="32" t="n">
        <v>-0.32</v>
      </c>
      <c r="I220" s="32" t="n">
        <v>-0.808</v>
      </c>
      <c r="J220" s="32" t="n">
        <v>0.43</v>
      </c>
      <c r="K220" s="32" t="n">
        <v>0</v>
      </c>
      <c r="L220" s="32" t="n">
        <v>0.71</v>
      </c>
      <c r="M220" s="32" t="n">
        <v>0</v>
      </c>
      <c r="N220" s="32" t="n">
        <v>0.0608849817414185</v>
      </c>
      <c r="O220" s="32" t="n">
        <v>0</v>
      </c>
      <c r="Q220" s="32" t="n">
        <v>0.51</v>
      </c>
      <c r="R220" s="32" t="n">
        <v>-0.06</v>
      </c>
    </row>
    <row r="221" customFormat="false" ht="12.75" hidden="false" customHeight="false" outlineLevel="0" collapsed="false">
      <c r="D221" s="31" t="n">
        <v>43678</v>
      </c>
      <c r="E221" s="32" t="n">
        <v>4.834</v>
      </c>
      <c r="F221" s="32" t="n">
        <v>-0.23</v>
      </c>
      <c r="G221" s="32" t="n">
        <v>-0.07</v>
      </c>
      <c r="H221" s="32" t="n">
        <v>-0.32</v>
      </c>
      <c r="I221" s="32" t="n">
        <v>-0.808</v>
      </c>
      <c r="J221" s="32" t="n">
        <v>0.43</v>
      </c>
      <c r="K221" s="32" t="n">
        <v>0</v>
      </c>
      <c r="L221" s="32" t="n">
        <v>0.71</v>
      </c>
      <c r="M221" s="32" t="n">
        <v>0</v>
      </c>
      <c r="N221" s="32" t="n">
        <v>0.060942903940564</v>
      </c>
      <c r="O221" s="32" t="n">
        <v>0</v>
      </c>
      <c r="Q221" s="32" t="n">
        <v>0.51</v>
      </c>
      <c r="R221" s="32" t="n">
        <v>-0.06</v>
      </c>
    </row>
    <row r="222" customFormat="false" ht="12.75" hidden="false" customHeight="false" outlineLevel="0" collapsed="false">
      <c r="D222" s="31" t="n">
        <v>43709</v>
      </c>
      <c r="E222" s="32" t="n">
        <v>4.828</v>
      </c>
      <c r="F222" s="32" t="n">
        <v>-0.23</v>
      </c>
      <c r="G222" s="32" t="n">
        <v>-0.07</v>
      </c>
      <c r="H222" s="32" t="n">
        <v>-0.32</v>
      </c>
      <c r="I222" s="32" t="n">
        <v>-0.808</v>
      </c>
      <c r="J222" s="32" t="n">
        <v>0.43</v>
      </c>
      <c r="K222" s="32" t="n">
        <v>0</v>
      </c>
      <c r="L222" s="32" t="n">
        <v>0.71</v>
      </c>
      <c r="M222" s="32" t="n">
        <v>0</v>
      </c>
      <c r="N222" s="32" t="n">
        <v>0.0610008261408232</v>
      </c>
      <c r="O222" s="32" t="n">
        <v>0</v>
      </c>
      <c r="Q222" s="32" t="n">
        <v>0.51</v>
      </c>
      <c r="R222" s="32" t="n">
        <v>-0.06</v>
      </c>
    </row>
    <row r="223" customFormat="false" ht="12.75" hidden="false" customHeight="false" outlineLevel="0" collapsed="false">
      <c r="D223" s="31" t="n">
        <v>43739</v>
      </c>
      <c r="E223" s="32" t="n">
        <v>4.826</v>
      </c>
      <c r="F223" s="32" t="n">
        <v>-0.23</v>
      </c>
      <c r="G223" s="32" t="n">
        <v>-0.07</v>
      </c>
      <c r="H223" s="32" t="n">
        <v>-0.32</v>
      </c>
      <c r="I223" s="32" t="n">
        <v>-0.808</v>
      </c>
      <c r="J223" s="32" t="n">
        <v>0.43</v>
      </c>
      <c r="K223" s="32" t="n">
        <v>0</v>
      </c>
      <c r="L223" s="32" t="n">
        <v>0.71</v>
      </c>
      <c r="M223" s="32" t="n">
        <v>0</v>
      </c>
      <c r="N223" s="32" t="n">
        <v>0.0610568798840707</v>
      </c>
      <c r="O223" s="32" t="n">
        <v>0</v>
      </c>
      <c r="Q223" s="32" t="n">
        <v>0.51</v>
      </c>
      <c r="R223" s="32" t="n">
        <v>-0.06</v>
      </c>
    </row>
    <row r="224" customFormat="false" ht="12.75" hidden="false" customHeight="false" outlineLevel="0" collapsed="false">
      <c r="D224" s="31" t="n">
        <v>43770</v>
      </c>
      <c r="E224" s="32" t="n">
        <v>4.994</v>
      </c>
      <c r="F224" s="32" t="n">
        <v>-0.15</v>
      </c>
      <c r="G224" s="32" t="n">
        <v>-0.07</v>
      </c>
      <c r="H224" s="32" t="n">
        <v>-0.2</v>
      </c>
      <c r="I224" s="32" t="n">
        <v>-0.708</v>
      </c>
      <c r="J224" s="32" t="n">
        <v>0.35</v>
      </c>
      <c r="K224" s="32" t="n">
        <v>0</v>
      </c>
      <c r="L224" s="32" t="n">
        <v>0.63</v>
      </c>
      <c r="M224" s="32" t="n">
        <v>0</v>
      </c>
      <c r="N224" s="32" t="n">
        <v>0.0611148020865229</v>
      </c>
      <c r="O224" s="32" t="n">
        <v>0</v>
      </c>
      <c r="Q224" s="32" t="n">
        <v>0.43</v>
      </c>
      <c r="R224" s="32" t="n">
        <v>-0.06</v>
      </c>
    </row>
    <row r="225" customFormat="false" ht="12.75" hidden="false" customHeight="false" outlineLevel="0" collapsed="false">
      <c r="D225" s="31" t="n">
        <v>43800</v>
      </c>
      <c r="E225" s="32" t="n">
        <v>5.151</v>
      </c>
      <c r="F225" s="32" t="n">
        <v>-0.15</v>
      </c>
      <c r="G225" s="32" t="n">
        <v>-0.07</v>
      </c>
      <c r="H225" s="32" t="n">
        <v>-0.2</v>
      </c>
      <c r="I225" s="32" t="n">
        <v>-0.708</v>
      </c>
      <c r="J225" s="32" t="n">
        <v>0.35</v>
      </c>
      <c r="K225" s="32" t="n">
        <v>0</v>
      </c>
      <c r="L225" s="32" t="n">
        <v>0.63</v>
      </c>
      <c r="M225" s="32" t="n">
        <v>0</v>
      </c>
      <c r="N225" s="32" t="n">
        <v>0.0611708558318922</v>
      </c>
      <c r="O225" s="32" t="n">
        <v>0</v>
      </c>
      <c r="Q225" s="32" t="n">
        <v>0.43</v>
      </c>
      <c r="R225" s="32" t="n">
        <v>-0.06</v>
      </c>
    </row>
    <row r="226" customFormat="false" ht="12.75" hidden="false" customHeight="false" outlineLevel="0" collapsed="false">
      <c r="D226" s="31" t="n">
        <v>43831</v>
      </c>
      <c r="E226" s="32" t="n">
        <v>5.2785</v>
      </c>
      <c r="F226" s="32" t="n">
        <v>-0.15</v>
      </c>
      <c r="G226" s="32" t="n">
        <v>-0.07</v>
      </c>
      <c r="H226" s="32" t="n">
        <v>-0.2</v>
      </c>
      <c r="I226" s="32" t="n">
        <v>-0.708</v>
      </c>
      <c r="J226" s="32" t="n">
        <v>0.35</v>
      </c>
      <c r="K226" s="32" t="n">
        <v>0</v>
      </c>
      <c r="L226" s="32" t="n">
        <v>0.63</v>
      </c>
      <c r="M226" s="32" t="n">
        <v>0</v>
      </c>
      <c r="N226" s="32" t="n">
        <v>0.0612287780365368</v>
      </c>
      <c r="O226" s="32" t="n">
        <v>0</v>
      </c>
      <c r="Q226" s="32" t="n">
        <v>0.43</v>
      </c>
      <c r="R226" s="32" t="n">
        <v>-0.06</v>
      </c>
    </row>
    <row r="227" customFormat="false" ht="12.75" hidden="false" customHeight="false" outlineLevel="0" collapsed="false">
      <c r="D227" s="31" t="n">
        <v>43862</v>
      </c>
      <c r="E227" s="32" t="n">
        <v>5.1635</v>
      </c>
      <c r="F227" s="32" t="n">
        <v>-0.15</v>
      </c>
      <c r="G227" s="32" t="n">
        <v>-0.07</v>
      </c>
      <c r="H227" s="32" t="n">
        <v>-0.2</v>
      </c>
      <c r="I227" s="32" t="n">
        <v>-0.708</v>
      </c>
      <c r="J227" s="32" t="n">
        <v>0.35</v>
      </c>
      <c r="K227" s="32" t="n">
        <v>0</v>
      </c>
      <c r="L227" s="32" t="n">
        <v>0.63</v>
      </c>
      <c r="M227" s="32" t="n">
        <v>0</v>
      </c>
      <c r="N227" s="32" t="n">
        <v>0.0612867002422948</v>
      </c>
      <c r="O227" s="32" t="n">
        <v>0</v>
      </c>
      <c r="Q227" s="32" t="n">
        <v>0.43</v>
      </c>
      <c r="R227" s="32" t="n">
        <v>-0.06</v>
      </c>
    </row>
    <row r="228" customFormat="false" ht="12.75" hidden="false" customHeight="false" outlineLevel="0" collapsed="false">
      <c r="D228" s="31" t="n">
        <v>43891</v>
      </c>
      <c r="E228" s="32" t="n">
        <v>5.0165</v>
      </c>
      <c r="F228" s="32" t="n">
        <v>-0.15</v>
      </c>
      <c r="G228" s="32" t="n">
        <v>-0.07</v>
      </c>
      <c r="H228" s="32" t="n">
        <v>-0.2</v>
      </c>
      <c r="I228" s="32" t="n">
        <v>-0.708</v>
      </c>
      <c r="J228" s="32" t="n">
        <v>0.35</v>
      </c>
      <c r="K228" s="32" t="n">
        <v>0</v>
      </c>
      <c r="L228" s="32" t="n">
        <v>0.63</v>
      </c>
      <c r="M228" s="32" t="n">
        <v>0</v>
      </c>
      <c r="N228" s="32" t="n">
        <v>0.0613408855325614</v>
      </c>
      <c r="O228" s="32" t="n">
        <v>0</v>
      </c>
      <c r="Q228" s="32" t="n">
        <v>0.43</v>
      </c>
      <c r="R228" s="32" t="n">
        <v>-0.06</v>
      </c>
    </row>
    <row r="229" customFormat="false" ht="12.75" hidden="false" customHeight="false" outlineLevel="0" collapsed="false">
      <c r="D229" s="31" t="n">
        <v>43922</v>
      </c>
      <c r="E229" s="32" t="n">
        <v>4.8515</v>
      </c>
      <c r="F229" s="32" t="n">
        <v>-0.23</v>
      </c>
      <c r="G229" s="32" t="n">
        <v>-0.07</v>
      </c>
      <c r="H229" s="32" t="n">
        <v>-0.32</v>
      </c>
      <c r="I229" s="32" t="n">
        <v>-0.808</v>
      </c>
      <c r="J229" s="32" t="n">
        <v>0.43</v>
      </c>
      <c r="K229" s="32" t="n">
        <v>0</v>
      </c>
      <c r="L229" s="32" t="n">
        <v>0.71</v>
      </c>
      <c r="M229" s="32" t="n">
        <v>0</v>
      </c>
      <c r="N229" s="32" t="n">
        <v>0.0613988077404759</v>
      </c>
      <c r="O229" s="32" t="n">
        <v>0</v>
      </c>
      <c r="Q229" s="32" t="n">
        <v>0.51</v>
      </c>
      <c r="R229" s="32" t="n">
        <v>-0.06</v>
      </c>
    </row>
    <row r="230" customFormat="false" ht="12.75" hidden="false" customHeight="false" outlineLevel="0" collapsed="false">
      <c r="D230" s="31" t="n">
        <v>43952</v>
      </c>
      <c r="E230" s="32" t="n">
        <v>4.8465</v>
      </c>
      <c r="F230" s="32" t="n">
        <v>-0.23</v>
      </c>
      <c r="G230" s="32" t="n">
        <v>-0.07</v>
      </c>
      <c r="H230" s="32" t="n">
        <v>-0.32</v>
      </c>
      <c r="I230" s="32" t="n">
        <v>-0.808</v>
      </c>
      <c r="J230" s="32" t="n">
        <v>0.43</v>
      </c>
      <c r="K230" s="32" t="n">
        <v>0</v>
      </c>
      <c r="L230" s="32" t="n">
        <v>0.71</v>
      </c>
      <c r="M230" s="32" t="n">
        <v>0</v>
      </c>
      <c r="N230" s="32" t="n">
        <v>0.0614548614911312</v>
      </c>
      <c r="O230" s="32" t="n">
        <v>0</v>
      </c>
      <c r="Q230" s="32" t="n">
        <v>0.51</v>
      </c>
      <c r="R230" s="32" t="n">
        <v>-0.06</v>
      </c>
    </row>
    <row r="231" customFormat="false" ht="12.75" hidden="false" customHeight="false" outlineLevel="0" collapsed="false">
      <c r="D231" s="31" t="n">
        <v>43983</v>
      </c>
      <c r="E231" s="32" t="n">
        <v>4.8785</v>
      </c>
      <c r="F231" s="32" t="n">
        <v>-0.23</v>
      </c>
      <c r="G231" s="32" t="n">
        <v>-0.07</v>
      </c>
      <c r="H231" s="32" t="n">
        <v>-0.32</v>
      </c>
      <c r="I231" s="32" t="n">
        <v>-0.808</v>
      </c>
      <c r="J231" s="32" t="n">
        <v>0.43</v>
      </c>
      <c r="K231" s="32" t="n">
        <v>0</v>
      </c>
      <c r="L231" s="32" t="n">
        <v>0.71</v>
      </c>
      <c r="M231" s="32" t="n">
        <v>0</v>
      </c>
      <c r="N231" s="32" t="n">
        <v>0.0615127837012377</v>
      </c>
      <c r="O231" s="32" t="n">
        <v>0</v>
      </c>
      <c r="Q231" s="32" t="n">
        <v>0.51</v>
      </c>
      <c r="R231" s="32" t="n">
        <v>-0.06</v>
      </c>
    </row>
    <row r="232" customFormat="false" ht="12.75" hidden="false" customHeight="false" outlineLevel="0" collapsed="false">
      <c r="D232" s="31" t="n">
        <v>44013</v>
      </c>
      <c r="E232" s="32" t="n">
        <v>4.9185</v>
      </c>
      <c r="F232" s="32" t="n">
        <v>-0.23</v>
      </c>
      <c r="G232" s="32" t="n">
        <v>-0.07</v>
      </c>
      <c r="H232" s="32" t="n">
        <v>-0.32</v>
      </c>
      <c r="I232" s="32" t="n">
        <v>-0.808</v>
      </c>
      <c r="J232" s="32" t="n">
        <v>0.43</v>
      </c>
      <c r="K232" s="32" t="n">
        <v>0</v>
      </c>
      <c r="L232" s="32" t="n">
        <v>0.71</v>
      </c>
      <c r="M232" s="32" t="n">
        <v>0</v>
      </c>
      <c r="N232" s="32" t="n">
        <v>0.0615688374540144</v>
      </c>
      <c r="O232" s="32" t="n">
        <v>0</v>
      </c>
      <c r="Q232" s="32" t="n">
        <v>0.51</v>
      </c>
      <c r="R232" s="32" t="n">
        <v>-0.06</v>
      </c>
    </row>
    <row r="233" customFormat="false" ht="12.75" hidden="false" customHeight="false" outlineLevel="0" collapsed="false">
      <c r="D233" s="31" t="n">
        <v>44044</v>
      </c>
      <c r="E233" s="32" t="n">
        <v>4.9515</v>
      </c>
      <c r="F233" s="32" t="n">
        <v>-0.23</v>
      </c>
      <c r="G233" s="32" t="n">
        <v>-0.07</v>
      </c>
      <c r="H233" s="32" t="n">
        <v>-0.32</v>
      </c>
      <c r="I233" s="32" t="n">
        <v>-0.808</v>
      </c>
      <c r="J233" s="32" t="n">
        <v>0.43</v>
      </c>
      <c r="K233" s="32" t="n">
        <v>0</v>
      </c>
      <c r="L233" s="32" t="n">
        <v>0.71</v>
      </c>
      <c r="M233" s="32" t="n">
        <v>0</v>
      </c>
      <c r="N233" s="32" t="n">
        <v>0.0616267596663129</v>
      </c>
      <c r="O233" s="32" t="n">
        <v>0</v>
      </c>
      <c r="Q233" s="32" t="n">
        <v>0.51</v>
      </c>
      <c r="R233" s="32" t="n">
        <v>-0.06</v>
      </c>
    </row>
    <row r="234" customFormat="false" ht="12.75" hidden="false" customHeight="false" outlineLevel="0" collapsed="false">
      <c r="D234" s="31" t="n">
        <v>44075</v>
      </c>
      <c r="E234" s="32" t="n">
        <v>4.9455</v>
      </c>
      <c r="F234" s="32" t="n">
        <v>-0.23</v>
      </c>
      <c r="G234" s="32" t="n">
        <v>-0.07</v>
      </c>
      <c r="H234" s="32" t="n">
        <v>-0.32</v>
      </c>
      <c r="I234" s="32" t="n">
        <v>-0.808</v>
      </c>
      <c r="J234" s="32" t="n">
        <v>0.43</v>
      </c>
      <c r="K234" s="32" t="n">
        <v>0</v>
      </c>
      <c r="L234" s="32" t="n">
        <v>0.71</v>
      </c>
      <c r="M234" s="32" t="n">
        <v>0</v>
      </c>
      <c r="N234" s="32" t="n">
        <v>0.0616846818797256</v>
      </c>
      <c r="O234" s="32" t="n">
        <v>0</v>
      </c>
      <c r="Q234" s="32" t="n">
        <v>0.51</v>
      </c>
      <c r="R234" s="32" t="n">
        <v>-0.06</v>
      </c>
    </row>
    <row r="235" customFormat="false" ht="12.75" hidden="false" customHeight="false" outlineLevel="0" collapsed="false">
      <c r="D235" s="31" t="n">
        <v>44105</v>
      </c>
      <c r="E235" s="32" t="n">
        <v>4.9435</v>
      </c>
      <c r="F235" s="32" t="n">
        <v>-0.23</v>
      </c>
      <c r="G235" s="32" t="n">
        <v>-0.07</v>
      </c>
      <c r="H235" s="32" t="n">
        <v>-0.32</v>
      </c>
      <c r="I235" s="32" t="n">
        <v>-0.808</v>
      </c>
      <c r="J235" s="32" t="n">
        <v>0.43</v>
      </c>
      <c r="K235" s="32" t="n">
        <v>0</v>
      </c>
      <c r="L235" s="32" t="n">
        <v>0.71</v>
      </c>
      <c r="M235" s="32" t="n">
        <v>0</v>
      </c>
      <c r="N235" s="32" t="n">
        <v>0.0617407356357012</v>
      </c>
      <c r="O235" s="32" t="n">
        <v>0</v>
      </c>
      <c r="Q235" s="32" t="n">
        <v>0.51</v>
      </c>
      <c r="R235" s="32" t="n">
        <v>-0.06</v>
      </c>
    </row>
    <row r="236" customFormat="false" ht="12.75" hidden="false" customHeight="false" outlineLevel="0" collapsed="false">
      <c r="D236" s="31" t="n">
        <v>44136</v>
      </c>
      <c r="E236" s="32" t="n">
        <v>5.1115</v>
      </c>
      <c r="F236" s="32" t="n">
        <v>0</v>
      </c>
      <c r="G236" s="32" t="n">
        <v>-0.07</v>
      </c>
      <c r="H236" s="32" t="n">
        <v>0</v>
      </c>
      <c r="I236" s="32" t="n">
        <v>-0.708</v>
      </c>
      <c r="J236" s="32" t="n">
        <v>0.35</v>
      </c>
      <c r="K236" s="32" t="n">
        <v>0</v>
      </c>
      <c r="L236" s="32" t="n">
        <v>0.63</v>
      </c>
      <c r="M236" s="32" t="n">
        <v>0</v>
      </c>
      <c r="N236" s="32" t="n">
        <v>0.061798657851305</v>
      </c>
      <c r="O236" s="32" t="n">
        <v>0</v>
      </c>
      <c r="Q236" s="32" t="n">
        <v>0.43</v>
      </c>
      <c r="R236" s="32" t="n">
        <v>-0.06</v>
      </c>
    </row>
    <row r="237" customFormat="false" ht="12.75" hidden="false" customHeight="false" outlineLevel="0" collapsed="false">
      <c r="D237" s="31" t="n">
        <v>44166</v>
      </c>
      <c r="E237" s="32" t="n">
        <v>5.2685</v>
      </c>
      <c r="F237" s="32" t="n">
        <v>0</v>
      </c>
      <c r="G237" s="32" t="n">
        <v>-0.07</v>
      </c>
      <c r="H237" s="32" t="n">
        <v>0</v>
      </c>
      <c r="I237" s="32" t="n">
        <v>-0.708</v>
      </c>
      <c r="J237" s="32" t="n">
        <v>0.35</v>
      </c>
      <c r="K237" s="32" t="n">
        <v>0</v>
      </c>
      <c r="L237" s="32" t="n">
        <v>0.63</v>
      </c>
      <c r="M237" s="32" t="n">
        <v>0</v>
      </c>
      <c r="N237" s="32" t="n">
        <v>0.0618547116094015</v>
      </c>
      <c r="O237" s="32" t="n">
        <v>0</v>
      </c>
      <c r="Q237" s="32" t="n">
        <v>0.43</v>
      </c>
      <c r="R237" s="32" t="n">
        <v>-0.06</v>
      </c>
    </row>
    <row r="238" customFormat="false" ht="12.75" hidden="false" customHeight="false" outlineLevel="0" collapsed="false">
      <c r="D238" s="31" t="n">
        <v>44197</v>
      </c>
      <c r="E238" s="32" t="n">
        <v>5.396</v>
      </c>
      <c r="F238" s="32" t="n">
        <v>0</v>
      </c>
      <c r="G238" s="32" t="n">
        <v>-0.07</v>
      </c>
      <c r="H238" s="32" t="n">
        <v>0</v>
      </c>
      <c r="J238" s="32" t="n">
        <v>0.35</v>
      </c>
      <c r="K238" s="32" t="n">
        <v>0</v>
      </c>
      <c r="L238" s="32" t="n">
        <v>0.63</v>
      </c>
      <c r="M238" s="32" t="n">
        <v>0</v>
      </c>
      <c r="N238" s="32" t="n">
        <v>0.0619126338271969</v>
      </c>
      <c r="Q238" s="32" t="n">
        <v>0.43</v>
      </c>
      <c r="R238" s="32" t="n">
        <v>-0.06</v>
      </c>
    </row>
    <row r="239" customFormat="false" ht="12.75" hidden="false" customHeight="false" outlineLevel="0" collapsed="false">
      <c r="D239" s="31" t="n">
        <v>44228</v>
      </c>
      <c r="E239" s="32" t="n">
        <v>5.281</v>
      </c>
      <c r="F239" s="32" t="n">
        <v>0</v>
      </c>
      <c r="G239" s="32" t="n">
        <v>-0.07</v>
      </c>
      <c r="H239" s="32" t="n">
        <v>0</v>
      </c>
      <c r="J239" s="32" t="n">
        <v>0.35</v>
      </c>
      <c r="K239" s="32" t="n">
        <v>0</v>
      </c>
      <c r="L239" s="32" t="n">
        <v>0.63</v>
      </c>
      <c r="M239" s="32" t="n">
        <v>0</v>
      </c>
      <c r="N239" s="32" t="n">
        <v>0.0619705560461066</v>
      </c>
      <c r="Q239" s="32" t="n">
        <v>0.43</v>
      </c>
      <c r="R239" s="32" t="n">
        <v>-0.06</v>
      </c>
    </row>
    <row r="240" customFormat="false" ht="12.75" hidden="false" customHeight="false" outlineLevel="0" collapsed="false">
      <c r="D240" s="31" t="n">
        <v>44256</v>
      </c>
      <c r="E240" s="32" t="n">
        <v>5.134</v>
      </c>
      <c r="F240" s="32" t="n">
        <v>0</v>
      </c>
      <c r="G240" s="32" t="n">
        <v>-0.07</v>
      </c>
      <c r="H240" s="32" t="n">
        <v>0</v>
      </c>
      <c r="J240" s="32" t="n">
        <v>0.35</v>
      </c>
      <c r="K240" s="32" t="n">
        <v>0</v>
      </c>
      <c r="L240" s="32" t="n">
        <v>0.63</v>
      </c>
      <c r="M240" s="32" t="n">
        <v>0</v>
      </c>
      <c r="N240" s="32" t="n">
        <v>0.0620228728899495</v>
      </c>
      <c r="Q240" s="32" t="n">
        <v>0.43</v>
      </c>
      <c r="R240" s="32" t="n">
        <v>-0.06</v>
      </c>
    </row>
    <row r="241" customFormat="false" ht="12.75" hidden="false" customHeight="false" outlineLevel="0" collapsed="false">
      <c r="D241" s="31" t="n">
        <v>44287</v>
      </c>
      <c r="E241" s="32" t="n">
        <v>4.969</v>
      </c>
      <c r="F241" s="32" t="n">
        <v>0</v>
      </c>
      <c r="G241" s="32" t="n">
        <v>-0.07</v>
      </c>
      <c r="H241" s="32" t="n">
        <v>0</v>
      </c>
      <c r="J241" s="32" t="n">
        <v>0.43</v>
      </c>
      <c r="K241" s="32" t="n">
        <v>0</v>
      </c>
      <c r="L241" s="32" t="n">
        <v>0.71</v>
      </c>
      <c r="M241" s="32" t="n">
        <v>0</v>
      </c>
      <c r="N241" s="32" t="n">
        <v>0.0620807951109783</v>
      </c>
      <c r="Q241" s="32" t="n">
        <v>0.51</v>
      </c>
      <c r="R241" s="32" t="n">
        <v>-0.06</v>
      </c>
    </row>
    <row r="242" customFormat="false" ht="12.75" hidden="false" customHeight="false" outlineLevel="0" collapsed="false">
      <c r="D242" s="31" t="n">
        <v>44317</v>
      </c>
      <c r="E242" s="32" t="n">
        <v>4.964</v>
      </c>
      <c r="F242" s="32" t="n">
        <v>0</v>
      </c>
      <c r="G242" s="32" t="n">
        <v>-0.07</v>
      </c>
      <c r="H242" s="32" t="n">
        <v>0</v>
      </c>
      <c r="J242" s="32" t="n">
        <v>0.43</v>
      </c>
      <c r="K242" s="32" t="n">
        <v>0</v>
      </c>
      <c r="L242" s="32" t="n">
        <v>0.71</v>
      </c>
      <c r="M242" s="32" t="n">
        <v>0</v>
      </c>
      <c r="N242" s="32" t="n">
        <v>0.0621368488743244</v>
      </c>
      <c r="Q242" s="32" t="n">
        <v>0.51</v>
      </c>
      <c r="R242" s="32" t="n">
        <v>-0.06</v>
      </c>
    </row>
    <row r="243" customFormat="false" ht="12.75" hidden="false" customHeight="false" outlineLevel="0" collapsed="false">
      <c r="D243" s="31" t="n">
        <v>44348</v>
      </c>
      <c r="E243" s="32" t="n">
        <v>4.996</v>
      </c>
      <c r="F243" s="32" t="n">
        <v>0</v>
      </c>
      <c r="G243" s="32" t="n">
        <v>-0.07</v>
      </c>
      <c r="H243" s="32" t="n">
        <v>0</v>
      </c>
      <c r="J243" s="32" t="n">
        <v>0.43</v>
      </c>
      <c r="K243" s="32" t="n">
        <v>0</v>
      </c>
      <c r="L243" s="32" t="n">
        <v>0.71</v>
      </c>
      <c r="M243" s="32" t="n">
        <v>0</v>
      </c>
      <c r="N243" s="32" t="n">
        <v>0.0621947710975448</v>
      </c>
      <c r="Q243" s="32" t="n">
        <v>0.51</v>
      </c>
      <c r="R243" s="32" t="n">
        <v>-0.06</v>
      </c>
    </row>
    <row r="244" customFormat="false" ht="12.75" hidden="false" customHeight="false" outlineLevel="0" collapsed="false">
      <c r="D244" s="31" t="n">
        <v>44378</v>
      </c>
      <c r="E244" s="32" t="n">
        <v>5.036</v>
      </c>
      <c r="F244" s="32" t="n">
        <v>0</v>
      </c>
      <c r="G244" s="32" t="n">
        <v>-0.07</v>
      </c>
      <c r="H244" s="32" t="n">
        <v>0</v>
      </c>
      <c r="J244" s="32" t="n">
        <v>0.43</v>
      </c>
      <c r="K244" s="32" t="n">
        <v>0</v>
      </c>
      <c r="L244" s="32" t="n">
        <v>0.71</v>
      </c>
      <c r="M244" s="32" t="n">
        <v>0</v>
      </c>
      <c r="N244" s="32" t="n">
        <v>0.0622508248630114</v>
      </c>
      <c r="Q244" s="32" t="n">
        <v>0.51</v>
      </c>
      <c r="R244" s="32" t="n">
        <v>-0.06</v>
      </c>
    </row>
    <row r="245" customFormat="false" ht="12.75" hidden="false" customHeight="false" outlineLevel="0" collapsed="false">
      <c r="D245" s="31" t="n">
        <v>44409</v>
      </c>
      <c r="E245" s="32" t="n">
        <v>5.069</v>
      </c>
      <c r="F245" s="32" t="n">
        <v>0</v>
      </c>
      <c r="G245" s="32" t="n">
        <v>-0.07</v>
      </c>
      <c r="H245" s="32" t="n">
        <v>0</v>
      </c>
      <c r="J245" s="32" t="n">
        <v>0.43</v>
      </c>
      <c r="K245" s="32" t="n">
        <v>0</v>
      </c>
      <c r="L245" s="32" t="n">
        <v>0.71</v>
      </c>
      <c r="M245" s="32" t="n">
        <v>0</v>
      </c>
      <c r="N245" s="32" t="n">
        <v>0.0623087470884225</v>
      </c>
      <c r="Q245" s="32" t="n">
        <v>0.51</v>
      </c>
      <c r="R245" s="32" t="n">
        <v>-0.06</v>
      </c>
    </row>
    <row r="246" customFormat="false" ht="12.75" hidden="false" customHeight="false" outlineLevel="0" collapsed="false">
      <c r="D246" s="31" t="n">
        <v>44440</v>
      </c>
      <c r="E246" s="32" t="n">
        <v>5.063</v>
      </c>
      <c r="F246" s="32" t="n">
        <v>0</v>
      </c>
      <c r="G246" s="32" t="n">
        <v>-0.07</v>
      </c>
      <c r="H246" s="32" t="n">
        <v>0</v>
      </c>
      <c r="J246" s="32" t="n">
        <v>0.43</v>
      </c>
      <c r="K246" s="32" t="n">
        <v>0</v>
      </c>
      <c r="L246" s="32" t="n">
        <v>0.71</v>
      </c>
      <c r="M246" s="32" t="n">
        <v>0</v>
      </c>
      <c r="N246" s="32" t="n">
        <v>0.0623666693149474</v>
      </c>
      <c r="Q246" s="32" t="n">
        <v>0.51</v>
      </c>
      <c r="R246" s="32" t="n">
        <v>-0.06</v>
      </c>
    </row>
    <row r="247" customFormat="false" ht="12.75" hidden="false" customHeight="false" outlineLevel="0" collapsed="false">
      <c r="D247" s="31" t="n">
        <v>44470</v>
      </c>
      <c r="E247" s="32" t="n">
        <v>5.061</v>
      </c>
      <c r="F247" s="32" t="n">
        <v>0</v>
      </c>
      <c r="G247" s="32" t="n">
        <v>-0.07</v>
      </c>
      <c r="H247" s="32" t="n">
        <v>0</v>
      </c>
      <c r="J247" s="32" t="n">
        <v>0.43</v>
      </c>
      <c r="K247" s="32" t="n">
        <v>0</v>
      </c>
      <c r="L247" s="32" t="n">
        <v>0.71</v>
      </c>
      <c r="M247" s="32" t="n">
        <v>0</v>
      </c>
      <c r="N247" s="32" t="n">
        <v>0.0624227230836123</v>
      </c>
      <c r="Q247" s="32" t="n">
        <v>0.51</v>
      </c>
      <c r="R247" s="32" t="n">
        <v>-0.06</v>
      </c>
    </row>
    <row r="248" customFormat="false" ht="12.75" hidden="false" customHeight="false" outlineLevel="0" collapsed="false">
      <c r="D248" s="31" t="n">
        <v>44501</v>
      </c>
      <c r="E248" s="32" t="n">
        <v>5.229</v>
      </c>
      <c r="F248" s="32" t="n">
        <v>0</v>
      </c>
      <c r="G248" s="32" t="n">
        <v>-0.07</v>
      </c>
      <c r="H248" s="32" t="n">
        <v>0</v>
      </c>
      <c r="J248" s="32" t="n">
        <v>0</v>
      </c>
      <c r="K248" s="32" t="n">
        <v>0</v>
      </c>
      <c r="L248" s="32" t="n">
        <v>0</v>
      </c>
      <c r="M248" s="32" t="n">
        <v>0</v>
      </c>
      <c r="N248" s="32" t="n">
        <v>0.0624498576791286</v>
      </c>
      <c r="Q248" s="32" t="n">
        <v>0</v>
      </c>
      <c r="R248" s="32" t="n">
        <v>-0.06</v>
      </c>
    </row>
    <row r="249" customFormat="false" ht="12.75" hidden="false" customHeight="false" outlineLevel="0" collapsed="false">
      <c r="D249" s="31" t="n">
        <v>44531</v>
      </c>
      <c r="E249" s="32" t="n">
        <v>5.386</v>
      </c>
      <c r="F249" s="32" t="n">
        <v>0</v>
      </c>
      <c r="G249" s="32" t="n">
        <v>-0.07</v>
      </c>
      <c r="H249" s="32" t="n">
        <v>0</v>
      </c>
      <c r="J249" s="32" t="n">
        <v>0</v>
      </c>
      <c r="K249" s="32" t="n">
        <v>0</v>
      </c>
      <c r="L249" s="32" t="n">
        <v>0</v>
      </c>
      <c r="M249" s="32" t="n">
        <v>0</v>
      </c>
      <c r="N249" s="32" t="n">
        <v>0.062451580331687</v>
      </c>
      <c r="Q249" s="32" t="n">
        <v>0</v>
      </c>
      <c r="R249" s="32" t="n">
        <v>-0.06</v>
      </c>
    </row>
    <row r="250" customFormat="false" ht="12.75" hidden="false" customHeight="false" outlineLevel="0" collapsed="false">
      <c r="D250" s="31" t="n">
        <v>44562</v>
      </c>
      <c r="E250" s="32" t="n">
        <v>5.5135</v>
      </c>
      <c r="F250" s="32" t="n">
        <v>0</v>
      </c>
      <c r="G250" s="32" t="n">
        <v>-0.07</v>
      </c>
      <c r="H250" s="32" t="n">
        <v>0</v>
      </c>
      <c r="J250" s="32" t="n">
        <v>0</v>
      </c>
      <c r="K250" s="32" t="n">
        <v>0</v>
      </c>
      <c r="L250" s="32" t="n">
        <v>0</v>
      </c>
      <c r="M250" s="32" t="n">
        <v>0</v>
      </c>
      <c r="N250" s="32" t="n">
        <v>0.0624533604059976</v>
      </c>
      <c r="Q250" s="32" t="n">
        <v>0</v>
      </c>
      <c r="R250" s="32" t="n">
        <v>-0.06</v>
      </c>
    </row>
    <row r="251" customFormat="false" ht="12.75" hidden="false" customHeight="false" outlineLevel="0" collapsed="false">
      <c r="D251" s="31" t="n">
        <v>44593</v>
      </c>
      <c r="E251" s="32" t="n">
        <v>5.3985</v>
      </c>
      <c r="F251" s="32" t="n">
        <v>0</v>
      </c>
      <c r="G251" s="32" t="n">
        <v>-0.07</v>
      </c>
      <c r="H251" s="32" t="n">
        <v>0</v>
      </c>
      <c r="J251" s="32" t="n">
        <v>0</v>
      </c>
      <c r="K251" s="32" t="n">
        <v>0</v>
      </c>
      <c r="L251" s="32" t="n">
        <v>0</v>
      </c>
      <c r="M251" s="32" t="n">
        <v>0</v>
      </c>
      <c r="N251" s="32" t="n">
        <v>0.0624551404803095</v>
      </c>
      <c r="Q251" s="32" t="n">
        <v>0</v>
      </c>
      <c r="R251" s="32" t="n">
        <v>-0.06</v>
      </c>
    </row>
    <row r="252" customFormat="false" ht="12.75" hidden="false" customHeight="false" outlineLevel="0" collapsed="false">
      <c r="D252" s="31" t="n">
        <v>44621</v>
      </c>
      <c r="E252" s="32" t="n">
        <v>5.2515</v>
      </c>
      <c r="F252" s="32" t="n">
        <v>0</v>
      </c>
      <c r="G252" s="32" t="n">
        <v>-0.07</v>
      </c>
      <c r="H252" s="32" t="n">
        <v>0</v>
      </c>
      <c r="J252" s="32" t="n">
        <v>0</v>
      </c>
      <c r="K252" s="32" t="n">
        <v>0</v>
      </c>
      <c r="L252" s="32" t="n">
        <v>0</v>
      </c>
      <c r="M252" s="32" t="n">
        <v>0</v>
      </c>
      <c r="N252" s="32" t="n">
        <v>0.0624567482893665</v>
      </c>
      <c r="Q252" s="32" t="n">
        <v>0</v>
      </c>
      <c r="R252" s="32" t="n">
        <v>-0.06</v>
      </c>
    </row>
    <row r="253" customFormat="false" ht="12.75" hidden="false" customHeight="false" outlineLevel="0" collapsed="false">
      <c r="D253" s="31" t="n">
        <v>44652</v>
      </c>
      <c r="E253" s="32" t="n">
        <v>5.0865</v>
      </c>
      <c r="F253" s="32" t="n">
        <v>0</v>
      </c>
      <c r="G253" s="32" t="n">
        <v>-0.07</v>
      </c>
      <c r="H253" s="32" t="n">
        <v>0</v>
      </c>
      <c r="J253" s="32" t="n">
        <v>0</v>
      </c>
      <c r="K253" s="32" t="n">
        <v>0</v>
      </c>
      <c r="L253" s="32" t="n">
        <v>0</v>
      </c>
      <c r="M253" s="32" t="n">
        <v>0</v>
      </c>
      <c r="N253" s="32" t="n">
        <v>0.0624585283636807</v>
      </c>
      <c r="Q253" s="32" t="n">
        <v>0</v>
      </c>
      <c r="R253" s="32" t="n">
        <v>-0.06</v>
      </c>
    </row>
    <row r="254" customFormat="false" ht="12.75" hidden="false" customHeight="false" outlineLevel="0" collapsed="false">
      <c r="D254" s="31" t="n">
        <v>44682</v>
      </c>
      <c r="E254" s="32" t="n">
        <v>5.0815</v>
      </c>
      <c r="F254" s="32" t="n">
        <v>0</v>
      </c>
      <c r="G254" s="32" t="n">
        <v>-0.07</v>
      </c>
      <c r="H254" s="32" t="n">
        <v>0</v>
      </c>
      <c r="J254" s="32" t="n">
        <v>0</v>
      </c>
      <c r="K254" s="32" t="n">
        <v>0</v>
      </c>
      <c r="L254" s="32" t="n">
        <v>0</v>
      </c>
      <c r="M254" s="32" t="n">
        <v>0</v>
      </c>
      <c r="N254" s="32" t="n">
        <v>0.062460251016244</v>
      </c>
      <c r="Q254" s="32" t="n">
        <v>0</v>
      </c>
      <c r="R254" s="32" t="n">
        <v>-0.06</v>
      </c>
    </row>
    <row r="255" customFormat="false" ht="12.75" hidden="false" customHeight="false" outlineLevel="0" collapsed="false">
      <c r="D255" s="31" t="n">
        <v>44713</v>
      </c>
      <c r="E255" s="32" t="n">
        <v>5.1135</v>
      </c>
      <c r="F255" s="32" t="n">
        <v>0</v>
      </c>
      <c r="G255" s="32" t="n">
        <v>-0.07</v>
      </c>
      <c r="H255" s="32" t="n">
        <v>0</v>
      </c>
      <c r="J255" s="32" t="n">
        <v>0</v>
      </c>
      <c r="K255" s="32" t="n">
        <v>0</v>
      </c>
      <c r="L255" s="32" t="n">
        <v>0</v>
      </c>
      <c r="M255" s="32" t="n">
        <v>0</v>
      </c>
      <c r="N255" s="32" t="n">
        <v>0.0624620310905604</v>
      </c>
      <c r="Q255" s="32" t="n">
        <v>0</v>
      </c>
      <c r="R255" s="32" t="n">
        <v>-0.06</v>
      </c>
    </row>
    <row r="256" customFormat="false" ht="12.75" hidden="false" customHeight="false" outlineLevel="0" collapsed="false">
      <c r="D256" s="31" t="n">
        <v>44743</v>
      </c>
      <c r="E256" s="32" t="n">
        <v>5.1535</v>
      </c>
      <c r="F256" s="32" t="n">
        <v>0</v>
      </c>
      <c r="G256" s="32" t="n">
        <v>-0.07</v>
      </c>
      <c r="H256" s="32" t="n">
        <v>0</v>
      </c>
      <c r="J256" s="32" t="n">
        <v>0</v>
      </c>
      <c r="K256" s="32" t="n">
        <v>0</v>
      </c>
      <c r="L256" s="32" t="n">
        <v>0</v>
      </c>
      <c r="M256" s="32" t="n">
        <v>0</v>
      </c>
      <c r="N256" s="32" t="n">
        <v>0.062463753743125</v>
      </c>
      <c r="Q256" s="32" t="n">
        <v>0</v>
      </c>
      <c r="R256" s="32" t="n">
        <v>-0.06</v>
      </c>
    </row>
    <row r="257" customFormat="false" ht="12.75" hidden="false" customHeight="false" outlineLevel="0" collapsed="false">
      <c r="D257" s="31" t="n">
        <v>44774</v>
      </c>
      <c r="E257" s="32" t="n">
        <v>5.1865</v>
      </c>
      <c r="F257" s="32" t="n">
        <v>0</v>
      </c>
      <c r="G257" s="32" t="n">
        <v>-0.07</v>
      </c>
      <c r="H257" s="32" t="n">
        <v>0</v>
      </c>
      <c r="J257" s="32" t="n">
        <v>0</v>
      </c>
      <c r="K257" s="32" t="n">
        <v>0</v>
      </c>
      <c r="L257" s="32" t="n">
        <v>0</v>
      </c>
      <c r="M257" s="32" t="n">
        <v>0</v>
      </c>
      <c r="N257" s="32" t="n">
        <v>0.0624655338174436</v>
      </c>
      <c r="Q257" s="32" t="n">
        <v>0</v>
      </c>
      <c r="R257" s="32" t="n">
        <v>-0.06</v>
      </c>
    </row>
    <row r="258" customFormat="false" ht="12.75" hidden="false" customHeight="false" outlineLevel="0" collapsed="false">
      <c r="D258" s="31" t="n">
        <v>44805</v>
      </c>
      <c r="E258" s="32" t="n">
        <v>5.1805</v>
      </c>
      <c r="F258" s="32" t="n">
        <v>0</v>
      </c>
      <c r="G258" s="32" t="n">
        <v>-0.07</v>
      </c>
      <c r="H258" s="32" t="n">
        <v>0</v>
      </c>
      <c r="J258" s="32" t="n">
        <v>0</v>
      </c>
      <c r="K258" s="32" t="n">
        <v>0</v>
      </c>
      <c r="L258" s="32" t="n">
        <v>0</v>
      </c>
      <c r="M258" s="32" t="n">
        <v>0</v>
      </c>
      <c r="N258" s="32" t="n">
        <v>0.0624673138917626</v>
      </c>
      <c r="Q258" s="32" t="n">
        <v>0</v>
      </c>
      <c r="R258" s="32" t="n">
        <v>-0.06</v>
      </c>
    </row>
    <row r="259" customFormat="false" ht="12.75" hidden="false" customHeight="false" outlineLevel="0" collapsed="false">
      <c r="D259" s="31" t="n">
        <v>44835</v>
      </c>
      <c r="E259" s="32" t="n">
        <v>5.1785</v>
      </c>
      <c r="F259" s="32" t="n">
        <v>0</v>
      </c>
      <c r="G259" s="32" t="n">
        <v>-0.07</v>
      </c>
      <c r="H259" s="32" t="n">
        <v>0</v>
      </c>
      <c r="J259" s="32" t="n">
        <v>0</v>
      </c>
      <c r="K259" s="32" t="n">
        <v>0</v>
      </c>
      <c r="L259" s="32" t="n">
        <v>0</v>
      </c>
      <c r="M259" s="32" t="n">
        <v>0</v>
      </c>
      <c r="N259" s="32" t="n">
        <v>0.0624690365443308</v>
      </c>
      <c r="Q259" s="32" t="n">
        <v>0</v>
      </c>
      <c r="R259" s="32" t="n">
        <v>-0.06</v>
      </c>
    </row>
    <row r="260" customFormat="false" ht="12.75" hidden="false" customHeight="false" outlineLevel="0" collapsed="false">
      <c r="D260" s="31" t="n">
        <v>44866</v>
      </c>
      <c r="E260" s="32" t="n">
        <v>5.3465</v>
      </c>
      <c r="F260" s="32" t="n">
        <v>0</v>
      </c>
      <c r="G260" s="32" t="n">
        <v>-0.07</v>
      </c>
      <c r="H260" s="32" t="n">
        <v>0</v>
      </c>
      <c r="J260" s="32" t="n">
        <v>0</v>
      </c>
      <c r="K260" s="32" t="n">
        <v>0</v>
      </c>
      <c r="L260" s="32" t="n">
        <v>0</v>
      </c>
      <c r="M260" s="32" t="n">
        <v>0</v>
      </c>
      <c r="N260" s="32" t="n">
        <v>0.0624708166186521</v>
      </c>
      <c r="Q260" s="32" t="n">
        <v>0</v>
      </c>
      <c r="R260" s="32" t="n">
        <v>-0.06</v>
      </c>
    </row>
    <row r="261" customFormat="false" ht="12.75" hidden="false" customHeight="false" outlineLevel="0" collapsed="false">
      <c r="D261" s="31" t="n">
        <v>44896</v>
      </c>
      <c r="E261" s="32" t="n">
        <v>5.5035</v>
      </c>
      <c r="F261" s="32" t="n">
        <v>0</v>
      </c>
      <c r="G261" s="32" t="n">
        <v>-0.07</v>
      </c>
      <c r="H261" s="32" t="n">
        <v>0</v>
      </c>
      <c r="J261" s="32" t="n">
        <v>0</v>
      </c>
      <c r="K261" s="32" t="n">
        <v>0</v>
      </c>
      <c r="L261" s="32" t="n">
        <v>0</v>
      </c>
      <c r="M261" s="32" t="n">
        <v>0</v>
      </c>
      <c r="N261" s="32" t="n">
        <v>0.0624725392712224</v>
      </c>
      <c r="Q261" s="32" t="n">
        <v>0</v>
      </c>
      <c r="R261" s="32" t="n">
        <v>-0.06</v>
      </c>
    </row>
    <row r="262" customFormat="false" ht="12.75" hidden="false" customHeight="false" outlineLevel="0" collapsed="false">
      <c r="D262" s="31" t="n">
        <v>44927</v>
      </c>
      <c r="E262" s="32" t="n">
        <v>5.631</v>
      </c>
      <c r="F262" s="32" t="n">
        <v>0</v>
      </c>
      <c r="G262" s="32" t="n">
        <v>-0.07</v>
      </c>
      <c r="H262" s="32" t="n">
        <v>0</v>
      </c>
      <c r="J262" s="32" t="n">
        <v>0</v>
      </c>
      <c r="K262" s="32" t="n">
        <v>0</v>
      </c>
      <c r="L262" s="32" t="n">
        <v>0</v>
      </c>
      <c r="N262" s="32" t="n">
        <v>0.0624743193455459</v>
      </c>
      <c r="Q262" s="32" t="n">
        <v>0</v>
      </c>
      <c r="R262" s="32" t="n">
        <v>-0.06</v>
      </c>
    </row>
    <row r="263" customFormat="false" ht="12.75" hidden="false" customHeight="false" outlineLevel="0" collapsed="false">
      <c r="D263" s="31" t="n">
        <v>44958</v>
      </c>
      <c r="E263" s="32" t="n">
        <v>5.516</v>
      </c>
      <c r="F263" s="32" t="n">
        <v>0</v>
      </c>
      <c r="G263" s="32" t="n">
        <v>-0.07</v>
      </c>
      <c r="H263" s="32" t="n">
        <v>0</v>
      </c>
      <c r="J263" s="32" t="n">
        <v>0</v>
      </c>
      <c r="K263" s="32" t="n">
        <v>0</v>
      </c>
      <c r="L263" s="32" t="n">
        <v>0</v>
      </c>
      <c r="N263" s="32" t="n">
        <v>0.0624760994198703</v>
      </c>
      <c r="Q263" s="32" t="n">
        <v>0</v>
      </c>
      <c r="R263" s="32" t="n">
        <v>-0.06</v>
      </c>
    </row>
    <row r="264" customFormat="false" ht="12.75" hidden="false" customHeight="false" outlineLevel="0" collapsed="false">
      <c r="D264" s="31" t="n">
        <v>44986</v>
      </c>
      <c r="E264" s="32" t="n">
        <v>5.369</v>
      </c>
      <c r="F264" s="32" t="n">
        <v>0</v>
      </c>
      <c r="G264" s="32" t="n">
        <v>-0.07</v>
      </c>
      <c r="H264" s="32" t="n">
        <v>0</v>
      </c>
      <c r="J264" s="32" t="n">
        <v>0</v>
      </c>
      <c r="K264" s="32" t="n">
        <v>0</v>
      </c>
      <c r="L264" s="32" t="n">
        <v>0</v>
      </c>
      <c r="N264" s="32" t="n">
        <v>0.0624777072289384</v>
      </c>
      <c r="Q264" s="32" t="n">
        <v>0</v>
      </c>
      <c r="R264" s="32" t="n">
        <v>-0.06</v>
      </c>
    </row>
    <row r="265" customFormat="false" ht="12.75" hidden="false" customHeight="false" outlineLevel="0" collapsed="false">
      <c r="D265" s="31" t="n">
        <v>45017</v>
      </c>
      <c r="E265" s="32" t="n">
        <v>5.204</v>
      </c>
      <c r="F265" s="32" t="n">
        <v>0</v>
      </c>
      <c r="G265" s="32" t="n">
        <v>-0.07</v>
      </c>
      <c r="H265" s="32" t="n">
        <v>0</v>
      </c>
      <c r="J265" s="32" t="n">
        <v>0</v>
      </c>
      <c r="K265" s="32" t="n">
        <v>0</v>
      </c>
      <c r="L265" s="32" t="n">
        <v>0</v>
      </c>
      <c r="N265" s="32" t="n">
        <v>0.062479487303265</v>
      </c>
      <c r="Q265" s="32" t="n">
        <v>0</v>
      </c>
      <c r="R265" s="32" t="n">
        <v>-0.06</v>
      </c>
    </row>
    <row r="266" customFormat="false" ht="12.75" hidden="false" customHeight="false" outlineLevel="0" collapsed="false">
      <c r="D266" s="31" t="n">
        <v>45047</v>
      </c>
      <c r="E266" s="32" t="n">
        <v>5.199</v>
      </c>
      <c r="F266" s="32" t="n">
        <v>0</v>
      </c>
      <c r="G266" s="32" t="n">
        <v>-0.07</v>
      </c>
      <c r="H266" s="32" t="n">
        <v>0</v>
      </c>
      <c r="J266" s="32" t="n">
        <v>0</v>
      </c>
      <c r="K266" s="32" t="n">
        <v>0</v>
      </c>
      <c r="L266" s="32" t="n">
        <v>0</v>
      </c>
      <c r="N266" s="32" t="n">
        <v>0.0624812099558398</v>
      </c>
      <c r="Q266" s="32" t="n">
        <v>0</v>
      </c>
      <c r="R266" s="32" t="n">
        <v>-0.06</v>
      </c>
    </row>
    <row r="267" customFormat="false" ht="12.75" hidden="false" customHeight="false" outlineLevel="0" collapsed="false">
      <c r="D267" s="31" t="n">
        <v>45078</v>
      </c>
      <c r="E267" s="32" t="n">
        <v>5.231</v>
      </c>
      <c r="F267" s="32" t="n">
        <v>0</v>
      </c>
      <c r="G267" s="32" t="n">
        <v>-0.07</v>
      </c>
      <c r="H267" s="32" t="n">
        <v>0</v>
      </c>
      <c r="J267" s="32" t="n">
        <v>0</v>
      </c>
      <c r="K267" s="32" t="n">
        <v>0</v>
      </c>
      <c r="L267" s="32" t="n">
        <v>0</v>
      </c>
      <c r="N267" s="32" t="n">
        <v>0.0624829900301687</v>
      </c>
      <c r="Q267" s="32" t="n">
        <v>0</v>
      </c>
      <c r="R267" s="32" t="n">
        <v>-0.06</v>
      </c>
    </row>
    <row r="268" customFormat="false" ht="12.75" hidden="false" customHeight="false" outlineLevel="0" collapsed="false">
      <c r="D268" s="31" t="n">
        <v>45108</v>
      </c>
      <c r="E268" s="32" t="n">
        <v>5.271</v>
      </c>
      <c r="F268" s="32" t="n">
        <v>0</v>
      </c>
      <c r="G268" s="32" t="n">
        <v>-0.07</v>
      </c>
      <c r="H268" s="32" t="n">
        <v>0</v>
      </c>
      <c r="J268" s="32" t="n">
        <v>0</v>
      </c>
      <c r="K268" s="32" t="n">
        <v>0</v>
      </c>
      <c r="L268" s="32" t="n">
        <v>0</v>
      </c>
      <c r="N268" s="32" t="n">
        <v>0.0624847126827457</v>
      </c>
      <c r="Q268" s="32" t="n">
        <v>0</v>
      </c>
      <c r="R268" s="32" t="n">
        <v>-0.06</v>
      </c>
    </row>
    <row r="269" customFormat="false" ht="12.75" hidden="false" customHeight="false" outlineLevel="0" collapsed="false">
      <c r="D269" s="31" t="n">
        <v>45139</v>
      </c>
      <c r="E269" s="32" t="n">
        <v>5.304</v>
      </c>
      <c r="F269" s="32" t="n">
        <v>0</v>
      </c>
      <c r="G269" s="32" t="n">
        <v>-0.07</v>
      </c>
      <c r="H269" s="32" t="n">
        <v>0</v>
      </c>
      <c r="J269" s="32" t="n">
        <v>0</v>
      </c>
      <c r="K269" s="32" t="n">
        <v>0</v>
      </c>
      <c r="L269" s="32" t="n">
        <v>0</v>
      </c>
      <c r="N269" s="32" t="n">
        <v>0.0624864927570758</v>
      </c>
      <c r="Q269" s="32" t="n">
        <v>0</v>
      </c>
      <c r="R269" s="32" t="n">
        <v>-0.06</v>
      </c>
    </row>
    <row r="270" customFormat="false" ht="12.75" hidden="false" customHeight="false" outlineLevel="0" collapsed="false">
      <c r="D270" s="31" t="n">
        <v>45170</v>
      </c>
      <c r="E270" s="32" t="n">
        <v>5.298</v>
      </c>
      <c r="F270" s="32" t="n">
        <v>0</v>
      </c>
      <c r="G270" s="32" t="n">
        <v>-0.07</v>
      </c>
      <c r="H270" s="32" t="n">
        <v>0</v>
      </c>
      <c r="J270" s="32" t="n">
        <v>0</v>
      </c>
      <c r="K270" s="32" t="n">
        <v>0</v>
      </c>
      <c r="L270" s="32" t="n">
        <v>0</v>
      </c>
      <c r="N270" s="32" t="n">
        <v>0.0624882728314078</v>
      </c>
      <c r="Q270" s="32" t="n">
        <v>0</v>
      </c>
      <c r="R270" s="32" t="n">
        <v>-0.06</v>
      </c>
    </row>
    <row r="271" customFormat="false" ht="12.75" hidden="false" customHeight="false" outlineLevel="0" collapsed="false">
      <c r="D271" s="31" t="n">
        <v>45200</v>
      </c>
      <c r="E271" s="32" t="n">
        <v>5.296</v>
      </c>
      <c r="F271" s="32" t="n">
        <v>0</v>
      </c>
      <c r="G271" s="32" t="n">
        <v>-0.07</v>
      </c>
      <c r="H271" s="32" t="n">
        <v>0</v>
      </c>
      <c r="J271" s="32" t="n">
        <v>0</v>
      </c>
      <c r="K271" s="32" t="n">
        <v>0</v>
      </c>
      <c r="L271" s="32" t="n">
        <v>0</v>
      </c>
      <c r="N271" s="32" t="n">
        <v>0.0624899954839879</v>
      </c>
      <c r="Q271" s="32" t="n">
        <v>0</v>
      </c>
      <c r="R271" s="32" t="n">
        <v>-0.06</v>
      </c>
    </row>
    <row r="272" customFormat="false" ht="12.75" hidden="false" customHeight="false" outlineLevel="0" collapsed="false">
      <c r="D272" s="31" t="n">
        <v>45231</v>
      </c>
      <c r="E272" s="32" t="n">
        <v>5.464</v>
      </c>
      <c r="F272" s="32" t="n">
        <v>0</v>
      </c>
      <c r="G272" s="32" t="n">
        <v>-0.07</v>
      </c>
      <c r="H272" s="32" t="n">
        <v>0</v>
      </c>
      <c r="J272" s="32" t="n">
        <v>0</v>
      </c>
      <c r="K272" s="32" t="n">
        <v>0</v>
      </c>
      <c r="L272" s="32" t="n">
        <v>0</v>
      </c>
      <c r="N272" s="32" t="n">
        <v>0.0624917755583216</v>
      </c>
      <c r="Q272" s="32" t="n">
        <v>0</v>
      </c>
      <c r="R272" s="32" t="n">
        <v>-0.06</v>
      </c>
    </row>
    <row r="273" customFormat="false" ht="12.75" hidden="false" customHeight="false" outlineLevel="0" collapsed="false">
      <c r="D273" s="31" t="n">
        <v>45261</v>
      </c>
      <c r="E273" s="32" t="n">
        <v>5.621</v>
      </c>
      <c r="F273" s="32" t="n">
        <v>0</v>
      </c>
      <c r="G273" s="32" t="n">
        <v>-0.07</v>
      </c>
      <c r="H273" s="32" t="n">
        <v>0</v>
      </c>
      <c r="J273" s="32" t="n">
        <v>0</v>
      </c>
      <c r="K273" s="32" t="n">
        <v>0</v>
      </c>
      <c r="L273" s="32" t="n">
        <v>0</v>
      </c>
      <c r="N273" s="32" t="n">
        <v>0.0624934982109036</v>
      </c>
      <c r="Q273" s="32" t="n">
        <v>0</v>
      </c>
      <c r="R273" s="32" t="n">
        <v>-0.06</v>
      </c>
    </row>
    <row r="274" customFormat="false" ht="12.75" hidden="false" customHeight="false" outlineLevel="0" collapsed="false">
      <c r="D274" s="31" t="n">
        <v>45292</v>
      </c>
      <c r="E274" s="32" t="n">
        <v>5.7485</v>
      </c>
      <c r="F274" s="32" t="n">
        <v>0</v>
      </c>
      <c r="G274" s="32" t="n">
        <v>-0.07</v>
      </c>
      <c r="H274" s="32" t="n">
        <v>0</v>
      </c>
      <c r="J274" s="32" t="n">
        <v>0</v>
      </c>
      <c r="K274" s="32" t="n">
        <v>0</v>
      </c>
      <c r="L274" s="32" t="n">
        <v>0</v>
      </c>
      <c r="N274" s="32" t="n">
        <v>0.0624952782852395</v>
      </c>
      <c r="Q274" s="32" t="n">
        <v>0</v>
      </c>
      <c r="R274" s="32" t="n">
        <v>-0.06</v>
      </c>
    </row>
    <row r="275" customFormat="false" ht="12.75" hidden="false" customHeight="false" outlineLevel="0" collapsed="false">
      <c r="D275" s="31" t="n">
        <v>45323</v>
      </c>
      <c r="E275" s="32" t="n">
        <v>5.6335</v>
      </c>
      <c r="F275" s="32" t="n">
        <v>0</v>
      </c>
      <c r="G275" s="32" t="n">
        <v>-0.07</v>
      </c>
      <c r="H275" s="32" t="n">
        <v>0</v>
      </c>
      <c r="J275" s="32" t="n">
        <v>0</v>
      </c>
      <c r="K275" s="32" t="n">
        <v>0</v>
      </c>
      <c r="L275" s="32" t="n">
        <v>0</v>
      </c>
      <c r="N275" s="32" t="n">
        <v>0.0624970583595763</v>
      </c>
      <c r="Q275" s="32" t="n">
        <v>0</v>
      </c>
      <c r="R275" s="32" t="n">
        <v>-0.06</v>
      </c>
    </row>
    <row r="276" customFormat="false" ht="12.75" hidden="false" customHeight="false" outlineLevel="0" collapsed="false">
      <c r="D276" s="31" t="n">
        <v>45352</v>
      </c>
      <c r="E276" s="32" t="n">
        <v>5.4865</v>
      </c>
      <c r="F276" s="32" t="n">
        <v>0</v>
      </c>
      <c r="G276" s="32" t="n">
        <v>-0.07</v>
      </c>
      <c r="H276" s="32" t="n">
        <v>0</v>
      </c>
      <c r="J276" s="32" t="n">
        <v>0</v>
      </c>
      <c r="K276" s="32" t="n">
        <v>0</v>
      </c>
      <c r="L276" s="32" t="n">
        <v>0</v>
      </c>
      <c r="N276" s="32" t="n">
        <v>0.0624987235904086</v>
      </c>
      <c r="Q276" s="32" t="n">
        <v>0</v>
      </c>
      <c r="R276" s="32" t="n">
        <v>-0.06</v>
      </c>
    </row>
    <row r="277" customFormat="false" ht="12.75" hidden="false" customHeight="false" outlineLevel="0" collapsed="false">
      <c r="D277" s="31" t="n">
        <v>45383</v>
      </c>
      <c r="E277" s="32" t="n">
        <v>5.3215</v>
      </c>
      <c r="F277" s="32" t="n">
        <v>0</v>
      </c>
      <c r="G277" s="32" t="n">
        <v>-0.07</v>
      </c>
      <c r="H277" s="32" t="n">
        <v>0</v>
      </c>
      <c r="J277" s="32" t="n">
        <v>0</v>
      </c>
      <c r="K277" s="32" t="n">
        <v>0</v>
      </c>
      <c r="L277" s="32" t="n">
        <v>0</v>
      </c>
      <c r="N277" s="32" t="n">
        <v>0.0625005036647472</v>
      </c>
      <c r="Q277" s="32" t="n">
        <v>0</v>
      </c>
      <c r="R277" s="32" t="n">
        <v>-0.06</v>
      </c>
    </row>
    <row r="278" customFormat="false" ht="12.75" hidden="false" customHeight="false" outlineLevel="0" collapsed="false">
      <c r="D278" s="31" t="n">
        <v>45413</v>
      </c>
      <c r="E278" s="32" t="n">
        <v>5.3165</v>
      </c>
      <c r="F278" s="32" t="n">
        <v>0</v>
      </c>
      <c r="G278" s="32" t="n">
        <v>-0.07</v>
      </c>
      <c r="H278" s="32" t="n">
        <v>0</v>
      </c>
      <c r="J278" s="32" t="n">
        <v>0</v>
      </c>
      <c r="K278" s="32" t="n">
        <v>0</v>
      </c>
      <c r="L278" s="32" t="n">
        <v>0</v>
      </c>
      <c r="N278" s="32" t="n">
        <v>0.0625022263173345</v>
      </c>
      <c r="Q278" s="32" t="n">
        <v>0</v>
      </c>
      <c r="R278" s="32" t="n">
        <v>-0.06</v>
      </c>
    </row>
    <row r="279" customFormat="false" ht="12.75" hidden="false" customHeight="false" outlineLevel="0" collapsed="false">
      <c r="D279" s="31" t="n">
        <v>45444</v>
      </c>
      <c r="E279" s="32" t="n">
        <v>5.3485</v>
      </c>
      <c r="F279" s="32" t="n">
        <v>0</v>
      </c>
      <c r="G279" s="32" t="n">
        <v>-0.07</v>
      </c>
      <c r="H279" s="32" t="n">
        <v>0</v>
      </c>
      <c r="J279" s="32" t="n">
        <v>0</v>
      </c>
      <c r="K279" s="32" t="n">
        <v>0</v>
      </c>
      <c r="L279" s="32" t="n">
        <v>0</v>
      </c>
      <c r="N279" s="32" t="n">
        <v>0.0625040063916758</v>
      </c>
      <c r="Q279" s="32" t="n">
        <v>0</v>
      </c>
      <c r="R279" s="32" t="n">
        <v>-0.06</v>
      </c>
    </row>
    <row r="280" customFormat="false" ht="12.75" hidden="false" customHeight="false" outlineLevel="0" collapsed="false">
      <c r="D280" s="31" t="n">
        <v>45474</v>
      </c>
      <c r="E280" s="32" t="n">
        <v>5.3885</v>
      </c>
      <c r="F280" s="32" t="n">
        <v>0</v>
      </c>
      <c r="G280" s="32" t="n">
        <v>-0.07</v>
      </c>
      <c r="H280" s="32" t="n">
        <v>0</v>
      </c>
      <c r="J280" s="32" t="n">
        <v>0</v>
      </c>
      <c r="K280" s="32" t="n">
        <v>0</v>
      </c>
      <c r="L280" s="32" t="n">
        <v>0</v>
      </c>
      <c r="N280" s="32" t="n">
        <v>0.0625057290442643</v>
      </c>
      <c r="Q280" s="32" t="n">
        <v>0</v>
      </c>
      <c r="R280" s="32" t="n">
        <v>-0.06</v>
      </c>
    </row>
    <row r="281" customFormat="false" ht="12.75" hidden="false" customHeight="false" outlineLevel="0" collapsed="false">
      <c r="D281" s="31" t="n">
        <v>45505</v>
      </c>
      <c r="E281" s="32" t="n">
        <v>5.4215</v>
      </c>
      <c r="F281" s="32" t="n">
        <v>0</v>
      </c>
      <c r="G281" s="32" t="n">
        <v>-0.07</v>
      </c>
      <c r="H281" s="32" t="n">
        <v>0</v>
      </c>
      <c r="J281" s="32" t="n">
        <v>0</v>
      </c>
      <c r="K281" s="32" t="n">
        <v>0</v>
      </c>
      <c r="L281" s="32" t="n">
        <v>0</v>
      </c>
      <c r="N281" s="32" t="n">
        <v>0.0625075091186074</v>
      </c>
      <c r="Q281" s="32" t="n">
        <v>0</v>
      </c>
      <c r="R281" s="32" t="n">
        <v>-0.06</v>
      </c>
    </row>
    <row r="282" customFormat="false" ht="12.75" hidden="false" customHeight="false" outlineLevel="0" collapsed="false">
      <c r="D282" s="31" t="n">
        <v>45536</v>
      </c>
      <c r="E282" s="32" t="n">
        <v>5.4155</v>
      </c>
      <c r="F282" s="32" t="n">
        <v>0</v>
      </c>
      <c r="G282" s="32" t="n">
        <v>-0.07</v>
      </c>
      <c r="H282" s="32" t="n">
        <v>0</v>
      </c>
      <c r="J282" s="32" t="n">
        <v>0</v>
      </c>
      <c r="K282" s="32" t="n">
        <v>0</v>
      </c>
      <c r="L282" s="32" t="n">
        <v>0</v>
      </c>
      <c r="N282" s="32" t="n">
        <v>0.0625092891929517</v>
      </c>
      <c r="Q282" s="32" t="n">
        <v>0</v>
      </c>
      <c r="R282" s="32" t="n">
        <v>-0.06</v>
      </c>
    </row>
    <row r="283" customFormat="false" ht="12.75" hidden="false" customHeight="false" outlineLevel="0" collapsed="false">
      <c r="D283" s="31" t="n">
        <v>45566</v>
      </c>
      <c r="E283" s="32" t="n">
        <v>5.4135</v>
      </c>
      <c r="F283" s="32" t="n">
        <v>0</v>
      </c>
      <c r="G283" s="32" t="n">
        <v>-0.07</v>
      </c>
      <c r="H283" s="32" t="n">
        <v>0</v>
      </c>
      <c r="J283" s="32" t="n">
        <v>0</v>
      </c>
      <c r="K283" s="32" t="n">
        <v>0</v>
      </c>
      <c r="L283" s="32" t="n">
        <v>0</v>
      </c>
      <c r="N283" s="32" t="n">
        <v>0.0625110118455439</v>
      </c>
      <c r="Q283" s="32" t="n">
        <v>0</v>
      </c>
      <c r="R283" s="32" t="n">
        <v>-0.06</v>
      </c>
    </row>
    <row r="284" customFormat="false" ht="12.75" hidden="false" customHeight="false" outlineLevel="0" collapsed="false">
      <c r="D284" s="31" t="n">
        <v>45597</v>
      </c>
      <c r="E284" s="32" t="n">
        <v>5.5815</v>
      </c>
      <c r="F284" s="32" t="n">
        <v>0</v>
      </c>
      <c r="G284" s="32" t="n">
        <v>-0.07</v>
      </c>
      <c r="H284" s="32" t="n">
        <v>0</v>
      </c>
      <c r="J284" s="32" t="n">
        <v>0</v>
      </c>
      <c r="K284" s="32" t="n">
        <v>0</v>
      </c>
      <c r="L284" s="32" t="n">
        <v>0</v>
      </c>
      <c r="N284" s="32" t="n">
        <v>0.06251279191989</v>
      </c>
      <c r="Q284" s="32" t="n">
        <v>0</v>
      </c>
      <c r="R284" s="32" t="n">
        <v>-0.06</v>
      </c>
    </row>
    <row r="285" customFormat="false" ht="12.75" hidden="false" customHeight="false" outlineLevel="0" collapsed="false">
      <c r="D285" s="31" t="n">
        <v>45627</v>
      </c>
      <c r="E285" s="32" t="n">
        <v>5.7385</v>
      </c>
      <c r="F285" s="32" t="n">
        <v>0</v>
      </c>
      <c r="G285" s="32" t="n">
        <v>-0.07</v>
      </c>
      <c r="H285" s="32" t="n">
        <v>0</v>
      </c>
      <c r="J285" s="32" t="n">
        <v>0</v>
      </c>
      <c r="K285" s="32" t="n">
        <v>0</v>
      </c>
      <c r="L285" s="32" t="n">
        <v>0</v>
      </c>
      <c r="N285" s="32" t="n">
        <v>0.0625145145724839</v>
      </c>
      <c r="Q285" s="32" t="n">
        <v>0</v>
      </c>
      <c r="R285" s="32" t="n">
        <v>-0.06</v>
      </c>
    </row>
    <row r="286" customFormat="false" ht="12.75" hidden="false" customHeight="false" outlineLevel="0" collapsed="false">
      <c r="F286" s="32" t="n">
        <v>0</v>
      </c>
      <c r="G286" s="32" t="n">
        <v>-0.07</v>
      </c>
      <c r="H286" s="32" t="n">
        <v>0</v>
      </c>
      <c r="J286" s="32" t="n">
        <v>0</v>
      </c>
      <c r="K286" s="32" t="n">
        <v>0</v>
      </c>
      <c r="L286" s="32" t="n">
        <v>0</v>
      </c>
      <c r="N286" s="32" t="n">
        <v>0.0625162946468323</v>
      </c>
      <c r="Q286" s="32" t="n">
        <v>0</v>
      </c>
      <c r="R286" s="32" t="n">
        <v>-0.06</v>
      </c>
    </row>
    <row r="287" customFormat="false" ht="12.75" hidden="false" customHeight="false" outlineLevel="0" collapsed="false">
      <c r="F287" s="32" t="n">
        <v>0</v>
      </c>
      <c r="G287" s="32" t="n">
        <v>-0.07</v>
      </c>
      <c r="H287" s="32" t="n">
        <v>0</v>
      </c>
      <c r="J287" s="32" t="n">
        <v>0</v>
      </c>
      <c r="K287" s="32" t="n">
        <v>0</v>
      </c>
      <c r="L287" s="32" t="n">
        <v>0</v>
      </c>
      <c r="N287" s="32" t="n">
        <v>0.0625180747211815</v>
      </c>
      <c r="Q287" s="32" t="n">
        <v>0</v>
      </c>
      <c r="R287" s="32" t="n">
        <v>-0.06</v>
      </c>
    </row>
    <row r="288" customFormat="false" ht="12.75" hidden="false" customHeight="false" outlineLevel="0" collapsed="false">
      <c r="F288" s="32" t="n">
        <v>0</v>
      </c>
      <c r="G288" s="32" t="n">
        <v>-0.07</v>
      </c>
      <c r="H288" s="32" t="n">
        <v>0</v>
      </c>
      <c r="J288" s="32" t="n">
        <v>0</v>
      </c>
      <c r="K288" s="32" t="n">
        <v>0</v>
      </c>
      <c r="L288" s="32" t="n">
        <v>0</v>
      </c>
      <c r="N288" s="32" t="n">
        <v>0.0625196825302723</v>
      </c>
      <c r="Q288" s="32" t="n">
        <v>0</v>
      </c>
      <c r="R288" s="32" t="n">
        <v>-0.06</v>
      </c>
    </row>
    <row r="289" customFormat="false" ht="12.75" hidden="false" customHeight="false" outlineLevel="0" collapsed="false">
      <c r="F289" s="32" t="n">
        <v>0</v>
      </c>
      <c r="G289" s="32" t="n">
        <v>-0.07</v>
      </c>
      <c r="H289" s="32" t="n">
        <v>0</v>
      </c>
      <c r="J289" s="32" t="n">
        <v>0</v>
      </c>
      <c r="K289" s="32" t="n">
        <v>0</v>
      </c>
      <c r="L289" s="32" t="n">
        <v>0</v>
      </c>
      <c r="N289" s="32" t="n">
        <v>0.0625214626046238</v>
      </c>
      <c r="Q289" s="32" t="n">
        <v>0</v>
      </c>
      <c r="R289" s="32" t="n">
        <v>-0.06</v>
      </c>
    </row>
    <row r="290" customFormat="false" ht="12.75" hidden="false" customHeight="false" outlineLevel="0" collapsed="false">
      <c r="F290" s="32" t="n">
        <v>0</v>
      </c>
      <c r="G290" s="32" t="n">
        <v>-0.07</v>
      </c>
      <c r="H290" s="32" t="n">
        <v>0</v>
      </c>
      <c r="J290" s="32" t="n">
        <v>0</v>
      </c>
      <c r="K290" s="32" t="n">
        <v>0</v>
      </c>
      <c r="L290" s="32" t="n">
        <v>0</v>
      </c>
      <c r="N290" s="32" t="n">
        <v>0.0625231852572226</v>
      </c>
      <c r="Q290" s="32" t="n">
        <v>0</v>
      </c>
      <c r="R290" s="32" t="n">
        <v>-0.06</v>
      </c>
    </row>
    <row r="291" customFormat="false" ht="12.75" hidden="false" customHeight="false" outlineLevel="0" collapsed="false">
      <c r="F291" s="32" t="n">
        <v>0</v>
      </c>
      <c r="G291" s="32" t="n">
        <v>-0.07</v>
      </c>
      <c r="H291" s="32" t="n">
        <v>0</v>
      </c>
      <c r="J291" s="32" t="n">
        <v>0</v>
      </c>
      <c r="K291" s="32" t="n">
        <v>0</v>
      </c>
      <c r="L291" s="32" t="n">
        <v>0</v>
      </c>
      <c r="N291" s="32" t="n">
        <v>0.0625249653315758</v>
      </c>
      <c r="Q291" s="32" t="n">
        <v>0</v>
      </c>
      <c r="R291" s="32" t="n">
        <v>-0.06</v>
      </c>
    </row>
    <row r="292" customFormat="false" ht="12.75" hidden="false" customHeight="false" outlineLevel="0" collapsed="false">
      <c r="F292" s="32" t="n">
        <v>0</v>
      </c>
      <c r="G292" s="32" t="n">
        <v>-0.07</v>
      </c>
      <c r="H292" s="32" t="n">
        <v>0</v>
      </c>
      <c r="J292" s="32" t="n">
        <v>0</v>
      </c>
      <c r="K292" s="32" t="n">
        <v>0</v>
      </c>
      <c r="L292" s="32" t="n">
        <v>0</v>
      </c>
      <c r="N292" s="32" t="n">
        <v>0.0625266879841768</v>
      </c>
      <c r="Q292" s="32" t="n">
        <v>0</v>
      </c>
      <c r="R292" s="32" t="n">
        <v>-0.06</v>
      </c>
    </row>
    <row r="293" customFormat="false" ht="12.75" hidden="false" customHeight="false" outlineLevel="0" collapsed="false">
      <c r="F293" s="32" t="n">
        <v>0</v>
      </c>
      <c r="G293" s="32" t="n">
        <v>-0.07</v>
      </c>
      <c r="H293" s="32" t="n">
        <v>0</v>
      </c>
      <c r="J293" s="32" t="n">
        <v>0</v>
      </c>
      <c r="K293" s="32" t="n">
        <v>0</v>
      </c>
      <c r="L293" s="32" t="n">
        <v>0</v>
      </c>
      <c r="N293" s="32" t="n">
        <v>0.0625284680585323</v>
      </c>
      <c r="Q293" s="32" t="n">
        <v>0</v>
      </c>
      <c r="R293" s="32" t="n">
        <v>-0.06</v>
      </c>
    </row>
    <row r="294" customFormat="false" ht="12.75" hidden="false" customHeight="false" outlineLevel="0" collapsed="false">
      <c r="F294" s="32" t="n">
        <v>0</v>
      </c>
      <c r="G294" s="32" t="n">
        <v>-0.07</v>
      </c>
      <c r="H294" s="32" t="n">
        <v>0</v>
      </c>
      <c r="J294" s="32" t="n">
        <v>0</v>
      </c>
      <c r="K294" s="32" t="n">
        <v>0</v>
      </c>
      <c r="L294" s="32" t="n">
        <v>0</v>
      </c>
      <c r="N294" s="32" t="n">
        <v>0.0625302481328891</v>
      </c>
      <c r="Q294" s="32" t="n">
        <v>0</v>
      </c>
      <c r="R294" s="32" t="n">
        <v>-0.06</v>
      </c>
    </row>
    <row r="295" customFormat="false" ht="12.75" hidden="false" customHeight="false" outlineLevel="0" collapsed="false">
      <c r="F295" s="32" t="n">
        <v>0</v>
      </c>
      <c r="G295" s="32" t="n">
        <v>-0.07</v>
      </c>
      <c r="H295" s="32" t="n">
        <v>0</v>
      </c>
      <c r="J295" s="32" t="n">
        <v>0</v>
      </c>
      <c r="K295" s="32" t="n">
        <v>0</v>
      </c>
      <c r="L295" s="32" t="n">
        <v>0</v>
      </c>
      <c r="N295" s="32" t="n">
        <v>0.0625319707854928</v>
      </c>
      <c r="Q295" s="32" t="n">
        <v>0</v>
      </c>
      <c r="R295" s="32" t="n">
        <v>-0.06</v>
      </c>
    </row>
    <row r="296" customFormat="false" ht="12.75" hidden="false" customHeight="false" outlineLevel="0" collapsed="false">
      <c r="F296" s="32" t="n">
        <v>0</v>
      </c>
      <c r="G296" s="32" t="n">
        <v>-0.07</v>
      </c>
      <c r="H296" s="32" t="n">
        <v>0</v>
      </c>
      <c r="J296" s="32" t="n">
        <v>0</v>
      </c>
      <c r="K296" s="32" t="n">
        <v>0</v>
      </c>
      <c r="L296" s="32" t="n">
        <v>0</v>
      </c>
      <c r="N296" s="32" t="n">
        <v>0.0625337508598514</v>
      </c>
      <c r="Q296" s="32" t="n">
        <v>0</v>
      </c>
      <c r="R296" s="32" t="n">
        <v>-0.06</v>
      </c>
    </row>
    <row r="297" customFormat="false" ht="12.75" hidden="false" customHeight="false" outlineLevel="0" collapsed="false">
      <c r="F297" s="32" t="n">
        <v>0</v>
      </c>
      <c r="G297" s="32" t="n">
        <v>-0.07</v>
      </c>
      <c r="H297" s="32" t="n">
        <v>0</v>
      </c>
      <c r="J297" s="32" t="n">
        <v>0</v>
      </c>
      <c r="K297" s="32" t="n">
        <v>0</v>
      </c>
      <c r="L297" s="32" t="n">
        <v>0</v>
      </c>
      <c r="N297" s="32" t="n">
        <v>0.0625354735124577</v>
      </c>
      <c r="Q297" s="32" t="n">
        <v>0</v>
      </c>
      <c r="R297" s="32" t="n">
        <v>-0.06</v>
      </c>
    </row>
    <row r="298" customFormat="false" ht="12.75" hidden="false" customHeight="false" outlineLevel="0" collapsed="false">
      <c r="F298" s="32" t="n">
        <v>0</v>
      </c>
      <c r="G298" s="32" t="n">
        <v>-0.07</v>
      </c>
      <c r="H298" s="32" t="n">
        <v>0</v>
      </c>
      <c r="J298" s="32" t="n">
        <v>0</v>
      </c>
      <c r="K298" s="32" t="n">
        <v>0</v>
      </c>
      <c r="L298" s="32" t="n">
        <v>0</v>
      </c>
      <c r="N298" s="32" t="n">
        <v>0.0625372535868185</v>
      </c>
      <c r="Q298" s="32" t="n">
        <v>0</v>
      </c>
      <c r="R298" s="32" t="n">
        <v>-0.06</v>
      </c>
    </row>
    <row r="299" customFormat="false" ht="12.75" hidden="false" customHeight="false" outlineLevel="0" collapsed="false">
      <c r="F299" s="32" t="n">
        <v>0</v>
      </c>
      <c r="G299" s="32" t="n">
        <v>-0.07</v>
      </c>
      <c r="H299" s="32" t="n">
        <v>0</v>
      </c>
      <c r="J299" s="32" t="n">
        <v>0</v>
      </c>
      <c r="K299" s="32" t="n">
        <v>0</v>
      </c>
      <c r="L299" s="32" t="n">
        <v>0</v>
      </c>
      <c r="N299" s="32" t="n">
        <v>0.0625390336611797</v>
      </c>
      <c r="Q299" s="32" t="n">
        <v>0</v>
      </c>
      <c r="R299" s="32" t="n">
        <v>-0.06</v>
      </c>
    </row>
    <row r="300" customFormat="false" ht="12.75" hidden="false" customHeight="false" outlineLevel="0" collapsed="false">
      <c r="F300" s="32" t="n">
        <v>0</v>
      </c>
      <c r="G300" s="32" t="n">
        <v>-0.07</v>
      </c>
      <c r="H300" s="32" t="n">
        <v>0</v>
      </c>
      <c r="J300" s="32" t="n">
        <v>0</v>
      </c>
      <c r="K300" s="32" t="n">
        <v>0</v>
      </c>
      <c r="L300" s="32" t="n">
        <v>0</v>
      </c>
      <c r="N300" s="32" t="n">
        <v>0.0625406414702816</v>
      </c>
      <c r="Q300" s="32" t="n">
        <v>0</v>
      </c>
      <c r="R300" s="32" t="n">
        <v>-0.06</v>
      </c>
    </row>
    <row r="301" customFormat="false" ht="12.75" hidden="false" customHeight="false" outlineLevel="0" collapsed="false">
      <c r="F301" s="32" t="n">
        <v>0</v>
      </c>
      <c r="G301" s="32" t="n">
        <v>-0.07</v>
      </c>
      <c r="H301" s="32" t="n">
        <v>0</v>
      </c>
      <c r="J301" s="32" t="n">
        <v>0</v>
      </c>
      <c r="K301" s="32" t="n">
        <v>0</v>
      </c>
      <c r="L301" s="32" t="n">
        <v>0</v>
      </c>
      <c r="N301" s="32" t="n">
        <v>0.0625424215446451</v>
      </c>
      <c r="Q301" s="32" t="n">
        <v>0</v>
      </c>
      <c r="R301" s="32" t="n">
        <v>-0.06</v>
      </c>
    </row>
    <row r="302" customFormat="false" ht="12.75" hidden="false" customHeight="false" outlineLevel="0" collapsed="false">
      <c r="F302" s="32" t="n">
        <v>0</v>
      </c>
      <c r="G302" s="32" t="n">
        <v>-0.07</v>
      </c>
      <c r="H302" s="32" t="n">
        <v>0</v>
      </c>
      <c r="J302" s="32" t="n">
        <v>0</v>
      </c>
      <c r="K302" s="32" t="n">
        <v>0</v>
      </c>
      <c r="L302" s="32" t="n">
        <v>0</v>
      </c>
      <c r="N302" s="32" t="n">
        <v>0.0625441441972563</v>
      </c>
      <c r="Q302" s="32" t="n">
        <v>0</v>
      </c>
      <c r="R302" s="32" t="n">
        <v>-0.06</v>
      </c>
    </row>
    <row r="303" customFormat="false" ht="12.75" hidden="false" customHeight="false" outlineLevel="0" collapsed="false">
      <c r="F303" s="32" t="n">
        <v>0</v>
      </c>
      <c r="G303" s="32" t="n">
        <v>-0.07</v>
      </c>
      <c r="H303" s="32" t="n">
        <v>0</v>
      </c>
      <c r="J303" s="32" t="n">
        <v>0</v>
      </c>
      <c r="K303" s="32" t="n">
        <v>0</v>
      </c>
      <c r="L303" s="32" t="n">
        <v>0</v>
      </c>
      <c r="N303" s="32" t="n">
        <v>0.062545924271622</v>
      </c>
      <c r="Q303" s="32" t="n">
        <v>0</v>
      </c>
      <c r="R303" s="32" t="n">
        <v>-0.06</v>
      </c>
    </row>
    <row r="304" customFormat="false" ht="12.75" hidden="false" customHeight="false" outlineLevel="0" collapsed="false">
      <c r="F304" s="32" t="n">
        <v>0</v>
      </c>
      <c r="G304" s="32" t="n">
        <v>-0.07</v>
      </c>
      <c r="H304" s="32" t="n">
        <v>0</v>
      </c>
      <c r="J304" s="32" t="n">
        <v>0</v>
      </c>
      <c r="K304" s="32" t="n">
        <v>0</v>
      </c>
      <c r="L304" s="32" t="n">
        <v>0</v>
      </c>
      <c r="N304" s="32" t="n">
        <v>0.062547646924235</v>
      </c>
      <c r="Q304" s="32" t="n">
        <v>0</v>
      </c>
      <c r="R304" s="32" t="n">
        <v>-0.06</v>
      </c>
    </row>
    <row r="305" customFormat="false" ht="12.75" hidden="false" customHeight="false" outlineLevel="0" collapsed="false">
      <c r="F305" s="32" t="n">
        <v>0</v>
      </c>
      <c r="G305" s="32" t="n">
        <v>-0.07</v>
      </c>
      <c r="H305" s="32" t="n">
        <v>0</v>
      </c>
      <c r="J305" s="32" t="n">
        <v>0</v>
      </c>
      <c r="K305" s="32" t="n">
        <v>0</v>
      </c>
      <c r="L305" s="32" t="n">
        <v>0</v>
      </c>
      <c r="N305" s="32" t="n">
        <v>0.0625494269986029</v>
      </c>
      <c r="Q305" s="32" t="n">
        <v>0</v>
      </c>
      <c r="R305" s="32" t="n">
        <v>-0.06</v>
      </c>
    </row>
    <row r="306" customFormat="false" ht="12.75" hidden="false" customHeight="false" outlineLevel="0" collapsed="false">
      <c r="F306" s="32" t="n">
        <v>0</v>
      </c>
      <c r="G306" s="32" t="n">
        <v>-0.07</v>
      </c>
      <c r="H306" s="32" t="n">
        <v>0</v>
      </c>
      <c r="J306" s="32" t="n">
        <v>0</v>
      </c>
      <c r="K306" s="32" t="n">
        <v>0</v>
      </c>
      <c r="L306" s="32" t="n">
        <v>0</v>
      </c>
      <c r="N306" s="32" t="n">
        <v>0.0625512070729717</v>
      </c>
      <c r="Q306" s="32" t="n">
        <v>0</v>
      </c>
      <c r="R306" s="32" t="n">
        <v>-0.06</v>
      </c>
    </row>
    <row r="307" customFormat="false" ht="12.75" hidden="false" customHeight="false" outlineLevel="0" collapsed="false">
      <c r="F307" s="32" t="n">
        <v>0</v>
      </c>
      <c r="G307" s="32" t="n">
        <v>-0.07</v>
      </c>
      <c r="H307" s="32" t="n">
        <v>0</v>
      </c>
      <c r="J307" s="32" t="n">
        <v>0</v>
      </c>
      <c r="K307" s="32" t="n">
        <v>0</v>
      </c>
      <c r="L307" s="32" t="n">
        <v>0</v>
      </c>
      <c r="N307" s="32" t="n">
        <v>0.0625529297255878</v>
      </c>
      <c r="Q307" s="32" t="n">
        <v>0</v>
      </c>
      <c r="R307" s="32" t="n">
        <v>-0.06</v>
      </c>
    </row>
    <row r="308" customFormat="false" ht="12.75" hidden="false" customHeight="false" outlineLevel="0" collapsed="false">
      <c r="F308" s="32" t="n">
        <v>0</v>
      </c>
      <c r="G308" s="32" t="n">
        <v>-0.07</v>
      </c>
      <c r="H308" s="32" t="n">
        <v>0</v>
      </c>
      <c r="J308" s="32" t="n">
        <v>0</v>
      </c>
      <c r="K308" s="32" t="n">
        <v>0</v>
      </c>
      <c r="L308" s="32" t="n">
        <v>0</v>
      </c>
      <c r="N308" s="32" t="n">
        <v>0.0625547097999584</v>
      </c>
      <c r="Q308" s="32" t="n">
        <v>0</v>
      </c>
      <c r="R308" s="32" t="n">
        <v>-0.06</v>
      </c>
    </row>
    <row r="309" customFormat="false" ht="12.75" hidden="false" customHeight="false" outlineLevel="0" collapsed="false">
      <c r="F309" s="32" t="n">
        <v>0</v>
      </c>
      <c r="G309" s="32" t="n">
        <v>-0.07</v>
      </c>
      <c r="H309" s="32" t="n">
        <v>0</v>
      </c>
      <c r="J309" s="32" t="n">
        <v>0</v>
      </c>
      <c r="K309" s="32" t="n">
        <v>0</v>
      </c>
      <c r="L309" s="32" t="n">
        <v>0</v>
      </c>
      <c r="N309" s="32" t="n">
        <v>0.0625564324525767</v>
      </c>
      <c r="Q309" s="32" t="n">
        <v>0</v>
      </c>
      <c r="R309" s="32" t="n">
        <v>-0.06</v>
      </c>
    </row>
    <row r="310" customFormat="false" ht="12.75" hidden="false" customHeight="false" outlineLevel="0" collapsed="false">
      <c r="F310" s="32" t="n">
        <v>0</v>
      </c>
      <c r="G310" s="32" t="n">
        <v>-0.07</v>
      </c>
      <c r="H310" s="32" t="n">
        <v>0</v>
      </c>
      <c r="J310" s="32" t="n">
        <v>0</v>
      </c>
      <c r="K310" s="32" t="n">
        <v>0</v>
      </c>
      <c r="L310" s="32" t="n">
        <v>0</v>
      </c>
      <c r="N310" s="32" t="n">
        <v>0.0625582125269495</v>
      </c>
      <c r="Q310" s="32" t="n">
        <v>0</v>
      </c>
      <c r="R310" s="32" t="n">
        <v>-0.06</v>
      </c>
    </row>
    <row r="311" customFormat="false" ht="12.75" hidden="false" customHeight="false" outlineLevel="0" collapsed="false">
      <c r="F311" s="32" t="n">
        <v>0</v>
      </c>
      <c r="G311" s="32" t="n">
        <v>-0.07</v>
      </c>
      <c r="H311" s="32" t="n">
        <v>0</v>
      </c>
      <c r="J311" s="32" t="n">
        <v>0</v>
      </c>
      <c r="K311" s="32" t="n">
        <v>0</v>
      </c>
      <c r="L311" s="32" t="n">
        <v>0</v>
      </c>
      <c r="N311" s="32" t="n">
        <v>0.0625599926013236</v>
      </c>
      <c r="Q311" s="32" t="n">
        <v>0</v>
      </c>
      <c r="R311" s="32" t="n">
        <v>-0.06</v>
      </c>
    </row>
    <row r="312" customFormat="false" ht="12.75" hidden="false" customHeight="false" outlineLevel="0" collapsed="false">
      <c r="F312" s="32" t="n">
        <v>0</v>
      </c>
      <c r="G312" s="32" t="n">
        <v>-0.07</v>
      </c>
      <c r="H312" s="32" t="n">
        <v>0</v>
      </c>
      <c r="J312" s="32" t="n">
        <v>0</v>
      </c>
      <c r="K312" s="32" t="n">
        <v>0</v>
      </c>
      <c r="L312" s="32" t="n">
        <v>0</v>
      </c>
      <c r="N312" s="32" t="n">
        <v>0.062561600410437</v>
      </c>
      <c r="Q312" s="32" t="n">
        <v>0</v>
      </c>
      <c r="R312" s="32" t="n">
        <v>-0.06</v>
      </c>
    </row>
    <row r="313" customFormat="false" ht="12.75" hidden="false" customHeight="false" outlineLevel="0" collapsed="false">
      <c r="F313" s="32" t="n">
        <v>0</v>
      </c>
      <c r="G313" s="32" t="n">
        <v>-0.07</v>
      </c>
      <c r="H313" s="32" t="n">
        <v>0</v>
      </c>
      <c r="J313" s="32" t="n">
        <v>0</v>
      </c>
      <c r="K313" s="32" t="n">
        <v>0</v>
      </c>
      <c r="L313" s="32" t="n">
        <v>0</v>
      </c>
      <c r="N313" s="32" t="n">
        <v>0.0625633804848129</v>
      </c>
      <c r="Q313" s="32" t="n">
        <v>0</v>
      </c>
      <c r="R313" s="32" t="n">
        <v>-0.06</v>
      </c>
    </row>
    <row r="314" customFormat="false" ht="12.75" hidden="false" customHeight="false" outlineLevel="0" collapsed="false">
      <c r="F314" s="32" t="n">
        <v>0</v>
      </c>
      <c r="G314" s="32" t="n">
        <v>-0.07</v>
      </c>
      <c r="H314" s="32" t="n">
        <v>0</v>
      </c>
      <c r="J314" s="32" t="n">
        <v>0</v>
      </c>
      <c r="K314" s="32" t="n">
        <v>0</v>
      </c>
      <c r="L314" s="32" t="n">
        <v>0</v>
      </c>
      <c r="N314" s="32" t="n">
        <v>0.0625651031374357</v>
      </c>
      <c r="Q314" s="32" t="n">
        <v>0</v>
      </c>
      <c r="R314" s="32" t="n">
        <v>-0.06</v>
      </c>
    </row>
    <row r="315" customFormat="false" ht="12.75" hidden="false" customHeight="false" outlineLevel="0" collapsed="false">
      <c r="F315" s="32" t="n">
        <v>0</v>
      </c>
      <c r="G315" s="32" t="n">
        <v>-0.07</v>
      </c>
      <c r="H315" s="32" t="n">
        <v>0</v>
      </c>
      <c r="J315" s="32" t="n">
        <v>0</v>
      </c>
      <c r="K315" s="32" t="n">
        <v>0</v>
      </c>
      <c r="L315" s="32" t="n">
        <v>0</v>
      </c>
      <c r="N315" s="32" t="n">
        <v>0.0625668832118138</v>
      </c>
      <c r="Q315" s="32" t="n">
        <v>0</v>
      </c>
      <c r="R315" s="32" t="n">
        <v>-0.06</v>
      </c>
    </row>
    <row r="316" customFormat="false" ht="12.75" hidden="false" customHeight="false" outlineLevel="0" collapsed="false">
      <c r="F316" s="32" t="n">
        <v>0</v>
      </c>
      <c r="G316" s="32" t="n">
        <v>-0.07</v>
      </c>
      <c r="H316" s="32" t="n">
        <v>0</v>
      </c>
      <c r="J316" s="32" t="n">
        <v>0</v>
      </c>
      <c r="K316" s="32" t="n">
        <v>0</v>
      </c>
      <c r="L316" s="32" t="n">
        <v>0</v>
      </c>
      <c r="N316" s="32" t="n">
        <v>0.0625686058644388</v>
      </c>
      <c r="Q316" s="32" t="n">
        <v>0</v>
      </c>
      <c r="R316" s="32" t="n">
        <v>-0.06</v>
      </c>
    </row>
    <row r="317" customFormat="false" ht="12.75" hidden="false" customHeight="false" outlineLevel="0" collapsed="false">
      <c r="F317" s="32" t="n">
        <v>0</v>
      </c>
      <c r="G317" s="32" t="n">
        <v>-0.07</v>
      </c>
      <c r="H317" s="32" t="n">
        <v>0</v>
      </c>
      <c r="J317" s="32" t="n">
        <v>0</v>
      </c>
      <c r="K317" s="32" t="n">
        <v>0</v>
      </c>
      <c r="L317" s="32" t="n">
        <v>0</v>
      </c>
      <c r="N317" s="32" t="n">
        <v>0.0625703859388191</v>
      </c>
      <c r="Q317" s="32" t="n">
        <v>0</v>
      </c>
      <c r="R317" s="32" t="n">
        <v>-0.06</v>
      </c>
    </row>
    <row r="318" customFormat="false" ht="12.75" hidden="false" customHeight="false" outlineLevel="0" collapsed="false">
      <c r="F318" s="32" t="n">
        <v>0</v>
      </c>
      <c r="G318" s="32" t="n">
        <v>-0.07</v>
      </c>
      <c r="H318" s="32" t="n">
        <v>0</v>
      </c>
      <c r="J318" s="32" t="n">
        <v>0</v>
      </c>
      <c r="K318" s="32" t="n">
        <v>0</v>
      </c>
      <c r="L318" s="32" t="n">
        <v>0</v>
      </c>
      <c r="N318" s="32" t="n">
        <v>0.0625721660131999</v>
      </c>
      <c r="Q318" s="32" t="n">
        <v>0</v>
      </c>
      <c r="R318" s="32" t="n">
        <v>-0.06</v>
      </c>
    </row>
    <row r="319" customFormat="false" ht="12.75" hidden="false" customHeight="false" outlineLevel="0" collapsed="false">
      <c r="F319" s="32" t="n">
        <v>0</v>
      </c>
      <c r="G319" s="32" t="n">
        <v>-0.07</v>
      </c>
      <c r="H319" s="32" t="n">
        <v>0</v>
      </c>
      <c r="J319" s="32" t="n">
        <v>0</v>
      </c>
      <c r="K319" s="32" t="n">
        <v>0</v>
      </c>
      <c r="L319" s="32" t="n">
        <v>0</v>
      </c>
      <c r="N319" s="32" t="n">
        <v>0.0625738886658285</v>
      </c>
      <c r="Q319" s="32" t="n">
        <v>0</v>
      </c>
      <c r="R319" s="32" t="n">
        <v>-0.06</v>
      </c>
    </row>
    <row r="320" customFormat="false" ht="12.75" hidden="false" customHeight="false" outlineLevel="0" collapsed="false">
      <c r="F320" s="32" t="n">
        <v>0</v>
      </c>
      <c r="G320" s="32" t="n">
        <v>-0.07</v>
      </c>
      <c r="H320" s="32" t="n">
        <v>0</v>
      </c>
      <c r="J320" s="32" t="n">
        <v>0</v>
      </c>
      <c r="K320" s="32" t="n">
        <v>0</v>
      </c>
      <c r="L320" s="32" t="n">
        <v>0</v>
      </c>
      <c r="N320" s="32" t="n">
        <v>0.0625756687402115</v>
      </c>
      <c r="Q320" s="32" t="n">
        <v>0</v>
      </c>
      <c r="R320" s="32" t="n">
        <v>-0.06</v>
      </c>
    </row>
    <row r="321" customFormat="false" ht="12.75" hidden="false" customHeight="false" outlineLevel="0" collapsed="false">
      <c r="F321" s="32" t="n">
        <v>0</v>
      </c>
      <c r="G321" s="32" t="n">
        <v>-0.07</v>
      </c>
      <c r="H321" s="32" t="n">
        <v>0</v>
      </c>
      <c r="J321" s="32" t="n">
        <v>0</v>
      </c>
      <c r="K321" s="32" t="n">
        <v>0</v>
      </c>
      <c r="L321" s="32" t="n">
        <v>0</v>
      </c>
      <c r="N321" s="32" t="n">
        <v>0.0625773913928414</v>
      </c>
      <c r="Q321" s="32" t="n">
        <v>0</v>
      </c>
      <c r="R321" s="32" t="n">
        <v>-0.06</v>
      </c>
    </row>
    <row r="322" customFormat="false" ht="12.75" hidden="false" customHeight="false" outlineLevel="0" collapsed="false">
      <c r="F322" s="32" t="n">
        <v>0</v>
      </c>
      <c r="G322" s="32" t="n">
        <v>-0.07</v>
      </c>
      <c r="H322" s="32" t="n">
        <v>0</v>
      </c>
      <c r="J322" s="32" t="n">
        <v>0</v>
      </c>
      <c r="K322" s="32" t="n">
        <v>0</v>
      </c>
      <c r="L322" s="32" t="n">
        <v>0</v>
      </c>
      <c r="N322" s="32" t="n">
        <v>0.062579171467227</v>
      </c>
      <c r="Q322" s="32" t="n">
        <v>0</v>
      </c>
      <c r="R322" s="32" t="n">
        <v>-0.06</v>
      </c>
    </row>
    <row r="323" customFormat="false" ht="12.75" hidden="false" customHeight="false" outlineLevel="0" collapsed="false">
      <c r="F323" s="32" t="n">
        <v>0</v>
      </c>
      <c r="G323" s="32" t="n">
        <v>-0.07</v>
      </c>
      <c r="H323" s="32" t="n">
        <v>0</v>
      </c>
      <c r="J323" s="32" t="n">
        <v>0</v>
      </c>
      <c r="K323" s="32" t="n">
        <v>0</v>
      </c>
      <c r="L323" s="32" t="n">
        <v>0</v>
      </c>
      <c r="N323" s="32" t="n">
        <v>0.0625809515416131</v>
      </c>
      <c r="Q323" s="32" t="n">
        <v>0</v>
      </c>
      <c r="R323" s="32" t="n">
        <v>-0.06</v>
      </c>
    </row>
    <row r="324" customFormat="false" ht="12.75" hidden="false" customHeight="false" outlineLevel="0" collapsed="false">
      <c r="F324" s="32" t="n">
        <v>0</v>
      </c>
      <c r="G324" s="32" t="n">
        <v>-0.07</v>
      </c>
      <c r="H324" s="32" t="n">
        <v>0</v>
      </c>
      <c r="J324" s="32" t="n">
        <v>0</v>
      </c>
      <c r="K324" s="32" t="n">
        <v>0</v>
      </c>
      <c r="L324" s="32" t="n">
        <v>0</v>
      </c>
      <c r="N324" s="32" t="n">
        <v>0.0625826167724917</v>
      </c>
      <c r="Q324" s="32" t="n">
        <v>0</v>
      </c>
      <c r="R324" s="32" t="n">
        <v>-0.06</v>
      </c>
    </row>
    <row r="325" customFormat="false" ht="12.75" hidden="false" customHeight="false" outlineLevel="0" collapsed="false">
      <c r="F325" s="32" t="n">
        <v>0</v>
      </c>
      <c r="G325" s="32" t="n">
        <v>-0.07</v>
      </c>
      <c r="H325" s="32" t="n">
        <v>0</v>
      </c>
      <c r="J325" s="32" t="n">
        <v>0</v>
      </c>
      <c r="K325" s="32" t="n">
        <v>0</v>
      </c>
      <c r="L325" s="32" t="n">
        <v>0</v>
      </c>
      <c r="N325" s="32" t="n">
        <v>0.0625843968468804</v>
      </c>
      <c r="Q325" s="32" t="n">
        <v>0</v>
      </c>
      <c r="R325" s="32" t="n">
        <v>-0.06</v>
      </c>
    </row>
    <row r="326" customFormat="false" ht="12.75" hidden="false" customHeight="false" outlineLevel="0" collapsed="false">
      <c r="F326" s="32" t="n">
        <v>0</v>
      </c>
      <c r="G326" s="32" t="n">
        <v>-0.07</v>
      </c>
      <c r="H326" s="32" t="n">
        <v>0</v>
      </c>
      <c r="J326" s="32" t="n">
        <v>0</v>
      </c>
      <c r="K326" s="32" t="n">
        <v>0</v>
      </c>
      <c r="L326" s="32" t="n">
        <v>0</v>
      </c>
      <c r="N326" s="32" t="n">
        <v>0.0625861194995156</v>
      </c>
      <c r="Q326" s="32" t="n">
        <v>0</v>
      </c>
      <c r="R326" s="32" t="n">
        <v>-0.06</v>
      </c>
    </row>
    <row r="327" customFormat="false" ht="12.75" hidden="false" customHeight="false" outlineLevel="0" collapsed="false">
      <c r="F327" s="32" t="n">
        <v>0</v>
      </c>
      <c r="G327" s="32" t="n">
        <v>-0.07</v>
      </c>
      <c r="H327" s="32" t="n">
        <v>0</v>
      </c>
      <c r="J327" s="32" t="n">
        <v>0</v>
      </c>
      <c r="K327" s="32" t="n">
        <v>0</v>
      </c>
      <c r="L327" s="32" t="n">
        <v>0</v>
      </c>
      <c r="N327" s="32" t="n">
        <v>0.0625878995739062</v>
      </c>
      <c r="Q327" s="32" t="n">
        <v>0</v>
      </c>
      <c r="R327" s="32" t="n">
        <v>-0.06</v>
      </c>
    </row>
    <row r="328" customFormat="false" ht="12.75" hidden="false" customHeight="false" outlineLevel="0" collapsed="false">
      <c r="F328" s="32" t="n">
        <v>0</v>
      </c>
      <c r="G328" s="32" t="n">
        <v>-0.07</v>
      </c>
      <c r="H328" s="32" t="n">
        <v>0</v>
      </c>
      <c r="J328" s="32" t="n">
        <v>0</v>
      </c>
      <c r="K328" s="32" t="n">
        <v>0</v>
      </c>
      <c r="L328" s="32" t="n">
        <v>0</v>
      </c>
      <c r="N328" s="32" t="n">
        <v>0.0625896222265427</v>
      </c>
      <c r="Q328" s="32" t="n">
        <v>0</v>
      </c>
      <c r="R328" s="32" t="n">
        <v>-0.06</v>
      </c>
    </row>
    <row r="329" customFormat="false" ht="12.75" hidden="false" customHeight="false" outlineLevel="0" collapsed="false">
      <c r="F329" s="32" t="n">
        <v>0</v>
      </c>
      <c r="G329" s="32" t="n">
        <v>-0.07</v>
      </c>
      <c r="H329" s="32" t="n">
        <v>0</v>
      </c>
      <c r="J329" s="32" t="n">
        <v>0</v>
      </c>
      <c r="K329" s="32" t="n">
        <v>0</v>
      </c>
      <c r="L329" s="32" t="n">
        <v>0</v>
      </c>
      <c r="N329" s="32" t="n">
        <v>0.0625914023009355</v>
      </c>
      <c r="Q329" s="32" t="n">
        <v>0</v>
      </c>
      <c r="R329" s="32" t="n">
        <v>-0.06</v>
      </c>
    </row>
    <row r="330" customFormat="false" ht="12.75" hidden="false" customHeight="false" outlineLevel="0" collapsed="false">
      <c r="F330" s="32" t="n">
        <v>0</v>
      </c>
      <c r="G330" s="32" t="n">
        <v>-0.07</v>
      </c>
      <c r="H330" s="32" t="n">
        <v>0</v>
      </c>
      <c r="J330" s="32" t="n">
        <v>0</v>
      </c>
      <c r="K330" s="32" t="n">
        <v>0</v>
      </c>
      <c r="L330" s="32" t="n">
        <v>0</v>
      </c>
      <c r="N330" s="32" t="n">
        <v>0.0625931823753292</v>
      </c>
      <c r="Q330" s="32" t="n">
        <v>0</v>
      </c>
      <c r="R330" s="32" t="n">
        <v>-0.06</v>
      </c>
    </row>
    <row r="331" customFormat="false" ht="12.75" hidden="false" customHeight="false" outlineLevel="0" collapsed="false">
      <c r="F331" s="32" t="n">
        <v>0</v>
      </c>
      <c r="G331" s="32" t="n">
        <v>-0.07</v>
      </c>
      <c r="H331" s="32" t="n">
        <v>0</v>
      </c>
      <c r="J331" s="32" t="n">
        <v>0</v>
      </c>
      <c r="K331" s="32" t="n">
        <v>0</v>
      </c>
      <c r="L331" s="32" t="n">
        <v>0</v>
      </c>
      <c r="N331" s="32" t="n">
        <v>0.0625949050279693</v>
      </c>
      <c r="Q331" s="32" t="n">
        <v>0</v>
      </c>
      <c r="R331" s="32" t="n">
        <v>-0.06</v>
      </c>
    </row>
    <row r="332" customFormat="false" ht="12.75" hidden="false" customHeight="false" outlineLevel="0" collapsed="false">
      <c r="F332" s="32" t="n">
        <v>0</v>
      </c>
      <c r="G332" s="32" t="n">
        <v>-0.07</v>
      </c>
      <c r="H332" s="32" t="n">
        <v>0</v>
      </c>
      <c r="J332" s="32" t="n">
        <v>0</v>
      </c>
      <c r="K332" s="32" t="n">
        <v>0</v>
      </c>
      <c r="L332" s="32" t="n">
        <v>0</v>
      </c>
      <c r="N332" s="32" t="n">
        <v>0.0625966851023652</v>
      </c>
      <c r="Q332" s="32" t="n">
        <v>0</v>
      </c>
      <c r="R332" s="32" t="n">
        <v>-0.06</v>
      </c>
    </row>
    <row r="333" customFormat="false" ht="12.75" hidden="false" customHeight="false" outlineLevel="0" collapsed="false">
      <c r="F333" s="32" t="n">
        <v>0</v>
      </c>
      <c r="G333" s="32" t="n">
        <v>-0.07</v>
      </c>
      <c r="H333" s="32" t="n">
        <v>0</v>
      </c>
      <c r="J333" s="32" t="n">
        <v>0</v>
      </c>
      <c r="K333" s="32" t="n">
        <v>0</v>
      </c>
      <c r="L333" s="32" t="n">
        <v>0</v>
      </c>
      <c r="N333" s="32" t="n">
        <v>0.062598407755007</v>
      </c>
      <c r="Q333" s="32" t="n">
        <v>0</v>
      </c>
      <c r="R333" s="32" t="n">
        <v>-0.06</v>
      </c>
    </row>
    <row r="334" customFormat="false" ht="12.75" hidden="false" customHeight="false" outlineLevel="0" collapsed="false">
      <c r="F334" s="32" t="n">
        <v>0</v>
      </c>
      <c r="G334" s="32" t="n">
        <v>-0.07</v>
      </c>
      <c r="H334" s="32" t="n">
        <v>0</v>
      </c>
      <c r="J334" s="32" t="n">
        <v>0</v>
      </c>
      <c r="K334" s="32" t="n">
        <v>0</v>
      </c>
      <c r="L334" s="32" t="n">
        <v>0</v>
      </c>
      <c r="N334" s="32" t="n">
        <v>0.0626001878294047</v>
      </c>
      <c r="Q334" s="32" t="n">
        <v>0</v>
      </c>
      <c r="R334" s="32" t="n">
        <v>-0.06</v>
      </c>
    </row>
    <row r="335" customFormat="false" ht="12.75" hidden="false" customHeight="false" outlineLevel="0" collapsed="false">
      <c r="F335" s="32" t="n">
        <v>0</v>
      </c>
      <c r="G335" s="32" t="n">
        <v>-0.07</v>
      </c>
      <c r="H335" s="32" t="n">
        <v>0</v>
      </c>
      <c r="J335" s="32" t="n">
        <v>0</v>
      </c>
      <c r="K335" s="32" t="n">
        <v>0</v>
      </c>
      <c r="L335" s="32" t="n">
        <v>0</v>
      </c>
      <c r="N335" s="32" t="n">
        <v>0.0626019679038037</v>
      </c>
      <c r="Q335" s="32" t="n">
        <v>0</v>
      </c>
      <c r="R335" s="32" t="n">
        <v>-0.06</v>
      </c>
    </row>
    <row r="336" customFormat="false" ht="12.75" hidden="false" customHeight="false" outlineLevel="0" collapsed="false">
      <c r="F336" s="32" t="n">
        <v>0</v>
      </c>
      <c r="G336" s="32" t="n">
        <v>-0.07</v>
      </c>
      <c r="H336" s="32" t="n">
        <v>0</v>
      </c>
      <c r="J336" s="32" t="n">
        <v>0</v>
      </c>
      <c r="K336" s="32" t="n">
        <v>0</v>
      </c>
      <c r="L336" s="32" t="n">
        <v>0</v>
      </c>
      <c r="N336" s="32" t="n">
        <v>0.0626035757129393</v>
      </c>
      <c r="Q336" s="32" t="n">
        <v>0</v>
      </c>
      <c r="R336" s="32" t="n">
        <v>-0.06</v>
      </c>
    </row>
    <row r="337" customFormat="false" ht="12.75" hidden="false" customHeight="false" outlineLevel="0" collapsed="false">
      <c r="F337" s="32" t="n">
        <v>0</v>
      </c>
      <c r="G337" s="32" t="n">
        <v>-0.07</v>
      </c>
      <c r="H337" s="32" t="n">
        <v>0</v>
      </c>
      <c r="J337" s="32" t="n">
        <v>0</v>
      </c>
      <c r="K337" s="32" t="n">
        <v>0</v>
      </c>
      <c r="L337" s="32" t="n">
        <v>0</v>
      </c>
      <c r="N337" s="32" t="n">
        <v>0.0626053557873401</v>
      </c>
      <c r="Q337" s="32" t="n">
        <v>0</v>
      </c>
      <c r="R337" s="32" t="n">
        <v>-0.06</v>
      </c>
    </row>
    <row r="338" customFormat="false" ht="12.75" hidden="false" customHeight="false" outlineLevel="0" collapsed="false">
      <c r="F338" s="32" t="n">
        <v>0</v>
      </c>
      <c r="G338" s="32" t="n">
        <v>-0.07</v>
      </c>
      <c r="H338" s="32" t="n">
        <v>0</v>
      </c>
      <c r="J338" s="32" t="n">
        <v>0</v>
      </c>
      <c r="K338" s="32" t="n">
        <v>0</v>
      </c>
      <c r="L338" s="32" t="n">
        <v>0</v>
      </c>
      <c r="N338" s="32" t="n">
        <v>0.0626070784399868</v>
      </c>
      <c r="Q338" s="32" t="n">
        <v>0</v>
      </c>
      <c r="R338" s="32" t="n">
        <v>-0.06</v>
      </c>
    </row>
    <row r="339" customFormat="false" ht="12.75" hidden="false" customHeight="false" outlineLevel="0" collapsed="false">
      <c r="F339" s="32" t="n">
        <v>0</v>
      </c>
      <c r="G339" s="32" t="n">
        <v>-0.07</v>
      </c>
      <c r="H339" s="32" t="n">
        <v>0</v>
      </c>
      <c r="J339" s="32" t="n">
        <v>0</v>
      </c>
      <c r="K339" s="32" t="n">
        <v>0</v>
      </c>
      <c r="L339" s="32" t="n">
        <v>0</v>
      </c>
      <c r="N339" s="32" t="n">
        <v>0.0626088585143898</v>
      </c>
      <c r="Q339" s="32" t="n">
        <v>0</v>
      </c>
      <c r="R339" s="32" t="n">
        <v>-0.06</v>
      </c>
    </row>
    <row r="340" customFormat="false" ht="12.75" hidden="false" customHeight="false" outlineLevel="0" collapsed="false">
      <c r="F340" s="32" t="n">
        <v>0</v>
      </c>
      <c r="G340" s="32" t="n">
        <v>-0.07</v>
      </c>
      <c r="H340" s="32" t="n">
        <v>0</v>
      </c>
      <c r="J340" s="32" t="n">
        <v>0</v>
      </c>
      <c r="K340" s="32" t="n">
        <v>0</v>
      </c>
      <c r="L340" s="32" t="n">
        <v>0</v>
      </c>
      <c r="N340" s="32" t="n">
        <v>0.0626105811670388</v>
      </c>
      <c r="Q340" s="32" t="n">
        <v>0</v>
      </c>
      <c r="R340" s="32" t="n">
        <v>-0.06</v>
      </c>
    </row>
    <row r="341" customFormat="false" ht="12.75" hidden="false" customHeight="false" outlineLevel="0" collapsed="false">
      <c r="F341" s="32" t="n">
        <v>0</v>
      </c>
      <c r="G341" s="32" t="n">
        <v>-0.07</v>
      </c>
      <c r="H341" s="32" t="n">
        <v>0</v>
      </c>
      <c r="J341" s="32" t="n">
        <v>0</v>
      </c>
      <c r="K341" s="32" t="n">
        <v>0</v>
      </c>
      <c r="L341" s="32" t="n">
        <v>0</v>
      </c>
      <c r="N341" s="32" t="n">
        <v>0.062612361241444</v>
      </c>
      <c r="Q341" s="32" t="n">
        <v>0</v>
      </c>
      <c r="R341" s="32" t="n">
        <v>-0.06</v>
      </c>
    </row>
    <row r="342" customFormat="false" ht="12.75" hidden="false" customHeight="false" outlineLevel="0" collapsed="false">
      <c r="F342" s="32" t="n">
        <v>0</v>
      </c>
      <c r="G342" s="32" t="n">
        <v>-0.07</v>
      </c>
      <c r="H342" s="32" t="n">
        <v>0</v>
      </c>
      <c r="J342" s="32" t="n">
        <v>0</v>
      </c>
      <c r="K342" s="32" t="n">
        <v>0</v>
      </c>
      <c r="L342" s="32" t="n">
        <v>0</v>
      </c>
      <c r="N342" s="32" t="n">
        <v>0.0626141413158501</v>
      </c>
      <c r="Q342" s="32" t="n">
        <v>0</v>
      </c>
      <c r="R342" s="32" t="n">
        <v>-0.06</v>
      </c>
    </row>
    <row r="343" customFormat="false" ht="12.75" hidden="false" customHeight="false" outlineLevel="0" collapsed="false">
      <c r="F343" s="32" t="n">
        <v>0</v>
      </c>
      <c r="G343" s="32" t="n">
        <v>-0.07</v>
      </c>
      <c r="H343" s="32" t="n">
        <v>0</v>
      </c>
      <c r="J343" s="32" t="n">
        <v>0</v>
      </c>
      <c r="K343" s="32" t="n">
        <v>0</v>
      </c>
      <c r="L343" s="32" t="n">
        <v>0</v>
      </c>
      <c r="N343" s="32" t="n">
        <v>0.0626158639685017</v>
      </c>
      <c r="Q343" s="32" t="n">
        <v>0</v>
      </c>
      <c r="R343" s="32" t="n">
        <v>-0.06</v>
      </c>
    </row>
    <row r="344" customFormat="false" ht="12.75" hidden="false" customHeight="false" outlineLevel="0" collapsed="false">
      <c r="F344" s="32" t="n">
        <v>0</v>
      </c>
      <c r="G344" s="32" t="n">
        <v>-0.07</v>
      </c>
      <c r="H344" s="32" t="n">
        <v>0</v>
      </c>
      <c r="J344" s="32" t="n">
        <v>0</v>
      </c>
      <c r="K344" s="32" t="n">
        <v>0</v>
      </c>
      <c r="L344" s="32" t="n">
        <v>0</v>
      </c>
      <c r="N344" s="32" t="n">
        <v>0.06261764404291</v>
      </c>
      <c r="Q344" s="32" t="n">
        <v>0</v>
      </c>
      <c r="R344" s="32" t="n">
        <v>-0.06</v>
      </c>
    </row>
    <row r="345" customFormat="false" ht="12.75" hidden="false" customHeight="false" outlineLevel="0" collapsed="false">
      <c r="F345" s="32" t="n">
        <v>0</v>
      </c>
      <c r="G345" s="32" t="n">
        <v>-0.07</v>
      </c>
      <c r="H345" s="32" t="n">
        <v>0</v>
      </c>
      <c r="J345" s="32" t="n">
        <v>0</v>
      </c>
      <c r="K345" s="32" t="n">
        <v>0</v>
      </c>
      <c r="L345" s="32" t="n">
        <v>0</v>
      </c>
      <c r="N345" s="32" t="n">
        <v>0.0626193666955643</v>
      </c>
      <c r="Q345" s="32" t="n">
        <v>0</v>
      </c>
      <c r="R345" s="32" t="n">
        <v>-0.06</v>
      </c>
    </row>
    <row r="346" customFormat="false" ht="12.75" hidden="false" customHeight="false" outlineLevel="0" collapsed="false">
      <c r="N346" s="32" t="n">
        <v>0.0626211467699744</v>
      </c>
    </row>
    <row r="347" customFormat="false" ht="12.75" hidden="false" customHeight="false" outlineLevel="0" collapsed="false">
      <c r="N347" s="32" t="n">
        <v>0.0626229268443859</v>
      </c>
    </row>
    <row r="348" customFormat="false" ht="12.75" hidden="false" customHeight="false" outlineLevel="0" collapsed="false">
      <c r="N348" s="32" t="n">
        <v>0.0626245346535317</v>
      </c>
    </row>
    <row r="349" customFormat="false" ht="12.75" hidden="false" customHeight="false" outlineLevel="0" collapsed="false">
      <c r="N349" s="32" t="n">
        <v>0.0626263147279449</v>
      </c>
    </row>
    <row r="350" customFormat="false" ht="12.75" hidden="false" customHeight="false" outlineLevel="0" collapsed="false">
      <c r="N350" s="32" t="n">
        <v>0.0626280373806041</v>
      </c>
    </row>
    <row r="351" customFormat="false" ht="12.75" hidden="false" customHeight="false" outlineLevel="0" collapsed="false">
      <c r="N351" s="32" t="n">
        <v>0.0626298174550195</v>
      </c>
    </row>
    <row r="352" customFormat="false" ht="12.75" hidden="false" customHeight="false" outlineLevel="0" collapsed="false">
      <c r="N352" s="32" t="n">
        <v>0.0626315401076805</v>
      </c>
    </row>
    <row r="353" customFormat="false" ht="12.75" hidden="false" customHeight="false" outlineLevel="0" collapsed="false">
      <c r="N353" s="32" t="n">
        <v>0.0626333201820977</v>
      </c>
    </row>
    <row r="354" customFormat="false" ht="12.75" hidden="false" customHeight="false" outlineLevel="0" collapsed="false">
      <c r="N354" s="32" t="n">
        <v>0.0626351002565162</v>
      </c>
    </row>
    <row r="355" customFormat="false" ht="12.75" hidden="false" customHeight="false" outlineLevel="0" collapsed="false">
      <c r="N355" s="32" t="n">
        <v>0.0626368229091803</v>
      </c>
    </row>
    <row r="356" customFormat="false" ht="12.75" hidden="false" customHeight="false" outlineLevel="0" collapsed="false">
      <c r="N356" s="32" t="n">
        <v>0.062638602983601</v>
      </c>
    </row>
    <row r="357" customFormat="false" ht="12.75" hidden="false" customHeight="false" outlineLevel="0" collapsed="false">
      <c r="N357" s="32" t="n">
        <v>0.0626403256362669</v>
      </c>
    </row>
    <row r="358" customFormat="false" ht="12.75" hidden="false" customHeight="false" outlineLevel="0" collapsed="false">
      <c r="N358" s="32" t="n">
        <v>0.0626421057106894</v>
      </c>
    </row>
    <row r="359" customFormat="false" ht="12.75" hidden="false" customHeight="false" outlineLevel="0" collapsed="false">
      <c r="N359" s="32" t="n">
        <v>0.0626438857851128</v>
      </c>
    </row>
    <row r="360" customFormat="false" ht="12.75" hidden="false" customHeight="false" outlineLevel="0" collapsed="false">
      <c r="N360" s="32" t="n">
        <v>0.0626454935942706</v>
      </c>
    </row>
    <row r="361" customFormat="false" ht="12.75" hidden="false" customHeight="false" outlineLevel="0" collapsed="false">
      <c r="N361" s="32" t="n">
        <v>0.0626472736686963</v>
      </c>
    </row>
    <row r="362" customFormat="false" ht="12.75" hidden="false" customHeight="false" outlineLevel="0" collapsed="false">
      <c r="N362" s="32" t="n">
        <v>0.062648996321367</v>
      </c>
    </row>
    <row r="363" customFormat="false" ht="12.75" hidden="false" customHeight="false" outlineLevel="0" collapsed="false">
      <c r="N363" s="32" t="n">
        <v>0.0626507763957949</v>
      </c>
    </row>
    <row r="364" customFormat="false" ht="12.75" hidden="false" customHeight="false" outlineLevel="0" collapsed="false">
      <c r="N364" s="32" t="n">
        <v>0.0626524990484678</v>
      </c>
    </row>
    <row r="365" customFormat="false" ht="12.75" hidden="false" customHeight="false" outlineLevel="0" collapsed="false">
      <c r="N365" s="32" t="n">
        <v>0.0626542791228979</v>
      </c>
    </row>
    <row r="366" customFormat="false" ht="12.75" hidden="false" customHeight="false" outlineLevel="0" collapsed="false">
      <c r="N366" s="32" t="n">
        <v>0.0626560591973284</v>
      </c>
    </row>
    <row r="367" customFormat="false" ht="12.75" hidden="false" customHeight="false" outlineLevel="0" collapsed="false">
      <c r="N367" s="32" t="n">
        <v>0.0626577818500045</v>
      </c>
    </row>
    <row r="8019" customFormat="false" ht="12.75" hidden="true" customHeight="false" outlineLevel="0" collapsed="false"/>
  </sheetData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CurveFetch">
                <anchor moveWithCells="true" sizeWithCells="false">
                  <from>
                    <xdr:col>1</xdr:col>
                    <xdr:colOff>50040</xdr:colOff>
                    <xdr:row>8</xdr:row>
                    <xdr:rowOff>38160</xdr:rowOff>
                  </from>
                  <to>
                    <xdr:col>2</xdr:col>
                    <xdr:colOff>30600</xdr:colOff>
                    <xdr:row>10</xdr:row>
                    <xdr:rowOff>28440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2000-04-03T13:42:31Z</dcterms:created>
  <dc:creator>jreitme</dc:creator>
  <dc:description/>
  <dc:language>en-US</dc:language>
  <cp:lastModifiedBy>Philip Polsky</cp:lastModifiedBy>
  <cp:lastPrinted>2000-08-20T18:04:41Z</cp:lastPrinted>
  <dcterms:modified xsi:type="dcterms:W3CDTF">2001-10-12T17:16:48Z</dcterms:modified>
  <cp:revision>0</cp:revision>
  <dc:subject/>
  <dc:title/>
</cp:coreProperties>
</file>