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2Q Summary" sheetId="1" state="hidden" r:id="rId3"/>
    <sheet name="Hotlist - Identified " sheetId="2" state="visible" r:id="rId4"/>
    <sheet name="Hotlist - Completed" sheetId="3" state="visible" r:id="rId5"/>
  </sheets>
  <externalReferences>
    <externalReference r:id="rId6"/>
  </externalReferences>
  <definedNames>
    <definedName function="false" hidden="false" localSheetId="0" name="_xlnm.Print_Area" vbProcedure="false">'2Q Summary'!$1:$65536</definedName>
    <definedName function="false" hidden="false" localSheetId="2" name="_xlnm.Print_Area" vbProcedure="false">'Hotlist - Completed'!$A$1:$M$91</definedName>
    <definedName function="false" hidden="false" localSheetId="2" name="_xlnm.Print_Titles" vbProcedure="false">'Hotlist - Completed'!$1:$4</definedName>
    <definedName function="false" hidden="false" localSheetId="1" name="_xlnm.Print_Area" vbProcedure="false">'Hotlist - Identified '!$A$6:$W$143</definedName>
    <definedName function="false" hidden="false" localSheetId="1" name="_xlnm.Print_Titles" vbProcedure="false">'Hotlist - Identified '!$1:$5</definedName>
    <definedName function="false" hidden="false" name="nr_HotL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<sst xmlns="http://schemas.openxmlformats.org/spreadsheetml/2006/main" count="718" uniqueCount="176">
  <si>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</t>
    </r>
    <r>
      <rPr>
        <b val="true"/>
        <sz val="18"/>
        <color rgb="FF000000"/>
        <rFont val="Arial"/>
        <family val="2"/>
      </rPr>
      <t xml:space="preserve"> O R T H  </t>
    </r>
    <r>
      <rPr>
        <b val="true"/>
        <sz val="22"/>
        <color rgb="FF000000"/>
        <rFont val="Arial"/>
        <family val="2"/>
      </rPr>
      <t xml:space="preserve"> A</t>
    </r>
    <r>
      <rPr>
        <b val="true"/>
        <sz val="18"/>
        <color rgb="FF000000"/>
        <rFont val="Arial"/>
        <family val="2"/>
      </rPr>
      <t xml:space="preserve"> M E R I C A -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</t>
    </r>
    <r>
      <rPr>
        <b val="true"/>
        <sz val="18"/>
        <color rgb="FF000000"/>
        <rFont val="Arial"/>
        <family val="2"/>
      </rPr>
      <t xml:space="preserve"> I S T</t>
    </r>
  </si>
  <si>
    <t xml:space="preserve">2Q 2000</t>
  </si>
  <si>
    <t xml:space="preserve">Deals Identified</t>
  </si>
  <si>
    <t xml:space="preserve">Team</t>
  </si>
  <si>
    <t xml:space="preserve">Value</t>
  </si>
  <si>
    <t xml:space="preserve">Chicago - Gas</t>
  </si>
  <si>
    <t xml:space="preserve">East Midstream</t>
  </si>
  <si>
    <t xml:space="preserve">Tenaska - Cleeborne</t>
  </si>
  <si>
    <t xml:space="preserve">Generation Investments</t>
  </si>
  <si>
    <t xml:space="preserve">West QF's</t>
  </si>
  <si>
    <t xml:space="preserve">West Midstream</t>
  </si>
  <si>
    <t xml:space="preserve">Other</t>
  </si>
  <si>
    <t xml:space="preserve">Great River</t>
  </si>
  <si>
    <t xml:space="preserve">Palm Springs/SSF</t>
  </si>
  <si>
    <t xml:space="preserve">Wilson Cntr Agency Fee</t>
  </si>
  <si>
    <t xml:space="preserve">E N R O N   N O R T H  A M E R I C A - H O T  L I S T</t>
  </si>
  <si>
    <t xml:space="preserve">DEALS IDENTIFIED</t>
  </si>
  <si>
    <t xml:space="preserve">Results based on Activity through August 3, 2001</t>
  </si>
  <si>
    <t xml:space="preserve">First Quarter 2001</t>
  </si>
  <si>
    <t xml:space="preserve">Second Quarter 2001</t>
  </si>
  <si>
    <t xml:space="preserve">Third Quarter 2001</t>
  </si>
  <si>
    <t xml:space="preserve">Fourth Quarter 2001</t>
  </si>
  <si>
    <t xml:space="preserve">First Quarter 2002</t>
  </si>
  <si>
    <t xml:space="preserve">Second Quarter 2002</t>
  </si>
  <si>
    <t xml:space="preserve">2001 Totals</t>
  </si>
  <si>
    <t xml:space="preserve">East </t>
  </si>
  <si>
    <t xml:space="preserve">Power</t>
  </si>
  <si>
    <t xml:space="preserve">Deal</t>
  </si>
  <si>
    <t xml:space="preserve">AES</t>
  </si>
  <si>
    <t xml:space="preserve">Project Silver Oak (Northeast)</t>
  </si>
  <si>
    <t xml:space="preserve">Calvert City (Development)</t>
  </si>
  <si>
    <t xml:space="preserve">TexMex (ERCOT)</t>
  </si>
  <si>
    <t xml:space="preserve">Turbine Sale (Development)</t>
  </si>
  <si>
    <t xml:space="preserve">NRG</t>
  </si>
  <si>
    <t xml:space="preserve">LCRA</t>
  </si>
  <si>
    <t xml:space="preserve">Alamac (Southeast)</t>
  </si>
  <si>
    <t xml:space="preserve">Walton EMC (Development)</t>
  </si>
  <si>
    <t xml:space="preserve">Onondaga (Development)</t>
  </si>
  <si>
    <t xml:space="preserve">OPPD</t>
  </si>
  <si>
    <t xml:space="preserve">Unrealized</t>
  </si>
  <si>
    <t xml:space="preserve">Over/</t>
  </si>
  <si>
    <t xml:space="preserve">Budget</t>
  </si>
  <si>
    <t xml:space="preserve">Under</t>
  </si>
  <si>
    <t xml:space="preserve">West </t>
  </si>
  <si>
    <t xml:space="preserve">PSCo </t>
  </si>
  <si>
    <t xml:space="preserve">Longview - Oregon</t>
  </si>
  <si>
    <t xml:space="preserve">D5A turbine sale</t>
  </si>
  <si>
    <t xml:space="preserve">Palo Alto</t>
  </si>
  <si>
    <t xml:space="preserve">Lodi</t>
  </si>
  <si>
    <t xml:space="preserve">Bighorn</t>
  </si>
  <si>
    <t xml:space="preserve">Saguaro </t>
  </si>
  <si>
    <t xml:space="preserve">Natural </t>
  </si>
  <si>
    <t xml:space="preserve">Gas</t>
  </si>
  <si>
    <t xml:space="preserve">CMS - Medicine Bow (West)</t>
  </si>
  <si>
    <t xml:space="preserve">Michigan Gas Utilities (Central)</t>
  </si>
  <si>
    <t xml:space="preserve">City of Redding (West)</t>
  </si>
  <si>
    <t xml:space="preserve">People's Energy (Central)</t>
  </si>
  <si>
    <t xml:space="preserve">Kern River Transport (West)</t>
  </si>
  <si>
    <t xml:space="preserve">SEMCO (Central)</t>
  </si>
  <si>
    <t xml:space="preserve">Mexicana de Cobra (West)</t>
  </si>
  <si>
    <t xml:space="preserve">PSEG (East)</t>
  </si>
  <si>
    <t xml:space="preserve">Garden State Paper (East)</t>
  </si>
  <si>
    <t xml:space="preserve">Philadelphia Gas Works (East)</t>
  </si>
  <si>
    <t xml:space="preserve">Southern Company (East)</t>
  </si>
  <si>
    <t xml:space="preserve">TBD</t>
  </si>
  <si>
    <t xml:space="preserve">Canada</t>
  </si>
  <si>
    <t xml:space="preserve">Project Moore (Finance)</t>
  </si>
  <si>
    <t xml:space="preserve">British Energy (Ontario)</t>
  </si>
  <si>
    <t xml:space="preserve">Project Periscope (Gas)</t>
  </si>
  <si>
    <t xml:space="preserve">STS Resolution (West Power)</t>
  </si>
  <si>
    <t xml:space="preserve">CNR (Exec/Finance)</t>
  </si>
  <si>
    <t xml:space="preserve">ENERconnect (Ontario)</t>
  </si>
  <si>
    <t xml:space="preserve">NUG Contract Mgmt (Ontario)</t>
  </si>
  <si>
    <t xml:space="preserve">Loblaws PPA (Ontario)</t>
  </si>
  <si>
    <t xml:space="preserve">Suncor PGT (Gas)</t>
  </si>
  <si>
    <t xml:space="preserve">Magna PPA (Ontario)</t>
  </si>
  <si>
    <t xml:space="preserve">Chevron (West Power)</t>
  </si>
  <si>
    <t xml:space="preserve">Cadillac Fairview PPA (Ontario)</t>
  </si>
  <si>
    <t xml:space="preserve">Suncor Alliance (Gas)</t>
  </si>
  <si>
    <t xml:space="preserve">TCPL PPA(Ontario)</t>
  </si>
  <si>
    <t xml:space="preserve">Apache PGT (Gas)</t>
  </si>
  <si>
    <t xml:space="preserve">Highvale (West Power)</t>
  </si>
  <si>
    <t xml:space="preserve">Casco MSA 3-yr (Gas)</t>
  </si>
  <si>
    <t xml:space="preserve">Sunoco PPA (Ontario)</t>
  </si>
  <si>
    <t xml:space="preserve">Samson (West Power)</t>
  </si>
  <si>
    <t xml:space="preserve">Bowater PPA (Ontario)</t>
  </si>
  <si>
    <t xml:space="preserve">Enmax (West Power)</t>
  </si>
  <si>
    <t xml:space="preserve">Domtar PPA (Ontario)</t>
  </si>
  <si>
    <t xml:space="preserve">Royal Plastics PPA (Ontario)</t>
  </si>
  <si>
    <t xml:space="preserve">Centra Gas Manitoba (Gas)</t>
  </si>
  <si>
    <t xml:space="preserve">Atlantic Packaging PPA (Ontario)</t>
  </si>
  <si>
    <t xml:space="preserve">Ivaco PPA (Ontario)</t>
  </si>
  <si>
    <t xml:space="preserve">NUG Service Fees (Ontario)</t>
  </si>
  <si>
    <t xml:space="preserve">Ivaco Dispatch Services (Ontario)</t>
  </si>
  <si>
    <t xml:space="preserve">Casco (Ontario)</t>
  </si>
  <si>
    <t xml:space="preserve">Premstar PPA (Ontario)</t>
  </si>
  <si>
    <t xml:space="preserve">BUDD PPA (Ontario)</t>
  </si>
  <si>
    <t xml:space="preserve">Sunoco Services (Ontario)</t>
  </si>
  <si>
    <t xml:space="preserve">Upstream Products</t>
  </si>
  <si>
    <t xml:space="preserve">Blowfish</t>
  </si>
  <si>
    <t xml:space="preserve">Project Seabreeze Phase III</t>
  </si>
  <si>
    <t xml:space="preserve">Seabreeze II (El Paso/Duke Svcs)</t>
  </si>
  <si>
    <t xml:space="preserve">NICOR (Nicor)</t>
  </si>
  <si>
    <t xml:space="preserve">Crestone ( N orthern Border Pipeline)</t>
  </si>
  <si>
    <t xml:space="preserve">Kinder Morgan CO2</t>
  </si>
  <si>
    <t xml:space="preserve">Anadarko (Carthage)</t>
  </si>
  <si>
    <t xml:space="preserve">Eastchester Phase II (Iroquois Gas Pipeline)</t>
  </si>
  <si>
    <t xml:space="preserve">Big Red II (Halliburton)</t>
  </si>
  <si>
    <t xml:space="preserve">Stagecoach (Tennessee Gas Pipeline)</t>
  </si>
  <si>
    <t xml:space="preserve">Project Hoover (Applied Terravision)</t>
  </si>
  <si>
    <t xml:space="preserve">JM Huber ( JM Huber)</t>
  </si>
  <si>
    <t xml:space="preserve">Big Red I (Halliburton)</t>
  </si>
  <si>
    <t xml:space="preserve">Deep Blue Sea (Ocean Energy)</t>
  </si>
  <si>
    <t xml:space="preserve">Preston (Preston Energy)</t>
  </si>
  <si>
    <t xml:space="preserve">Andex ( Andex)</t>
  </si>
  <si>
    <t xml:space="preserve">Mariner (Mariner)</t>
  </si>
  <si>
    <t xml:space="preserve">VR84(CL&amp;F)</t>
  </si>
  <si>
    <t xml:space="preserve">HPL and </t>
  </si>
  <si>
    <t xml:space="preserve">Bridgeline</t>
  </si>
  <si>
    <t xml:space="preserve">Mexico</t>
  </si>
  <si>
    <t xml:space="preserve">Vitro</t>
  </si>
  <si>
    <t xml:space="preserve">Project Tex Mex</t>
  </si>
  <si>
    <t xml:space="preserve">Principal</t>
  </si>
  <si>
    <t xml:space="preserve">Investing</t>
  </si>
  <si>
    <t xml:space="preserve">Energy</t>
  </si>
  <si>
    <t xml:space="preserve">Capital Services</t>
  </si>
  <si>
    <t xml:space="preserve">EEX VPP</t>
  </si>
  <si>
    <t xml:space="preserve">Andex </t>
  </si>
  <si>
    <t xml:space="preserve">Asset</t>
  </si>
  <si>
    <t xml:space="preserve">Marketing</t>
  </si>
  <si>
    <t xml:space="preserve">Office of</t>
  </si>
  <si>
    <t xml:space="preserve">the Chairman</t>
  </si>
  <si>
    <t xml:space="preserve">(LT Fundamentals)</t>
  </si>
  <si>
    <t xml:space="preserve">CHECK FIGURES</t>
  </si>
  <si>
    <t xml:space="preserve">3Q01 DEALS COMPLETED</t>
  </si>
  <si>
    <t xml:space="preserve">East Power </t>
  </si>
  <si>
    <t xml:space="preserve">HPL &amp; Bridgeline</t>
  </si>
  <si>
    <t xml:space="preserve">Deals &lt; $1M Each (Southeast)</t>
  </si>
  <si>
    <t xml:space="preserve">Deals &lt; $1M Each (Midwest)</t>
  </si>
  <si>
    <t xml:space="preserve">Citizens Communications </t>
  </si>
  <si>
    <t xml:space="preserve">Deals &lt; $1M Each (ERCOT)</t>
  </si>
  <si>
    <t xml:space="preserve">Deals &lt; $1M Each (Northeast)</t>
  </si>
  <si>
    <t xml:space="preserve">Blue Dog Turbines (Northwestern)</t>
  </si>
  <si>
    <t xml:space="preserve">AIG Highstar</t>
  </si>
  <si>
    <t xml:space="preserve">Structuring Fees (Development)</t>
  </si>
  <si>
    <t xml:space="preserve">Unrealized Budget</t>
  </si>
  <si>
    <t xml:space="preserve">West Power </t>
  </si>
  <si>
    <t xml:space="preserve">Polykron</t>
  </si>
  <si>
    <t xml:space="preserve">Univex</t>
  </si>
  <si>
    <t xml:space="preserve">Deals &lt; $50K</t>
  </si>
  <si>
    <t xml:space="preserve">Mid Market</t>
  </si>
  <si>
    <t xml:space="preserve">Deals &lt; $50k</t>
  </si>
  <si>
    <t xml:space="preserve">Steam Turbine Sale</t>
  </si>
  <si>
    <t xml:space="preserve">Blue Dog Turbine Sale</t>
  </si>
  <si>
    <t xml:space="preserve">Principal Investing</t>
  </si>
  <si>
    <t xml:space="preserve">Natural Gas </t>
  </si>
  <si>
    <t xml:space="preserve">Energy Capital Services</t>
  </si>
  <si>
    <t xml:space="preserve">East Mid Mkt</t>
  </si>
  <si>
    <t xml:space="preserve">Central Mid Mkt</t>
  </si>
  <si>
    <t xml:space="preserve">West Mid Mkt</t>
  </si>
  <si>
    <t xml:space="preserve">Derivatives</t>
  </si>
  <si>
    <t xml:space="preserve">Asset Marketing</t>
  </si>
  <si>
    <t xml:space="preserve">Canada </t>
  </si>
  <si>
    <t xml:space="preserve">Office of the Chairman</t>
  </si>
  <si>
    <t xml:space="preserve">Misc. Natural Gas Origination</t>
  </si>
  <si>
    <t xml:space="preserve">Barr./Ten. Trans. Swap (Gas)</t>
  </si>
  <si>
    <t xml:space="preserve">Misc. Power Origination</t>
  </si>
  <si>
    <t xml:space="preserve">Suncor (West Power)</t>
  </si>
  <si>
    <t xml:space="preserve">Other (LT Fundamentals)</t>
  </si>
  <si>
    <t xml:space="preserve">Total Budget</t>
  </si>
  <si>
    <t xml:space="preserve">Total Value</t>
  </si>
  <si>
    <t xml:space="preserve">Total Unrealized Budget</t>
  </si>
  <si>
    <t xml:space="preserve">Total</t>
  </si>
  <si>
    <t xml:space="preserve">Originations</t>
  </si>
  <si>
    <t xml:space="preserve">Mid Mkt</t>
  </si>
  <si>
    <t xml:space="preserve">Variance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</si>
</sst>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[$-409]#,##0_);\(#,##0\)"/>
    <numFmt numFmtId="170" formatCode="_(\$* #,##0.00_);_(\$* \(#,##0.00\);_(\$* \-??_);_(@_)"/>
    <numFmt numFmtId="171" formatCode="\$#,##0_);&quot;($&quot;#,##0\)"/>
    <numFmt numFmtId="172" formatCode="\$#,##0_);[RED]&quot;($&quot;#,##0\)"/>
    <numFmt numFmtId="173" formatCode="_(* #,##0_);_(* \(#,##0\);_(* \-_);_(@_)"/>
    <numFmt numFmtId="174" formatCode="#,##0"/>
    <numFmt numFmtId="175" formatCode="@"/>
    <numFmt numFmtId="176" formatCode="_(* #,##0_);_(* \(#,##0\);_(* \-?_);_(@_)"/>
    <numFmt numFmtId="177" formatCode="_(* #,##0.0_);_(* \(#,##0.0\);_(* \-?_);_(@_)"/>
    <numFmt numFmtId="178" formatCode="0"/>
    <numFmt numFmtId="179" formatCode="\$#,##0.0_);&quot;($&quot;#,##0.0\)"/>
    <numFmt numFmtId="180" formatCode="[$-409]m/d/yyyy\ h:mm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4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2"/>
      <name val="Arial Narrow"/>
      <family val="2"/>
    </font>
    <font>
      <b val="true"/>
      <u val="single"/>
      <sz val="12"/>
      <name val="Arial Narrow"/>
      <family val="2"/>
    </font>
    <font>
      <sz val="12"/>
      <name val="Arial Narrow"/>
      <family val="2"/>
    </font>
    <font>
      <sz val="9"/>
      <name val="Arial Narrow"/>
      <family val="2"/>
    </font>
    <font>
      <sz val="12"/>
      <name val="Arial"/>
      <family val="0"/>
    </font>
    <font>
      <sz val="11"/>
      <name val="Arial Narrow"/>
      <family val="2"/>
    </font>
    <font>
      <b val="true"/>
      <sz val="16"/>
      <color rgb="FF000000"/>
      <name val="Arial"/>
      <family val="2"/>
    </font>
    <font>
      <b val="true"/>
      <sz val="11"/>
      <color rgb="FF0000FF"/>
      <name val="Arial Narrow"/>
      <family val="2"/>
    </font>
    <font>
      <b val="true"/>
      <u val="single"/>
      <sz val="8"/>
      <name val="Arial Narrow"/>
      <family val="2"/>
    </font>
    <font>
      <b val="true"/>
      <i val="true"/>
      <sz val="9"/>
      <name val="Arial Narrow"/>
      <family val="2"/>
    </font>
    <font>
      <b val="true"/>
      <sz val="9"/>
      <name val="Arial Narrow"/>
      <family val="2"/>
    </font>
    <font>
      <b val="true"/>
      <sz val="8"/>
      <name val="Arial Narrow"/>
      <family val="2"/>
    </font>
    <font>
      <b val="true"/>
      <sz val="8"/>
      <color rgb="FF0000FF"/>
      <name val="Arial Narrow"/>
      <family val="2"/>
    </font>
    <font>
      <sz val="8"/>
      <color rgb="FF0000FF"/>
      <name val="Arial Narrow"/>
      <family val="2"/>
    </font>
    <font>
      <sz val="10"/>
      <color rgb="FF0000FF"/>
      <name val="Arial Narrow"/>
      <family val="2"/>
    </font>
    <font>
      <sz val="10"/>
      <name val="Arial Narrow"/>
      <family val="2"/>
    </font>
    <font>
      <b val="true"/>
      <i val="true"/>
      <sz val="10"/>
      <name val="Arial Narrow"/>
      <family val="2"/>
    </font>
    <font>
      <b val="true"/>
      <sz val="10"/>
      <name val="Arial Narrow"/>
      <family val="2"/>
    </font>
    <font>
      <b val="true"/>
      <sz val="8"/>
      <name val="Arial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1"/>
      <color rgb="FFFF0000"/>
      <name val="Arial Narrow"/>
      <family val="2"/>
    </font>
    <font>
      <b val="true"/>
      <u val="single"/>
      <sz val="9"/>
      <name val="Arial Narrow"/>
      <family val="2"/>
    </font>
    <font>
      <b val="true"/>
      <sz val="9"/>
      <color rgb="FF0000FF"/>
      <name val="Arial Narrow"/>
      <family val="2"/>
    </font>
    <font>
      <sz val="9"/>
      <name val="Arial"/>
      <family val="2"/>
    </font>
    <font>
      <sz val="9"/>
      <color rgb="FF0000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9" fontId="1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9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0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1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9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9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9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9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9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3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2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1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1" fillId="0" borderId="1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2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3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4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4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8" fontId="24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7" fillId="0" borderId="1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8" fillId="0" borderId="1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3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7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8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21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5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7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7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0" fillId="0" borderId="0" xfId="21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0" fillId="0" borderId="0" xfId="21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30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1" fillId="0" borderId="0" xfId="21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2" fillId="0" borderId="3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32" fillId="0" borderId="2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32" fillId="0" borderId="18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32" fillId="0" borderId="4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3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2" fillId="0" borderId="9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32" fillId="0" borderId="0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32" fillId="0" borderId="10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3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4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4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4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3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3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3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34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hotlist template" xfId="20"/>
    <cellStyle name="Normal_MgmtSum-Q2-0526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47520</xdr:rowOff>
    </xdr:from>
    <xdr:to>
      <xdr:col>3</xdr:col>
      <xdr:colOff>638280</xdr:colOff>
      <xdr:row>0</xdr:row>
      <xdr:rowOff>47520</xdr:rowOff>
    </xdr:to>
    <xdr:sp>
      <xdr:nvSpPr>
        <xdr:cNvPr id="0" name="Line 1"/>
        <xdr:cNvSpPr/>
      </xdr:nvSpPr>
      <xdr:spPr>
        <a:xfrm flipH="1">
          <a:off x="-360" y="47520"/>
          <a:ext cx="34549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3</xdr:row>
      <xdr:rowOff>85320</xdr:rowOff>
    </xdr:from>
    <xdr:to>
      <xdr:col>8</xdr:col>
      <xdr:colOff>720</xdr:colOff>
      <xdr:row>3</xdr:row>
      <xdr:rowOff>85320</xdr:rowOff>
    </xdr:to>
    <xdr:sp>
      <xdr:nvSpPr>
        <xdr:cNvPr id="1" name="Line 2"/>
        <xdr:cNvSpPr/>
      </xdr:nvSpPr>
      <xdr:spPr>
        <a:xfrm flipH="1">
          <a:off x="3454560" y="723600"/>
          <a:ext cx="2553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0</xdr:rowOff>
    </xdr:from>
    <xdr:to>
      <xdr:col>8</xdr:col>
      <xdr:colOff>2160</xdr:colOff>
      <xdr:row>0</xdr:row>
      <xdr:rowOff>0</xdr:rowOff>
    </xdr:to>
    <xdr:sp>
      <xdr:nvSpPr>
        <xdr:cNvPr id="2" name="Line 1"/>
        <xdr:cNvSpPr/>
      </xdr:nvSpPr>
      <xdr:spPr>
        <a:xfrm flipH="1">
          <a:off x="-360" y="0"/>
          <a:ext cx="3834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16</xdr:col>
      <xdr:colOff>604440</xdr:colOff>
      <xdr:row>0</xdr:row>
      <xdr:rowOff>47520</xdr:rowOff>
    </xdr:to>
    <xdr:sp>
      <xdr:nvSpPr>
        <xdr:cNvPr id="3" name="Line 2"/>
        <xdr:cNvSpPr/>
      </xdr:nvSpPr>
      <xdr:spPr>
        <a:xfrm flipH="1">
          <a:off x="-360" y="47520"/>
          <a:ext cx="106160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3</xdr:row>
      <xdr:rowOff>104760</xdr:rowOff>
    </xdr:from>
    <xdr:to>
      <xdr:col>22</xdr:col>
      <xdr:colOff>674640</xdr:colOff>
      <xdr:row>3</xdr:row>
      <xdr:rowOff>104760</xdr:rowOff>
    </xdr:to>
    <xdr:sp>
      <xdr:nvSpPr>
        <xdr:cNvPr id="4" name="Line 3"/>
        <xdr:cNvSpPr/>
      </xdr:nvSpPr>
      <xdr:spPr>
        <a:xfrm flipH="1">
          <a:off x="380880" y="743040"/>
          <a:ext cx="159300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47520</xdr:rowOff>
    </xdr:from>
    <xdr:to>
      <xdr:col>10</xdr:col>
      <xdr:colOff>834840</xdr:colOff>
      <xdr:row>0</xdr:row>
      <xdr:rowOff>47520</xdr:rowOff>
    </xdr:to>
    <xdr:sp>
      <xdr:nvSpPr>
        <xdr:cNvPr id="5" name="Line 1"/>
        <xdr:cNvSpPr/>
      </xdr:nvSpPr>
      <xdr:spPr>
        <a:xfrm flipH="1">
          <a:off x="-360" y="47520"/>
          <a:ext cx="91846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30240</xdr:colOff>
      <xdr:row>0</xdr:row>
      <xdr:rowOff>9720</xdr:rowOff>
    </xdr:from>
    <xdr:to>
      <xdr:col>11</xdr:col>
      <xdr:colOff>30600</xdr:colOff>
      <xdr:row>0</xdr:row>
      <xdr:rowOff>9720</xdr:rowOff>
    </xdr:to>
    <xdr:sp>
      <xdr:nvSpPr>
        <xdr:cNvPr id="6" name="Line 3"/>
        <xdr:cNvSpPr/>
      </xdr:nvSpPr>
      <xdr:spPr>
        <a:xfrm flipH="1">
          <a:off x="30240" y="9720"/>
          <a:ext cx="91850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412560</xdr:colOff>
      <xdr:row>3</xdr:row>
      <xdr:rowOff>180720</xdr:rowOff>
    </xdr:from>
    <xdr:to>
      <xdr:col>12</xdr:col>
      <xdr:colOff>525600</xdr:colOff>
      <xdr:row>3</xdr:row>
      <xdr:rowOff>180720</xdr:rowOff>
    </xdr:to>
    <xdr:sp>
      <xdr:nvSpPr>
        <xdr:cNvPr id="7" name="Line 4"/>
        <xdr:cNvSpPr/>
      </xdr:nvSpPr>
      <xdr:spPr>
        <a:xfrm flipH="1">
          <a:off x="4485960" y="819000"/>
          <a:ext cx="5767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Mgmt%20Summary/2001/3Q%202001/MgmtSum-3Q_2001_080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GM-WklyChnge"/>
      <sheetName val="GrossMargin"/>
      <sheetName val="WeeklyExpChange"/>
      <sheetName val="Expenses"/>
      <sheetName val="Cap Charge"/>
      <sheetName val="YTD Mgmt Summ"/>
      <sheetName val="YTD GrossMargin"/>
    </sheetNames>
    <sheetDataSet>
      <sheetData sheetId="0"/>
      <sheetData sheetId="1"/>
      <sheetData sheetId="2"/>
      <sheetData sheetId="3">
        <row r="20">
          <cell r="H20">
            <v>2438</v>
          </cell>
        </row>
        <row r="29">
          <cell r="H29">
            <v>683</v>
          </cell>
        </row>
        <row r="33">
          <cell r="D33">
            <v>214</v>
          </cell>
        </row>
        <row r="35">
          <cell r="D35">
            <v>120</v>
          </cell>
        </row>
        <row r="41">
          <cell r="D41">
            <v>2937</v>
          </cell>
        </row>
        <row r="86">
          <cell r="D86">
            <v>13839</v>
          </cell>
          <cell r="E86">
            <v>3121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84"/>
  </cols>
  <sheetData>
    <row r="1" customFormat="false" ht="9.75" hidden="false" customHeight="true" outlineLevel="0" collapsed="false">
      <c r="A1" s="1"/>
      <c r="B1" s="2"/>
      <c r="C1" s="2"/>
      <c r="D1" s="2"/>
    </row>
    <row r="2" customFormat="false" ht="27" hidden="false" customHeight="true" outlineLevel="0" collapsed="false">
      <c r="A2" s="3" t="s">
        <v>0</v>
      </c>
      <c r="B2" s="3"/>
      <c r="C2" s="3"/>
      <c r="D2" s="3"/>
      <c r="E2" s="4"/>
      <c r="F2" s="4"/>
      <c r="G2" s="4"/>
      <c r="H2" s="5"/>
    </row>
    <row r="3" customFormat="false" ht="13.5" hidden="false" customHeight="true" outlineLevel="0" collapsed="false">
      <c r="A3" s="6"/>
      <c r="B3" s="7"/>
      <c r="C3" s="7"/>
      <c r="D3" s="7"/>
      <c r="E3" s="8"/>
      <c r="F3" s="8"/>
      <c r="G3" s="8"/>
      <c r="H3" s="8"/>
    </row>
    <row r="4" customFormat="false" ht="15" hidden="false" customHeight="true" outlineLevel="0" collapsed="false">
      <c r="A4" s="6"/>
      <c r="B4" s="7"/>
      <c r="C4" s="7"/>
      <c r="D4" s="7"/>
      <c r="E4" s="9"/>
      <c r="F4" s="9"/>
      <c r="G4" s="9"/>
      <c r="H4" s="9"/>
    </row>
    <row r="6" customFormat="false" ht="12.75" hidden="false" customHeight="false" outlineLevel="0" collapsed="false">
      <c r="A6" s="10"/>
    </row>
    <row r="7" customFormat="false" ht="15.75" hidden="false" customHeight="false" outlineLevel="0" collapsed="false">
      <c r="A7" s="11" t="s">
        <v>1</v>
      </c>
    </row>
    <row r="8" customFormat="false" ht="15.75" hidden="false" customHeight="false" outlineLevel="0" collapsed="false">
      <c r="A8" s="12" t="s">
        <v>2</v>
      </c>
      <c r="B8" s="12"/>
      <c r="C8" s="12" t="s">
        <v>3</v>
      </c>
      <c r="F8" s="12"/>
      <c r="G8" s="13" t="s">
        <v>4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customFormat="false" ht="15.75" hidden="false" customHeight="false" outlineLevel="0" collapsed="false">
      <c r="A9" s="14" t="s">
        <v>5</v>
      </c>
      <c r="B9" s="14"/>
      <c r="C9" s="14" t="s">
        <v>6</v>
      </c>
      <c r="F9" s="14"/>
      <c r="G9" s="15" t="n">
        <v>3000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customFormat="false" ht="15.75" hidden="false" customHeight="false" outlineLevel="0" collapsed="false">
      <c r="A10" s="14" t="s">
        <v>7</v>
      </c>
      <c r="B10" s="14"/>
      <c r="C10" s="14" t="s">
        <v>8</v>
      </c>
      <c r="F10" s="14"/>
      <c r="G10" s="15" t="n">
        <v>19216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customFormat="false" ht="15.75" hidden="false" customHeight="false" outlineLevel="0" collapsed="false">
      <c r="A11" s="14" t="s">
        <v>9</v>
      </c>
      <c r="B11" s="14"/>
      <c r="C11" s="14" t="s">
        <v>10</v>
      </c>
      <c r="F11" s="14"/>
      <c r="G11" s="15" t="n">
        <v>9100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customFormat="false" ht="15.75" hidden="false" customHeight="false" outlineLevel="0" collapsed="false">
      <c r="A12" s="14" t="s">
        <v>11</v>
      </c>
      <c r="B12" s="14"/>
      <c r="C12" s="14"/>
      <c r="F12" s="14"/>
      <c r="G12" s="15" t="n">
        <f aca="false">SUM(G13:G15)</f>
        <v>1390.233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customFormat="false" ht="15.75" hidden="true" customHeight="false" outlineLevel="0" collapsed="false">
      <c r="A13" s="14" t="s">
        <v>12</v>
      </c>
      <c r="B13" s="14"/>
      <c r="C13" s="14" t="s">
        <v>6</v>
      </c>
      <c r="F13" s="14"/>
      <c r="G13" s="15" t="n">
        <v>727.233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customFormat="false" ht="15.75" hidden="true" customHeight="false" outlineLevel="0" collapsed="false">
      <c r="A14" s="14" t="s">
        <v>13</v>
      </c>
      <c r="B14" s="14"/>
      <c r="C14" s="14" t="s">
        <v>10</v>
      </c>
      <c r="F14" s="14"/>
      <c r="G14" s="15" t="n">
        <v>580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customFormat="false" ht="15.75" hidden="true" customHeight="false" outlineLevel="0" collapsed="false">
      <c r="A15" s="14" t="s">
        <v>14</v>
      </c>
      <c r="B15" s="14"/>
      <c r="C15" s="14" t="s">
        <v>6</v>
      </c>
      <c r="F15" s="14"/>
      <c r="G15" s="15" t="n">
        <v>83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customFormat="false" ht="16.5" hidden="false" customHeight="false" outlineLevel="0" collapsed="false">
      <c r="A16" s="16"/>
      <c r="B16" s="17"/>
      <c r="C16" s="14"/>
      <c r="D16" s="14"/>
      <c r="F16" s="14"/>
      <c r="G16" s="18" t="n">
        <f aca="false">+G9+G10+G11+G12</f>
        <v>32706.233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customFormat="false" ht="17.25" hidden="false" customHeight="false" outlineLevel="0" collapsed="false">
      <c r="A17" s="14"/>
      <c r="B17" s="14"/>
      <c r="C17" s="14"/>
      <c r="D17" s="19"/>
      <c r="E17" s="19"/>
      <c r="F17" s="14"/>
      <c r="G17" s="15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customFormat="false" ht="16.5" hidden="false" customHeight="false" outlineLevel="0" collapsed="false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</row>
    <row r="19" customFormat="false" ht="16.5" hidden="false" customHeight="false" outlineLevel="0" collapsed="false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</row>
    <row r="20" customFormat="false" ht="16.5" hidden="false" customHeight="false" outlineLevel="0" collapsed="false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</row>
    <row r="21" customFormat="false" ht="16.5" hidden="false" customHeight="false" outlineLevel="0" collapsed="false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</row>
    <row r="22" customFormat="false" ht="16.5" hidden="false" customHeight="false" outlineLevel="0" collapsed="false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</row>
    <row r="23" customFormat="false" ht="16.5" hidden="false" customHeight="false" outlineLevel="0" collapsed="false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</row>
    <row r="24" customFormat="false" ht="16.5" hidden="false" customHeight="false" outlineLevel="0" collapsed="false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</row>
    <row r="25" customFormat="false" ht="16.5" hidden="false" customHeight="false" outlineLevel="0" collapsed="false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</row>
    <row r="26" customFormat="false" ht="16.5" hidden="false" customHeight="false" outlineLevel="0" collapsed="false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</row>
    <row r="27" customFormat="false" ht="16.5" hidden="false" customHeight="false" outlineLevel="0" collapsed="false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</row>
    <row r="28" customFormat="false" ht="16.5" hidden="false" customHeight="false" outlineLevel="0" collapsed="false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</row>
    <row r="29" customFormat="false" ht="16.5" hidden="false" customHeight="false" outlineLevel="0" collapsed="false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customFormat="false" ht="16.5" hidden="false" customHeight="false" outlineLevel="0" collapsed="false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customFormat="false" ht="16.5" hidden="false" customHeight="false" outlineLevel="0" collapsed="false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  <row r="32" customFormat="false" ht="16.5" hidden="false" customHeight="false" outlineLevel="0" collapsed="false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</row>
    <row r="33" customFormat="false" ht="16.5" hidden="false" customHeight="false" outlineLevel="0" collapsed="false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</row>
    <row r="34" customFormat="false" ht="16.5" hidden="false" customHeight="false" outlineLevel="0" collapsed="false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</row>
    <row r="35" customFormat="false" ht="16.5" hidden="false" customHeight="false" outlineLevel="0" collapsed="false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</row>
    <row r="36" customFormat="false" ht="16.5" hidden="false" customHeight="false" outlineLevel="0" collapsed="false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</row>
    <row r="37" customFormat="false" ht="16.5" hidden="false" customHeight="false" outlineLevel="0" collapsed="false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</row>
    <row r="38" customFormat="false" ht="16.5" hidden="false" customHeight="false" outlineLevel="0" collapsed="false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</row>
    <row r="39" customFormat="false" ht="16.5" hidden="false" customHeight="false" outlineLevel="0" collapsed="false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</row>
    <row r="40" customFormat="false" ht="16.5" hidden="false" customHeight="false" outlineLevel="0" collapsed="false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</row>
    <row r="41" customFormat="false" ht="16.5" hidden="false" customHeight="false" outlineLevel="0" collapsed="false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</row>
    <row r="42" customFormat="false" ht="16.5" hidden="false" customHeight="false" outlineLevel="0" collapsed="false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</row>
    <row r="43" customFormat="false" ht="16.5" hidden="false" customHeight="false" outlineLevel="0" collapsed="false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customFormat="false" ht="16.5" hidden="false" customHeight="false" outlineLevel="0" collapsed="false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customFormat="false" ht="16.5" hidden="false" customHeight="false" outlineLevel="0" collapsed="false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</row>
    <row r="46" customFormat="false" ht="16.5" hidden="false" customHeight="false" outlineLevel="0" collapsed="false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</row>
    <row r="47" customFormat="false" ht="16.5" hidden="false" customHeight="false" outlineLevel="0" collapsed="false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</row>
    <row r="48" customFormat="false" ht="16.5" hidden="false" customHeight="false" outlineLevel="0" collapsed="false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</row>
    <row r="49" customFormat="false" ht="16.5" hidden="false" customHeight="false" outlineLevel="0" collapsed="false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</row>
    <row r="50" customFormat="false" ht="16.5" hidden="false" customHeight="false" outlineLevel="0" collapsed="false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customFormat="false" ht="16.5" hidden="false" customHeight="false" outlineLevel="0" collapsed="false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</row>
    <row r="52" customFormat="false" ht="16.5" hidden="false" customHeight="false" outlineLevel="0" collapsed="false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customFormat="false" ht="16.5" hidden="false" customHeight="false" outlineLevel="0" collapsed="false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</row>
    <row r="54" customFormat="false" ht="16.5" hidden="false" customHeight="false" outlineLevel="0" collapsed="false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</row>
    <row r="55" customFormat="false" ht="16.5" hidden="false" customHeight="false" outlineLevel="0" collapsed="false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</row>
    <row r="56" customFormat="false" ht="16.5" hidden="false" customHeight="false" outlineLevel="0" collapsed="false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</row>
    <row r="57" customFormat="false" ht="16.5" hidden="false" customHeight="false" outlineLevel="0" collapsed="false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</row>
    <row r="58" customFormat="false" ht="16.5" hidden="false" customHeight="false" outlineLevel="0" collapsed="false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</row>
    <row r="59" customFormat="false" ht="16.5" hidden="false" customHeight="false" outlineLevel="0" collapsed="false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</row>
    <row r="60" customFormat="false" ht="16.5" hidden="false" customHeight="false" outlineLevel="0" collapsed="false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</row>
    <row r="61" customFormat="false" ht="16.5" hidden="false" customHeight="false" outlineLevel="0" collapsed="false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</row>
    <row r="62" customFormat="false" ht="16.5" hidden="false" customHeight="false" outlineLevel="0" collapsed="false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</row>
    <row r="63" customFormat="false" ht="16.5" hidden="false" customHeight="false" outlineLevel="0" collapsed="false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</row>
    <row r="64" customFormat="false" ht="16.5" hidden="false" customHeight="false" outlineLevel="0" collapsed="false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</row>
    <row r="65" customFormat="false" ht="16.5" hidden="false" customHeight="false" outlineLevel="0" collapsed="false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</row>
    <row r="66" customFormat="false" ht="16.5" hidden="false" customHeight="false" outlineLevel="0" collapsed="false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</row>
    <row r="67" customFormat="false" ht="16.5" hidden="false" customHeight="false" outlineLevel="0" collapsed="false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</row>
    <row r="68" customFormat="false" ht="16.5" hidden="false" customHeight="false" outlineLevel="0" collapsed="false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</row>
    <row r="69" customFormat="false" ht="16.5" hidden="false" customHeight="false" outlineLevel="0" collapsed="false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</row>
    <row r="70" customFormat="false" ht="16.5" hidden="false" customHeight="false" outlineLevel="0" collapsed="false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</row>
    <row r="71" customFormat="false" ht="16.5" hidden="false" customHeight="false" outlineLevel="0" collapsed="false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</row>
    <row r="72" customFormat="false" ht="16.5" hidden="false" customHeight="false" outlineLevel="0" collapsed="false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</row>
    <row r="73" customFormat="false" ht="16.5" hidden="false" customHeight="false" outlineLevel="0" collapsed="false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</row>
    <row r="74" customFormat="false" ht="16.5" hidden="false" customHeight="false" outlineLevel="0" collapsed="false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</row>
    <row r="75" customFormat="false" ht="16.5" hidden="false" customHeight="false" outlineLevel="0" collapsed="false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</row>
    <row r="76" customFormat="false" ht="16.5" hidden="false" customHeight="false" outlineLevel="0" collapsed="false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</row>
    <row r="77" customFormat="false" ht="16.5" hidden="false" customHeight="false" outlineLevel="0" collapsed="false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</row>
    <row r="78" customFormat="false" ht="16.5" hidden="false" customHeight="false" outlineLevel="0" collapsed="false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</row>
    <row r="79" customFormat="false" ht="16.5" hidden="false" customHeight="false" outlineLevel="0" collapsed="false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</row>
    <row r="80" customFormat="false" ht="16.5" hidden="false" customHeight="false" outlineLevel="0" collapsed="false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</row>
    <row r="81" customFormat="false" ht="16.5" hidden="false" customHeight="false" outlineLevel="0" collapsed="false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</row>
    <row r="82" customFormat="false" ht="16.5" hidden="false" customHeight="false" outlineLevel="0" collapsed="false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</row>
    <row r="83" customFormat="false" ht="16.5" hidden="false" customHeight="false" outlineLevel="0" collapsed="false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</row>
    <row r="84" customFormat="false" ht="16.5" hidden="false" customHeight="false" outlineLevel="0" collapsed="false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</row>
    <row r="85" customFormat="false" ht="16.5" hidden="false" customHeight="false" outlineLevel="0" collapsed="false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</row>
    <row r="86" customFormat="false" ht="16.5" hidden="false" customHeight="false" outlineLevel="0" collapsed="false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</row>
    <row r="87" customFormat="false" ht="16.5" hidden="false" customHeight="false" outlineLevel="0" collapsed="false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</row>
    <row r="88" customFormat="false" ht="16.5" hidden="false" customHeight="false" outlineLevel="0" collapsed="false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</row>
    <row r="89" customFormat="false" ht="16.5" hidden="false" customHeight="false" outlineLevel="0" collapsed="false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</row>
    <row r="90" customFormat="false" ht="16.5" hidden="false" customHeight="false" outlineLevel="0" collapsed="false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</row>
    <row r="91" customFormat="false" ht="16.5" hidden="false" customHeight="false" outlineLevel="0" collapsed="false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</row>
    <row r="92" customFormat="false" ht="16.5" hidden="false" customHeight="false" outlineLevel="0" collapsed="false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</row>
    <row r="93" customFormat="false" ht="16.5" hidden="false" customHeight="false" outlineLevel="0" collapsed="false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</row>
    <row r="94" customFormat="false" ht="16.5" hidden="false" customHeight="false" outlineLevel="0" collapsed="false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</row>
    <row r="95" customFormat="false" ht="16.5" hidden="false" customHeight="false" outlineLevel="0" collapsed="false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</row>
    <row r="96" customFormat="false" ht="16.5" hidden="false" customHeight="false" outlineLevel="0" collapsed="false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</row>
    <row r="97" customFormat="false" ht="16.5" hidden="false" customHeight="false" outlineLevel="0" collapsed="false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</row>
    <row r="98" customFormat="false" ht="16.5" hidden="false" customHeight="false" outlineLevel="0" collapsed="false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</row>
    <row r="99" customFormat="false" ht="16.5" hidden="false" customHeight="false" outlineLevel="0" collapsed="false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</row>
    <row r="100" customFormat="false" ht="16.5" hidden="false" customHeight="false" outlineLevel="0" collapsed="false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</row>
    <row r="101" customFormat="false" ht="16.5" hidden="false" customHeight="false" outlineLevel="0" collapsed="false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</row>
    <row r="102" customFormat="false" ht="16.5" hidden="false" customHeight="false" outlineLevel="0" collapsed="false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</row>
    <row r="103" customFormat="false" ht="16.5" hidden="false" customHeight="false" outlineLevel="0" collapsed="false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</row>
    <row r="104" customFormat="false" ht="16.5" hidden="false" customHeight="false" outlineLevel="0" collapsed="false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</row>
    <row r="105" customFormat="false" ht="16.5" hidden="false" customHeight="false" outlineLevel="0" collapsed="false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</row>
    <row r="106" customFormat="false" ht="16.5" hidden="false" customHeight="false" outlineLevel="0" collapsed="false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</row>
    <row r="107" customFormat="false" ht="16.5" hidden="false" customHeight="false" outlineLevel="0" collapsed="false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</row>
    <row r="108" customFormat="false" ht="16.5" hidden="false" customHeight="false" outlineLevel="0" collapsed="false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</row>
  </sheetData>
  <mergeCells count="1">
    <mergeCell ref="E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true" outlineLevel="0" max="3" min="3" style="21" width="26.13"/>
    <col collapsed="false" customWidth="true" hidden="true" outlineLevel="0" max="4" min="4" style="21" width="10.85"/>
    <col collapsed="false" customWidth="true" hidden="true" outlineLevel="0" max="5" min="5" style="21" width="10.99"/>
    <col collapsed="false" customWidth="true" hidden="true" outlineLevel="0" max="6" min="6" style="21" width="31.7"/>
    <col collapsed="false" customWidth="true" hidden="true" outlineLevel="0" max="7" min="7" style="21" width="11.42"/>
    <col collapsed="false" customWidth="true" hidden="true" outlineLevel="0" max="8" min="8" style="21" width="11.13"/>
    <col collapsed="false" customWidth="true" hidden="false" outlineLevel="0" max="9" min="9" style="21" width="33.14"/>
    <col collapsed="false" customWidth="true" hidden="false" outlineLevel="0" max="10" min="10" style="21" width="10.85"/>
    <col collapsed="false" customWidth="true" hidden="false" outlineLevel="0" max="11" min="11" style="21" width="10.99"/>
    <col collapsed="false" customWidth="true" hidden="false" outlineLevel="0" max="12" min="12" style="21" width="23.41"/>
    <col collapsed="false" customWidth="true" hidden="false" outlineLevel="0" max="13" min="13" style="21" width="13.14"/>
    <col collapsed="false" customWidth="true" hidden="false" outlineLevel="0" max="14" min="14" style="21" width="11.28"/>
    <col collapsed="false" customWidth="true" hidden="false" outlineLevel="0" max="15" min="15" style="21" width="23.41"/>
    <col collapsed="false" customWidth="true" hidden="false" outlineLevel="0" max="16" min="16" style="21" width="10.41"/>
    <col collapsed="false" customWidth="true" hidden="false" outlineLevel="0" max="17" min="17" style="21" width="11.28"/>
    <col collapsed="false" customWidth="true" hidden="false" outlineLevel="0" max="18" min="18" style="21" width="23.41"/>
    <col collapsed="false" customWidth="true" hidden="false" outlineLevel="0" max="19" min="19" style="21" width="10.41"/>
    <col collapsed="false" customWidth="true" hidden="false" outlineLevel="0" max="20" min="20" style="21" width="11.28"/>
    <col collapsed="false" customWidth="true" hidden="false" outlineLevel="0" max="21" min="21" style="21" width="12.28"/>
    <col collapsed="false" customWidth="true" hidden="false" outlineLevel="0" max="22" min="22" style="21" width="11.13"/>
    <col collapsed="false" customWidth="true" hidden="false" outlineLevel="0" max="23" min="23" style="21" width="11.56"/>
    <col collapsed="false" customWidth="false" hidden="false" outlineLevel="0" max="257" min="24" style="21" width="9.14"/>
  </cols>
  <sheetData>
    <row r="1" customFormat="false" ht="9.75" hidden="false" customHeight="true" outlineLevel="0" collapsed="false">
      <c r="B1" s="2"/>
      <c r="L1" s="2"/>
      <c r="M1" s="2"/>
      <c r="N1" s="1"/>
      <c r="O1" s="2"/>
      <c r="P1" s="2"/>
      <c r="Q1" s="1"/>
      <c r="R1" s="2"/>
      <c r="S1" s="2"/>
      <c r="T1" s="1"/>
    </row>
    <row r="2" customFormat="false" ht="27" hidden="false" customHeight="true" outlineLevel="0" collapsed="false">
      <c r="A2" s="22" t="s">
        <v>15</v>
      </c>
      <c r="B2" s="3"/>
      <c r="C2" s="4"/>
      <c r="D2" s="4"/>
      <c r="E2" s="4"/>
      <c r="F2" s="4"/>
      <c r="G2" s="4"/>
      <c r="H2" s="4"/>
      <c r="I2" s="4"/>
      <c r="J2" s="4"/>
      <c r="K2" s="23"/>
      <c r="L2" s="24"/>
      <c r="M2" s="24"/>
      <c r="N2" s="5"/>
      <c r="O2" s="24"/>
      <c r="P2" s="24"/>
      <c r="Q2" s="5"/>
      <c r="R2" s="24"/>
      <c r="S2" s="24"/>
      <c r="T2" s="5"/>
      <c r="U2" s="25"/>
      <c r="V2" s="4"/>
      <c r="W2" s="5" t="s">
        <v>16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</row>
    <row r="3" customFormat="false" ht="13.5" hidden="false" customHeight="true" outlineLevel="0" collapsed="false">
      <c r="A3" s="6"/>
      <c r="B3" s="7"/>
      <c r="C3" s="9"/>
      <c r="D3" s="9"/>
      <c r="E3" s="9"/>
      <c r="F3" s="9"/>
      <c r="G3" s="9"/>
      <c r="H3" s="9"/>
      <c r="I3" s="26"/>
      <c r="J3" s="26"/>
      <c r="K3" s="26"/>
      <c r="L3" s="6"/>
      <c r="M3" s="27"/>
      <c r="N3" s="8" t="s">
        <v>17</v>
      </c>
      <c r="O3" s="8"/>
      <c r="P3" s="8"/>
      <c r="Q3" s="8"/>
      <c r="R3" s="8"/>
      <c r="S3" s="8"/>
      <c r="T3" s="8"/>
      <c r="U3" s="8"/>
      <c r="V3" s="8"/>
      <c r="W3" s="8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5" hidden="false" customHeight="true" outlineLevel="0" collapsed="false">
      <c r="A4" s="6"/>
      <c r="B4" s="7"/>
      <c r="C4" s="9"/>
      <c r="D4" s="9"/>
      <c r="E4" s="9"/>
      <c r="F4" s="9"/>
      <c r="G4" s="9"/>
      <c r="H4" s="9"/>
      <c r="I4" s="9"/>
      <c r="J4" s="9"/>
      <c r="K4" s="9"/>
      <c r="L4" s="27"/>
      <c r="M4" s="27"/>
      <c r="N4" s="9"/>
      <c r="O4" s="27"/>
      <c r="P4" s="27"/>
      <c r="Q4" s="9"/>
      <c r="R4" s="27"/>
      <c r="S4" s="27"/>
      <c r="T4" s="9"/>
      <c r="U4" s="9"/>
      <c r="V4" s="9"/>
      <c r="W4" s="9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</row>
    <row r="5" customFormat="false" ht="16.5" hidden="false" customHeight="false" outlineLevel="0" collapsed="false">
      <c r="C5" s="28" t="s">
        <v>18</v>
      </c>
      <c r="D5" s="28"/>
      <c r="E5" s="28"/>
      <c r="F5" s="29" t="s">
        <v>19</v>
      </c>
      <c r="G5" s="29"/>
      <c r="H5" s="29"/>
      <c r="I5" s="29" t="s">
        <v>20</v>
      </c>
      <c r="J5" s="29"/>
      <c r="K5" s="29"/>
      <c r="L5" s="30" t="s">
        <v>21</v>
      </c>
      <c r="M5" s="30"/>
      <c r="N5" s="30"/>
      <c r="O5" s="29" t="s">
        <v>22</v>
      </c>
      <c r="P5" s="29"/>
      <c r="Q5" s="29"/>
      <c r="R5" s="29" t="s">
        <v>23</v>
      </c>
      <c r="S5" s="29"/>
      <c r="T5" s="29"/>
      <c r="U5" s="29" t="s">
        <v>24</v>
      </c>
      <c r="V5" s="29"/>
      <c r="W5" s="29"/>
    </row>
    <row r="6" customFormat="false" ht="16.5" hidden="false" customHeight="false" outlineLevel="0" collapsed="false">
      <c r="A6" s="31" t="s">
        <v>25</v>
      </c>
      <c r="B6" s="32" t="s">
        <v>26</v>
      </c>
      <c r="C6" s="33" t="s">
        <v>27</v>
      </c>
      <c r="D6" s="34" t="s">
        <v>4</v>
      </c>
      <c r="E6" s="35" t="n">
        <f aca="false">COUNTA(C7:C14)</f>
        <v>0</v>
      </c>
      <c r="F6" s="33" t="s">
        <v>27</v>
      </c>
      <c r="G6" s="34" t="s">
        <v>4</v>
      </c>
      <c r="H6" s="36" t="n">
        <f aca="false">COUNTA(F7:F14)</f>
        <v>0</v>
      </c>
      <c r="I6" s="33" t="s">
        <v>27</v>
      </c>
      <c r="J6" s="34" t="s">
        <v>4</v>
      </c>
      <c r="K6" s="36" t="n">
        <f aca="false">COUNTA(I7:I14)</f>
        <v>4</v>
      </c>
      <c r="L6" s="34" t="s">
        <v>27</v>
      </c>
      <c r="M6" s="34" t="s">
        <v>4</v>
      </c>
      <c r="N6" s="36" t="n">
        <f aca="false">COUNTA(L7:L14)</f>
        <v>7</v>
      </c>
      <c r="O6" s="33" t="s">
        <v>27</v>
      </c>
      <c r="P6" s="34" t="s">
        <v>4</v>
      </c>
      <c r="Q6" s="36" t="n">
        <f aca="false">COUNTA(O7:O14)</f>
        <v>0</v>
      </c>
      <c r="R6" s="33" t="s">
        <v>27</v>
      </c>
      <c r="S6" s="34" t="s">
        <v>4</v>
      </c>
      <c r="T6" s="36" t="n">
        <f aca="false">COUNTA(R7:R14)</f>
        <v>0</v>
      </c>
      <c r="U6" s="33"/>
      <c r="V6" s="34"/>
      <c r="W6" s="36" t="n">
        <f aca="false">E6+H6+K6+N6</f>
        <v>11</v>
      </c>
    </row>
    <row r="7" customFormat="false" ht="12.75" hidden="false" customHeight="false" outlineLevel="0" collapsed="false">
      <c r="A7" s="31"/>
      <c r="B7" s="32"/>
      <c r="C7" s="17"/>
      <c r="D7" s="17"/>
      <c r="E7" s="17"/>
      <c r="F7" s="37"/>
      <c r="G7" s="17"/>
      <c r="H7" s="38"/>
      <c r="I7" s="17" t="s">
        <v>28</v>
      </c>
      <c r="J7" s="17" t="n">
        <v>2000</v>
      </c>
      <c r="K7" s="39"/>
      <c r="L7" s="17" t="s">
        <v>29</v>
      </c>
      <c r="M7" s="40" t="n">
        <v>9000</v>
      </c>
      <c r="N7" s="38"/>
      <c r="O7" s="37"/>
      <c r="P7" s="17"/>
      <c r="Q7" s="38"/>
      <c r="R7" s="37"/>
      <c r="S7" s="17"/>
      <c r="T7" s="38"/>
      <c r="U7" s="37"/>
      <c r="V7" s="17"/>
      <c r="W7" s="38"/>
    </row>
    <row r="8" customFormat="false" ht="12.75" hidden="false" customHeight="false" outlineLevel="0" collapsed="false">
      <c r="A8" s="31"/>
      <c r="B8" s="32"/>
      <c r="C8" s="17"/>
      <c r="D8" s="17"/>
      <c r="E8" s="17"/>
      <c r="F8" s="37"/>
      <c r="G8" s="17"/>
      <c r="H8" s="38"/>
      <c r="I8" s="21" t="s">
        <v>30</v>
      </c>
      <c r="J8" s="17" t="n">
        <v>1000</v>
      </c>
      <c r="K8" s="38"/>
      <c r="L8" s="17" t="s">
        <v>31</v>
      </c>
      <c r="M8" s="17" t="n">
        <v>3000</v>
      </c>
      <c r="N8" s="38"/>
      <c r="Q8" s="38"/>
      <c r="T8" s="38"/>
      <c r="U8" s="37"/>
      <c r="V8" s="17"/>
      <c r="W8" s="38"/>
    </row>
    <row r="9" customFormat="false" ht="12.75" hidden="false" customHeight="false" outlineLevel="0" collapsed="false">
      <c r="A9" s="31"/>
      <c r="B9" s="32"/>
      <c r="C9" s="17"/>
      <c r="D9" s="17"/>
      <c r="E9" s="17"/>
      <c r="F9" s="37"/>
      <c r="G9" s="17"/>
      <c r="H9" s="38"/>
      <c r="I9" s="41" t="s">
        <v>32</v>
      </c>
      <c r="J9" s="17" t="n">
        <v>750</v>
      </c>
      <c r="K9" s="39"/>
      <c r="L9" s="17" t="s">
        <v>33</v>
      </c>
      <c r="M9" s="17" t="n">
        <v>2000</v>
      </c>
      <c r="N9" s="38"/>
      <c r="Q9" s="38"/>
      <c r="T9" s="38"/>
      <c r="U9" s="37"/>
      <c r="V9" s="17"/>
      <c r="W9" s="38"/>
    </row>
    <row r="10" customFormat="false" ht="12.75" hidden="false" customHeight="false" outlineLevel="0" collapsed="false">
      <c r="A10" s="31"/>
      <c r="B10" s="32"/>
      <c r="C10" s="17"/>
      <c r="D10" s="17"/>
      <c r="E10" s="17"/>
      <c r="F10" s="41"/>
      <c r="G10" s="17"/>
      <c r="H10" s="38"/>
      <c r="I10" s="21" t="s">
        <v>34</v>
      </c>
      <c r="J10" s="17" t="n">
        <v>0</v>
      </c>
      <c r="K10" s="39"/>
      <c r="L10" s="17" t="s">
        <v>35</v>
      </c>
      <c r="M10" s="17" t="n">
        <v>0</v>
      </c>
      <c r="N10" s="38"/>
      <c r="O10" s="37"/>
      <c r="P10" s="17"/>
      <c r="Q10" s="38"/>
      <c r="R10" s="37"/>
      <c r="S10" s="17"/>
      <c r="T10" s="38"/>
      <c r="U10" s="37"/>
      <c r="V10" s="17"/>
      <c r="W10" s="38"/>
    </row>
    <row r="11" customFormat="false" ht="12.75" hidden="false" customHeight="false" outlineLevel="0" collapsed="false">
      <c r="A11" s="31"/>
      <c r="B11" s="32"/>
      <c r="C11" s="17"/>
      <c r="D11" s="17"/>
      <c r="E11" s="17"/>
      <c r="F11" s="41"/>
      <c r="G11" s="17"/>
      <c r="H11" s="38"/>
      <c r="I11" s="41"/>
      <c r="K11" s="38"/>
      <c r="L11" s="41" t="s">
        <v>36</v>
      </c>
      <c r="M11" s="17" t="n">
        <v>3000</v>
      </c>
      <c r="N11" s="38"/>
      <c r="O11" s="37"/>
      <c r="P11" s="40"/>
      <c r="Q11" s="38"/>
      <c r="R11" s="37"/>
      <c r="S11" s="40"/>
      <c r="T11" s="38"/>
      <c r="U11" s="37"/>
      <c r="V11" s="17"/>
      <c r="W11" s="38"/>
    </row>
    <row r="12" customFormat="false" ht="12.75" hidden="false" customHeight="false" outlineLevel="0" collapsed="false">
      <c r="A12" s="31"/>
      <c r="B12" s="32"/>
      <c r="C12" s="17"/>
      <c r="D12" s="17"/>
      <c r="E12" s="17"/>
      <c r="F12" s="41"/>
      <c r="G12" s="17"/>
      <c r="H12" s="38"/>
      <c r="I12" s="41"/>
      <c r="K12" s="38"/>
      <c r="L12" s="41" t="s">
        <v>37</v>
      </c>
      <c r="M12" s="17" t="n">
        <v>2000</v>
      </c>
      <c r="N12" s="38"/>
      <c r="O12" s="37"/>
      <c r="P12" s="17"/>
      <c r="Q12" s="38"/>
      <c r="R12" s="37"/>
      <c r="S12" s="17"/>
      <c r="T12" s="38"/>
      <c r="U12" s="37"/>
      <c r="V12" s="17"/>
      <c r="W12" s="38"/>
    </row>
    <row r="13" customFormat="false" ht="12.75" hidden="false" customHeight="false" outlineLevel="0" collapsed="false">
      <c r="A13" s="31"/>
      <c r="B13" s="32"/>
      <c r="C13" s="17"/>
      <c r="D13" s="17"/>
      <c r="E13" s="17"/>
      <c r="F13" s="37"/>
      <c r="G13" s="42"/>
      <c r="H13" s="38"/>
      <c r="I13" s="41"/>
      <c r="K13" s="38"/>
      <c r="L13" s="41" t="s">
        <v>38</v>
      </c>
      <c r="M13" s="17" t="n">
        <v>1750</v>
      </c>
      <c r="N13" s="38"/>
      <c r="O13" s="37"/>
      <c r="P13" s="17"/>
      <c r="Q13" s="38"/>
      <c r="R13" s="37"/>
      <c r="S13" s="17"/>
      <c r="T13" s="38"/>
      <c r="U13" s="37"/>
      <c r="V13" s="17"/>
      <c r="W13" s="38"/>
    </row>
    <row r="14" customFormat="false" ht="12.75" hidden="false" customHeight="false" outlineLevel="0" collapsed="false">
      <c r="A14" s="31"/>
      <c r="B14" s="32"/>
      <c r="C14" s="17"/>
      <c r="D14" s="17"/>
      <c r="E14" s="17"/>
      <c r="F14" s="37"/>
      <c r="G14" s="17"/>
      <c r="H14" s="38"/>
      <c r="I14" s="37"/>
      <c r="J14" s="17"/>
      <c r="K14" s="38"/>
      <c r="L14" s="17"/>
      <c r="M14" s="40"/>
      <c r="N14" s="38"/>
      <c r="O14" s="37"/>
      <c r="P14" s="40"/>
      <c r="Q14" s="38"/>
      <c r="R14" s="37"/>
      <c r="S14" s="40"/>
      <c r="T14" s="38"/>
      <c r="U14" s="37"/>
      <c r="V14" s="17"/>
      <c r="W14" s="38"/>
    </row>
    <row r="15" customFormat="false" ht="12.75" hidden="false" customHeight="false" outlineLevel="0" collapsed="false">
      <c r="A15" s="31"/>
      <c r="B15" s="32"/>
      <c r="C15" s="43" t="s">
        <v>39</v>
      </c>
      <c r="D15" s="17"/>
      <c r="E15" s="44" t="s">
        <v>40</v>
      </c>
      <c r="F15" s="43" t="s">
        <v>39</v>
      </c>
      <c r="G15" s="17"/>
      <c r="H15" s="45" t="s">
        <v>40</v>
      </c>
      <c r="I15" s="43" t="s">
        <v>39</v>
      </c>
      <c r="J15" s="17"/>
      <c r="K15" s="45" t="s">
        <v>40</v>
      </c>
      <c r="L15" s="46" t="s">
        <v>39</v>
      </c>
      <c r="M15" s="17"/>
      <c r="N15" s="45" t="s">
        <v>40</v>
      </c>
      <c r="O15" s="43" t="s">
        <v>39</v>
      </c>
      <c r="P15" s="17"/>
      <c r="Q15" s="45" t="s">
        <v>40</v>
      </c>
      <c r="R15" s="43" t="s">
        <v>39</v>
      </c>
      <c r="S15" s="17"/>
      <c r="T15" s="45" t="s">
        <v>40</v>
      </c>
      <c r="U15" s="43" t="s">
        <v>39</v>
      </c>
      <c r="V15" s="44"/>
      <c r="W15" s="45" t="s">
        <v>40</v>
      </c>
    </row>
    <row r="16" customFormat="false" ht="15" hidden="false" customHeight="false" outlineLevel="0" collapsed="false">
      <c r="A16" s="31"/>
      <c r="B16" s="32"/>
      <c r="C16" s="47" t="s">
        <v>41</v>
      </c>
      <c r="D16" s="48"/>
      <c r="E16" s="48" t="s">
        <v>42</v>
      </c>
      <c r="F16" s="49" t="s">
        <v>41</v>
      </c>
      <c r="G16" s="50"/>
      <c r="H16" s="51" t="s">
        <v>42</v>
      </c>
      <c r="I16" s="49" t="s">
        <v>41</v>
      </c>
      <c r="J16" s="50"/>
      <c r="K16" s="51" t="s">
        <v>42</v>
      </c>
      <c r="L16" s="52" t="s">
        <v>41</v>
      </c>
      <c r="M16" s="48"/>
      <c r="N16" s="53" t="s">
        <v>42</v>
      </c>
      <c r="O16" s="47" t="s">
        <v>41</v>
      </c>
      <c r="P16" s="48"/>
      <c r="Q16" s="53" t="s">
        <v>42</v>
      </c>
      <c r="R16" s="47" t="s">
        <v>41</v>
      </c>
      <c r="S16" s="48"/>
      <c r="T16" s="53" t="s">
        <v>42</v>
      </c>
      <c r="U16" s="47" t="s">
        <v>41</v>
      </c>
      <c r="V16" s="50" t="s">
        <v>4</v>
      </c>
      <c r="W16" s="53" t="s">
        <v>42</v>
      </c>
    </row>
    <row r="17" customFormat="false" ht="13.5" hidden="false" customHeight="false" outlineLevel="0" collapsed="false">
      <c r="A17" s="31"/>
      <c r="B17" s="32"/>
      <c r="C17" s="54" t="n">
        <f aca="false">'Hotlist - Completed'!G21</f>
        <v>28510</v>
      </c>
      <c r="D17" s="55" t="n">
        <f aca="false">SUM(D7:D16)</f>
        <v>0</v>
      </c>
      <c r="E17" s="56" t="n">
        <f aca="false">+D17-C17</f>
        <v>-28510</v>
      </c>
      <c r="F17" s="54" t="n">
        <f aca="false">'Hotlist - Completed'!G21</f>
        <v>28510</v>
      </c>
      <c r="G17" s="55" t="n">
        <f aca="false">SUM(G7:G16)</f>
        <v>0</v>
      </c>
      <c r="H17" s="57" t="n">
        <f aca="false">G17-F17</f>
        <v>-28510</v>
      </c>
      <c r="I17" s="54" t="n">
        <f aca="false">'Hotlist - Completed'!G21</f>
        <v>28510</v>
      </c>
      <c r="J17" s="55" t="n">
        <f aca="false">SUM(J7:J16)</f>
        <v>3750</v>
      </c>
      <c r="K17" s="58" t="n">
        <f aca="false">J17-I17</f>
        <v>-24760</v>
      </c>
      <c r="L17" s="59" t="n">
        <f aca="false">'Hotlist - Completed'!$C$21</f>
        <v>33125</v>
      </c>
      <c r="M17" s="55" t="n">
        <f aca="false">SUM(M7:M16)</f>
        <v>20750</v>
      </c>
      <c r="N17" s="58" t="n">
        <f aca="false">M17-L17</f>
        <v>-12375</v>
      </c>
      <c r="O17" s="54" t="n">
        <v>0</v>
      </c>
      <c r="P17" s="55" t="n">
        <f aca="false">SUM(P7:P16)</f>
        <v>0</v>
      </c>
      <c r="Q17" s="57" t="n">
        <f aca="false">(O17-P17)*-1</f>
        <v>-0</v>
      </c>
      <c r="R17" s="54" t="n">
        <v>0</v>
      </c>
      <c r="S17" s="55" t="n">
        <f aca="false">SUM(S7:S16)</f>
        <v>0</v>
      </c>
      <c r="T17" s="57" t="n">
        <f aca="false">(R17-S17)*-1</f>
        <v>-0</v>
      </c>
      <c r="U17" s="55" t="n">
        <f aca="false">C17+F17+I17+L17</f>
        <v>118655</v>
      </c>
      <c r="V17" s="55" t="n">
        <f aca="false">D17+G17+J17+M17</f>
        <v>24500</v>
      </c>
      <c r="W17" s="57" t="n">
        <f aca="false">V17-U17</f>
        <v>-94155</v>
      </c>
    </row>
    <row r="18" customFormat="false" ht="16.5" hidden="false" customHeight="false" outlineLevel="0" collapsed="false">
      <c r="A18" s="31" t="s">
        <v>43</v>
      </c>
      <c r="B18" s="32" t="s">
        <v>26</v>
      </c>
      <c r="C18" s="33" t="s">
        <v>27</v>
      </c>
      <c r="D18" s="34" t="s">
        <v>4</v>
      </c>
      <c r="E18" s="60" t="n">
        <f aca="false">COUNTA(D19:D30)</f>
        <v>0</v>
      </c>
      <c r="F18" s="33" t="s">
        <v>27</v>
      </c>
      <c r="G18" s="34" t="s">
        <v>4</v>
      </c>
      <c r="H18" s="61" t="n">
        <f aca="false">COUNTA(F19:F30)</f>
        <v>0</v>
      </c>
      <c r="I18" s="33" t="s">
        <v>27</v>
      </c>
      <c r="J18" s="34" t="s">
        <v>4</v>
      </c>
      <c r="K18" s="62" t="n">
        <f aca="false">COUNTA(I19:I30)</f>
        <v>2</v>
      </c>
      <c r="L18" s="34" t="s">
        <v>27</v>
      </c>
      <c r="M18" s="34" t="s">
        <v>4</v>
      </c>
      <c r="N18" s="62" t="n">
        <f aca="false">COUNTA(L19:L30)</f>
        <v>5</v>
      </c>
      <c r="O18" s="34" t="s">
        <v>27</v>
      </c>
      <c r="P18" s="34" t="s">
        <v>4</v>
      </c>
      <c r="Q18" s="36" t="n">
        <f aca="false">COUNTA(O19:O30)</f>
        <v>0</v>
      </c>
      <c r="R18" s="33" t="s">
        <v>27</v>
      </c>
      <c r="S18" s="34" t="s">
        <v>4</v>
      </c>
      <c r="T18" s="36" t="n">
        <f aca="false">COUNTA(R19:R30)</f>
        <v>0</v>
      </c>
      <c r="U18" s="33"/>
      <c r="V18" s="34"/>
      <c r="W18" s="36" t="n">
        <f aca="false">E18+H18+K18+N18</f>
        <v>7</v>
      </c>
    </row>
    <row r="19" customFormat="false" ht="12.75" hidden="false" customHeight="false" outlineLevel="0" collapsed="false">
      <c r="A19" s="31"/>
      <c r="B19" s="32"/>
      <c r="C19" s="17"/>
      <c r="D19" s="17"/>
      <c r="E19" s="38"/>
      <c r="G19" s="17"/>
      <c r="H19" s="17"/>
      <c r="I19" s="17" t="s">
        <v>44</v>
      </c>
      <c r="J19" s="17" t="n">
        <v>4700</v>
      </c>
      <c r="K19" s="39"/>
      <c r="L19" s="17" t="s">
        <v>45</v>
      </c>
      <c r="M19" s="17" t="n">
        <v>15000</v>
      </c>
      <c r="N19" s="38"/>
      <c r="O19" s="17"/>
      <c r="P19" s="17"/>
      <c r="Q19" s="38"/>
      <c r="R19" s="37"/>
      <c r="S19" s="17"/>
      <c r="T19" s="38"/>
      <c r="U19" s="37"/>
      <c r="V19" s="17"/>
      <c r="W19" s="38"/>
    </row>
    <row r="20" customFormat="false" ht="12.75" hidden="false" customHeight="false" outlineLevel="0" collapsed="false">
      <c r="A20" s="31"/>
      <c r="B20" s="32"/>
      <c r="C20" s="37"/>
      <c r="D20" s="17"/>
      <c r="E20" s="38"/>
      <c r="G20" s="17"/>
      <c r="H20" s="17"/>
      <c r="I20" s="17" t="s">
        <v>46</v>
      </c>
      <c r="J20" s="17" t="n">
        <v>750</v>
      </c>
      <c r="K20" s="39"/>
      <c r="L20" s="17" t="s">
        <v>47</v>
      </c>
      <c r="M20" s="17" t="n">
        <v>2000</v>
      </c>
      <c r="N20" s="38"/>
      <c r="O20" s="17"/>
      <c r="P20" s="17"/>
      <c r="Q20" s="38"/>
      <c r="T20" s="38"/>
      <c r="U20" s="37"/>
      <c r="V20" s="17"/>
      <c r="W20" s="38"/>
    </row>
    <row r="21" customFormat="false" ht="12.75" hidden="false" customHeight="false" outlineLevel="0" collapsed="false">
      <c r="A21" s="31"/>
      <c r="B21" s="32"/>
      <c r="C21" s="17"/>
      <c r="D21" s="17"/>
      <c r="E21" s="38"/>
      <c r="H21" s="17"/>
      <c r="K21" s="39"/>
      <c r="L21" s="17" t="s">
        <v>48</v>
      </c>
      <c r="M21" s="17" t="n">
        <v>2000</v>
      </c>
      <c r="N21" s="38"/>
      <c r="O21" s="17"/>
      <c r="P21" s="17"/>
      <c r="Q21" s="38"/>
      <c r="R21" s="37"/>
      <c r="S21" s="17"/>
      <c r="T21" s="38"/>
      <c r="U21" s="37"/>
      <c r="V21" s="17"/>
      <c r="W21" s="38"/>
    </row>
    <row r="22" customFormat="false" ht="12.75" hidden="false" customHeight="false" outlineLevel="0" collapsed="false">
      <c r="A22" s="31"/>
      <c r="B22" s="32"/>
      <c r="C22" s="17"/>
      <c r="D22" s="17"/>
      <c r="E22" s="38"/>
      <c r="H22" s="17"/>
      <c r="I22" s="17"/>
      <c r="J22" s="17"/>
      <c r="K22" s="38"/>
      <c r="L22" s="17" t="s">
        <v>49</v>
      </c>
      <c r="M22" s="17" t="n">
        <v>1000</v>
      </c>
      <c r="N22" s="38"/>
      <c r="O22" s="17"/>
      <c r="P22" s="17"/>
      <c r="Q22" s="38"/>
      <c r="R22" s="37"/>
      <c r="S22" s="17"/>
      <c r="T22" s="38"/>
      <c r="U22" s="37"/>
      <c r="V22" s="17"/>
      <c r="W22" s="38"/>
    </row>
    <row r="23" customFormat="false" ht="12.75" hidden="false" customHeight="false" outlineLevel="0" collapsed="false">
      <c r="A23" s="31"/>
      <c r="B23" s="32"/>
      <c r="C23" s="17"/>
      <c r="D23" s="17"/>
      <c r="E23" s="38"/>
      <c r="H23" s="17"/>
      <c r="K23" s="38"/>
      <c r="L23" s="17" t="s">
        <v>50</v>
      </c>
      <c r="M23" s="17" t="n">
        <v>2000</v>
      </c>
      <c r="N23" s="38"/>
      <c r="O23" s="17"/>
      <c r="P23" s="17"/>
      <c r="Q23" s="38"/>
      <c r="R23" s="37"/>
      <c r="S23" s="40"/>
      <c r="T23" s="38"/>
      <c r="U23" s="37"/>
      <c r="V23" s="17"/>
      <c r="W23" s="38"/>
    </row>
    <row r="24" customFormat="false" ht="12.75" hidden="false" customHeight="false" outlineLevel="0" collapsed="false">
      <c r="A24" s="31"/>
      <c r="B24" s="32"/>
      <c r="C24" s="17"/>
      <c r="D24" s="17"/>
      <c r="E24" s="38"/>
      <c r="H24" s="17"/>
      <c r="K24" s="38"/>
      <c r="L24" s="17"/>
      <c r="M24" s="17"/>
      <c r="N24" s="38"/>
      <c r="O24" s="17"/>
      <c r="P24" s="17"/>
      <c r="Q24" s="38"/>
      <c r="R24" s="37"/>
      <c r="S24" s="17"/>
      <c r="T24" s="38"/>
      <c r="U24" s="37"/>
      <c r="V24" s="17"/>
      <c r="W24" s="38"/>
    </row>
    <row r="25" customFormat="false" ht="12.75" hidden="false" customHeight="false" outlineLevel="0" collapsed="false">
      <c r="A25" s="31"/>
      <c r="B25" s="32"/>
      <c r="C25" s="17"/>
      <c r="D25" s="17"/>
      <c r="E25" s="38"/>
      <c r="H25" s="17"/>
      <c r="K25" s="38"/>
      <c r="N25" s="38"/>
      <c r="O25" s="17"/>
      <c r="P25" s="40"/>
      <c r="Q25" s="38"/>
      <c r="R25" s="37"/>
      <c r="S25" s="40"/>
      <c r="T25" s="38"/>
      <c r="U25" s="63"/>
      <c r="V25" s="44"/>
      <c r="W25" s="45"/>
    </row>
    <row r="26" customFormat="false" ht="12.75" hidden="false" customHeight="false" outlineLevel="0" collapsed="false">
      <c r="A26" s="31"/>
      <c r="B26" s="32"/>
      <c r="C26" s="17"/>
      <c r="D26" s="17"/>
      <c r="E26" s="38"/>
      <c r="H26" s="17"/>
      <c r="K26" s="38"/>
      <c r="N26" s="38"/>
      <c r="O26" s="17"/>
      <c r="P26" s="40"/>
      <c r="Q26" s="38"/>
      <c r="R26" s="37"/>
      <c r="S26" s="40"/>
      <c r="T26" s="38"/>
      <c r="U26" s="63"/>
      <c r="V26" s="44"/>
      <c r="W26" s="45"/>
    </row>
    <row r="27" customFormat="false" ht="12.75" hidden="false" customHeight="false" outlineLevel="0" collapsed="false">
      <c r="A27" s="31"/>
      <c r="B27" s="32"/>
      <c r="C27" s="17"/>
      <c r="D27" s="17"/>
      <c r="E27" s="38"/>
      <c r="H27" s="17"/>
      <c r="K27" s="38"/>
      <c r="N27" s="38"/>
      <c r="O27" s="17"/>
      <c r="P27" s="40"/>
      <c r="Q27" s="38"/>
      <c r="R27" s="37"/>
      <c r="S27" s="40"/>
      <c r="T27" s="38"/>
      <c r="U27" s="63"/>
      <c r="V27" s="44"/>
      <c r="W27" s="45"/>
    </row>
    <row r="28" customFormat="false" ht="12.75" hidden="false" customHeight="false" outlineLevel="0" collapsed="false">
      <c r="A28" s="31"/>
      <c r="B28" s="32"/>
      <c r="C28" s="17"/>
      <c r="D28" s="17"/>
      <c r="E28" s="38"/>
      <c r="H28" s="17"/>
      <c r="K28" s="38"/>
      <c r="L28" s="17"/>
      <c r="M28" s="17"/>
      <c r="N28" s="38"/>
      <c r="O28" s="17"/>
      <c r="P28" s="40"/>
      <c r="Q28" s="38"/>
      <c r="R28" s="37"/>
      <c r="S28" s="40"/>
      <c r="T28" s="38"/>
      <c r="U28" s="63"/>
      <c r="V28" s="44"/>
      <c r="W28" s="45"/>
    </row>
    <row r="29" customFormat="false" ht="12.75" hidden="false" customHeight="false" outlineLevel="0" collapsed="false">
      <c r="A29" s="31"/>
      <c r="B29" s="32"/>
      <c r="C29" s="17"/>
      <c r="D29" s="17"/>
      <c r="E29" s="38"/>
      <c r="H29" s="17"/>
      <c r="K29" s="38"/>
      <c r="L29" s="17"/>
      <c r="M29" s="17"/>
      <c r="N29" s="38"/>
      <c r="O29" s="17"/>
      <c r="P29" s="40"/>
      <c r="Q29" s="38"/>
      <c r="R29" s="37"/>
      <c r="S29" s="40"/>
      <c r="T29" s="38"/>
      <c r="U29" s="63"/>
      <c r="V29" s="44"/>
      <c r="W29" s="45"/>
    </row>
    <row r="30" customFormat="false" ht="12.75" hidden="false" customHeight="false" outlineLevel="0" collapsed="false">
      <c r="A30" s="31"/>
      <c r="B30" s="32"/>
      <c r="C30" s="17"/>
      <c r="D30" s="40"/>
      <c r="E30" s="38"/>
      <c r="F30" s="37"/>
      <c r="G30" s="17"/>
      <c r="H30" s="17"/>
      <c r="I30" s="17"/>
      <c r="J30" s="17"/>
      <c r="K30" s="38"/>
      <c r="N30" s="38"/>
      <c r="O30" s="17"/>
      <c r="P30" s="40"/>
      <c r="Q30" s="38"/>
      <c r="R30" s="37"/>
      <c r="S30" s="40"/>
      <c r="T30" s="38"/>
      <c r="U30" s="63"/>
      <c r="V30" s="44"/>
      <c r="W30" s="45"/>
    </row>
    <row r="31" customFormat="false" ht="12.75" hidden="false" customHeight="false" outlineLevel="0" collapsed="false">
      <c r="A31" s="31"/>
      <c r="B31" s="32"/>
      <c r="C31" s="43" t="s">
        <v>39</v>
      </c>
      <c r="D31" s="17"/>
      <c r="E31" s="45" t="s">
        <v>40</v>
      </c>
      <c r="F31" s="43" t="s">
        <v>39</v>
      </c>
      <c r="G31" s="17"/>
      <c r="H31" s="44" t="s">
        <v>40</v>
      </c>
      <c r="I31" s="43" t="s">
        <v>39</v>
      </c>
      <c r="J31" s="17"/>
      <c r="K31" s="45" t="s">
        <v>40</v>
      </c>
      <c r="L31" s="43" t="s">
        <v>39</v>
      </c>
      <c r="N31" s="45" t="s">
        <v>40</v>
      </c>
      <c r="O31" s="46" t="s">
        <v>39</v>
      </c>
      <c r="P31" s="17"/>
      <c r="Q31" s="45" t="s">
        <v>40</v>
      </c>
      <c r="R31" s="43" t="s">
        <v>39</v>
      </c>
      <c r="S31" s="17"/>
      <c r="T31" s="45" t="s">
        <v>40</v>
      </c>
      <c r="U31" s="43" t="s">
        <v>39</v>
      </c>
      <c r="V31" s="44"/>
      <c r="W31" s="45" t="s">
        <v>40</v>
      </c>
    </row>
    <row r="32" customFormat="false" ht="15" hidden="false" customHeight="false" outlineLevel="0" collapsed="false">
      <c r="A32" s="31"/>
      <c r="B32" s="32"/>
      <c r="C32" s="47" t="s">
        <v>41</v>
      </c>
      <c r="D32" s="48"/>
      <c r="E32" s="53" t="s">
        <v>42</v>
      </c>
      <c r="F32" s="47" t="s">
        <v>41</v>
      </c>
      <c r="G32" s="48"/>
      <c r="H32" s="48" t="s">
        <v>42</v>
      </c>
      <c r="I32" s="47" t="s">
        <v>41</v>
      </c>
      <c r="J32" s="48"/>
      <c r="K32" s="53" t="s">
        <v>42</v>
      </c>
      <c r="L32" s="47" t="s">
        <v>41</v>
      </c>
      <c r="M32" s="48"/>
      <c r="N32" s="53" t="s">
        <v>42</v>
      </c>
      <c r="O32" s="52" t="s">
        <v>41</v>
      </c>
      <c r="P32" s="48"/>
      <c r="Q32" s="53" t="s">
        <v>42</v>
      </c>
      <c r="R32" s="47" t="s">
        <v>41</v>
      </c>
      <c r="S32" s="48"/>
      <c r="T32" s="53" t="s">
        <v>42</v>
      </c>
      <c r="U32" s="47" t="s">
        <v>41</v>
      </c>
      <c r="V32" s="50" t="s">
        <v>4</v>
      </c>
      <c r="W32" s="53" t="s">
        <v>42</v>
      </c>
    </row>
    <row r="33" customFormat="false" ht="12.75" hidden="false" customHeight="false" outlineLevel="0" collapsed="false">
      <c r="A33" s="31"/>
      <c r="B33" s="32"/>
      <c r="C33" s="54" t="n">
        <f aca="false">'Hotlist - Completed'!G41</f>
        <v>4907</v>
      </c>
      <c r="D33" s="55" t="n">
        <f aca="false">SUM(D19:D32)</f>
        <v>0</v>
      </c>
      <c r="E33" s="57" t="n">
        <f aca="false">+D33-C33</f>
        <v>-4907</v>
      </c>
      <c r="F33" s="54" t="n">
        <f aca="false">'Hotlist - Completed'!G41</f>
        <v>4907</v>
      </c>
      <c r="G33" s="55" t="n">
        <f aca="false">SUM(G19:G32)</f>
        <v>0</v>
      </c>
      <c r="H33" s="64" t="n">
        <f aca="false">G33-F33</f>
        <v>-4907</v>
      </c>
      <c r="I33" s="54" t="n">
        <f aca="false">'Hotlist - Completed'!G41</f>
        <v>4907</v>
      </c>
      <c r="J33" s="55" t="n">
        <f aca="false">SUM(J19:J32)</f>
        <v>5450</v>
      </c>
      <c r="K33" s="57" t="n">
        <f aca="false">+J33-I33</f>
        <v>543</v>
      </c>
      <c r="L33" s="54" t="n">
        <v>7000</v>
      </c>
      <c r="M33" s="55" t="n">
        <f aca="false">SUM(M19:M32)</f>
        <v>22000</v>
      </c>
      <c r="N33" s="57" t="n">
        <f aca="false">+M33-L33</f>
        <v>15000</v>
      </c>
      <c r="O33" s="59" t="n">
        <v>0</v>
      </c>
      <c r="P33" s="55" t="n">
        <f aca="false">SUM(P19:P32)</f>
        <v>0</v>
      </c>
      <c r="Q33" s="57" t="n">
        <f aca="false">+P33-O33</f>
        <v>0</v>
      </c>
      <c r="R33" s="54" t="n">
        <v>0</v>
      </c>
      <c r="S33" s="55" t="n">
        <f aca="false">SUM(S19:S32)</f>
        <v>0</v>
      </c>
      <c r="T33" s="57" t="n">
        <f aca="false">+S33-R33</f>
        <v>0</v>
      </c>
      <c r="U33" s="55" t="n">
        <f aca="false">C33+F33+I33+L33</f>
        <v>21721</v>
      </c>
      <c r="V33" s="55" t="n">
        <f aca="false">D33+G33+J33+M33</f>
        <v>27450</v>
      </c>
      <c r="W33" s="57" t="n">
        <f aca="false">+V33-U33</f>
        <v>5729</v>
      </c>
    </row>
    <row r="34" customFormat="false" ht="16.5" hidden="false" customHeight="false" outlineLevel="0" collapsed="false">
      <c r="A34" s="31" t="s">
        <v>51</v>
      </c>
      <c r="B34" s="32" t="s">
        <v>52</v>
      </c>
      <c r="C34" s="34" t="s">
        <v>27</v>
      </c>
      <c r="D34" s="34" t="s">
        <v>4</v>
      </c>
      <c r="E34" s="60" t="n">
        <f aca="false">COUNTA(C35:C41)</f>
        <v>0</v>
      </c>
      <c r="F34" s="33" t="s">
        <v>27</v>
      </c>
      <c r="G34" s="34" t="s">
        <v>4</v>
      </c>
      <c r="H34" s="36" t="n">
        <f aca="false">COUNTA(F35:F42)</f>
        <v>0</v>
      </c>
      <c r="I34" s="33" t="s">
        <v>27</v>
      </c>
      <c r="J34" s="34" t="s">
        <v>4</v>
      </c>
      <c r="K34" s="36" t="n">
        <f aca="false">COUNTA(I35:I43)</f>
        <v>5</v>
      </c>
      <c r="L34" s="33" t="s">
        <v>27</v>
      </c>
      <c r="M34" s="34" t="s">
        <v>4</v>
      </c>
      <c r="N34" s="36" t="n">
        <f aca="false">COUNTA(L35:L43)</f>
        <v>6</v>
      </c>
      <c r="O34" s="33" t="s">
        <v>27</v>
      </c>
      <c r="P34" s="34" t="s">
        <v>4</v>
      </c>
      <c r="Q34" s="36" t="n">
        <f aca="false">COUNTA(O35:O42)</f>
        <v>0</v>
      </c>
      <c r="R34" s="33" t="s">
        <v>27</v>
      </c>
      <c r="S34" s="34" t="s">
        <v>4</v>
      </c>
      <c r="T34" s="36" t="n">
        <f aca="false">COUNTA(R35:R42)</f>
        <v>0</v>
      </c>
      <c r="U34" s="33"/>
      <c r="V34" s="34"/>
      <c r="W34" s="36" t="n">
        <f aca="false">E34+H34+K34+N34</f>
        <v>11</v>
      </c>
    </row>
    <row r="35" customFormat="false" ht="12.75" hidden="false" customHeight="true" outlineLevel="0" collapsed="false">
      <c r="A35" s="31"/>
      <c r="B35" s="32"/>
      <c r="C35" s="17"/>
      <c r="D35" s="17"/>
      <c r="E35" s="38"/>
      <c r="F35" s="37"/>
      <c r="G35" s="40"/>
      <c r="H35" s="38"/>
      <c r="I35" s="37" t="s">
        <v>53</v>
      </c>
      <c r="J35" s="40" t="n">
        <v>1000</v>
      </c>
      <c r="K35" s="39"/>
      <c r="L35" s="17" t="s">
        <v>54</v>
      </c>
      <c r="M35" s="17" t="n">
        <v>5000</v>
      </c>
      <c r="N35" s="38"/>
      <c r="O35" s="37"/>
      <c r="P35" s="17"/>
      <c r="Q35" s="38"/>
      <c r="R35" s="37"/>
      <c r="S35" s="17"/>
      <c r="T35" s="38"/>
      <c r="U35" s="37"/>
      <c r="V35" s="17"/>
      <c r="W35" s="38"/>
    </row>
    <row r="36" customFormat="false" ht="12.75" hidden="false" customHeight="true" outlineLevel="0" collapsed="false">
      <c r="A36" s="31"/>
      <c r="B36" s="32"/>
      <c r="C36" s="17"/>
      <c r="D36" s="17"/>
      <c r="E36" s="38"/>
      <c r="F36" s="37"/>
      <c r="G36" s="40"/>
      <c r="H36" s="38"/>
      <c r="I36" s="17" t="s">
        <v>55</v>
      </c>
      <c r="J36" s="17" t="n">
        <v>750</v>
      </c>
      <c r="K36" s="39"/>
      <c r="L36" s="37" t="s">
        <v>56</v>
      </c>
      <c r="M36" s="17" t="n">
        <v>2000</v>
      </c>
      <c r="N36" s="38"/>
      <c r="P36" s="17"/>
      <c r="Q36" s="38"/>
      <c r="S36" s="17"/>
      <c r="T36" s="38"/>
      <c r="U36" s="37"/>
      <c r="V36" s="17"/>
      <c r="W36" s="38"/>
    </row>
    <row r="37" customFormat="false" ht="12.75" hidden="false" customHeight="true" outlineLevel="0" collapsed="false">
      <c r="A37" s="31"/>
      <c r="B37" s="32"/>
      <c r="C37" s="17"/>
      <c r="D37" s="17"/>
      <c r="E37" s="38"/>
      <c r="F37" s="37"/>
      <c r="G37" s="17"/>
      <c r="H37" s="38"/>
      <c r="I37" s="17" t="s">
        <v>57</v>
      </c>
      <c r="J37" s="40" t="n">
        <v>500</v>
      </c>
      <c r="K37" s="39"/>
      <c r="L37" s="37" t="s">
        <v>58</v>
      </c>
      <c r="M37" s="65" t="n">
        <v>2000</v>
      </c>
      <c r="N37" s="38"/>
      <c r="P37" s="65"/>
      <c r="Q37" s="38"/>
      <c r="S37" s="65"/>
      <c r="T37" s="38"/>
      <c r="U37" s="37"/>
      <c r="V37" s="17"/>
      <c r="W37" s="38"/>
    </row>
    <row r="38" customFormat="false" ht="12.75" hidden="false" customHeight="true" outlineLevel="0" collapsed="false">
      <c r="A38" s="31"/>
      <c r="B38" s="32"/>
      <c r="C38" s="17"/>
      <c r="D38" s="17"/>
      <c r="E38" s="38"/>
      <c r="F38" s="37"/>
      <c r="G38" s="40"/>
      <c r="H38" s="38"/>
      <c r="I38" s="37" t="s">
        <v>59</v>
      </c>
      <c r="J38" s="17" t="n">
        <v>500</v>
      </c>
      <c r="K38" s="38"/>
      <c r="L38" s="37" t="s">
        <v>60</v>
      </c>
      <c r="M38" s="17" t="n">
        <v>2000</v>
      </c>
      <c r="N38" s="38"/>
      <c r="O38" s="37"/>
      <c r="P38" s="17"/>
      <c r="Q38" s="38"/>
      <c r="R38" s="37"/>
      <c r="S38" s="17"/>
      <c r="T38" s="38"/>
      <c r="U38" s="37"/>
      <c r="V38" s="17"/>
      <c r="W38" s="38"/>
    </row>
    <row r="39" customFormat="false" ht="12.75" hidden="false" customHeight="true" outlineLevel="0" collapsed="false">
      <c r="A39" s="31"/>
      <c r="B39" s="32"/>
      <c r="C39" s="17"/>
      <c r="D39" s="17"/>
      <c r="E39" s="38"/>
      <c r="G39" s="17"/>
      <c r="H39" s="38"/>
      <c r="I39" s="37" t="s">
        <v>61</v>
      </c>
      <c r="J39" s="40" t="n">
        <v>100</v>
      </c>
      <c r="K39" s="38"/>
      <c r="L39" s="37" t="s">
        <v>62</v>
      </c>
      <c r="M39" s="17" t="n">
        <v>1000</v>
      </c>
      <c r="N39" s="38"/>
      <c r="O39" s="37"/>
      <c r="P39" s="17"/>
      <c r="Q39" s="38"/>
      <c r="R39" s="37"/>
      <c r="S39" s="17"/>
      <c r="T39" s="38"/>
      <c r="U39" s="37"/>
      <c r="V39" s="17"/>
      <c r="W39" s="38"/>
    </row>
    <row r="40" customFormat="false" ht="12.75" hidden="false" customHeight="true" outlineLevel="0" collapsed="false">
      <c r="A40" s="31"/>
      <c r="B40" s="32"/>
      <c r="C40" s="17"/>
      <c r="D40" s="17"/>
      <c r="E40" s="38"/>
      <c r="G40" s="17"/>
      <c r="H40" s="38"/>
      <c r="K40" s="38"/>
      <c r="L40" s="37" t="s">
        <v>63</v>
      </c>
      <c r="M40" s="66" t="s">
        <v>64</v>
      </c>
      <c r="O40" s="37"/>
      <c r="P40" s="17"/>
      <c r="R40" s="37"/>
      <c r="S40" s="17"/>
      <c r="U40" s="37"/>
      <c r="V40" s="17"/>
      <c r="W40" s="38"/>
    </row>
    <row r="41" customFormat="false" ht="12.75" hidden="false" customHeight="true" outlineLevel="0" collapsed="false">
      <c r="A41" s="31"/>
      <c r="B41" s="32"/>
      <c r="C41" s="17"/>
      <c r="D41" s="17"/>
      <c r="E41" s="38"/>
      <c r="F41" s="37"/>
      <c r="G41" s="65"/>
      <c r="H41" s="38"/>
      <c r="K41" s="38"/>
      <c r="O41" s="37"/>
      <c r="P41" s="17"/>
      <c r="R41" s="37"/>
      <c r="S41" s="17"/>
      <c r="U41" s="37"/>
      <c r="V41" s="17"/>
      <c r="W41" s="38"/>
    </row>
    <row r="42" customFormat="false" ht="13.5" hidden="false" customHeight="true" outlineLevel="0" collapsed="false">
      <c r="A42" s="31"/>
      <c r="B42" s="32"/>
      <c r="C42" s="43" t="s">
        <v>39</v>
      </c>
      <c r="D42" s="17"/>
      <c r="E42" s="45" t="s">
        <v>40</v>
      </c>
      <c r="F42" s="37"/>
      <c r="G42" s="65"/>
      <c r="H42" s="38"/>
      <c r="I42" s="37"/>
      <c r="J42" s="17"/>
      <c r="K42" s="38"/>
      <c r="L42" s="37"/>
      <c r="M42" s="40"/>
      <c r="N42" s="45"/>
      <c r="O42" s="43"/>
      <c r="P42" s="17"/>
      <c r="Q42" s="45"/>
      <c r="R42" s="43"/>
      <c r="S42" s="17"/>
      <c r="T42" s="45"/>
      <c r="U42" s="43"/>
      <c r="V42" s="44"/>
      <c r="W42" s="45"/>
    </row>
    <row r="43" customFormat="false" ht="13.5" hidden="false" customHeight="true" outlineLevel="0" collapsed="false">
      <c r="A43" s="31"/>
      <c r="B43" s="32"/>
      <c r="C43" s="43"/>
      <c r="D43" s="17"/>
      <c r="E43" s="45"/>
      <c r="F43" s="37"/>
      <c r="G43" s="17"/>
      <c r="H43" s="38"/>
      <c r="I43" s="37"/>
      <c r="J43" s="17"/>
      <c r="K43" s="38"/>
      <c r="L43" s="37"/>
      <c r="M43" s="40"/>
      <c r="N43" s="45"/>
      <c r="O43" s="43"/>
      <c r="P43" s="17"/>
      <c r="Q43" s="45"/>
      <c r="R43" s="43"/>
      <c r="S43" s="17"/>
      <c r="T43" s="45"/>
      <c r="U43" s="43"/>
      <c r="V43" s="44"/>
      <c r="W43" s="45"/>
    </row>
    <row r="44" customFormat="false" ht="13.5" hidden="false" customHeight="true" outlineLevel="0" collapsed="false">
      <c r="A44" s="31"/>
      <c r="B44" s="32"/>
      <c r="C44" s="43"/>
      <c r="D44" s="17"/>
      <c r="E44" s="45"/>
      <c r="F44" s="43" t="s">
        <v>39</v>
      </c>
      <c r="G44" s="17"/>
      <c r="H44" s="38"/>
      <c r="I44" s="43" t="s">
        <v>39</v>
      </c>
      <c r="J44" s="17"/>
      <c r="K44" s="38"/>
      <c r="L44" s="43" t="s">
        <v>39</v>
      </c>
      <c r="M44" s="40"/>
      <c r="N44" s="45" t="s">
        <v>40</v>
      </c>
      <c r="O44" s="43" t="s">
        <v>39</v>
      </c>
      <c r="P44" s="17"/>
      <c r="Q44" s="45" t="s">
        <v>40</v>
      </c>
      <c r="R44" s="43" t="s">
        <v>39</v>
      </c>
      <c r="S44" s="17"/>
      <c r="T44" s="45" t="s">
        <v>40</v>
      </c>
      <c r="U44" s="43" t="s">
        <v>39</v>
      </c>
      <c r="V44" s="44"/>
      <c r="W44" s="45" t="s">
        <v>40</v>
      </c>
    </row>
    <row r="45" customFormat="false" ht="15.75" hidden="false" customHeight="true" outlineLevel="0" collapsed="false">
      <c r="A45" s="31"/>
      <c r="B45" s="32"/>
      <c r="C45" s="47" t="s">
        <v>41</v>
      </c>
      <c r="D45" s="48"/>
      <c r="E45" s="53" t="s">
        <v>42</v>
      </c>
      <c r="F45" s="47" t="s">
        <v>41</v>
      </c>
      <c r="G45" s="17"/>
      <c r="H45" s="38"/>
      <c r="I45" s="47" t="s">
        <v>41</v>
      </c>
      <c r="J45" s="17"/>
      <c r="K45" s="38"/>
      <c r="L45" s="47" t="s">
        <v>41</v>
      </c>
      <c r="M45" s="17"/>
      <c r="N45" s="53" t="s">
        <v>42</v>
      </c>
      <c r="O45" s="47" t="s">
        <v>41</v>
      </c>
      <c r="P45" s="48"/>
      <c r="Q45" s="53" t="s">
        <v>42</v>
      </c>
      <c r="R45" s="47" t="s">
        <v>41</v>
      </c>
      <c r="S45" s="48"/>
      <c r="T45" s="53" t="s">
        <v>42</v>
      </c>
      <c r="U45" s="47" t="s">
        <v>41</v>
      </c>
      <c r="V45" s="50" t="s">
        <v>4</v>
      </c>
      <c r="W45" s="53" t="s">
        <v>42</v>
      </c>
    </row>
    <row r="46" customFormat="false" ht="12.75" hidden="false" customHeight="false" outlineLevel="0" collapsed="false">
      <c r="A46" s="31"/>
      <c r="B46" s="32"/>
      <c r="C46" s="59" t="n">
        <f aca="false">'Hotlist - Completed'!G57</f>
        <v>14231</v>
      </c>
      <c r="D46" s="55" t="n">
        <f aca="false">SUM(D34:D45)</f>
        <v>0</v>
      </c>
      <c r="E46" s="57" t="n">
        <f aca="false">+D46-C46</f>
        <v>-14231</v>
      </c>
      <c r="F46" s="59" t="n">
        <f aca="false">'Hotlist - Completed'!G57</f>
        <v>14231</v>
      </c>
      <c r="G46" s="55" t="n">
        <f aca="false">SUM(G34:G45)</f>
        <v>0</v>
      </c>
      <c r="H46" s="57" t="n">
        <f aca="false">G46-F46</f>
        <v>-14231</v>
      </c>
      <c r="I46" s="54" t="n">
        <f aca="false">'Hotlist - Completed'!G57</f>
        <v>14231</v>
      </c>
      <c r="J46" s="55" t="n">
        <f aca="false">SUM(J35:J45)</f>
        <v>2850</v>
      </c>
      <c r="K46" s="57" t="n">
        <f aca="false">J46-I46</f>
        <v>-11381</v>
      </c>
      <c r="L46" s="54" t="n">
        <v>23750</v>
      </c>
      <c r="M46" s="55" t="n">
        <f aca="false">SUM(M35:M45)</f>
        <v>12000</v>
      </c>
      <c r="N46" s="57" t="n">
        <f aca="false">M46-L46</f>
        <v>-11750</v>
      </c>
      <c r="O46" s="54" t="n">
        <v>0</v>
      </c>
      <c r="P46" s="55" t="n">
        <f aca="false">SUM(P35:P45)</f>
        <v>0</v>
      </c>
      <c r="Q46" s="55" t="n">
        <f aca="false">P46-O46</f>
        <v>0</v>
      </c>
      <c r="R46" s="54" t="n">
        <v>0</v>
      </c>
      <c r="S46" s="55" t="n">
        <f aca="false">SUM(S35:S45)</f>
        <v>0</v>
      </c>
      <c r="T46" s="55" t="n">
        <f aca="false">S46-R46</f>
        <v>0</v>
      </c>
      <c r="U46" s="55" t="n">
        <f aca="false">C46+F46+I46+L46</f>
        <v>66443</v>
      </c>
      <c r="V46" s="55" t="n">
        <f aca="false">D46+G46+J46+M46</f>
        <v>14850</v>
      </c>
      <c r="W46" s="57" t="n">
        <f aca="false">+V46-U46</f>
        <v>-51593</v>
      </c>
    </row>
    <row r="47" customFormat="false" ht="16.5" hidden="false" customHeight="true" outlineLevel="0" collapsed="false">
      <c r="A47" s="31"/>
      <c r="B47" s="32" t="s">
        <v>65</v>
      </c>
      <c r="C47" s="34" t="s">
        <v>27</v>
      </c>
      <c r="D47" s="34" t="s">
        <v>4</v>
      </c>
      <c r="E47" s="60" t="n">
        <f aca="false">COUNTA(C48:C66)</f>
        <v>0</v>
      </c>
      <c r="F47" s="33" t="s">
        <v>27</v>
      </c>
      <c r="G47" s="34" t="s">
        <v>4</v>
      </c>
      <c r="H47" s="36" t="n">
        <f aca="false">COUNTA(F48:F55)</f>
        <v>0</v>
      </c>
      <c r="I47" s="33" t="s">
        <v>27</v>
      </c>
      <c r="J47" s="34" t="s">
        <v>4</v>
      </c>
      <c r="K47" s="36" t="n">
        <f aca="false">COUNTA(I48:I70)</f>
        <v>10</v>
      </c>
      <c r="L47" s="33" t="s">
        <v>27</v>
      </c>
      <c r="M47" s="34" t="s">
        <v>4</v>
      </c>
      <c r="N47" s="36" t="n">
        <f aca="false">COUNTA(L48:L70)</f>
        <v>22</v>
      </c>
      <c r="O47" s="33" t="s">
        <v>27</v>
      </c>
      <c r="P47" s="34" t="s">
        <v>4</v>
      </c>
      <c r="Q47" s="36" t="n">
        <f aca="false">COUNTA(O48:O55)</f>
        <v>0</v>
      </c>
      <c r="R47" s="33" t="s">
        <v>27</v>
      </c>
      <c r="S47" s="34" t="s">
        <v>4</v>
      </c>
      <c r="T47" s="36" t="n">
        <f aca="false">COUNTA(R48:R55)</f>
        <v>0</v>
      </c>
      <c r="U47" s="33"/>
      <c r="V47" s="34"/>
      <c r="W47" s="36" t="n">
        <f aca="false">E47+H47+K47+N47</f>
        <v>32</v>
      </c>
    </row>
    <row r="48" customFormat="false" ht="12.75" hidden="false" customHeight="true" outlineLevel="0" collapsed="false">
      <c r="A48" s="31"/>
      <c r="B48" s="32"/>
      <c r="C48" s="37"/>
      <c r="D48" s="17"/>
      <c r="E48" s="38"/>
      <c r="F48" s="37"/>
      <c r="G48" s="67"/>
      <c r="H48" s="68"/>
      <c r="I48" s="37" t="s">
        <v>66</v>
      </c>
      <c r="J48" s="40" t="n">
        <v>2000</v>
      </c>
      <c r="K48" s="68"/>
      <c r="L48" s="37" t="s">
        <v>67</v>
      </c>
      <c r="M48" s="69" t="n">
        <v>33000</v>
      </c>
      <c r="N48" s="68"/>
      <c r="O48" s="37"/>
      <c r="P48" s="17"/>
      <c r="Q48" s="38"/>
      <c r="R48" s="37"/>
      <c r="S48" s="17"/>
      <c r="T48" s="38"/>
      <c r="U48" s="37"/>
      <c r="V48" s="17"/>
      <c r="W48" s="38"/>
    </row>
    <row r="49" customFormat="false" ht="12.75" hidden="false" customHeight="true" outlineLevel="0" collapsed="false">
      <c r="A49" s="31"/>
      <c r="B49" s="32"/>
      <c r="C49" s="37"/>
      <c r="D49" s="40"/>
      <c r="E49" s="38"/>
      <c r="F49" s="37"/>
      <c r="G49" s="69"/>
      <c r="H49" s="38"/>
      <c r="I49" s="37" t="s">
        <v>68</v>
      </c>
      <c r="J49" s="40" t="n">
        <v>2000</v>
      </c>
      <c r="K49" s="38"/>
      <c r="L49" s="37" t="s">
        <v>69</v>
      </c>
      <c r="M49" s="69" t="n">
        <v>20000</v>
      </c>
      <c r="N49" s="38"/>
      <c r="O49" s="37"/>
      <c r="P49" s="17"/>
      <c r="Q49" s="38"/>
      <c r="R49" s="37"/>
      <c r="S49" s="17"/>
      <c r="T49" s="38"/>
      <c r="U49" s="37"/>
      <c r="V49" s="17"/>
      <c r="W49" s="38"/>
    </row>
    <row r="50" customFormat="false" ht="12.75" hidden="false" customHeight="true" outlineLevel="0" collapsed="false">
      <c r="A50" s="31"/>
      <c r="B50" s="32"/>
      <c r="C50" s="37"/>
      <c r="D50" s="40"/>
      <c r="E50" s="38"/>
      <c r="F50" s="37"/>
      <c r="G50" s="69"/>
      <c r="H50" s="38"/>
      <c r="I50" s="37" t="s">
        <v>70</v>
      </c>
      <c r="J50" s="40" t="n">
        <v>1500</v>
      </c>
      <c r="K50" s="38"/>
      <c r="L50" s="37" t="s">
        <v>71</v>
      </c>
      <c r="M50" s="70" t="n">
        <v>5000</v>
      </c>
      <c r="N50" s="38"/>
      <c r="O50" s="37"/>
      <c r="P50" s="17"/>
      <c r="Q50" s="38"/>
      <c r="R50" s="37"/>
      <c r="S50" s="17"/>
      <c r="T50" s="38"/>
      <c r="U50" s="37"/>
      <c r="V50" s="17"/>
      <c r="W50" s="38"/>
    </row>
    <row r="51" customFormat="false" ht="12.75" hidden="false" customHeight="true" outlineLevel="0" collapsed="false">
      <c r="A51" s="31"/>
      <c r="B51" s="32"/>
      <c r="C51" s="37"/>
      <c r="D51" s="17"/>
      <c r="E51" s="38"/>
      <c r="F51" s="37"/>
      <c r="G51" s="70"/>
      <c r="H51" s="38"/>
      <c r="I51" s="37" t="s">
        <v>72</v>
      </c>
      <c r="J51" s="40" t="n">
        <v>750</v>
      </c>
      <c r="K51" s="38"/>
      <c r="L51" s="37" t="s">
        <v>73</v>
      </c>
      <c r="M51" s="70" t="n">
        <v>4300</v>
      </c>
      <c r="N51" s="38"/>
      <c r="O51" s="37"/>
      <c r="P51" s="17"/>
      <c r="Q51" s="38"/>
      <c r="R51" s="37"/>
      <c r="S51" s="17"/>
      <c r="T51" s="38"/>
      <c r="U51" s="37"/>
      <c r="V51" s="17"/>
      <c r="W51" s="38"/>
    </row>
    <row r="52" customFormat="false" ht="12.75" hidden="false" customHeight="true" outlineLevel="0" collapsed="false">
      <c r="A52" s="31"/>
      <c r="B52" s="32"/>
      <c r="E52" s="38"/>
      <c r="F52" s="37"/>
      <c r="G52" s="70"/>
      <c r="H52" s="38"/>
      <c r="I52" s="37" t="s">
        <v>74</v>
      </c>
      <c r="J52" s="17" t="n">
        <v>700</v>
      </c>
      <c r="K52" s="38"/>
      <c r="L52" s="37" t="s">
        <v>75</v>
      </c>
      <c r="M52" s="70" t="n">
        <v>3000</v>
      </c>
      <c r="N52" s="38"/>
      <c r="O52" s="37"/>
      <c r="P52" s="17"/>
      <c r="Q52" s="38"/>
      <c r="R52" s="37"/>
      <c r="S52" s="17"/>
      <c r="T52" s="38"/>
      <c r="U52" s="37"/>
      <c r="V52" s="17"/>
      <c r="W52" s="38"/>
    </row>
    <row r="53" customFormat="false" ht="12.75" hidden="false" customHeight="true" outlineLevel="0" collapsed="false">
      <c r="A53" s="31"/>
      <c r="B53" s="32"/>
      <c r="E53" s="38"/>
      <c r="F53" s="37"/>
      <c r="G53" s="70"/>
      <c r="H53" s="38"/>
      <c r="I53" s="37" t="s">
        <v>76</v>
      </c>
      <c r="J53" s="40" t="n">
        <v>700</v>
      </c>
      <c r="K53" s="38"/>
      <c r="L53" s="37" t="s">
        <v>77</v>
      </c>
      <c r="M53" s="70" t="n">
        <v>3000</v>
      </c>
      <c r="N53" s="38"/>
      <c r="O53" s="37"/>
      <c r="P53" s="40"/>
      <c r="Q53" s="38"/>
      <c r="R53" s="37"/>
      <c r="S53" s="40"/>
      <c r="T53" s="38"/>
      <c r="U53" s="37"/>
      <c r="V53" s="17"/>
      <c r="W53" s="38"/>
    </row>
    <row r="54" customFormat="false" ht="12.75" hidden="false" customHeight="true" outlineLevel="0" collapsed="false">
      <c r="A54" s="31"/>
      <c r="B54" s="32"/>
      <c r="E54" s="38"/>
      <c r="F54" s="71"/>
      <c r="G54" s="70"/>
      <c r="H54" s="38"/>
      <c r="I54" s="37" t="s">
        <v>78</v>
      </c>
      <c r="J54" s="17" t="n">
        <v>500</v>
      </c>
      <c r="K54" s="38"/>
      <c r="L54" s="37" t="s">
        <v>79</v>
      </c>
      <c r="M54" s="69" t="n">
        <v>2500</v>
      </c>
      <c r="N54" s="38"/>
      <c r="O54" s="37"/>
      <c r="P54" s="40"/>
      <c r="Q54" s="38"/>
      <c r="R54" s="37"/>
      <c r="S54" s="40"/>
      <c r="T54" s="38"/>
      <c r="U54" s="37"/>
      <c r="V54" s="17"/>
      <c r="W54" s="38"/>
    </row>
    <row r="55" customFormat="false" ht="12.75" hidden="false" customHeight="true" outlineLevel="0" collapsed="false">
      <c r="A55" s="31"/>
      <c r="B55" s="32"/>
      <c r="E55" s="38"/>
      <c r="H55" s="38"/>
      <c r="I55" s="37" t="s">
        <v>80</v>
      </c>
      <c r="J55" s="40" t="n">
        <v>500</v>
      </c>
      <c r="K55" s="38"/>
      <c r="L55" s="37" t="s">
        <v>81</v>
      </c>
      <c r="M55" s="70" t="n">
        <v>2300</v>
      </c>
      <c r="N55" s="38"/>
      <c r="O55" s="37"/>
      <c r="P55" s="40"/>
      <c r="Q55" s="38"/>
      <c r="R55" s="37"/>
      <c r="S55" s="40"/>
      <c r="T55" s="38"/>
      <c r="U55" s="37"/>
      <c r="V55" s="17"/>
      <c r="W55" s="38"/>
    </row>
    <row r="56" customFormat="false" ht="12.75" hidden="false" customHeight="true" outlineLevel="0" collapsed="false">
      <c r="A56" s="31"/>
      <c r="B56" s="32"/>
      <c r="E56" s="38"/>
      <c r="F56" s="72"/>
      <c r="G56" s="67"/>
      <c r="H56" s="38"/>
      <c r="I56" s="37" t="s">
        <v>82</v>
      </c>
      <c r="J56" s="40" t="n">
        <v>200</v>
      </c>
      <c r="K56" s="38"/>
      <c r="L56" s="37" t="s">
        <v>83</v>
      </c>
      <c r="M56" s="70" t="n">
        <v>2200</v>
      </c>
      <c r="N56" s="38"/>
      <c r="O56" s="37"/>
      <c r="P56" s="40"/>
      <c r="Q56" s="38"/>
      <c r="R56" s="37"/>
      <c r="S56" s="40"/>
      <c r="T56" s="38"/>
      <c r="U56" s="37"/>
      <c r="V56" s="17"/>
      <c r="W56" s="38"/>
    </row>
    <row r="57" customFormat="false" ht="12.75" hidden="false" customHeight="true" outlineLevel="0" collapsed="false">
      <c r="A57" s="31"/>
      <c r="B57" s="32"/>
      <c r="E57" s="38"/>
      <c r="F57" s="72"/>
      <c r="G57" s="67"/>
      <c r="H57" s="38"/>
      <c r="I57" s="37" t="s">
        <v>84</v>
      </c>
      <c r="J57" s="40" t="n">
        <v>150</v>
      </c>
      <c r="K57" s="38"/>
      <c r="L57" s="37" t="s">
        <v>85</v>
      </c>
      <c r="M57" s="70" t="n">
        <v>1700</v>
      </c>
      <c r="N57" s="38"/>
      <c r="O57" s="37"/>
      <c r="P57" s="40"/>
      <c r="Q57" s="38"/>
      <c r="R57" s="37"/>
      <c r="S57" s="40"/>
      <c r="T57" s="38"/>
      <c r="U57" s="37"/>
      <c r="V57" s="17"/>
      <c r="W57" s="38"/>
    </row>
    <row r="58" customFormat="false" ht="12.75" hidden="false" customHeight="true" outlineLevel="0" collapsed="false">
      <c r="A58" s="31"/>
      <c r="B58" s="32"/>
      <c r="E58" s="38"/>
      <c r="H58" s="38"/>
      <c r="I58" s="37"/>
      <c r="J58" s="40"/>
      <c r="K58" s="38"/>
      <c r="L58" s="37" t="s">
        <v>86</v>
      </c>
      <c r="M58" s="70" t="n">
        <v>1700</v>
      </c>
      <c r="N58" s="38"/>
      <c r="O58" s="37"/>
      <c r="P58" s="40"/>
      <c r="Q58" s="38"/>
      <c r="R58" s="37"/>
      <c r="S58" s="40"/>
      <c r="T58" s="38"/>
      <c r="U58" s="37"/>
      <c r="V58" s="17"/>
      <c r="W58" s="38"/>
    </row>
    <row r="59" customFormat="false" ht="12.75" hidden="false" customHeight="true" outlineLevel="0" collapsed="false">
      <c r="A59" s="31"/>
      <c r="B59" s="32"/>
      <c r="E59" s="38"/>
      <c r="F59" s="41"/>
      <c r="G59" s="73"/>
      <c r="H59" s="38"/>
      <c r="I59" s="37"/>
      <c r="J59" s="40"/>
      <c r="K59" s="38"/>
      <c r="L59" s="37" t="s">
        <v>87</v>
      </c>
      <c r="M59" s="69" t="n">
        <v>1500</v>
      </c>
      <c r="N59" s="38"/>
      <c r="O59" s="37"/>
      <c r="P59" s="40"/>
      <c r="Q59" s="38"/>
      <c r="R59" s="37"/>
      <c r="S59" s="40"/>
      <c r="T59" s="38"/>
      <c r="U59" s="37"/>
      <c r="V59" s="17"/>
      <c r="W59" s="38"/>
    </row>
    <row r="60" customFormat="false" ht="12.75" hidden="false" customHeight="true" outlineLevel="0" collapsed="false">
      <c r="A60" s="31"/>
      <c r="B60" s="32"/>
      <c r="E60" s="38"/>
      <c r="F60" s="41"/>
      <c r="G60" s="73"/>
      <c r="H60" s="38"/>
      <c r="I60" s="37"/>
      <c r="J60" s="40"/>
      <c r="K60" s="38"/>
      <c r="L60" s="37" t="s">
        <v>88</v>
      </c>
      <c r="M60" s="70" t="n">
        <v>1300</v>
      </c>
      <c r="N60" s="38"/>
      <c r="O60" s="37"/>
      <c r="P60" s="40"/>
      <c r="Q60" s="38"/>
      <c r="R60" s="37"/>
      <c r="S60" s="40"/>
      <c r="T60" s="38"/>
      <c r="U60" s="37"/>
      <c r="V60" s="17"/>
      <c r="W60" s="38"/>
    </row>
    <row r="61" customFormat="false" ht="12.75" hidden="false" customHeight="true" outlineLevel="0" collapsed="false">
      <c r="A61" s="31"/>
      <c r="B61" s="32"/>
      <c r="E61" s="38"/>
      <c r="F61" s="41"/>
      <c r="G61" s="73"/>
      <c r="H61" s="38"/>
      <c r="I61" s="37"/>
      <c r="J61" s="40"/>
      <c r="K61" s="38"/>
      <c r="L61" s="37" t="s">
        <v>89</v>
      </c>
      <c r="M61" s="69" t="n">
        <v>1000</v>
      </c>
      <c r="N61" s="38"/>
      <c r="O61" s="37"/>
      <c r="P61" s="40"/>
      <c r="Q61" s="38"/>
      <c r="R61" s="37"/>
      <c r="S61" s="40"/>
      <c r="T61" s="38"/>
      <c r="U61" s="37"/>
      <c r="V61" s="17"/>
      <c r="W61" s="38"/>
    </row>
    <row r="62" customFormat="false" ht="12.75" hidden="false" customHeight="true" outlineLevel="0" collapsed="false">
      <c r="A62" s="31"/>
      <c r="B62" s="32"/>
      <c r="E62" s="38"/>
      <c r="F62" s="41"/>
      <c r="G62" s="73"/>
      <c r="H62" s="38"/>
      <c r="I62" s="37"/>
      <c r="J62" s="40"/>
      <c r="K62" s="38"/>
      <c r="L62" s="37" t="s">
        <v>90</v>
      </c>
      <c r="M62" s="70" t="n">
        <v>860</v>
      </c>
      <c r="N62" s="38"/>
      <c r="O62" s="37"/>
      <c r="P62" s="40"/>
      <c r="Q62" s="38"/>
      <c r="R62" s="37"/>
      <c r="S62" s="40"/>
      <c r="T62" s="38"/>
      <c r="U62" s="37"/>
      <c r="V62" s="17"/>
      <c r="W62" s="38"/>
    </row>
    <row r="63" customFormat="false" ht="12.75" hidden="false" customHeight="true" outlineLevel="0" collapsed="false">
      <c r="A63" s="31"/>
      <c r="B63" s="32"/>
      <c r="E63" s="38"/>
      <c r="F63" s="41"/>
      <c r="G63" s="73"/>
      <c r="H63" s="38"/>
      <c r="I63" s="37"/>
      <c r="J63" s="40"/>
      <c r="K63" s="38"/>
      <c r="L63" s="37" t="s">
        <v>91</v>
      </c>
      <c r="M63" s="70" t="n">
        <v>800</v>
      </c>
      <c r="N63" s="38"/>
      <c r="O63" s="37"/>
      <c r="P63" s="40"/>
      <c r="Q63" s="38"/>
      <c r="R63" s="37"/>
      <c r="S63" s="40"/>
      <c r="T63" s="38"/>
      <c r="U63" s="37"/>
      <c r="V63" s="17"/>
      <c r="W63" s="38"/>
    </row>
    <row r="64" customFormat="false" ht="12.75" hidden="false" customHeight="true" outlineLevel="0" collapsed="false">
      <c r="A64" s="31"/>
      <c r="B64" s="32"/>
      <c r="E64" s="38"/>
      <c r="F64" s="41"/>
      <c r="H64" s="38"/>
      <c r="I64" s="37"/>
      <c r="J64" s="40"/>
      <c r="K64" s="38"/>
      <c r="L64" s="37" t="s">
        <v>92</v>
      </c>
      <c r="M64" s="70" t="n">
        <v>730</v>
      </c>
      <c r="N64" s="38"/>
      <c r="O64" s="37"/>
      <c r="P64" s="40"/>
      <c r="Q64" s="38"/>
      <c r="R64" s="37"/>
      <c r="S64" s="40"/>
      <c r="T64" s="38"/>
      <c r="U64" s="37"/>
      <c r="V64" s="17"/>
      <c r="W64" s="38"/>
    </row>
    <row r="65" customFormat="false" ht="12.75" hidden="false" customHeight="true" outlineLevel="0" collapsed="false">
      <c r="A65" s="31"/>
      <c r="B65" s="32"/>
      <c r="E65" s="38"/>
      <c r="F65" s="41"/>
      <c r="H65" s="38"/>
      <c r="I65" s="37"/>
      <c r="J65" s="40"/>
      <c r="K65" s="38"/>
      <c r="L65" s="37" t="s">
        <v>93</v>
      </c>
      <c r="M65" s="67" t="n">
        <v>700</v>
      </c>
      <c r="N65" s="38"/>
      <c r="O65" s="37"/>
      <c r="P65" s="40"/>
      <c r="Q65" s="38"/>
      <c r="R65" s="37"/>
      <c r="S65" s="40"/>
      <c r="T65" s="38"/>
      <c r="U65" s="37"/>
      <c r="V65" s="17"/>
      <c r="W65" s="38"/>
    </row>
    <row r="66" customFormat="false" ht="12.75" hidden="false" customHeight="true" outlineLevel="0" collapsed="false">
      <c r="A66" s="31"/>
      <c r="B66" s="32"/>
      <c r="C66" s="37"/>
      <c r="D66" s="40"/>
      <c r="E66" s="38"/>
      <c r="F66" s="41"/>
      <c r="H66" s="38"/>
      <c r="I66" s="37"/>
      <c r="J66" s="40"/>
      <c r="K66" s="38"/>
      <c r="L66" s="37" t="s">
        <v>94</v>
      </c>
      <c r="M66" s="70" t="n">
        <v>700</v>
      </c>
      <c r="N66" s="38"/>
      <c r="O66" s="37"/>
      <c r="P66" s="40"/>
      <c r="Q66" s="38"/>
      <c r="R66" s="37"/>
      <c r="S66" s="40"/>
      <c r="T66" s="38"/>
      <c r="U66" s="37"/>
      <c r="V66" s="17"/>
      <c r="W66" s="38"/>
    </row>
    <row r="67" customFormat="false" ht="12.75" hidden="false" customHeight="true" outlineLevel="0" collapsed="false">
      <c r="A67" s="31"/>
      <c r="B67" s="32"/>
      <c r="C67" s="17"/>
      <c r="D67" s="40"/>
      <c r="E67" s="38"/>
      <c r="F67" s="42"/>
      <c r="H67" s="38"/>
      <c r="I67" s="17"/>
      <c r="J67" s="40"/>
      <c r="K67" s="38"/>
      <c r="L67" s="37" t="s">
        <v>95</v>
      </c>
      <c r="M67" s="70" t="n">
        <v>650</v>
      </c>
      <c r="N67" s="38"/>
      <c r="O67" s="17"/>
      <c r="P67" s="40"/>
      <c r="Q67" s="38"/>
      <c r="R67" s="17"/>
      <c r="S67" s="40"/>
      <c r="T67" s="38"/>
      <c r="U67" s="37"/>
      <c r="V67" s="17"/>
      <c r="W67" s="38"/>
    </row>
    <row r="68" customFormat="false" ht="12.75" hidden="false" customHeight="true" outlineLevel="0" collapsed="false">
      <c r="A68" s="31"/>
      <c r="B68" s="32"/>
      <c r="C68" s="17"/>
      <c r="D68" s="40"/>
      <c r="E68" s="38"/>
      <c r="F68" s="42"/>
      <c r="H68" s="38"/>
      <c r="I68" s="17"/>
      <c r="J68" s="40"/>
      <c r="K68" s="38"/>
      <c r="L68" s="37" t="s">
        <v>96</v>
      </c>
      <c r="M68" s="70" t="n">
        <v>490</v>
      </c>
      <c r="N68" s="38"/>
      <c r="O68" s="17"/>
      <c r="P68" s="40"/>
      <c r="Q68" s="38"/>
      <c r="R68" s="17"/>
      <c r="S68" s="40"/>
      <c r="T68" s="38"/>
      <c r="U68" s="37"/>
      <c r="V68" s="17"/>
      <c r="W68" s="38"/>
    </row>
    <row r="69" customFormat="false" ht="12.75" hidden="false" customHeight="true" outlineLevel="0" collapsed="false">
      <c r="A69" s="31"/>
      <c r="B69" s="32"/>
      <c r="C69" s="17"/>
      <c r="D69" s="40"/>
      <c r="E69" s="38"/>
      <c r="F69" s="42"/>
      <c r="H69" s="38"/>
      <c r="I69" s="17"/>
      <c r="J69" s="40"/>
      <c r="K69" s="38"/>
      <c r="L69" s="37" t="s">
        <v>97</v>
      </c>
      <c r="M69" s="70" t="n">
        <v>300</v>
      </c>
      <c r="N69" s="38"/>
      <c r="O69" s="17"/>
      <c r="P69" s="40"/>
      <c r="Q69" s="38"/>
      <c r="R69" s="17"/>
      <c r="S69" s="40"/>
      <c r="T69" s="38"/>
      <c r="U69" s="37"/>
      <c r="V69" s="17"/>
      <c r="W69" s="38"/>
    </row>
    <row r="70" customFormat="false" ht="12.75" hidden="false" customHeight="true" outlineLevel="0" collapsed="false">
      <c r="A70" s="31"/>
      <c r="B70" s="32"/>
      <c r="C70" s="17"/>
      <c r="D70" s="40"/>
      <c r="E70" s="38"/>
      <c r="F70" s="42"/>
      <c r="H70" s="38"/>
      <c r="I70" s="17"/>
      <c r="J70" s="40"/>
      <c r="K70" s="38"/>
      <c r="L70" s="17"/>
      <c r="M70" s="70"/>
      <c r="N70" s="38"/>
      <c r="O70" s="17"/>
      <c r="P70" s="40"/>
      <c r="Q70" s="38"/>
      <c r="R70" s="17"/>
      <c r="S70" s="40"/>
      <c r="T70" s="38"/>
      <c r="U70" s="37"/>
      <c r="V70" s="17"/>
      <c r="W70" s="38"/>
    </row>
    <row r="71" customFormat="false" ht="15" hidden="false" customHeight="true" outlineLevel="0" collapsed="false">
      <c r="A71" s="31"/>
      <c r="B71" s="32"/>
      <c r="C71" s="46" t="s">
        <v>39</v>
      </c>
      <c r="D71" s="40"/>
      <c r="E71" s="45" t="s">
        <v>40</v>
      </c>
      <c r="F71" s="46" t="s">
        <v>39</v>
      </c>
      <c r="H71" s="45" t="s">
        <v>40</v>
      </c>
      <c r="I71" s="46" t="s">
        <v>39</v>
      </c>
      <c r="J71" s="17"/>
      <c r="K71" s="45" t="s">
        <v>40</v>
      </c>
      <c r="L71" s="46" t="s">
        <v>39</v>
      </c>
      <c r="M71" s="17"/>
      <c r="N71" s="45" t="s">
        <v>40</v>
      </c>
      <c r="O71" s="46" t="s">
        <v>39</v>
      </c>
      <c r="P71" s="17"/>
      <c r="Q71" s="45" t="s">
        <v>40</v>
      </c>
      <c r="R71" s="46" t="s">
        <v>39</v>
      </c>
      <c r="S71" s="17"/>
      <c r="T71" s="45" t="s">
        <v>40</v>
      </c>
      <c r="U71" s="43" t="s">
        <v>39</v>
      </c>
      <c r="V71" s="44"/>
      <c r="W71" s="45" t="s">
        <v>40</v>
      </c>
    </row>
    <row r="72" customFormat="false" ht="12.75" hidden="false" customHeight="true" outlineLevel="0" collapsed="false">
      <c r="A72" s="31"/>
      <c r="B72" s="32"/>
      <c r="C72" s="52" t="s">
        <v>41</v>
      </c>
      <c r="D72" s="48"/>
      <c r="E72" s="53" t="s">
        <v>42</v>
      </c>
      <c r="F72" s="52" t="s">
        <v>41</v>
      </c>
      <c r="G72" s="48"/>
      <c r="H72" s="53" t="s">
        <v>42</v>
      </c>
      <c r="I72" s="52" t="s">
        <v>41</v>
      </c>
      <c r="J72" s="48"/>
      <c r="K72" s="53" t="s">
        <v>42</v>
      </c>
      <c r="L72" s="52" t="s">
        <v>41</v>
      </c>
      <c r="M72" s="48"/>
      <c r="N72" s="53" t="s">
        <v>42</v>
      </c>
      <c r="O72" s="52" t="s">
        <v>41</v>
      </c>
      <c r="P72" s="48"/>
      <c r="Q72" s="53" t="s">
        <v>42</v>
      </c>
      <c r="R72" s="52" t="s">
        <v>41</v>
      </c>
      <c r="S72" s="48"/>
      <c r="T72" s="53" t="s">
        <v>42</v>
      </c>
      <c r="U72" s="47" t="s">
        <v>41</v>
      </c>
      <c r="V72" s="50" t="s">
        <v>4</v>
      </c>
      <c r="W72" s="53" t="s">
        <v>42</v>
      </c>
    </row>
    <row r="73" customFormat="false" ht="12.75" hidden="false" customHeight="false" outlineLevel="0" collapsed="false">
      <c r="A73" s="31"/>
      <c r="B73" s="32"/>
      <c r="C73" s="59" t="n">
        <f aca="false">'Hotlist - Completed'!G72</f>
        <v>39524</v>
      </c>
      <c r="D73" s="55" t="n">
        <f aca="false">SUM(D48:D72)</f>
        <v>0</v>
      </c>
      <c r="E73" s="57" t="n">
        <f aca="false">+D73-C73</f>
        <v>-39524</v>
      </c>
      <c r="F73" s="59" t="n">
        <f aca="false">'Hotlist - Completed'!G72</f>
        <v>39524</v>
      </c>
      <c r="G73" s="55" t="n">
        <f aca="false">SUM(G48:G72)</f>
        <v>0</v>
      </c>
      <c r="H73" s="57" t="n">
        <f aca="false">G73-F73</f>
        <v>-39524</v>
      </c>
      <c r="I73" s="57" t="n">
        <f aca="false">'Hotlist - Completed'!G72</f>
        <v>39524</v>
      </c>
      <c r="J73" s="55" t="n">
        <f aca="false">SUM(J48:J72)</f>
        <v>9000</v>
      </c>
      <c r="K73" s="57" t="n">
        <f aca="false">J73-I73</f>
        <v>-30524</v>
      </c>
      <c r="L73" s="54" t="n">
        <v>40625</v>
      </c>
      <c r="M73" s="55" t="n">
        <f aca="false">SUM(M48:M72)</f>
        <v>87730</v>
      </c>
      <c r="N73" s="57" t="n">
        <f aca="false">M73-L73</f>
        <v>47105</v>
      </c>
      <c r="O73" s="54" t="n">
        <v>0</v>
      </c>
      <c r="P73" s="55" t="n">
        <f aca="false">SUM(P48:P72)</f>
        <v>0</v>
      </c>
      <c r="Q73" s="57" t="n">
        <f aca="false">P73-O73</f>
        <v>0</v>
      </c>
      <c r="R73" s="54" t="n">
        <v>0</v>
      </c>
      <c r="S73" s="55" t="n">
        <f aca="false">SUM(S48:S72)</f>
        <v>0</v>
      </c>
      <c r="T73" s="57" t="n">
        <f aca="false">S73-R73</f>
        <v>0</v>
      </c>
      <c r="U73" s="55" t="n">
        <f aca="false">C73+F73+I73+L73</f>
        <v>159197</v>
      </c>
      <c r="V73" s="55" t="n">
        <f aca="false">D73+G73+J73+M73</f>
        <v>96730</v>
      </c>
      <c r="W73" s="55" t="n">
        <f aca="false">+V73-U73</f>
        <v>-62467</v>
      </c>
    </row>
    <row r="74" customFormat="false" ht="16.5" hidden="false" customHeight="false" outlineLevel="0" collapsed="false">
      <c r="A74" s="74"/>
      <c r="B74" s="32" t="s">
        <v>98</v>
      </c>
      <c r="C74" s="34" t="s">
        <v>27</v>
      </c>
      <c r="D74" s="34" t="s">
        <v>4</v>
      </c>
      <c r="E74" s="60" t="n">
        <f aca="false">COUNTA(C75:C89)</f>
        <v>0</v>
      </c>
      <c r="F74" s="33" t="s">
        <v>27</v>
      </c>
      <c r="G74" s="34" t="s">
        <v>4</v>
      </c>
      <c r="H74" s="36" t="n">
        <f aca="false">COUNTA(F75:F89)</f>
        <v>0</v>
      </c>
      <c r="I74" s="33" t="s">
        <v>27</v>
      </c>
      <c r="J74" s="34" t="s">
        <v>4</v>
      </c>
      <c r="K74" s="36" t="n">
        <f aca="false">COUNTA(I75:I89)</f>
        <v>9</v>
      </c>
      <c r="L74" s="33" t="s">
        <v>27</v>
      </c>
      <c r="M74" s="34" t="s">
        <v>4</v>
      </c>
      <c r="N74" s="36" t="n">
        <f aca="false">COUNTA(L75:L89)</f>
        <v>10</v>
      </c>
      <c r="O74" s="33" t="s">
        <v>27</v>
      </c>
      <c r="P74" s="34" t="s">
        <v>4</v>
      </c>
      <c r="Q74" s="36" t="n">
        <f aca="false">COUNTA(O75:O89)</f>
        <v>0</v>
      </c>
      <c r="R74" s="33" t="s">
        <v>27</v>
      </c>
      <c r="S74" s="34" t="s">
        <v>4</v>
      </c>
      <c r="T74" s="36" t="n">
        <f aca="false">COUNTA(R75:R89)</f>
        <v>0</v>
      </c>
      <c r="U74" s="33"/>
      <c r="V74" s="34"/>
      <c r="W74" s="36" t="n">
        <f aca="false">E74+H74+K74+N74</f>
        <v>19</v>
      </c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3.5" hidden="false" customHeight="true" outlineLevel="0" collapsed="false">
      <c r="A75" s="74"/>
      <c r="B75" s="32"/>
      <c r="C75" s="17"/>
      <c r="D75" s="17"/>
      <c r="E75" s="38"/>
      <c r="F75" s="17"/>
      <c r="G75" s="17"/>
      <c r="H75" s="38"/>
      <c r="I75" s="17" t="s">
        <v>99</v>
      </c>
      <c r="J75" s="17" t="n">
        <v>1500</v>
      </c>
      <c r="K75" s="75"/>
      <c r="L75" s="37" t="s">
        <v>100</v>
      </c>
      <c r="M75" s="17" t="n">
        <v>3000</v>
      </c>
      <c r="N75" s="38"/>
      <c r="O75" s="37"/>
      <c r="P75" s="17"/>
      <c r="R75" s="37"/>
      <c r="S75" s="17"/>
      <c r="U75" s="37"/>
      <c r="V75" s="17"/>
      <c r="W75" s="38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3.5" hidden="false" customHeight="true" outlineLevel="0" collapsed="false">
      <c r="A76" s="74"/>
      <c r="B76" s="32"/>
      <c r="C76" s="17"/>
      <c r="D76" s="17"/>
      <c r="E76" s="38"/>
      <c r="F76" s="17"/>
      <c r="G76" s="17"/>
      <c r="H76" s="38"/>
      <c r="I76" s="76" t="s">
        <v>101</v>
      </c>
      <c r="J76" s="17" t="n">
        <v>1000</v>
      </c>
      <c r="K76" s="75"/>
      <c r="L76" s="37" t="s">
        <v>102</v>
      </c>
      <c r="M76" s="17" t="n">
        <v>2500</v>
      </c>
      <c r="N76" s="38"/>
      <c r="O76" s="37"/>
      <c r="P76" s="17"/>
      <c r="R76" s="37"/>
      <c r="S76" s="17"/>
      <c r="U76" s="37"/>
      <c r="V76" s="17"/>
      <c r="W76" s="38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3.5" hidden="false" customHeight="true" outlineLevel="0" collapsed="false">
      <c r="A77" s="74"/>
      <c r="B77" s="32"/>
      <c r="C77" s="17"/>
      <c r="D77" s="17"/>
      <c r="E77" s="38"/>
      <c r="F77" s="17"/>
      <c r="G77" s="17"/>
      <c r="H77" s="38"/>
      <c r="I77" s="77" t="s">
        <v>103</v>
      </c>
      <c r="J77" s="17" t="n">
        <v>1000</v>
      </c>
      <c r="K77" s="38"/>
      <c r="L77" s="17" t="s">
        <v>104</v>
      </c>
      <c r="M77" s="17" t="n">
        <v>1500</v>
      </c>
      <c r="N77" s="38"/>
      <c r="O77" s="37"/>
      <c r="P77" s="17"/>
      <c r="R77" s="37"/>
      <c r="S77" s="17"/>
      <c r="U77" s="37"/>
      <c r="V77" s="17"/>
      <c r="W77" s="38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  <row r="78" customFormat="false" ht="13.5" hidden="false" customHeight="true" outlineLevel="0" collapsed="false">
      <c r="A78" s="74"/>
      <c r="B78" s="32"/>
      <c r="C78" s="17"/>
      <c r="D78" s="17"/>
      <c r="E78" s="38"/>
      <c r="F78" s="17"/>
      <c r="G78" s="17"/>
      <c r="H78" s="38"/>
      <c r="I78" s="78" t="s">
        <v>105</v>
      </c>
      <c r="J78" s="17" t="n">
        <v>500</v>
      </c>
      <c r="K78" s="38"/>
      <c r="L78" s="37" t="s">
        <v>106</v>
      </c>
      <c r="M78" s="17" t="n">
        <v>1000</v>
      </c>
      <c r="N78" s="38"/>
      <c r="O78" s="37"/>
      <c r="P78" s="17"/>
      <c r="R78" s="37"/>
      <c r="S78" s="17"/>
      <c r="U78" s="37"/>
      <c r="V78" s="17"/>
      <c r="W78" s="38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</row>
    <row r="79" customFormat="false" ht="13.5" hidden="false" customHeight="true" outlineLevel="0" collapsed="false">
      <c r="A79" s="74"/>
      <c r="B79" s="32"/>
      <c r="C79" s="17"/>
      <c r="D79" s="17"/>
      <c r="E79" s="38"/>
      <c r="F79" s="17"/>
      <c r="G79" s="17"/>
      <c r="H79" s="38"/>
      <c r="I79" s="17" t="s">
        <v>107</v>
      </c>
      <c r="J79" s="17" t="n">
        <v>500</v>
      </c>
      <c r="K79" s="38"/>
      <c r="L79" s="17" t="s">
        <v>108</v>
      </c>
      <c r="M79" s="17" t="n">
        <v>1000</v>
      </c>
      <c r="N79" s="38"/>
      <c r="O79" s="37"/>
      <c r="P79" s="17"/>
      <c r="R79" s="37"/>
      <c r="S79" s="17"/>
      <c r="U79" s="37"/>
      <c r="V79" s="17"/>
      <c r="W79" s="38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</row>
    <row r="80" customFormat="false" ht="13.5" hidden="false" customHeight="true" outlineLevel="0" collapsed="false">
      <c r="A80" s="74"/>
      <c r="B80" s="32"/>
      <c r="C80" s="17"/>
      <c r="D80" s="17"/>
      <c r="E80" s="38"/>
      <c r="F80" s="17"/>
      <c r="G80" s="17"/>
      <c r="H80" s="38"/>
      <c r="I80" s="76" t="s">
        <v>109</v>
      </c>
      <c r="J80" s="17" t="n">
        <v>194</v>
      </c>
      <c r="K80" s="38"/>
      <c r="L80" s="17" t="s">
        <v>110</v>
      </c>
      <c r="M80" s="17" t="n">
        <v>500</v>
      </c>
      <c r="N80" s="38"/>
      <c r="O80" s="37"/>
      <c r="P80" s="17"/>
      <c r="R80" s="37"/>
      <c r="S80" s="17"/>
      <c r="U80" s="37"/>
      <c r="V80" s="17"/>
      <c r="W80" s="38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</row>
    <row r="81" customFormat="false" ht="13.5" hidden="false" customHeight="true" outlineLevel="0" collapsed="false">
      <c r="A81" s="74"/>
      <c r="B81" s="32"/>
      <c r="C81" s="17"/>
      <c r="D81" s="17"/>
      <c r="E81" s="38"/>
      <c r="F81" s="17"/>
      <c r="G81" s="17"/>
      <c r="H81" s="38"/>
      <c r="I81" s="37" t="s">
        <v>111</v>
      </c>
      <c r="J81" s="17" t="n">
        <v>75</v>
      </c>
      <c r="K81" s="38"/>
      <c r="L81" s="17" t="s">
        <v>112</v>
      </c>
      <c r="M81" s="17" t="n">
        <v>500</v>
      </c>
      <c r="N81" s="38"/>
      <c r="O81" s="37"/>
      <c r="P81" s="17"/>
      <c r="R81" s="37"/>
      <c r="S81" s="17"/>
      <c r="U81" s="37"/>
      <c r="V81" s="17"/>
      <c r="W81" s="38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</row>
    <row r="82" customFormat="false" ht="13.5" hidden="false" customHeight="true" outlineLevel="0" collapsed="false">
      <c r="A82" s="74"/>
      <c r="B82" s="32"/>
      <c r="C82" s="17"/>
      <c r="D82" s="17"/>
      <c r="E82" s="38"/>
      <c r="F82" s="17"/>
      <c r="G82" s="17"/>
      <c r="H82" s="38"/>
      <c r="I82" s="79" t="s">
        <v>113</v>
      </c>
      <c r="J82" s="17" t="n">
        <v>40</v>
      </c>
      <c r="K82" s="38"/>
      <c r="L82" s="37" t="s">
        <v>109</v>
      </c>
      <c r="M82" s="17" t="n">
        <v>194</v>
      </c>
      <c r="N82" s="38"/>
      <c r="O82" s="37"/>
      <c r="P82" s="17"/>
      <c r="R82" s="37"/>
      <c r="S82" s="17"/>
      <c r="U82" s="37"/>
      <c r="V82" s="17"/>
      <c r="W82" s="38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</row>
    <row r="83" customFormat="false" ht="13.5" hidden="false" customHeight="true" outlineLevel="0" collapsed="false">
      <c r="A83" s="74"/>
      <c r="B83" s="32"/>
      <c r="C83" s="17"/>
      <c r="D83" s="17"/>
      <c r="E83" s="38"/>
      <c r="F83" s="17"/>
      <c r="G83" s="17"/>
      <c r="H83" s="38"/>
      <c r="I83" s="80" t="s">
        <v>114</v>
      </c>
      <c r="J83" s="17" t="n">
        <v>20</v>
      </c>
      <c r="K83" s="38"/>
      <c r="L83" s="37" t="s">
        <v>115</v>
      </c>
      <c r="M83" s="17" t="n">
        <v>100</v>
      </c>
      <c r="N83" s="38"/>
      <c r="O83" s="37"/>
      <c r="P83" s="17"/>
      <c r="R83" s="37"/>
      <c r="S83" s="17"/>
      <c r="U83" s="37"/>
      <c r="V83" s="17"/>
      <c r="W83" s="38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customFormat="false" ht="13.5" hidden="false" customHeight="true" outlineLevel="0" collapsed="false">
      <c r="A84" s="74"/>
      <c r="B84" s="32"/>
      <c r="C84" s="17"/>
      <c r="D84" s="17"/>
      <c r="E84" s="38"/>
      <c r="F84" s="17"/>
      <c r="G84" s="17"/>
      <c r="H84" s="38"/>
      <c r="I84" s="81"/>
      <c r="J84" s="17"/>
      <c r="K84" s="38"/>
      <c r="L84" s="37" t="s">
        <v>116</v>
      </c>
      <c r="M84" s="17" t="n">
        <v>10</v>
      </c>
      <c r="N84" s="38"/>
      <c r="O84" s="37"/>
      <c r="P84" s="17"/>
      <c r="R84" s="37"/>
      <c r="S84" s="17"/>
      <c r="U84" s="37"/>
      <c r="V84" s="17"/>
      <c r="W84" s="38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85" customFormat="false" ht="13.5" hidden="false" customHeight="true" outlineLevel="0" collapsed="false">
      <c r="A85" s="74"/>
      <c r="B85" s="32"/>
      <c r="C85" s="17"/>
      <c r="D85" s="17"/>
      <c r="E85" s="38"/>
      <c r="F85" s="17"/>
      <c r="G85" s="17"/>
      <c r="H85" s="38"/>
      <c r="I85" s="37"/>
      <c r="J85" s="17"/>
      <c r="K85" s="75"/>
      <c r="L85" s="17"/>
      <c r="M85" s="17"/>
      <c r="N85" s="38"/>
      <c r="O85" s="37"/>
      <c r="P85" s="17"/>
      <c r="R85" s="37"/>
      <c r="S85" s="17"/>
      <c r="U85" s="37"/>
      <c r="V85" s="17"/>
      <c r="W85" s="38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Format="false" ht="13.5" hidden="false" customHeight="true" outlineLevel="0" collapsed="false">
      <c r="A86" s="74"/>
      <c r="B86" s="32"/>
      <c r="C86" s="17"/>
      <c r="D86" s="17"/>
      <c r="E86" s="38"/>
      <c r="F86" s="17"/>
      <c r="G86" s="17"/>
      <c r="H86" s="38"/>
      <c r="I86" s="37"/>
      <c r="J86" s="17"/>
      <c r="K86" s="75"/>
      <c r="L86" s="1"/>
      <c r="M86" s="1"/>
      <c r="N86" s="38"/>
      <c r="O86" s="37"/>
      <c r="P86" s="17"/>
      <c r="R86" s="37"/>
      <c r="S86" s="17"/>
      <c r="U86" s="37"/>
      <c r="V86" s="17"/>
      <c r="W86" s="38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</row>
    <row r="87" customFormat="false" ht="13.5" hidden="false" customHeight="true" outlineLevel="0" collapsed="false">
      <c r="A87" s="74"/>
      <c r="B87" s="32"/>
      <c r="C87" s="17"/>
      <c r="D87" s="17"/>
      <c r="E87" s="38"/>
      <c r="F87" s="17"/>
      <c r="G87" s="17"/>
      <c r="H87" s="38"/>
      <c r="I87" s="37"/>
      <c r="J87" s="17"/>
      <c r="K87" s="75"/>
      <c r="L87" s="17"/>
      <c r="M87" s="17"/>
      <c r="N87" s="38"/>
      <c r="O87" s="37"/>
      <c r="P87" s="17"/>
      <c r="R87" s="37"/>
      <c r="S87" s="17"/>
      <c r="U87" s="37"/>
      <c r="V87" s="17"/>
      <c r="W87" s="38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</row>
    <row r="88" customFormat="false" ht="13.5" hidden="false" customHeight="true" outlineLevel="0" collapsed="false">
      <c r="A88" s="74"/>
      <c r="B88" s="32"/>
      <c r="C88" s="17"/>
      <c r="D88" s="17"/>
      <c r="E88" s="38"/>
      <c r="F88" s="17"/>
      <c r="G88" s="17"/>
      <c r="H88" s="38"/>
      <c r="I88" s="37"/>
      <c r="J88" s="17"/>
      <c r="K88" s="38"/>
      <c r="L88" s="17"/>
      <c r="M88" s="17"/>
      <c r="N88" s="38"/>
      <c r="O88" s="37"/>
      <c r="P88" s="17"/>
      <c r="R88" s="37"/>
      <c r="S88" s="17"/>
      <c r="U88" s="37"/>
      <c r="V88" s="17"/>
      <c r="W88" s="38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</row>
    <row r="89" customFormat="false" ht="13.5" hidden="false" customHeight="true" outlineLevel="0" collapsed="false">
      <c r="A89" s="74"/>
      <c r="B89" s="32"/>
      <c r="C89" s="17"/>
      <c r="D89" s="17"/>
      <c r="E89" s="38"/>
      <c r="F89" s="17"/>
      <c r="G89" s="17"/>
      <c r="H89" s="38"/>
      <c r="I89" s="37"/>
      <c r="J89" s="17"/>
      <c r="K89" s="38"/>
      <c r="L89" s="17"/>
      <c r="M89" s="17"/>
      <c r="N89" s="38"/>
      <c r="O89" s="37"/>
      <c r="P89" s="17"/>
      <c r="R89" s="37"/>
      <c r="S89" s="17"/>
      <c r="U89" s="37"/>
      <c r="V89" s="17"/>
      <c r="W89" s="38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</row>
    <row r="90" customFormat="false" ht="15.75" hidden="false" customHeight="true" outlineLevel="0" collapsed="false">
      <c r="A90" s="74"/>
      <c r="B90" s="32"/>
      <c r="C90" s="46" t="s">
        <v>39</v>
      </c>
      <c r="D90" s="48"/>
      <c r="E90" s="45" t="s">
        <v>40</v>
      </c>
      <c r="F90" s="46" t="s">
        <v>39</v>
      </c>
      <c r="G90" s="48"/>
      <c r="H90" s="45" t="s">
        <v>40</v>
      </c>
      <c r="I90" s="46" t="s">
        <v>39</v>
      </c>
      <c r="J90" s="48"/>
      <c r="K90" s="45" t="s">
        <v>40</v>
      </c>
      <c r="L90" s="46" t="s">
        <v>39</v>
      </c>
      <c r="M90" s="48"/>
      <c r="N90" s="45" t="s">
        <v>40</v>
      </c>
      <c r="O90" s="46" t="s">
        <v>39</v>
      </c>
      <c r="P90" s="48"/>
      <c r="Q90" s="45" t="s">
        <v>40</v>
      </c>
      <c r="R90" s="46" t="s">
        <v>39</v>
      </c>
      <c r="S90" s="48"/>
      <c r="T90" s="45" t="s">
        <v>40</v>
      </c>
      <c r="U90" s="43" t="s">
        <v>39</v>
      </c>
      <c r="V90" s="44"/>
      <c r="W90" s="45" t="s">
        <v>40</v>
      </c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</row>
    <row r="91" customFormat="false" ht="15.75" hidden="false" customHeight="true" outlineLevel="0" collapsed="false">
      <c r="A91" s="74"/>
      <c r="B91" s="32"/>
      <c r="C91" s="52" t="s">
        <v>41</v>
      </c>
      <c r="D91" s="42"/>
      <c r="E91" s="53" t="s">
        <v>42</v>
      </c>
      <c r="F91" s="52" t="s">
        <v>41</v>
      </c>
      <c r="G91" s="42"/>
      <c r="H91" s="53" t="s">
        <v>42</v>
      </c>
      <c r="I91" s="52" t="s">
        <v>41</v>
      </c>
      <c r="J91" s="42"/>
      <c r="K91" s="51" t="s">
        <v>42</v>
      </c>
      <c r="L91" s="52" t="s">
        <v>41</v>
      </c>
      <c r="M91" s="42"/>
      <c r="N91" s="53" t="s">
        <v>42</v>
      </c>
      <c r="O91" s="52" t="s">
        <v>41</v>
      </c>
      <c r="P91" s="42"/>
      <c r="Q91" s="53" t="s">
        <v>42</v>
      </c>
      <c r="R91" s="52" t="s">
        <v>41</v>
      </c>
      <c r="S91" s="42"/>
      <c r="T91" s="53" t="s">
        <v>42</v>
      </c>
      <c r="U91" s="47" t="s">
        <v>41</v>
      </c>
      <c r="V91" s="50" t="s">
        <v>4</v>
      </c>
      <c r="W91" s="53" t="s">
        <v>42</v>
      </c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</row>
    <row r="92" customFormat="false" ht="12.75" hidden="false" customHeight="false" outlineLevel="0" collapsed="false">
      <c r="A92" s="74"/>
      <c r="B92" s="32"/>
      <c r="C92" s="59" t="n">
        <f aca="false">'Hotlist - Completed'!G90</f>
        <v>11190</v>
      </c>
      <c r="D92" s="55" t="n">
        <f aca="false">SUM(D75:D91)</f>
        <v>0</v>
      </c>
      <c r="E92" s="55" t="n">
        <f aca="false">+D92-C92</f>
        <v>-11190</v>
      </c>
      <c r="F92" s="59" t="n">
        <f aca="false">'Hotlist - Completed'!G90</f>
        <v>11190</v>
      </c>
      <c r="G92" s="55" t="n">
        <f aca="false">SUM(G75:G89)</f>
        <v>0</v>
      </c>
      <c r="H92" s="55" t="n">
        <f aca="false">+G92-F92</f>
        <v>-11190</v>
      </c>
      <c r="I92" s="54" t="n">
        <f aca="false">'Hotlist - Completed'!G90</f>
        <v>11190</v>
      </c>
      <c r="J92" s="55" t="n">
        <f aca="false">SUM(J75:J91)</f>
        <v>4829</v>
      </c>
      <c r="K92" s="57" t="n">
        <f aca="false">J92-I92</f>
        <v>-6361</v>
      </c>
      <c r="L92" s="54" t="n">
        <v>11190</v>
      </c>
      <c r="M92" s="55" t="n">
        <f aca="false">SUM(M75:M91)</f>
        <v>10304</v>
      </c>
      <c r="N92" s="57" t="n">
        <f aca="false">M92-L92</f>
        <v>-886</v>
      </c>
      <c r="O92" s="54" t="n">
        <v>10690</v>
      </c>
      <c r="P92" s="55" t="n">
        <f aca="false">SUM(P75:P91)</f>
        <v>0</v>
      </c>
      <c r="Q92" s="57" t="n">
        <f aca="false">P92-O92</f>
        <v>-10690</v>
      </c>
      <c r="R92" s="54" t="n">
        <v>10690</v>
      </c>
      <c r="S92" s="55" t="n">
        <f aca="false">SUM(S75:S91)</f>
        <v>0</v>
      </c>
      <c r="T92" s="57" t="n">
        <f aca="false">S92-R92</f>
        <v>-10690</v>
      </c>
      <c r="U92" s="55" t="n">
        <f aca="false">C92+F92+I92+L92</f>
        <v>44760</v>
      </c>
      <c r="V92" s="55" t="n">
        <f aca="false">D92+G92+J92+M92</f>
        <v>15133</v>
      </c>
      <c r="W92" s="57" t="n">
        <f aca="false">+V92-U92</f>
        <v>-29627</v>
      </c>
    </row>
    <row r="93" customFormat="false" ht="16.5" hidden="false" customHeight="true" outlineLevel="0" collapsed="false">
      <c r="A93" s="31" t="s">
        <v>117</v>
      </c>
      <c r="B93" s="32" t="s">
        <v>118</v>
      </c>
      <c r="C93" s="34" t="s">
        <v>27</v>
      </c>
      <c r="D93" s="34" t="s">
        <v>4</v>
      </c>
      <c r="E93" s="60" t="n">
        <v>4</v>
      </c>
      <c r="F93" s="33" t="s">
        <v>27</v>
      </c>
      <c r="G93" s="34" t="s">
        <v>4</v>
      </c>
      <c r="H93" s="36" t="n">
        <v>0</v>
      </c>
      <c r="I93" s="33" t="s">
        <v>27</v>
      </c>
      <c r="J93" s="34" t="s">
        <v>4</v>
      </c>
      <c r="K93" s="36" t="n">
        <f aca="false">COUNTA(I94:I95)</f>
        <v>0</v>
      </c>
      <c r="L93" s="33" t="s">
        <v>27</v>
      </c>
      <c r="M93" s="34" t="s">
        <v>4</v>
      </c>
      <c r="N93" s="36" t="n">
        <f aca="false">COUNTA(L94:L95)</f>
        <v>0</v>
      </c>
      <c r="O93" s="33" t="s">
        <v>27</v>
      </c>
      <c r="P93" s="34" t="s">
        <v>4</v>
      </c>
      <c r="Q93" s="36" t="n">
        <f aca="false">COUNTA(O94:O95)</f>
        <v>0</v>
      </c>
      <c r="R93" s="33" t="s">
        <v>27</v>
      </c>
      <c r="S93" s="34" t="s">
        <v>4</v>
      </c>
      <c r="T93" s="36" t="n">
        <f aca="false">COUNTA(R94:R95)</f>
        <v>0</v>
      </c>
      <c r="U93" s="33"/>
      <c r="V93" s="34"/>
      <c r="W93" s="36" t="n">
        <v>0</v>
      </c>
    </row>
    <row r="94" customFormat="false" ht="12.75" hidden="false" customHeight="false" outlineLevel="0" collapsed="false">
      <c r="A94" s="31"/>
      <c r="B94" s="32"/>
      <c r="E94" s="38"/>
      <c r="F94" s="37"/>
      <c r="G94" s="17"/>
      <c r="H94" s="38"/>
      <c r="I94" s="37"/>
      <c r="J94" s="17"/>
      <c r="K94" s="38"/>
      <c r="L94" s="37"/>
      <c r="M94" s="17"/>
      <c r="N94" s="38"/>
      <c r="O94" s="37"/>
      <c r="P94" s="17"/>
      <c r="Q94" s="38"/>
      <c r="R94" s="37"/>
      <c r="S94" s="17"/>
      <c r="T94" s="38"/>
      <c r="U94" s="37"/>
      <c r="V94" s="17"/>
      <c r="W94" s="38"/>
    </row>
    <row r="95" customFormat="false" ht="12.75" hidden="false" customHeight="false" outlineLevel="0" collapsed="false">
      <c r="A95" s="31"/>
      <c r="B95" s="32"/>
      <c r="C95" s="17"/>
      <c r="D95" s="17"/>
      <c r="E95" s="38"/>
      <c r="F95" s="37"/>
      <c r="G95" s="17"/>
      <c r="H95" s="38"/>
      <c r="I95" s="37"/>
      <c r="J95" s="17"/>
      <c r="K95" s="38"/>
      <c r="L95" s="37"/>
      <c r="M95" s="17"/>
      <c r="N95" s="38"/>
      <c r="O95" s="37"/>
      <c r="P95" s="17"/>
      <c r="Q95" s="38"/>
      <c r="R95" s="37"/>
      <c r="S95" s="17"/>
      <c r="T95" s="38"/>
      <c r="U95" s="37"/>
      <c r="V95" s="17"/>
      <c r="W95" s="38"/>
    </row>
    <row r="96" customFormat="false" ht="15" hidden="false" customHeight="false" outlineLevel="0" collapsed="false">
      <c r="A96" s="31"/>
      <c r="B96" s="32"/>
      <c r="C96" s="46" t="s">
        <v>39</v>
      </c>
      <c r="D96" s="48"/>
      <c r="E96" s="45" t="s">
        <v>40</v>
      </c>
      <c r="F96" s="46" t="s">
        <v>39</v>
      </c>
      <c r="G96" s="48"/>
      <c r="H96" s="45" t="s">
        <v>40</v>
      </c>
      <c r="I96" s="46" t="s">
        <v>39</v>
      </c>
      <c r="J96" s="48"/>
      <c r="K96" s="45" t="s">
        <v>40</v>
      </c>
      <c r="L96" s="46" t="s">
        <v>39</v>
      </c>
      <c r="M96" s="48"/>
      <c r="N96" s="45" t="s">
        <v>40</v>
      </c>
      <c r="O96" s="46" t="s">
        <v>39</v>
      </c>
      <c r="P96" s="48"/>
      <c r="Q96" s="45" t="s">
        <v>40</v>
      </c>
      <c r="R96" s="46" t="s">
        <v>39</v>
      </c>
      <c r="S96" s="48"/>
      <c r="T96" s="45" t="s">
        <v>40</v>
      </c>
      <c r="U96" s="43" t="s">
        <v>39</v>
      </c>
      <c r="V96" s="44"/>
      <c r="W96" s="45" t="s">
        <v>40</v>
      </c>
    </row>
    <row r="97" customFormat="false" ht="15" hidden="false" customHeight="false" outlineLevel="0" collapsed="false">
      <c r="A97" s="31"/>
      <c r="B97" s="32"/>
      <c r="C97" s="52" t="s">
        <v>41</v>
      </c>
      <c r="D97" s="42"/>
      <c r="E97" s="53" t="s">
        <v>42</v>
      </c>
      <c r="F97" s="52" t="s">
        <v>41</v>
      </c>
      <c r="G97" s="42"/>
      <c r="H97" s="53" t="s">
        <v>42</v>
      </c>
      <c r="I97" s="52" t="s">
        <v>41</v>
      </c>
      <c r="J97" s="42"/>
      <c r="K97" s="51" t="s">
        <v>42</v>
      </c>
      <c r="L97" s="52" t="s">
        <v>41</v>
      </c>
      <c r="M97" s="42"/>
      <c r="N97" s="53" t="s">
        <v>42</v>
      </c>
      <c r="O97" s="52" t="s">
        <v>41</v>
      </c>
      <c r="P97" s="42"/>
      <c r="Q97" s="53" t="s">
        <v>42</v>
      </c>
      <c r="R97" s="52" t="s">
        <v>41</v>
      </c>
      <c r="S97" s="42"/>
      <c r="T97" s="53" t="s">
        <v>42</v>
      </c>
      <c r="U97" s="47" t="s">
        <v>41</v>
      </c>
      <c r="V97" s="50" t="s">
        <v>4</v>
      </c>
      <c r="W97" s="53" t="s">
        <v>42</v>
      </c>
    </row>
    <row r="98" customFormat="false" ht="15" hidden="false" customHeight="true" outlineLevel="0" collapsed="false">
      <c r="A98" s="31"/>
      <c r="B98" s="32"/>
      <c r="C98" s="59" t="n">
        <f aca="false">'Hotlist - Completed'!M19</f>
        <v>975</v>
      </c>
      <c r="D98" s="55" t="n">
        <f aca="false">SUM(D94:D97)</f>
        <v>0</v>
      </c>
      <c r="E98" s="55" t="n">
        <f aca="false">+D98-C98</f>
        <v>-975</v>
      </c>
      <c r="F98" s="59" t="n">
        <f aca="false">'Hotlist - Completed'!M19</f>
        <v>975</v>
      </c>
      <c r="G98" s="55" t="n">
        <f aca="false">SUM(G94:G97)</f>
        <v>0</v>
      </c>
      <c r="H98" s="55" t="n">
        <f aca="false">+G98-F98</f>
        <v>-975</v>
      </c>
      <c r="I98" s="54" t="n">
        <f aca="false">'Hotlist - Completed'!M19</f>
        <v>975</v>
      </c>
      <c r="J98" s="55" t="n">
        <f aca="false">SUM(J94:J97)</f>
        <v>0</v>
      </c>
      <c r="K98" s="55" t="n">
        <f aca="false">+J98-I98</f>
        <v>-975</v>
      </c>
      <c r="L98" s="54" t="n">
        <v>1223</v>
      </c>
      <c r="M98" s="55" t="n">
        <f aca="false">SUM(M94:M97)</f>
        <v>0</v>
      </c>
      <c r="N98" s="57" t="n">
        <f aca="false">+M98-L98</f>
        <v>-1223</v>
      </c>
      <c r="O98" s="54" t="n">
        <v>0</v>
      </c>
      <c r="P98" s="55" t="n">
        <f aca="false">SUM(P94:P97)</f>
        <v>0</v>
      </c>
      <c r="Q98" s="57" t="n">
        <f aca="false">+P98-O98</f>
        <v>0</v>
      </c>
      <c r="R98" s="54" t="n">
        <v>0</v>
      </c>
      <c r="S98" s="55" t="n">
        <f aca="false">SUM(S94:S97)</f>
        <v>0</v>
      </c>
      <c r="T98" s="57" t="n">
        <f aca="false">+S98-R98</f>
        <v>0</v>
      </c>
      <c r="U98" s="55" t="n">
        <f aca="false">C98+F98+I98+L98</f>
        <v>4148</v>
      </c>
      <c r="V98" s="55" t="n">
        <f aca="false">D98+G98+J98+M98</f>
        <v>0</v>
      </c>
      <c r="W98" s="57" t="n">
        <f aca="false">+V98-U98</f>
        <v>-4148</v>
      </c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</row>
    <row r="99" customFormat="false" ht="16.5" hidden="false" customHeight="true" outlineLevel="0" collapsed="false">
      <c r="A99" s="31"/>
      <c r="B99" s="32" t="s">
        <v>119</v>
      </c>
      <c r="C99" s="34" t="s">
        <v>27</v>
      </c>
      <c r="D99" s="34" t="s">
        <v>4</v>
      </c>
      <c r="E99" s="60" t="n">
        <f aca="false">COUNTA(C100:C103)</f>
        <v>0</v>
      </c>
      <c r="F99" s="33" t="s">
        <v>27</v>
      </c>
      <c r="G99" s="34" t="s">
        <v>4</v>
      </c>
      <c r="H99" s="36" t="n">
        <f aca="false">COUNTA(F100:F103)</f>
        <v>0</v>
      </c>
      <c r="I99" s="33" t="s">
        <v>27</v>
      </c>
      <c r="J99" s="34" t="s">
        <v>4</v>
      </c>
      <c r="K99" s="36" t="n">
        <f aca="false">COUNTA(I100:I103)</f>
        <v>1</v>
      </c>
      <c r="L99" s="33" t="s">
        <v>27</v>
      </c>
      <c r="M99" s="34" t="s">
        <v>4</v>
      </c>
      <c r="N99" s="36" t="n">
        <f aca="false">COUNTA(L100:L103)</f>
        <v>1</v>
      </c>
      <c r="O99" s="33" t="s">
        <v>27</v>
      </c>
      <c r="P99" s="34" t="s">
        <v>4</v>
      </c>
      <c r="Q99" s="36" t="n">
        <f aca="false">COUNTA(O100:O103)</f>
        <v>0</v>
      </c>
      <c r="R99" s="33" t="s">
        <v>27</v>
      </c>
      <c r="S99" s="34" t="s">
        <v>4</v>
      </c>
      <c r="T99" s="36" t="n">
        <f aca="false">COUNTA(R100:R103)</f>
        <v>0</v>
      </c>
      <c r="U99" s="33"/>
      <c r="V99" s="34"/>
      <c r="W99" s="36" t="n">
        <f aca="false">E99+H99+K99+N99</f>
        <v>2</v>
      </c>
    </row>
    <row r="100" customFormat="false" ht="12.75" hidden="false" customHeight="false" outlineLevel="0" collapsed="false">
      <c r="A100" s="31"/>
      <c r="B100" s="32"/>
      <c r="C100" s="17"/>
      <c r="D100" s="17"/>
      <c r="E100" s="38"/>
      <c r="F100" s="37"/>
      <c r="G100" s="17"/>
      <c r="H100" s="38"/>
      <c r="I100" s="37" t="s">
        <v>120</v>
      </c>
      <c r="J100" s="17" t="n">
        <v>14000</v>
      </c>
      <c r="K100" s="82"/>
      <c r="L100" s="37" t="s">
        <v>121</v>
      </c>
      <c r="M100" s="17" t="n">
        <v>3000</v>
      </c>
      <c r="N100" s="38"/>
      <c r="O100" s="37"/>
      <c r="P100" s="17"/>
      <c r="Q100" s="38"/>
      <c r="R100" s="37"/>
      <c r="S100" s="17"/>
      <c r="T100" s="38"/>
      <c r="U100" s="37"/>
      <c r="V100" s="17"/>
      <c r="W100" s="38"/>
    </row>
    <row r="101" customFormat="false" ht="12.75" hidden="false" customHeight="false" outlineLevel="0" collapsed="false">
      <c r="A101" s="31"/>
      <c r="B101" s="32"/>
      <c r="C101" s="17"/>
      <c r="D101" s="17"/>
      <c r="E101" s="38"/>
      <c r="F101" s="37"/>
      <c r="G101" s="17"/>
      <c r="H101" s="38"/>
      <c r="I101" s="37"/>
      <c r="J101" s="17"/>
      <c r="K101" s="39"/>
      <c r="L101" s="37"/>
      <c r="M101" s="17"/>
      <c r="N101" s="38"/>
      <c r="O101" s="37"/>
      <c r="P101" s="17"/>
      <c r="Q101" s="38"/>
      <c r="R101" s="37"/>
      <c r="S101" s="17"/>
      <c r="T101" s="38"/>
      <c r="U101" s="37"/>
      <c r="V101" s="17"/>
      <c r="W101" s="38"/>
    </row>
    <row r="102" customFormat="false" ht="12.75" hidden="false" customHeight="false" outlineLevel="0" collapsed="false">
      <c r="A102" s="31"/>
      <c r="B102" s="32"/>
      <c r="C102" s="17"/>
      <c r="D102" s="17"/>
      <c r="E102" s="38"/>
      <c r="F102" s="37"/>
      <c r="G102" s="17"/>
      <c r="H102" s="38"/>
      <c r="I102" s="37"/>
      <c r="J102" s="17"/>
      <c r="K102" s="38"/>
      <c r="L102" s="37"/>
      <c r="M102" s="17"/>
      <c r="N102" s="38"/>
      <c r="O102" s="37"/>
      <c r="P102" s="17"/>
      <c r="Q102" s="38"/>
      <c r="R102" s="37"/>
      <c r="S102" s="17"/>
      <c r="T102" s="38"/>
      <c r="U102" s="37"/>
      <c r="V102" s="17"/>
      <c r="W102" s="38"/>
    </row>
    <row r="103" customFormat="false" ht="12.75" hidden="false" customHeight="false" outlineLevel="0" collapsed="false">
      <c r="A103" s="31"/>
      <c r="B103" s="32"/>
      <c r="C103" s="17"/>
      <c r="D103" s="17"/>
      <c r="E103" s="38"/>
      <c r="F103" s="37"/>
      <c r="G103" s="40"/>
      <c r="H103" s="38"/>
      <c r="I103" s="37"/>
      <c r="J103" s="40"/>
      <c r="K103" s="38"/>
      <c r="L103" s="37"/>
      <c r="M103" s="17"/>
      <c r="N103" s="38"/>
      <c r="O103" s="37"/>
      <c r="P103" s="17"/>
      <c r="Q103" s="38"/>
      <c r="R103" s="37"/>
      <c r="S103" s="17"/>
      <c r="T103" s="38"/>
      <c r="U103" s="37"/>
      <c r="V103" s="17"/>
      <c r="W103" s="38"/>
    </row>
    <row r="104" customFormat="false" ht="12.75" hidden="false" customHeight="false" outlineLevel="0" collapsed="false">
      <c r="A104" s="31"/>
      <c r="B104" s="32"/>
      <c r="C104" s="46" t="s">
        <v>39</v>
      </c>
      <c r="D104" s="17"/>
      <c r="E104" s="45" t="s">
        <v>40</v>
      </c>
      <c r="F104" s="46" t="s">
        <v>39</v>
      </c>
      <c r="H104" s="45" t="s">
        <v>40</v>
      </c>
      <c r="I104" s="46" t="s">
        <v>39</v>
      </c>
      <c r="J104" s="17"/>
      <c r="K104" s="45" t="s">
        <v>40</v>
      </c>
      <c r="L104" s="46" t="s">
        <v>39</v>
      </c>
      <c r="M104" s="17"/>
      <c r="N104" s="45" t="s">
        <v>40</v>
      </c>
      <c r="O104" s="46" t="s">
        <v>39</v>
      </c>
      <c r="P104" s="17"/>
      <c r="Q104" s="45" t="s">
        <v>40</v>
      </c>
      <c r="R104" s="46" t="s">
        <v>39</v>
      </c>
      <c r="S104" s="17"/>
      <c r="T104" s="45" t="s">
        <v>40</v>
      </c>
      <c r="U104" s="43" t="s">
        <v>39</v>
      </c>
      <c r="V104" s="44"/>
      <c r="W104" s="45" t="s">
        <v>40</v>
      </c>
    </row>
    <row r="105" customFormat="false" ht="15" hidden="false" customHeight="false" outlineLevel="0" collapsed="false">
      <c r="A105" s="31"/>
      <c r="B105" s="32"/>
      <c r="C105" s="52" t="s">
        <v>41</v>
      </c>
      <c r="D105" s="48"/>
      <c r="E105" s="53" t="s">
        <v>42</v>
      </c>
      <c r="F105" s="52" t="s">
        <v>41</v>
      </c>
      <c r="G105" s="48"/>
      <c r="H105" s="53" t="s">
        <v>42</v>
      </c>
      <c r="I105" s="52" t="s">
        <v>41</v>
      </c>
      <c r="J105" s="48"/>
      <c r="K105" s="53" t="s">
        <v>42</v>
      </c>
      <c r="L105" s="52" t="s">
        <v>41</v>
      </c>
      <c r="M105" s="48"/>
      <c r="N105" s="53" t="s">
        <v>42</v>
      </c>
      <c r="O105" s="52" t="s">
        <v>41</v>
      </c>
      <c r="P105" s="48"/>
      <c r="Q105" s="53" t="s">
        <v>42</v>
      </c>
      <c r="R105" s="52" t="s">
        <v>41</v>
      </c>
      <c r="S105" s="48"/>
      <c r="T105" s="53" t="s">
        <v>42</v>
      </c>
      <c r="U105" s="47" t="s">
        <v>41</v>
      </c>
      <c r="V105" s="50" t="s">
        <v>4</v>
      </c>
      <c r="W105" s="53" t="s">
        <v>42</v>
      </c>
    </row>
    <row r="106" customFormat="false" ht="12.75" hidden="false" customHeight="false" outlineLevel="0" collapsed="false">
      <c r="A106" s="31"/>
      <c r="B106" s="32"/>
      <c r="C106" s="59" t="n">
        <f aca="false">'Hotlist - Completed'!M33</f>
        <v>14495</v>
      </c>
      <c r="D106" s="55" t="n">
        <f aca="false">SUM(D100:D105)</f>
        <v>0</v>
      </c>
      <c r="E106" s="56" t="n">
        <f aca="false">+D106-C106</f>
        <v>-14495</v>
      </c>
      <c r="F106" s="59" t="n">
        <f aca="false">'Hotlist - Completed'!M33</f>
        <v>14495</v>
      </c>
      <c r="G106" s="55" t="n">
        <f aca="false">SUM(G100:G105)</f>
        <v>0</v>
      </c>
      <c r="H106" s="57" t="n">
        <f aca="false">+G106-F106</f>
        <v>-14495</v>
      </c>
      <c r="I106" s="59" t="n">
        <f aca="false">'Hotlist - Completed'!M33</f>
        <v>14495</v>
      </c>
      <c r="J106" s="55" t="n">
        <f aca="false">SUM(J100:J105)</f>
        <v>14000</v>
      </c>
      <c r="K106" s="57" t="n">
        <f aca="false">+J106-I106</f>
        <v>-495</v>
      </c>
      <c r="L106" s="54" t="n">
        <v>15000</v>
      </c>
      <c r="M106" s="55" t="n">
        <f aca="false">SUM(M100:M105)</f>
        <v>3000</v>
      </c>
      <c r="N106" s="57" t="n">
        <f aca="false">+M106-L106</f>
        <v>-12000</v>
      </c>
      <c r="O106" s="54" t="n">
        <v>0</v>
      </c>
      <c r="P106" s="55" t="n">
        <f aca="false">SUM(P100:P105)</f>
        <v>0</v>
      </c>
      <c r="Q106" s="57" t="n">
        <f aca="false">+P106-O106</f>
        <v>0</v>
      </c>
      <c r="R106" s="54" t="n">
        <v>0</v>
      </c>
      <c r="S106" s="55" t="n">
        <f aca="false">SUM(S100:S105)</f>
        <v>0</v>
      </c>
      <c r="T106" s="57" t="n">
        <f aca="false">+S106-R106</f>
        <v>0</v>
      </c>
      <c r="U106" s="55" t="n">
        <f aca="false">C106+F106+I106+L106</f>
        <v>58485</v>
      </c>
      <c r="V106" s="55" t="n">
        <f aca="false">D106+G106+J106+M106</f>
        <v>17000</v>
      </c>
      <c r="W106" s="57" t="n">
        <f aca="false">+V106-U106</f>
        <v>-41485</v>
      </c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</row>
    <row r="107" customFormat="false" ht="16.5" hidden="false" customHeight="false" outlineLevel="0" collapsed="false">
      <c r="A107" s="83" t="s">
        <v>122</v>
      </c>
      <c r="B107" s="84" t="s">
        <v>123</v>
      </c>
      <c r="C107" s="34" t="s">
        <v>27</v>
      </c>
      <c r="D107" s="34" t="s">
        <v>4</v>
      </c>
      <c r="E107" s="60" t="n">
        <f aca="false">COUNTA(C108:C109)</f>
        <v>0</v>
      </c>
      <c r="F107" s="33" t="s">
        <v>27</v>
      </c>
      <c r="G107" s="34" t="s">
        <v>4</v>
      </c>
      <c r="H107" s="36" t="n">
        <f aca="false">COUNTA(F108:F109)</f>
        <v>0</v>
      </c>
      <c r="I107" s="33" t="s">
        <v>27</v>
      </c>
      <c r="J107" s="34" t="s">
        <v>4</v>
      </c>
      <c r="K107" s="36" t="n">
        <f aca="false">COUNTA(I108:I109)</f>
        <v>0</v>
      </c>
      <c r="L107" s="33" t="s">
        <v>27</v>
      </c>
      <c r="M107" s="34" t="s">
        <v>4</v>
      </c>
      <c r="N107" s="36" t="n">
        <f aca="false">COUNTA(L108:L109)</f>
        <v>0</v>
      </c>
      <c r="O107" s="33" t="s">
        <v>27</v>
      </c>
      <c r="P107" s="34" t="s">
        <v>4</v>
      </c>
      <c r="Q107" s="36" t="n">
        <f aca="false">COUNTA(O108:O109)</f>
        <v>0</v>
      </c>
      <c r="R107" s="33" t="s">
        <v>27</v>
      </c>
      <c r="S107" s="34" t="s">
        <v>4</v>
      </c>
      <c r="T107" s="36" t="n">
        <f aca="false">COUNTA(R108:R109)</f>
        <v>0</v>
      </c>
      <c r="U107" s="33"/>
      <c r="V107" s="34"/>
      <c r="W107" s="36" t="n">
        <f aca="false">E107+H107+K107+N107</f>
        <v>0</v>
      </c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</row>
    <row r="108" customFormat="false" ht="12" hidden="false" customHeight="true" outlineLevel="0" collapsed="false">
      <c r="A108" s="83"/>
      <c r="B108" s="84"/>
      <c r="C108" s="17"/>
      <c r="D108" s="17"/>
      <c r="E108" s="38"/>
      <c r="F108" s="85"/>
      <c r="G108" s="40"/>
      <c r="H108" s="86"/>
      <c r="I108" s="1"/>
      <c r="J108" s="1"/>
      <c r="K108" s="38"/>
      <c r="L108" s="37"/>
      <c r="M108" s="17"/>
      <c r="N108" s="38"/>
      <c r="O108" s="37"/>
      <c r="P108" s="17"/>
      <c r="Q108" s="38"/>
      <c r="R108" s="37"/>
      <c r="S108" s="17"/>
      <c r="T108" s="38"/>
      <c r="U108" s="37"/>
      <c r="V108" s="17"/>
      <c r="W108" s="38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</row>
    <row r="109" customFormat="false" ht="12" hidden="false" customHeight="true" outlineLevel="0" collapsed="false">
      <c r="A109" s="83"/>
      <c r="B109" s="84"/>
      <c r="C109" s="46"/>
      <c r="E109" s="38"/>
      <c r="F109" s="87"/>
      <c r="G109" s="17"/>
      <c r="H109" s="86"/>
      <c r="I109" s="1"/>
      <c r="J109" s="1"/>
      <c r="K109" s="38"/>
      <c r="L109" s="87"/>
      <c r="M109" s="17"/>
      <c r="N109" s="38"/>
      <c r="O109" s="87"/>
      <c r="P109" s="17"/>
      <c r="Q109" s="38"/>
      <c r="R109" s="87"/>
      <c r="S109" s="17"/>
      <c r="T109" s="38"/>
      <c r="U109" s="37"/>
      <c r="V109" s="17"/>
      <c r="W109" s="38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</row>
    <row r="110" customFormat="false" ht="15" hidden="false" customHeight="true" outlineLevel="0" collapsed="false">
      <c r="A110" s="83"/>
      <c r="B110" s="84"/>
      <c r="C110" s="46" t="s">
        <v>39</v>
      </c>
      <c r="D110" s="17"/>
      <c r="E110" s="45" t="s">
        <v>40</v>
      </c>
      <c r="F110" s="46" t="s">
        <v>39</v>
      </c>
      <c r="H110" s="45" t="s">
        <v>40</v>
      </c>
      <c r="I110" s="46" t="s">
        <v>39</v>
      </c>
      <c r="J110" s="17"/>
      <c r="K110" s="45" t="s">
        <v>40</v>
      </c>
      <c r="L110" s="46" t="s">
        <v>39</v>
      </c>
      <c r="M110" s="17"/>
      <c r="N110" s="45" t="s">
        <v>40</v>
      </c>
      <c r="O110" s="46" t="s">
        <v>39</v>
      </c>
      <c r="P110" s="17"/>
      <c r="Q110" s="45" t="s">
        <v>40</v>
      </c>
      <c r="R110" s="46" t="s">
        <v>39</v>
      </c>
      <c r="S110" s="17"/>
      <c r="T110" s="45" t="s">
        <v>40</v>
      </c>
      <c r="U110" s="43" t="s">
        <v>39</v>
      </c>
      <c r="V110" s="44"/>
      <c r="W110" s="45" t="s">
        <v>40</v>
      </c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</row>
    <row r="111" customFormat="false" ht="12" hidden="false" customHeight="true" outlineLevel="0" collapsed="false">
      <c r="A111" s="83"/>
      <c r="B111" s="84"/>
      <c r="C111" s="52" t="s">
        <v>41</v>
      </c>
      <c r="D111" s="48"/>
      <c r="E111" s="53" t="s">
        <v>42</v>
      </c>
      <c r="F111" s="52" t="s">
        <v>41</v>
      </c>
      <c r="G111" s="48"/>
      <c r="H111" s="53" t="s">
        <v>42</v>
      </c>
      <c r="I111" s="52" t="s">
        <v>41</v>
      </c>
      <c r="J111" s="48"/>
      <c r="K111" s="53" t="s">
        <v>42</v>
      </c>
      <c r="L111" s="52" t="s">
        <v>41</v>
      </c>
      <c r="M111" s="48"/>
      <c r="N111" s="53" t="s">
        <v>42</v>
      </c>
      <c r="O111" s="52" t="s">
        <v>41</v>
      </c>
      <c r="P111" s="48"/>
      <c r="Q111" s="53" t="s">
        <v>42</v>
      </c>
      <c r="R111" s="52" t="s">
        <v>41</v>
      </c>
      <c r="S111" s="48"/>
      <c r="T111" s="53" t="s">
        <v>42</v>
      </c>
      <c r="U111" s="47" t="s">
        <v>41</v>
      </c>
      <c r="V111" s="50" t="s">
        <v>4</v>
      </c>
      <c r="W111" s="53" t="s">
        <v>42</v>
      </c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</row>
    <row r="112" customFormat="false" ht="15" hidden="false" customHeight="true" outlineLevel="0" collapsed="false">
      <c r="A112" s="83"/>
      <c r="B112" s="84"/>
      <c r="C112" s="59" t="n">
        <f aca="false">'Hotlist - Completed'!M41</f>
        <v>0</v>
      </c>
      <c r="D112" s="55" t="n">
        <f aca="false">SUM(D108:D111)</f>
        <v>0</v>
      </c>
      <c r="E112" s="57" t="n">
        <f aca="false">+D112-C112</f>
        <v>0</v>
      </c>
      <c r="F112" s="59" t="n">
        <f aca="false">'Hotlist - Completed'!M41</f>
        <v>0</v>
      </c>
      <c r="G112" s="55" t="n">
        <f aca="false">SUM(G108:G111)</f>
        <v>0</v>
      </c>
      <c r="H112" s="57" t="n">
        <f aca="false">+G112-F112</f>
        <v>0</v>
      </c>
      <c r="I112" s="54" t="n">
        <f aca="false">'Hotlist - Completed'!M41</f>
        <v>0</v>
      </c>
      <c r="J112" s="55" t="n">
        <f aca="false">SUM(J108:J111)</f>
        <v>0</v>
      </c>
      <c r="K112" s="57" t="n">
        <f aca="false">+J112-I112</f>
        <v>0</v>
      </c>
      <c r="L112" s="54" t="n">
        <v>0</v>
      </c>
      <c r="M112" s="55" t="n">
        <f aca="false">SUM(M108:M111)</f>
        <v>0</v>
      </c>
      <c r="N112" s="57" t="n">
        <f aca="false">+M112-L112</f>
        <v>0</v>
      </c>
      <c r="O112" s="54" t="n">
        <f aca="false">L112</f>
        <v>0</v>
      </c>
      <c r="P112" s="55" t="n">
        <f aca="false">SUM(P108:P111)</f>
        <v>0</v>
      </c>
      <c r="Q112" s="57" t="n">
        <f aca="false">+P112-O112</f>
        <v>0</v>
      </c>
      <c r="R112" s="54" t="n">
        <f aca="false">O112</f>
        <v>0</v>
      </c>
      <c r="S112" s="55" t="n">
        <f aca="false">SUM(S108:S111)</f>
        <v>0</v>
      </c>
      <c r="T112" s="57" t="n">
        <f aca="false">+S112-R112</f>
        <v>0</v>
      </c>
      <c r="U112" s="55" t="n">
        <f aca="false">C112+F112+I112+L112</f>
        <v>0</v>
      </c>
      <c r="V112" s="55" t="n">
        <f aca="false">D112+G112+J112+M112</f>
        <v>0</v>
      </c>
      <c r="W112" s="57" t="n">
        <f aca="false">+V112-U112</f>
        <v>0</v>
      </c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</row>
    <row r="113" customFormat="false" ht="16.5" hidden="false" customHeight="false" outlineLevel="0" collapsed="false">
      <c r="A113" s="31" t="s">
        <v>124</v>
      </c>
      <c r="B113" s="32" t="s">
        <v>125</v>
      </c>
      <c r="C113" s="34" t="s">
        <v>27</v>
      </c>
      <c r="D113" s="34" t="s">
        <v>4</v>
      </c>
      <c r="E113" s="60" t="n">
        <f aca="false">COUNTA(C114:C118)</f>
        <v>0</v>
      </c>
      <c r="F113" s="33" t="s">
        <v>27</v>
      </c>
      <c r="G113" s="34" t="s">
        <v>4</v>
      </c>
      <c r="H113" s="36" t="n">
        <f aca="false">COUNTA(F114:F118)</f>
        <v>0</v>
      </c>
      <c r="I113" s="33" t="s">
        <v>27</v>
      </c>
      <c r="J113" s="34" t="s">
        <v>4</v>
      </c>
      <c r="K113" s="36" t="n">
        <f aca="false">COUNTA(I114:I118)</f>
        <v>2</v>
      </c>
      <c r="L113" s="33" t="s">
        <v>27</v>
      </c>
      <c r="M113" s="34" t="s">
        <v>4</v>
      </c>
      <c r="N113" s="36" t="n">
        <f aca="false">COUNTA(L114:L118)</f>
        <v>0</v>
      </c>
      <c r="O113" s="33" t="s">
        <v>27</v>
      </c>
      <c r="P113" s="34" t="s">
        <v>4</v>
      </c>
      <c r="Q113" s="36" t="n">
        <f aca="false">COUNTA(O114:O118)</f>
        <v>0</v>
      </c>
      <c r="R113" s="33" t="s">
        <v>27</v>
      </c>
      <c r="S113" s="34" t="s">
        <v>4</v>
      </c>
      <c r="T113" s="36" t="n">
        <f aca="false">COUNTA(R114:R118)</f>
        <v>0</v>
      </c>
      <c r="U113" s="33"/>
      <c r="V113" s="34"/>
      <c r="W113" s="36" t="n">
        <f aca="false">E113+H113+K113+N113</f>
        <v>2</v>
      </c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</row>
    <row r="114" customFormat="false" ht="12.75" hidden="false" customHeight="true" outlineLevel="0" collapsed="false">
      <c r="A114" s="31"/>
      <c r="B114" s="32"/>
      <c r="C114" s="88"/>
      <c r="D114" s="88"/>
      <c r="E114" s="89"/>
      <c r="F114" s="37"/>
      <c r="G114" s="90"/>
      <c r="H114" s="38"/>
      <c r="I114" s="37" t="s">
        <v>126</v>
      </c>
      <c r="J114" s="17" t="n">
        <v>5000</v>
      </c>
      <c r="K114" s="39"/>
      <c r="L114" s="37"/>
      <c r="M114" s="17"/>
      <c r="N114" s="91"/>
      <c r="O114" s="37"/>
      <c r="P114" s="17"/>
      <c r="Q114" s="91"/>
      <c r="R114" s="37"/>
      <c r="S114" s="17"/>
      <c r="T114" s="91"/>
      <c r="U114" s="37"/>
      <c r="V114" s="17"/>
      <c r="W114" s="38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</row>
    <row r="115" customFormat="false" ht="12.75" hidden="false" customHeight="true" outlineLevel="0" collapsed="false">
      <c r="A115" s="31"/>
      <c r="B115" s="32"/>
      <c r="C115" s="88"/>
      <c r="D115" s="88"/>
      <c r="E115" s="89"/>
      <c r="F115" s="37"/>
      <c r="G115" s="92"/>
      <c r="H115" s="38"/>
      <c r="I115" s="17" t="s">
        <v>127</v>
      </c>
      <c r="J115" s="17" t="n">
        <v>1300</v>
      </c>
      <c r="K115" s="39"/>
      <c r="N115" s="91"/>
      <c r="Q115" s="91"/>
      <c r="T115" s="91"/>
      <c r="U115" s="37"/>
      <c r="V115" s="17"/>
      <c r="W115" s="38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</row>
    <row r="116" customFormat="false" ht="12.75" hidden="false" customHeight="true" outlineLevel="0" collapsed="false">
      <c r="A116" s="31"/>
      <c r="B116" s="32"/>
      <c r="C116" s="1"/>
      <c r="D116" s="1"/>
      <c r="E116" s="89"/>
      <c r="F116" s="37"/>
      <c r="G116" s="92"/>
      <c r="H116" s="38"/>
      <c r="I116" s="37"/>
      <c r="J116" s="17"/>
      <c r="K116" s="38"/>
      <c r="L116" s="37"/>
      <c r="M116" s="17"/>
      <c r="N116" s="91"/>
      <c r="O116" s="37"/>
      <c r="P116" s="17"/>
      <c r="Q116" s="91"/>
      <c r="R116" s="37"/>
      <c r="S116" s="17"/>
      <c r="T116" s="91"/>
      <c r="U116" s="37"/>
      <c r="V116" s="17"/>
      <c r="W116" s="38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</row>
    <row r="117" customFormat="false" ht="12.75" hidden="false" customHeight="true" outlineLevel="0" collapsed="false">
      <c r="A117" s="31"/>
      <c r="B117" s="32"/>
      <c r="C117" s="1"/>
      <c r="D117" s="1"/>
      <c r="E117" s="89"/>
      <c r="F117" s="17"/>
      <c r="G117" s="90"/>
      <c r="H117" s="38"/>
      <c r="I117" s="37"/>
      <c r="J117" s="17"/>
      <c r="K117" s="38"/>
      <c r="L117" s="37"/>
      <c r="M117" s="17"/>
      <c r="N117" s="91"/>
      <c r="O117" s="37"/>
      <c r="P117" s="17"/>
      <c r="Q117" s="91"/>
      <c r="R117" s="37"/>
      <c r="S117" s="17"/>
      <c r="T117" s="91"/>
      <c r="U117" s="37"/>
      <c r="V117" s="17"/>
      <c r="W117" s="38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</row>
    <row r="118" customFormat="false" ht="12.75" hidden="false" customHeight="true" outlineLevel="0" collapsed="false">
      <c r="A118" s="31"/>
      <c r="B118" s="32"/>
      <c r="C118" s="1"/>
      <c r="D118" s="1"/>
      <c r="E118" s="89"/>
      <c r="F118" s="93"/>
      <c r="G118" s="92"/>
      <c r="H118" s="38"/>
      <c r="I118" s="37"/>
      <c r="J118" s="17"/>
      <c r="K118" s="38"/>
      <c r="L118" s="37"/>
      <c r="M118" s="17"/>
      <c r="N118" s="91"/>
      <c r="O118" s="37"/>
      <c r="P118" s="17"/>
      <c r="Q118" s="91"/>
      <c r="R118" s="37"/>
      <c r="S118" s="17"/>
      <c r="T118" s="91"/>
      <c r="U118" s="37"/>
      <c r="V118" s="17"/>
      <c r="W118" s="38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</row>
    <row r="119" customFormat="false" ht="15" hidden="false" customHeight="true" outlineLevel="0" collapsed="false">
      <c r="A119" s="31"/>
      <c r="B119" s="32"/>
      <c r="C119" s="46" t="s">
        <v>39</v>
      </c>
      <c r="D119" s="17"/>
      <c r="E119" s="45" t="s">
        <v>40</v>
      </c>
      <c r="F119" s="46" t="s">
        <v>39</v>
      </c>
      <c r="G119" s="17"/>
      <c r="H119" s="45" t="s">
        <v>40</v>
      </c>
      <c r="I119" s="46" t="s">
        <v>39</v>
      </c>
      <c r="J119" s="17"/>
      <c r="K119" s="45" t="s">
        <v>40</v>
      </c>
      <c r="L119" s="46" t="s">
        <v>39</v>
      </c>
      <c r="M119" s="17"/>
      <c r="N119" s="45" t="s">
        <v>40</v>
      </c>
      <c r="O119" s="46" t="s">
        <v>39</v>
      </c>
      <c r="P119" s="17"/>
      <c r="Q119" s="45" t="s">
        <v>40</v>
      </c>
      <c r="R119" s="46" t="s">
        <v>39</v>
      </c>
      <c r="S119" s="17"/>
      <c r="T119" s="45" t="s">
        <v>40</v>
      </c>
      <c r="U119" s="43" t="s">
        <v>39</v>
      </c>
      <c r="V119" s="44"/>
      <c r="W119" s="45" t="s">
        <v>40</v>
      </c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</row>
    <row r="120" customFormat="false" ht="12" hidden="false" customHeight="true" outlineLevel="0" collapsed="false">
      <c r="A120" s="31"/>
      <c r="B120" s="32"/>
      <c r="C120" s="52" t="s">
        <v>41</v>
      </c>
      <c r="D120" s="48"/>
      <c r="E120" s="53" t="s">
        <v>42</v>
      </c>
      <c r="F120" s="52" t="s">
        <v>41</v>
      </c>
      <c r="G120" s="48"/>
      <c r="H120" s="53" t="s">
        <v>42</v>
      </c>
      <c r="I120" s="52" t="s">
        <v>41</v>
      </c>
      <c r="J120" s="48"/>
      <c r="K120" s="53" t="s">
        <v>42</v>
      </c>
      <c r="L120" s="52" t="s">
        <v>41</v>
      </c>
      <c r="M120" s="48"/>
      <c r="N120" s="53" t="s">
        <v>42</v>
      </c>
      <c r="O120" s="52" t="s">
        <v>41</v>
      </c>
      <c r="P120" s="48"/>
      <c r="Q120" s="53" t="s">
        <v>42</v>
      </c>
      <c r="R120" s="52" t="s">
        <v>41</v>
      </c>
      <c r="S120" s="48"/>
      <c r="T120" s="53" t="s">
        <v>42</v>
      </c>
      <c r="U120" s="47" t="s">
        <v>41</v>
      </c>
      <c r="V120" s="50" t="s">
        <v>4</v>
      </c>
      <c r="W120" s="53" t="s">
        <v>42</v>
      </c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</row>
    <row r="121" customFormat="false" ht="12.75" hidden="false" customHeight="false" outlineLevel="0" collapsed="false">
      <c r="A121" s="31"/>
      <c r="B121" s="32"/>
      <c r="C121" s="59" t="n">
        <f aca="false">'Hotlist - Completed'!M50</f>
        <v>0</v>
      </c>
      <c r="D121" s="55" t="n">
        <f aca="false">SUM(D114:D120)</f>
        <v>0</v>
      </c>
      <c r="E121" s="57" t="n">
        <f aca="false">+D121-C121</f>
        <v>0</v>
      </c>
      <c r="F121" s="59" t="n">
        <f aca="false">'Hotlist - Completed'!M50</f>
        <v>0</v>
      </c>
      <c r="G121" s="55" t="n">
        <f aca="false">SUM(G114:G120)</f>
        <v>0</v>
      </c>
      <c r="H121" s="57" t="n">
        <f aca="false">+G121-F121</f>
        <v>0</v>
      </c>
      <c r="I121" s="54" t="n">
        <f aca="false">'Hotlist - Completed'!M50</f>
        <v>0</v>
      </c>
      <c r="J121" s="55" t="n">
        <f aca="false">SUM(J114:J120)</f>
        <v>6300</v>
      </c>
      <c r="K121" s="57" t="n">
        <f aca="false">+J121-I121</f>
        <v>6300</v>
      </c>
      <c r="L121" s="54" t="n">
        <v>0</v>
      </c>
      <c r="M121" s="55" t="n">
        <f aca="false">SUM(M114:M120)</f>
        <v>0</v>
      </c>
      <c r="N121" s="57" t="n">
        <f aca="false">+M121-L121</f>
        <v>0</v>
      </c>
      <c r="O121" s="54" t="n">
        <f aca="false">L121</f>
        <v>0</v>
      </c>
      <c r="P121" s="55" t="n">
        <f aca="false">SUM(P114:P120)</f>
        <v>0</v>
      </c>
      <c r="Q121" s="57" t="n">
        <f aca="false">+P121-O121</f>
        <v>0</v>
      </c>
      <c r="R121" s="54" t="n">
        <f aca="false">O121</f>
        <v>0</v>
      </c>
      <c r="S121" s="55" t="n">
        <f aca="false">SUM(S114:S120)</f>
        <v>0</v>
      </c>
      <c r="T121" s="57" t="n">
        <f aca="false">+S121-R121</f>
        <v>0</v>
      </c>
      <c r="U121" s="55" t="n">
        <f aca="false">C121+F121+I121+L121</f>
        <v>0</v>
      </c>
      <c r="V121" s="55" t="n">
        <f aca="false">D121+G121+J121+M121</f>
        <v>6300</v>
      </c>
      <c r="W121" s="57" t="n">
        <f aca="false">+V121-U121</f>
        <v>6300</v>
      </c>
    </row>
    <row r="122" customFormat="false" ht="17.25" hidden="false" customHeight="true" outlineLevel="0" collapsed="false">
      <c r="A122" s="31" t="s">
        <v>128</v>
      </c>
      <c r="B122" s="32" t="s">
        <v>129</v>
      </c>
      <c r="C122" s="34" t="s">
        <v>27</v>
      </c>
      <c r="D122" s="34" t="s">
        <v>4</v>
      </c>
      <c r="E122" s="60" t="n">
        <f aca="false">COUNTA(C123:C124)</f>
        <v>0</v>
      </c>
      <c r="F122" s="33" t="s">
        <v>27</v>
      </c>
      <c r="G122" s="34" t="s">
        <v>4</v>
      </c>
      <c r="H122" s="36" t="n">
        <f aca="false">COUNTA(F123:F124)</f>
        <v>0</v>
      </c>
      <c r="I122" s="34" t="s">
        <v>27</v>
      </c>
      <c r="J122" s="34" t="s">
        <v>4</v>
      </c>
      <c r="K122" s="36" t="n">
        <f aca="false">COUNTA(I123:I124)</f>
        <v>0</v>
      </c>
      <c r="L122" s="33" t="s">
        <v>27</v>
      </c>
      <c r="M122" s="34" t="s">
        <v>4</v>
      </c>
      <c r="N122" s="36" t="n">
        <f aca="false">COUNTA(L123:L124)</f>
        <v>0</v>
      </c>
      <c r="O122" s="33" t="s">
        <v>27</v>
      </c>
      <c r="P122" s="34" t="s">
        <v>4</v>
      </c>
      <c r="Q122" s="36" t="n">
        <f aca="false">COUNTA(O123:O124)</f>
        <v>0</v>
      </c>
      <c r="R122" s="33" t="s">
        <v>27</v>
      </c>
      <c r="S122" s="34" t="s">
        <v>4</v>
      </c>
      <c r="T122" s="36" t="n">
        <f aca="false">COUNTA(R123:R124)</f>
        <v>0</v>
      </c>
      <c r="U122" s="33"/>
      <c r="V122" s="34"/>
      <c r="W122" s="36" t="n">
        <f aca="false">E122+H122+K122+N122</f>
        <v>0</v>
      </c>
    </row>
    <row r="123" customFormat="false" ht="14.25" hidden="false" customHeight="true" outlineLevel="0" collapsed="false">
      <c r="A123" s="31"/>
      <c r="B123" s="32"/>
      <c r="C123" s="17"/>
      <c r="D123" s="17"/>
      <c r="E123" s="53"/>
      <c r="F123" s="37"/>
      <c r="G123" s="17"/>
      <c r="H123" s="38"/>
      <c r="I123" s="17"/>
      <c r="J123" s="17"/>
      <c r="K123" s="38"/>
      <c r="L123" s="37"/>
      <c r="M123" s="17"/>
      <c r="O123" s="37"/>
      <c r="P123" s="17"/>
      <c r="R123" s="37"/>
      <c r="S123" s="17"/>
      <c r="U123" s="37"/>
      <c r="V123" s="17"/>
      <c r="W123" s="38"/>
    </row>
    <row r="124" customFormat="false" ht="12.75" hidden="false" customHeight="true" outlineLevel="0" collapsed="false">
      <c r="A124" s="31"/>
      <c r="B124" s="32"/>
      <c r="C124" s="17"/>
      <c r="D124" s="17"/>
      <c r="E124" s="53"/>
      <c r="F124" s="37"/>
      <c r="G124" s="17"/>
      <c r="H124" s="38"/>
      <c r="I124" s="17"/>
      <c r="J124" s="17"/>
      <c r="K124" s="38"/>
      <c r="N124" s="91"/>
      <c r="Q124" s="91"/>
      <c r="U124" s="37"/>
      <c r="V124" s="17"/>
      <c r="W124" s="38"/>
    </row>
    <row r="125" customFormat="false" ht="13.5" hidden="false" customHeight="true" outlineLevel="0" collapsed="false">
      <c r="A125" s="31"/>
      <c r="B125" s="32"/>
      <c r="C125" s="46" t="s">
        <v>39</v>
      </c>
      <c r="D125" s="17"/>
      <c r="E125" s="45" t="s">
        <v>40</v>
      </c>
      <c r="F125" s="43" t="s">
        <v>39</v>
      </c>
      <c r="G125" s="42"/>
      <c r="H125" s="45" t="s">
        <v>40</v>
      </c>
      <c r="I125" s="46" t="s">
        <v>39</v>
      </c>
      <c r="J125" s="17"/>
      <c r="K125" s="45" t="s">
        <v>40</v>
      </c>
      <c r="L125" s="46" t="s">
        <v>39</v>
      </c>
      <c r="M125" s="17"/>
      <c r="N125" s="45" t="s">
        <v>40</v>
      </c>
      <c r="O125" s="46" t="s">
        <v>39</v>
      </c>
      <c r="P125" s="17"/>
      <c r="Q125" s="45" t="s">
        <v>40</v>
      </c>
      <c r="R125" s="46" t="s">
        <v>39</v>
      </c>
      <c r="S125" s="17"/>
      <c r="T125" s="45" t="s">
        <v>40</v>
      </c>
      <c r="U125" s="43" t="s">
        <v>39</v>
      </c>
      <c r="V125" s="44"/>
      <c r="W125" s="45" t="s">
        <v>40</v>
      </c>
    </row>
    <row r="126" customFormat="false" ht="15.75" hidden="false" customHeight="true" outlineLevel="0" collapsed="false">
      <c r="A126" s="31"/>
      <c r="B126" s="32"/>
      <c r="C126" s="52" t="s">
        <v>41</v>
      </c>
      <c r="D126" s="48"/>
      <c r="E126" s="53" t="s">
        <v>42</v>
      </c>
      <c r="F126" s="49" t="s">
        <v>41</v>
      </c>
      <c r="G126" s="50"/>
      <c r="H126" s="51" t="s">
        <v>42</v>
      </c>
      <c r="I126" s="52" t="s">
        <v>41</v>
      </c>
      <c r="J126" s="48"/>
      <c r="K126" s="53" t="s">
        <v>42</v>
      </c>
      <c r="L126" s="52" t="s">
        <v>41</v>
      </c>
      <c r="M126" s="48"/>
      <c r="N126" s="53" t="s">
        <v>42</v>
      </c>
      <c r="O126" s="52" t="s">
        <v>41</v>
      </c>
      <c r="P126" s="48"/>
      <c r="Q126" s="53" t="s">
        <v>42</v>
      </c>
      <c r="R126" s="52" t="s">
        <v>41</v>
      </c>
      <c r="S126" s="48"/>
      <c r="T126" s="53" t="s">
        <v>42</v>
      </c>
      <c r="U126" s="47" t="s">
        <v>41</v>
      </c>
      <c r="V126" s="50" t="s">
        <v>4</v>
      </c>
      <c r="W126" s="53" t="s">
        <v>42</v>
      </c>
    </row>
    <row r="127" customFormat="false" ht="15" hidden="false" customHeight="true" outlineLevel="0" collapsed="false">
      <c r="A127" s="31"/>
      <c r="B127" s="32"/>
      <c r="C127" s="59" t="n">
        <f aca="false">'Hotlist - Completed'!M63</f>
        <v>0</v>
      </c>
      <c r="D127" s="55" t="n">
        <f aca="false">SUM(D123:D124)</f>
        <v>0</v>
      </c>
      <c r="E127" s="57" t="n">
        <f aca="false">+D127-C127</f>
        <v>0</v>
      </c>
      <c r="F127" s="59" t="n">
        <f aca="false">'Hotlist - Completed'!M63</f>
        <v>0</v>
      </c>
      <c r="G127" s="55" t="n">
        <f aca="false">SUM(G123:G124)</f>
        <v>0</v>
      </c>
      <c r="H127" s="57" t="n">
        <f aca="false">+G127-F127</f>
        <v>0</v>
      </c>
      <c r="I127" s="54" t="n">
        <f aca="false">'Hotlist - Completed'!M57</f>
        <v>0</v>
      </c>
      <c r="J127" s="55" t="n">
        <f aca="false">SUM(J123:J126)</f>
        <v>0</v>
      </c>
      <c r="K127" s="57" t="n">
        <f aca="false">+J127-I127</f>
        <v>0</v>
      </c>
      <c r="L127" s="54" t="n">
        <v>0</v>
      </c>
      <c r="M127" s="55" t="n">
        <f aca="false">SUM(M123:M126)</f>
        <v>0</v>
      </c>
      <c r="N127" s="57" t="n">
        <f aca="false">+M127-L127</f>
        <v>0</v>
      </c>
      <c r="O127" s="54" t="n">
        <v>0</v>
      </c>
      <c r="P127" s="55" t="n">
        <f aca="false">SUM(P123:P126)</f>
        <v>0</v>
      </c>
      <c r="Q127" s="57" t="n">
        <f aca="false">+P127-O127</f>
        <v>0</v>
      </c>
      <c r="R127" s="54" t="n">
        <v>0</v>
      </c>
      <c r="S127" s="55" t="n">
        <f aca="false">SUM(S123:S124)</f>
        <v>0</v>
      </c>
      <c r="T127" s="57" t="n">
        <f aca="false">+S127-R127</f>
        <v>0</v>
      </c>
      <c r="U127" s="55" t="n">
        <f aca="false">C127+F127+I127+L127</f>
        <v>0</v>
      </c>
      <c r="V127" s="55" t="n">
        <f aca="false">D127+G127+J127+M127</f>
        <v>0</v>
      </c>
      <c r="W127" s="55" t="n">
        <f aca="false">+V127-U127</f>
        <v>0</v>
      </c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  <c r="IW127" s="1"/>
    </row>
    <row r="128" customFormat="false" ht="16.5" hidden="false" customHeight="true" outlineLevel="0" collapsed="false">
      <c r="A128" s="31" t="s">
        <v>130</v>
      </c>
      <c r="B128" s="32" t="s">
        <v>131</v>
      </c>
      <c r="C128" s="34" t="s">
        <v>27</v>
      </c>
      <c r="D128" s="34" t="s">
        <v>4</v>
      </c>
      <c r="E128" s="60" t="n">
        <f aca="false">COUNTA(C129:C130)</f>
        <v>0</v>
      </c>
      <c r="F128" s="33" t="s">
        <v>27</v>
      </c>
      <c r="G128" s="34" t="s">
        <v>4</v>
      </c>
      <c r="H128" s="36" t="n">
        <f aca="false">COUNTA(F129:F130)</f>
        <v>0</v>
      </c>
      <c r="I128" s="34" t="s">
        <v>27</v>
      </c>
      <c r="J128" s="34" t="s">
        <v>4</v>
      </c>
      <c r="K128" s="36" t="n">
        <f aca="false">COUNTA(I129:I130)</f>
        <v>0</v>
      </c>
      <c r="L128" s="33" t="s">
        <v>27</v>
      </c>
      <c r="M128" s="34" t="s">
        <v>4</v>
      </c>
      <c r="N128" s="36" t="n">
        <f aca="false">COUNTA(L129:L130)</f>
        <v>0</v>
      </c>
      <c r="O128" s="33" t="s">
        <v>27</v>
      </c>
      <c r="P128" s="34" t="s">
        <v>4</v>
      </c>
      <c r="Q128" s="36" t="n">
        <f aca="false">COUNTA(O129:O130)</f>
        <v>0</v>
      </c>
      <c r="R128" s="33" t="s">
        <v>27</v>
      </c>
      <c r="S128" s="34" t="s">
        <v>4</v>
      </c>
      <c r="T128" s="36" t="n">
        <f aca="false">COUNTA(R129:R130)</f>
        <v>0</v>
      </c>
      <c r="U128" s="33"/>
      <c r="V128" s="34"/>
      <c r="W128" s="36" t="n">
        <f aca="false">E128+H128+K128+N128</f>
        <v>0</v>
      </c>
    </row>
    <row r="129" customFormat="false" ht="14.25" hidden="false" customHeight="true" outlineLevel="0" collapsed="false">
      <c r="A129" s="31"/>
      <c r="B129" s="32"/>
      <c r="C129" s="17"/>
      <c r="D129" s="17"/>
      <c r="E129" s="53"/>
      <c r="F129" s="37"/>
      <c r="G129" s="17"/>
      <c r="H129" s="38"/>
      <c r="I129" s="17"/>
      <c r="J129" s="17"/>
      <c r="K129" s="38"/>
      <c r="L129" s="37"/>
      <c r="M129" s="17"/>
      <c r="O129" s="37"/>
      <c r="P129" s="17"/>
      <c r="R129" s="37"/>
      <c r="S129" s="17"/>
      <c r="U129" s="37"/>
      <c r="V129" s="17"/>
      <c r="W129" s="38"/>
    </row>
    <row r="130" customFormat="false" ht="12.75" hidden="false" customHeight="true" outlineLevel="0" collapsed="false">
      <c r="A130" s="31"/>
      <c r="B130" s="32"/>
      <c r="C130" s="17"/>
      <c r="D130" s="17"/>
      <c r="E130" s="53"/>
      <c r="F130" s="37"/>
      <c r="G130" s="17"/>
      <c r="H130" s="38"/>
      <c r="I130" s="17"/>
      <c r="J130" s="17"/>
      <c r="K130" s="38"/>
      <c r="N130" s="91"/>
      <c r="Q130" s="91"/>
      <c r="U130" s="37"/>
      <c r="V130" s="17"/>
      <c r="W130" s="38"/>
    </row>
    <row r="131" customFormat="false" ht="13.5" hidden="false" customHeight="true" outlineLevel="0" collapsed="false">
      <c r="A131" s="31"/>
      <c r="B131" s="32"/>
      <c r="C131" s="46" t="s">
        <v>39</v>
      </c>
      <c r="D131" s="17"/>
      <c r="E131" s="45" t="s">
        <v>40</v>
      </c>
      <c r="F131" s="43" t="s">
        <v>39</v>
      </c>
      <c r="G131" s="42"/>
      <c r="H131" s="45" t="s">
        <v>40</v>
      </c>
      <c r="I131" s="46" t="s">
        <v>39</v>
      </c>
      <c r="J131" s="17"/>
      <c r="K131" s="45" t="s">
        <v>40</v>
      </c>
      <c r="L131" s="46" t="s">
        <v>39</v>
      </c>
      <c r="M131" s="17"/>
      <c r="N131" s="45" t="s">
        <v>40</v>
      </c>
      <c r="O131" s="46" t="s">
        <v>39</v>
      </c>
      <c r="P131" s="17"/>
      <c r="Q131" s="45" t="s">
        <v>40</v>
      </c>
      <c r="R131" s="46" t="s">
        <v>39</v>
      </c>
      <c r="S131" s="17"/>
      <c r="T131" s="45" t="s">
        <v>40</v>
      </c>
      <c r="U131" s="43" t="s">
        <v>39</v>
      </c>
      <c r="V131" s="44"/>
      <c r="W131" s="45" t="s">
        <v>40</v>
      </c>
    </row>
    <row r="132" customFormat="false" ht="15.75" hidden="false" customHeight="true" outlineLevel="0" collapsed="false">
      <c r="A132" s="31"/>
      <c r="B132" s="32"/>
      <c r="C132" s="52" t="s">
        <v>41</v>
      </c>
      <c r="D132" s="48"/>
      <c r="E132" s="53" t="s">
        <v>42</v>
      </c>
      <c r="F132" s="49" t="s">
        <v>41</v>
      </c>
      <c r="G132" s="50"/>
      <c r="H132" s="51" t="s">
        <v>42</v>
      </c>
      <c r="I132" s="52" t="s">
        <v>41</v>
      </c>
      <c r="J132" s="48"/>
      <c r="K132" s="53" t="s">
        <v>42</v>
      </c>
      <c r="L132" s="52" t="s">
        <v>41</v>
      </c>
      <c r="M132" s="48"/>
      <c r="N132" s="53" t="s">
        <v>42</v>
      </c>
      <c r="O132" s="52" t="s">
        <v>41</v>
      </c>
      <c r="P132" s="48"/>
      <c r="Q132" s="53" t="s">
        <v>42</v>
      </c>
      <c r="R132" s="52" t="s">
        <v>41</v>
      </c>
      <c r="S132" s="48"/>
      <c r="T132" s="53" t="s">
        <v>42</v>
      </c>
      <c r="U132" s="47" t="s">
        <v>41</v>
      </c>
      <c r="V132" s="50" t="s">
        <v>4</v>
      </c>
      <c r="W132" s="53" t="s">
        <v>42</v>
      </c>
    </row>
    <row r="133" customFormat="false" ht="15" hidden="false" customHeight="true" outlineLevel="0" collapsed="false">
      <c r="A133" s="31"/>
      <c r="B133" s="32"/>
      <c r="C133" s="59" t="n">
        <f aca="false">'Hotlist - Completed'!M72</f>
        <v>0</v>
      </c>
      <c r="D133" s="55" t="n">
        <f aca="false">SUM(D129:D130)</f>
        <v>0</v>
      </c>
      <c r="E133" s="57" t="n">
        <f aca="false">+D133-C133</f>
        <v>0</v>
      </c>
      <c r="F133" s="59" t="n">
        <f aca="false">'Hotlist - Completed'!M57</f>
        <v>0</v>
      </c>
      <c r="G133" s="55" t="n">
        <f aca="false">SUM(G129:G130)</f>
        <v>0</v>
      </c>
      <c r="H133" s="57" t="n">
        <f aca="false">+G133-F133</f>
        <v>0</v>
      </c>
      <c r="I133" s="54" t="n">
        <f aca="false">'Hotlist - Completed'!M63</f>
        <v>0</v>
      </c>
      <c r="J133" s="55" t="n">
        <f aca="false">SUM(J129:J132)</f>
        <v>0</v>
      </c>
      <c r="K133" s="57" t="n">
        <f aca="false">+J133-I133</f>
        <v>0</v>
      </c>
      <c r="L133" s="54" t="n">
        <v>0</v>
      </c>
      <c r="M133" s="55" t="n">
        <f aca="false">SUM(M129:M132)</f>
        <v>0</v>
      </c>
      <c r="N133" s="57" t="n">
        <f aca="false">+M133-L133</f>
        <v>0</v>
      </c>
      <c r="O133" s="54" t="n">
        <v>0</v>
      </c>
      <c r="P133" s="55" t="n">
        <f aca="false">SUM(P129:P132)</f>
        <v>0</v>
      </c>
      <c r="Q133" s="57" t="n">
        <f aca="false">+P133-O133</f>
        <v>0</v>
      </c>
      <c r="R133" s="54" t="n">
        <v>0</v>
      </c>
      <c r="S133" s="55" t="n">
        <f aca="false">SUM(S129:S132)</f>
        <v>0</v>
      </c>
      <c r="T133" s="57" t="n">
        <f aca="false">+S133-R133</f>
        <v>0</v>
      </c>
      <c r="U133" s="55" t="n">
        <f aca="false">C133+F133+I133+L133</f>
        <v>0</v>
      </c>
      <c r="V133" s="55" t="n">
        <f aca="false">D133+G133+J133+M133</f>
        <v>0</v>
      </c>
      <c r="W133" s="55" t="n">
        <f aca="false">+V133-U133</f>
        <v>0</v>
      </c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</row>
    <row r="134" customFormat="false" ht="16.5" hidden="false" customHeight="true" outlineLevel="0" collapsed="false">
      <c r="A134" s="31" t="s">
        <v>11</v>
      </c>
      <c r="B134" s="32" t="s">
        <v>132</v>
      </c>
      <c r="C134" s="33" t="s">
        <v>27</v>
      </c>
      <c r="D134" s="34" t="s">
        <v>4</v>
      </c>
      <c r="E134" s="60" t="n">
        <f aca="false">COUNTA(C135:C137)</f>
        <v>0</v>
      </c>
      <c r="F134" s="33" t="s">
        <v>27</v>
      </c>
      <c r="G134" s="34" t="s">
        <v>4</v>
      </c>
      <c r="H134" s="36" t="n">
        <f aca="false">COUNTA(F135:F137)</f>
        <v>0</v>
      </c>
      <c r="I134" s="33" t="s">
        <v>27</v>
      </c>
      <c r="J134" s="34" t="s">
        <v>4</v>
      </c>
      <c r="K134" s="36" t="n">
        <f aca="false">COUNTA(I135:I137)</f>
        <v>0</v>
      </c>
      <c r="L134" s="33" t="s">
        <v>27</v>
      </c>
      <c r="M134" s="34" t="s">
        <v>4</v>
      </c>
      <c r="N134" s="36" t="n">
        <f aca="false">COUNTA(L135:L137)</f>
        <v>0</v>
      </c>
      <c r="O134" s="33" t="s">
        <v>27</v>
      </c>
      <c r="P134" s="34" t="s">
        <v>4</v>
      </c>
      <c r="Q134" s="36" t="n">
        <f aca="false">COUNTA(O135:O137)</f>
        <v>0</v>
      </c>
      <c r="R134" s="33" t="s">
        <v>27</v>
      </c>
      <c r="S134" s="34" t="s">
        <v>4</v>
      </c>
      <c r="T134" s="36" t="n">
        <f aca="false">COUNTA(R135:R137)</f>
        <v>0</v>
      </c>
      <c r="U134" s="33"/>
      <c r="V134" s="34"/>
      <c r="W134" s="36" t="n">
        <f aca="false">E134+H134+K134+N134</f>
        <v>0</v>
      </c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</row>
    <row r="135" customFormat="false" ht="12" hidden="false" customHeight="true" outlineLevel="0" collapsed="false">
      <c r="A135" s="31"/>
      <c r="B135" s="32"/>
      <c r="C135" s="37"/>
      <c r="D135" s="17"/>
      <c r="E135" s="38"/>
      <c r="F135" s="37"/>
      <c r="G135" s="17"/>
      <c r="H135" s="38"/>
      <c r="I135" s="37"/>
      <c r="J135" s="17"/>
      <c r="K135" s="38"/>
      <c r="L135" s="37"/>
      <c r="M135" s="17"/>
      <c r="N135" s="38"/>
      <c r="O135" s="37"/>
      <c r="P135" s="17"/>
      <c r="Q135" s="38"/>
      <c r="R135" s="37"/>
      <c r="S135" s="17"/>
      <c r="T135" s="38"/>
      <c r="U135" s="37"/>
      <c r="V135" s="17"/>
      <c r="W135" s="38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</row>
    <row r="136" customFormat="false" ht="12" hidden="false" customHeight="true" outlineLevel="0" collapsed="false">
      <c r="A136" s="31"/>
      <c r="B136" s="32"/>
      <c r="C136" s="37"/>
      <c r="D136" s="17"/>
      <c r="E136" s="38"/>
      <c r="F136" s="17"/>
      <c r="G136" s="17"/>
      <c r="H136" s="38"/>
      <c r="I136" s="37"/>
      <c r="J136" s="17"/>
      <c r="K136" s="38"/>
      <c r="L136" s="37"/>
      <c r="M136" s="17"/>
      <c r="N136" s="38"/>
      <c r="O136" s="37"/>
      <c r="P136" s="17"/>
      <c r="Q136" s="38"/>
      <c r="R136" s="37"/>
      <c r="S136" s="17"/>
      <c r="T136" s="38"/>
      <c r="U136" s="37"/>
      <c r="V136" s="17"/>
      <c r="W136" s="38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</row>
    <row r="137" customFormat="false" ht="12" hidden="false" customHeight="true" outlineLevel="0" collapsed="false">
      <c r="A137" s="31"/>
      <c r="B137" s="32"/>
      <c r="C137" s="37"/>
      <c r="D137" s="17"/>
      <c r="E137" s="38"/>
      <c r="F137" s="17"/>
      <c r="G137" s="17"/>
      <c r="H137" s="38"/>
      <c r="I137" s="37"/>
      <c r="J137" s="17"/>
      <c r="K137" s="38"/>
      <c r="L137" s="37"/>
      <c r="M137" s="17"/>
      <c r="N137" s="38"/>
      <c r="O137" s="37"/>
      <c r="P137" s="17"/>
      <c r="Q137" s="38"/>
      <c r="R137" s="37"/>
      <c r="S137" s="17"/>
      <c r="T137" s="38"/>
      <c r="U137" s="37"/>
      <c r="V137" s="17"/>
      <c r="W137" s="38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</row>
    <row r="138" customFormat="false" ht="15" hidden="false" customHeight="true" outlineLevel="0" collapsed="false">
      <c r="A138" s="31"/>
      <c r="B138" s="32"/>
      <c r="C138" s="43" t="s">
        <v>39</v>
      </c>
      <c r="D138" s="94"/>
      <c r="E138" s="45" t="s">
        <v>40</v>
      </c>
      <c r="F138" s="46" t="s">
        <v>39</v>
      </c>
      <c r="G138" s="95"/>
      <c r="H138" s="45" t="s">
        <v>40</v>
      </c>
      <c r="I138" s="46" t="s">
        <v>39</v>
      </c>
      <c r="J138" s="94"/>
      <c r="K138" s="45" t="s">
        <v>40</v>
      </c>
      <c r="L138" s="43" t="s">
        <v>39</v>
      </c>
      <c r="M138" s="94"/>
      <c r="N138" s="45" t="s">
        <v>40</v>
      </c>
      <c r="O138" s="43" t="s">
        <v>39</v>
      </c>
      <c r="P138" s="94"/>
      <c r="Q138" s="45" t="s">
        <v>40</v>
      </c>
      <c r="R138" s="43" t="s">
        <v>39</v>
      </c>
      <c r="S138" s="94"/>
      <c r="T138" s="45" t="s">
        <v>40</v>
      </c>
      <c r="U138" s="43" t="s">
        <v>39</v>
      </c>
      <c r="V138" s="44"/>
      <c r="W138" s="45" t="s">
        <v>40</v>
      </c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</row>
    <row r="139" customFormat="false" ht="12" hidden="false" customHeight="true" outlineLevel="0" collapsed="false">
      <c r="A139" s="31"/>
      <c r="B139" s="32"/>
      <c r="C139" s="47" t="s">
        <v>41</v>
      </c>
      <c r="D139" s="48"/>
      <c r="E139" s="53" t="s">
        <v>42</v>
      </c>
      <c r="F139" s="52" t="s">
        <v>41</v>
      </c>
      <c r="G139" s="48"/>
      <c r="H139" s="53" t="s">
        <v>42</v>
      </c>
      <c r="I139" s="52" t="s">
        <v>41</v>
      </c>
      <c r="J139" s="48"/>
      <c r="K139" s="53" t="s">
        <v>42</v>
      </c>
      <c r="L139" s="47" t="s">
        <v>41</v>
      </c>
      <c r="M139" s="48"/>
      <c r="N139" s="53" t="s">
        <v>42</v>
      </c>
      <c r="O139" s="47" t="s">
        <v>41</v>
      </c>
      <c r="P139" s="48"/>
      <c r="Q139" s="53" t="s">
        <v>42</v>
      </c>
      <c r="R139" s="47" t="s">
        <v>41</v>
      </c>
      <c r="S139" s="48"/>
      <c r="T139" s="53" t="s">
        <v>42</v>
      </c>
      <c r="U139" s="47" t="s">
        <v>41</v>
      </c>
      <c r="V139" s="50" t="s">
        <v>4</v>
      </c>
      <c r="W139" s="53" t="s">
        <v>42</v>
      </c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</row>
    <row r="140" customFormat="false" ht="13.5" hidden="false" customHeight="true" outlineLevel="0" collapsed="false">
      <c r="A140" s="31"/>
      <c r="B140" s="32"/>
      <c r="C140" s="59" t="n">
        <f aca="false">'Hotlist - Completed'!M72</f>
        <v>0</v>
      </c>
      <c r="D140" s="55" t="n">
        <f aca="false">SUM(D135:D139)</f>
        <v>0</v>
      </c>
      <c r="E140" s="58" t="n">
        <f aca="false">+D140-C140</f>
        <v>0</v>
      </c>
      <c r="F140" s="59" t="n">
        <f aca="false">'Hotlist - Completed'!M76</f>
        <v>113832</v>
      </c>
      <c r="G140" s="55" t="n">
        <f aca="false">SUM(G135:G139)</f>
        <v>0</v>
      </c>
      <c r="H140" s="55" t="n">
        <f aca="false">+G140-F140</f>
        <v>-113832</v>
      </c>
      <c r="I140" s="54" t="n">
        <f aca="false">'Hotlist - Completed'!M72</f>
        <v>0</v>
      </c>
      <c r="J140" s="55" t="n">
        <f aca="false">SUM(J135:J139)</f>
        <v>0</v>
      </c>
      <c r="K140" s="55" t="n">
        <f aca="false">+J140-I140</f>
        <v>0</v>
      </c>
      <c r="L140" s="54" t="n">
        <v>0</v>
      </c>
      <c r="M140" s="55" t="n">
        <f aca="false">SUM(M135:M139)</f>
        <v>0</v>
      </c>
      <c r="N140" s="58" t="n">
        <f aca="false">+M140-L140</f>
        <v>0</v>
      </c>
      <c r="O140" s="54" t="n">
        <f aca="false">L140</f>
        <v>0</v>
      </c>
      <c r="P140" s="55" t="n">
        <f aca="false">SUM(P135:P139)</f>
        <v>0</v>
      </c>
      <c r="Q140" s="58" t="n">
        <f aca="false">+P140-O140</f>
        <v>0</v>
      </c>
      <c r="R140" s="54" t="n">
        <f aca="false">O140</f>
        <v>0</v>
      </c>
      <c r="S140" s="55" t="n">
        <f aca="false">SUM(S135:S139)</f>
        <v>0</v>
      </c>
      <c r="T140" s="58" t="n">
        <f aca="false">+S140-R140</f>
        <v>0</v>
      </c>
      <c r="U140" s="55" t="n">
        <f aca="false">C140+F140+I140+L140</f>
        <v>113832</v>
      </c>
      <c r="V140" s="55" t="n">
        <f aca="false">D140+G140+J140+M140</f>
        <v>0</v>
      </c>
      <c r="W140" s="55" t="n">
        <f aca="false">+V140-U140</f>
        <v>-113832</v>
      </c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</row>
    <row r="141" customFormat="false" ht="12.75" hidden="false" customHeight="false" outlineLevel="0" collapsed="false">
      <c r="A141" s="96"/>
      <c r="B141" s="97"/>
      <c r="C141" s="98"/>
      <c r="D141" s="99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</row>
    <row r="142" customFormat="false" ht="14.25" hidden="false" customHeight="false" outlineLevel="0" collapsed="false">
      <c r="A142" s="100"/>
      <c r="B142" s="100"/>
      <c r="C142" s="54" t="e">
        <f aca="false">C17+C33+C46+C73+C92+#REF!+#REF!+#REF!+#REF!+#REF!+C98+C106+#REF!+C112+C121+C127+#REF!+C140</f>
        <v>#REF!</v>
      </c>
      <c r="D142" s="55" t="e">
        <f aca="false">D17+D33+D46+D73+D92+#REF!+#REF!+#REF!+#REF!+#REF!+D98+D106+#REF!+D112+D121+D127+#REF!+D140</f>
        <v>#REF!</v>
      </c>
      <c r="E142" s="57" t="e">
        <f aca="false">+D142-C142</f>
        <v>#REF!</v>
      </c>
      <c r="F142" s="54" t="e">
        <f aca="false">F17+F33+F46+F73+F92+#REF!+#REF!+#REF!+#REF!+#REF!+F98+F106+#REF!+F112+F121+F127+F140</f>
        <v>#REF!</v>
      </c>
      <c r="G142" s="55" t="e">
        <f aca="false">G17+G33+G46+G73+G92+#REF!+#REF!+#REF!+#REF!+#REF!+G98+G106+#REF!+G112+G121+G127+G140</f>
        <v>#REF!</v>
      </c>
      <c r="H142" s="55" t="e">
        <f aca="false">H17+H33+H46+H73+H92+#REF!+#REF!+#REF!+#REF!+#REF!+H98+H106+#REF!+H112+H121+H127+H140</f>
        <v>#REF!</v>
      </c>
      <c r="I142" s="54" t="n">
        <f aca="false">I17+I33+I46+I73+I92+I98+I106+I112+I121+I127+I140+I133</f>
        <v>113832</v>
      </c>
      <c r="J142" s="55" t="n">
        <f aca="false">J17+J33+J46+J73+J92+J98+J106+J112+J121+J127+J140+J133</f>
        <v>46179</v>
      </c>
      <c r="K142" s="55" t="n">
        <f aca="false">K17+K33+K46+K73+K92+K98+K106+K112+K121+K127+K140+K133</f>
        <v>-67653</v>
      </c>
      <c r="L142" s="54" t="n">
        <f aca="false">L17+L33+L46+L73+L92+L98+L106+L112+L121+L127+L140+L133</f>
        <v>131913</v>
      </c>
      <c r="M142" s="55" t="n">
        <f aca="false">M17+M33+M46+M73+M92+M98+M106+M112+M121+M127+M140+M133</f>
        <v>155784</v>
      </c>
      <c r="N142" s="55" t="n">
        <f aca="false">N17+N33+N46+N73+N92+N98+N106+N112+N121+N127+N140+N133</f>
        <v>23871</v>
      </c>
      <c r="O142" s="54" t="n">
        <f aca="false">O17+O33+O46+O73+O92+O98+O106+O112+O121+O127+O140+O133</f>
        <v>10690</v>
      </c>
      <c r="P142" s="55" t="n">
        <f aca="false">P17+P33+P46+P73+P92+P98+P106+P112+P121+P127+P140+P133</f>
        <v>0</v>
      </c>
      <c r="Q142" s="55" t="n">
        <f aca="false">Q17+Q33+Q46+Q73+Q92+Q98+Q106+Q112+Q121+Q127+Q140+Q133</f>
        <v>-10690</v>
      </c>
      <c r="R142" s="54" t="n">
        <f aca="false">R17+R33+R46+R73+R92+R98+R106+R112+R121+R127+R140+R133</f>
        <v>10690</v>
      </c>
      <c r="S142" s="55" t="n">
        <f aca="false">S17+S33+S46+S73+S92+S98+S106+S112+S121+S127+S140+S133</f>
        <v>0</v>
      </c>
      <c r="T142" s="55" t="n">
        <f aca="false">T17+T33+T46+T73+T92+T98+T106+T112+T121+T127+T140+T133</f>
        <v>-10690</v>
      </c>
      <c r="U142" s="55" t="n">
        <f aca="false">U17+U33+U46+U73+U92+U98+U106+U112+U121+U127+U140+U133</f>
        <v>587241</v>
      </c>
      <c r="V142" s="55" t="n">
        <f aca="false">V17+V33+V46+V73+V92+V98+V106+V112+V121+V127+V140+V133</f>
        <v>201963</v>
      </c>
      <c r="W142" s="55" t="n">
        <f aca="false">W17+W33+W46+W73+W92+W98+W106+W112+W121+W127+W140+W133</f>
        <v>-385278</v>
      </c>
      <c r="X142" s="101"/>
      <c r="Y142" s="101"/>
      <c r="Z142" s="101"/>
      <c r="AA142" s="101"/>
      <c r="AB142" s="101"/>
      <c r="AC142" s="101"/>
      <c r="AD142" s="101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1"/>
      <c r="AP142" s="101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1"/>
      <c r="BB142" s="101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1"/>
      <c r="BN142" s="101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1"/>
      <c r="BZ142" s="101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1"/>
      <c r="CM142" s="101"/>
      <c r="CN142" s="101"/>
      <c r="CO142" s="101"/>
      <c r="CP142" s="101"/>
      <c r="CQ142" s="101"/>
      <c r="CR142" s="101"/>
      <c r="CS142" s="101"/>
      <c r="CT142" s="101"/>
      <c r="CU142" s="101"/>
      <c r="CV142" s="101"/>
      <c r="CW142" s="101"/>
      <c r="CX142" s="101"/>
      <c r="CY142" s="101"/>
      <c r="CZ142" s="101"/>
      <c r="DA142" s="101"/>
      <c r="DB142" s="101"/>
      <c r="DC142" s="101"/>
      <c r="DD142" s="101"/>
      <c r="DE142" s="101"/>
      <c r="DF142" s="101"/>
      <c r="DG142" s="101"/>
      <c r="DH142" s="101"/>
      <c r="DI142" s="101"/>
      <c r="DJ142" s="101"/>
      <c r="DK142" s="101"/>
      <c r="DL142" s="101"/>
      <c r="DM142" s="101"/>
      <c r="DN142" s="101"/>
      <c r="DO142" s="101"/>
      <c r="DP142" s="101"/>
      <c r="DQ142" s="101"/>
      <c r="DR142" s="101"/>
      <c r="DS142" s="101"/>
      <c r="DT142" s="101"/>
      <c r="DU142" s="101"/>
      <c r="DV142" s="101"/>
      <c r="DW142" s="101"/>
      <c r="DX142" s="101"/>
      <c r="DY142" s="101"/>
      <c r="DZ142" s="101"/>
      <c r="EA142" s="101"/>
      <c r="EB142" s="101"/>
      <c r="EC142" s="101"/>
      <c r="ED142" s="101"/>
      <c r="EE142" s="101"/>
      <c r="EF142" s="101"/>
      <c r="EG142" s="101"/>
      <c r="EH142" s="101"/>
      <c r="EI142" s="101"/>
      <c r="EJ142" s="101"/>
      <c r="EK142" s="101"/>
      <c r="EL142" s="101"/>
      <c r="EM142" s="101"/>
      <c r="EN142" s="101"/>
      <c r="EO142" s="101"/>
      <c r="EP142" s="101"/>
      <c r="EQ142" s="101"/>
      <c r="ER142" s="101"/>
      <c r="ES142" s="101"/>
      <c r="ET142" s="101"/>
      <c r="EU142" s="101"/>
      <c r="EV142" s="101"/>
      <c r="EW142" s="101"/>
      <c r="EX142" s="101"/>
      <c r="EY142" s="101"/>
      <c r="EZ142" s="101"/>
      <c r="FA142" s="101"/>
      <c r="FB142" s="101"/>
      <c r="FC142" s="101"/>
      <c r="FD142" s="101"/>
      <c r="FE142" s="101"/>
      <c r="FF142" s="101"/>
      <c r="FG142" s="101"/>
      <c r="FH142" s="101"/>
      <c r="FI142" s="101"/>
      <c r="FJ142" s="101"/>
      <c r="FK142" s="101"/>
      <c r="FL142" s="101"/>
      <c r="FM142" s="101"/>
      <c r="FN142" s="101"/>
      <c r="FO142" s="101"/>
      <c r="FP142" s="101"/>
      <c r="FQ142" s="101"/>
      <c r="FR142" s="101"/>
      <c r="FS142" s="101"/>
      <c r="FT142" s="101"/>
      <c r="FU142" s="101"/>
      <c r="FV142" s="101"/>
      <c r="FW142" s="101"/>
      <c r="FX142" s="101"/>
      <c r="FY142" s="101"/>
      <c r="FZ142" s="101"/>
      <c r="GA142" s="101"/>
      <c r="GB142" s="101"/>
      <c r="GC142" s="101"/>
      <c r="GD142" s="101"/>
      <c r="GE142" s="101"/>
      <c r="GF142" s="101"/>
      <c r="GG142" s="101"/>
      <c r="GH142" s="101"/>
      <c r="GI142" s="101"/>
      <c r="GJ142" s="101"/>
      <c r="GK142" s="101"/>
      <c r="GL142" s="101"/>
      <c r="GM142" s="101"/>
      <c r="GN142" s="101"/>
      <c r="GO142" s="101"/>
      <c r="GP142" s="101"/>
      <c r="GQ142" s="101"/>
      <c r="GR142" s="101"/>
      <c r="GS142" s="101"/>
      <c r="GT142" s="101"/>
      <c r="GU142" s="101"/>
      <c r="GV142" s="101"/>
      <c r="GW142" s="101"/>
      <c r="GX142" s="101"/>
      <c r="GY142" s="101"/>
      <c r="GZ142" s="101"/>
      <c r="HA142" s="101"/>
      <c r="HB142" s="101"/>
      <c r="HC142" s="101"/>
      <c r="HD142" s="101"/>
      <c r="HE142" s="101"/>
      <c r="HF142" s="101"/>
      <c r="HG142" s="101"/>
      <c r="HH142" s="101"/>
      <c r="HI142" s="101"/>
      <c r="HJ142" s="101"/>
      <c r="HK142" s="101"/>
      <c r="HL142" s="101"/>
      <c r="HM142" s="101"/>
      <c r="HN142" s="101"/>
      <c r="HO142" s="101"/>
      <c r="HP142" s="101"/>
      <c r="HQ142" s="101"/>
      <c r="HR142" s="101"/>
      <c r="HS142" s="101"/>
      <c r="HT142" s="101"/>
      <c r="HU142" s="101"/>
      <c r="HV142" s="101"/>
      <c r="HW142" s="101"/>
      <c r="HX142" s="101"/>
      <c r="HY142" s="101"/>
      <c r="HZ142" s="101"/>
      <c r="IA142" s="101"/>
      <c r="IB142" s="101"/>
      <c r="IC142" s="101"/>
      <c r="ID142" s="101"/>
      <c r="IE142" s="101"/>
      <c r="IF142" s="101"/>
      <c r="IG142" s="101"/>
      <c r="IH142" s="101"/>
      <c r="II142" s="101"/>
      <c r="IJ142" s="101"/>
      <c r="IK142" s="101"/>
      <c r="IL142" s="101"/>
      <c r="IM142" s="101"/>
      <c r="IN142" s="101"/>
      <c r="IO142" s="101"/>
      <c r="IP142" s="101"/>
      <c r="IQ142" s="101"/>
      <c r="IR142" s="101"/>
      <c r="IS142" s="101"/>
      <c r="IT142" s="101"/>
      <c r="IU142" s="101"/>
      <c r="IV142" s="101"/>
      <c r="IW142" s="101"/>
    </row>
    <row r="143" customFormat="false" ht="14.25" hidden="false" customHeight="false" outlineLevel="0" collapsed="false">
      <c r="C143" s="101"/>
      <c r="D143" s="102"/>
      <c r="E143" s="103" t="e">
        <f aca="false">E6+E18+E34+E47+E74+#REF!+#REF!+#REF!+#REF!+#REF!+E93+E99+#REF!+E107+E113+E122+#REF!+E134</f>
        <v>#REF!</v>
      </c>
      <c r="F143" s="104"/>
      <c r="G143" s="102"/>
      <c r="H143" s="105" t="e">
        <f aca="false">H6+H18+H34+H47+H74+#REF!+#REF!+#REF!+#REF!+#REF!+H93+H99+#REF!+H107+H113+H122+H134</f>
        <v>#REF!</v>
      </c>
      <c r="I143" s="104"/>
      <c r="J143" s="102"/>
      <c r="K143" s="105" t="n">
        <f aca="false">K6+K18+K34+K47+K74+K93+K99+K107+K113+K122+K134+K128</f>
        <v>33</v>
      </c>
      <c r="L143" s="104"/>
      <c r="M143" s="104"/>
      <c r="N143" s="105" t="n">
        <f aca="false">N6+N18+N34+N47+N74+N93+N99+N107+N113+N122+N134+N128</f>
        <v>51</v>
      </c>
      <c r="O143" s="104"/>
      <c r="P143" s="104"/>
      <c r="Q143" s="105" t="n">
        <f aca="false">Q6+Q18+Q34+Q47+Q74+Q93+Q99+Q107+Q113+Q122+Q134+Q128</f>
        <v>0</v>
      </c>
      <c r="R143" s="104"/>
      <c r="S143" s="104"/>
      <c r="T143" s="105" t="n">
        <f aca="false">T6+T18+T34+T47+T74+T93+T99+T107+T113+T122+T134+T128</f>
        <v>0</v>
      </c>
      <c r="U143" s="104"/>
      <c r="V143" s="102"/>
      <c r="W143" s="105" t="n">
        <f aca="false">W6+W18+W34+W47+W74+W93+W99+W107+W113+W122+W134+W128</f>
        <v>84</v>
      </c>
      <c r="X143" s="106"/>
      <c r="Y143" s="106"/>
      <c r="Z143" s="106"/>
      <c r="AA143" s="106"/>
      <c r="AB143" s="106"/>
      <c r="AC143" s="106"/>
      <c r="AD143" s="106"/>
      <c r="AE143" s="106"/>
      <c r="AF143" s="106"/>
      <c r="AG143" s="106"/>
      <c r="AH143" s="106"/>
      <c r="AI143" s="106"/>
      <c r="AJ143" s="106"/>
      <c r="AK143" s="106"/>
      <c r="AL143" s="106"/>
      <c r="AM143" s="106"/>
      <c r="AN143" s="106"/>
      <c r="AO143" s="106"/>
      <c r="AP143" s="106"/>
      <c r="AQ143" s="106"/>
      <c r="AR143" s="106"/>
      <c r="AS143" s="106"/>
      <c r="AT143" s="106"/>
      <c r="AU143" s="106"/>
      <c r="AV143" s="106"/>
      <c r="AW143" s="106"/>
      <c r="AX143" s="106"/>
      <c r="AY143" s="106"/>
      <c r="AZ143" s="106"/>
      <c r="BA143" s="106"/>
      <c r="BB143" s="106"/>
      <c r="BC143" s="106"/>
      <c r="BD143" s="106"/>
      <c r="BE143" s="106"/>
      <c r="BF143" s="106"/>
      <c r="BG143" s="106"/>
      <c r="BH143" s="106"/>
      <c r="BI143" s="106"/>
      <c r="BJ143" s="106"/>
      <c r="BK143" s="106"/>
      <c r="BL143" s="106"/>
      <c r="BM143" s="106"/>
      <c r="BN143" s="106"/>
      <c r="BO143" s="106"/>
      <c r="BP143" s="106"/>
      <c r="BQ143" s="106"/>
      <c r="BR143" s="106"/>
      <c r="BS143" s="106"/>
      <c r="BT143" s="106"/>
      <c r="BU143" s="106"/>
      <c r="BV143" s="106"/>
      <c r="BW143" s="106"/>
      <c r="BX143" s="106"/>
      <c r="BY143" s="106"/>
      <c r="BZ143" s="106"/>
      <c r="CA143" s="106"/>
      <c r="CB143" s="106"/>
      <c r="CC143" s="106"/>
      <c r="CD143" s="106"/>
      <c r="CE143" s="106"/>
      <c r="CF143" s="106"/>
      <c r="CG143" s="106"/>
      <c r="CH143" s="106"/>
      <c r="CI143" s="106"/>
      <c r="CJ143" s="106"/>
      <c r="CK143" s="106"/>
      <c r="CL143" s="106"/>
      <c r="CM143" s="106"/>
      <c r="CN143" s="106"/>
      <c r="CO143" s="106"/>
      <c r="CP143" s="106"/>
      <c r="CQ143" s="106"/>
      <c r="CR143" s="106"/>
      <c r="CS143" s="106"/>
      <c r="CT143" s="106"/>
      <c r="CU143" s="106"/>
      <c r="CV143" s="106"/>
      <c r="CW143" s="106"/>
      <c r="CX143" s="106"/>
      <c r="CY143" s="106"/>
      <c r="CZ143" s="106"/>
      <c r="DA143" s="106"/>
      <c r="DB143" s="106"/>
      <c r="DC143" s="106"/>
      <c r="DD143" s="106"/>
      <c r="DE143" s="106"/>
      <c r="DF143" s="106"/>
      <c r="DG143" s="106"/>
      <c r="DH143" s="106"/>
      <c r="DI143" s="106"/>
      <c r="DJ143" s="106"/>
      <c r="DK143" s="106"/>
      <c r="DL143" s="106"/>
      <c r="DM143" s="106"/>
      <c r="DN143" s="106"/>
      <c r="DO143" s="106"/>
      <c r="DP143" s="106"/>
      <c r="DQ143" s="106"/>
      <c r="DR143" s="106"/>
      <c r="DS143" s="106"/>
      <c r="DT143" s="106"/>
      <c r="DU143" s="106"/>
      <c r="DV143" s="106"/>
      <c r="DW143" s="106"/>
      <c r="DX143" s="106"/>
      <c r="DY143" s="106"/>
      <c r="DZ143" s="106"/>
      <c r="EA143" s="106"/>
      <c r="EB143" s="106"/>
      <c r="EC143" s="106"/>
      <c r="ED143" s="106"/>
      <c r="EE143" s="106"/>
      <c r="EF143" s="106"/>
      <c r="EG143" s="106"/>
      <c r="EH143" s="106"/>
      <c r="EI143" s="106"/>
      <c r="EJ143" s="106"/>
      <c r="EK143" s="106"/>
      <c r="EL143" s="106"/>
      <c r="EM143" s="106"/>
      <c r="EN143" s="106"/>
      <c r="EO143" s="106"/>
      <c r="EP143" s="106"/>
      <c r="EQ143" s="106"/>
      <c r="ER143" s="106"/>
      <c r="ES143" s="106"/>
      <c r="ET143" s="106"/>
      <c r="EU143" s="106"/>
      <c r="EV143" s="106"/>
      <c r="EW143" s="106"/>
      <c r="EX143" s="106"/>
      <c r="EY143" s="106"/>
      <c r="EZ143" s="106"/>
      <c r="FA143" s="106"/>
      <c r="FB143" s="106"/>
      <c r="FC143" s="106"/>
      <c r="FD143" s="106"/>
      <c r="FE143" s="106"/>
      <c r="FF143" s="106"/>
      <c r="FG143" s="106"/>
      <c r="FH143" s="106"/>
      <c r="FI143" s="106"/>
      <c r="FJ143" s="106"/>
      <c r="FK143" s="106"/>
      <c r="FL143" s="106"/>
      <c r="FM143" s="106"/>
      <c r="FN143" s="106"/>
      <c r="FO143" s="106"/>
      <c r="FP143" s="106"/>
      <c r="FQ143" s="106"/>
      <c r="FR143" s="106"/>
      <c r="FS143" s="106"/>
      <c r="FT143" s="106"/>
      <c r="FU143" s="106"/>
      <c r="FV143" s="106"/>
      <c r="FW143" s="106"/>
      <c r="FX143" s="106"/>
      <c r="FY143" s="106"/>
      <c r="FZ143" s="106"/>
      <c r="GA143" s="106"/>
      <c r="GB143" s="106"/>
      <c r="GC143" s="106"/>
      <c r="GD143" s="106"/>
      <c r="GE143" s="106"/>
      <c r="GF143" s="106"/>
      <c r="GG143" s="106"/>
      <c r="GH143" s="106"/>
      <c r="GI143" s="106"/>
      <c r="GJ143" s="106"/>
      <c r="GK143" s="106"/>
      <c r="GL143" s="106"/>
      <c r="GM143" s="106"/>
      <c r="GN143" s="106"/>
      <c r="GO143" s="106"/>
      <c r="GP143" s="106"/>
      <c r="GQ143" s="106"/>
      <c r="GR143" s="106"/>
      <c r="GS143" s="106"/>
      <c r="GT143" s="106"/>
      <c r="GU143" s="106"/>
      <c r="GV143" s="106"/>
      <c r="GW143" s="106"/>
      <c r="GX143" s="106"/>
      <c r="GY143" s="106"/>
      <c r="GZ143" s="106"/>
      <c r="HA143" s="106"/>
      <c r="HB143" s="106"/>
      <c r="HC143" s="106"/>
      <c r="HD143" s="106"/>
      <c r="HE143" s="106"/>
      <c r="HF143" s="106"/>
      <c r="HG143" s="106"/>
      <c r="HH143" s="106"/>
      <c r="HI143" s="106"/>
      <c r="HJ143" s="106"/>
      <c r="HK143" s="106"/>
      <c r="HL143" s="106"/>
      <c r="HM143" s="106"/>
      <c r="HN143" s="106"/>
      <c r="HO143" s="106"/>
      <c r="HP143" s="106"/>
      <c r="HQ143" s="106"/>
      <c r="HR143" s="106"/>
      <c r="HS143" s="106"/>
      <c r="HT143" s="106"/>
      <c r="HU143" s="106"/>
      <c r="HV143" s="106"/>
      <c r="HW143" s="106"/>
      <c r="HX143" s="106"/>
      <c r="HY143" s="106"/>
      <c r="HZ143" s="106"/>
      <c r="IA143" s="106"/>
      <c r="IB143" s="106"/>
      <c r="IC143" s="106"/>
      <c r="ID143" s="106"/>
      <c r="IE143" s="106"/>
      <c r="IF143" s="106"/>
      <c r="IG143" s="106"/>
      <c r="IH143" s="106"/>
      <c r="II143" s="106"/>
      <c r="IJ143" s="106"/>
      <c r="IK143" s="106"/>
      <c r="IL143" s="106"/>
      <c r="IM143" s="106"/>
      <c r="IN143" s="106"/>
      <c r="IO143" s="106"/>
      <c r="IP143" s="106"/>
      <c r="IQ143" s="106"/>
      <c r="IR143" s="106"/>
      <c r="IS143" s="106"/>
      <c r="IT143" s="106"/>
      <c r="IU143" s="106"/>
      <c r="IV143" s="106"/>
      <c r="IW143" s="106"/>
    </row>
    <row r="144" customFormat="false" ht="13.5" hidden="false" customHeight="false" outlineLevel="0" collapsed="false">
      <c r="C144" s="101"/>
      <c r="D144" s="102"/>
      <c r="E144" s="104"/>
      <c r="F144" s="104"/>
      <c r="G144" s="102"/>
      <c r="H144" s="104"/>
      <c r="I144" s="104"/>
      <c r="J144" s="102"/>
      <c r="K144" s="104"/>
      <c r="L144" s="104"/>
      <c r="M144" s="104"/>
      <c r="N144" s="107"/>
      <c r="O144" s="104"/>
      <c r="P144" s="104"/>
      <c r="Q144" s="104"/>
      <c r="R144" s="104"/>
      <c r="S144" s="104"/>
      <c r="T144" s="104"/>
      <c r="U144" s="104"/>
      <c r="V144" s="102"/>
      <c r="W144" s="104"/>
      <c r="X144" s="106"/>
      <c r="Y144" s="106"/>
      <c r="Z144" s="106"/>
      <c r="AA144" s="106"/>
      <c r="AB144" s="106"/>
      <c r="AC144" s="106"/>
      <c r="AD144" s="106"/>
      <c r="AE144" s="106"/>
      <c r="AF144" s="106"/>
      <c r="AG144" s="106"/>
      <c r="AH144" s="106"/>
      <c r="AI144" s="106"/>
      <c r="AJ144" s="106"/>
      <c r="AK144" s="106"/>
      <c r="AL144" s="106"/>
      <c r="AM144" s="106"/>
      <c r="AN144" s="106"/>
      <c r="AO144" s="106"/>
      <c r="AP144" s="106"/>
      <c r="AQ144" s="106"/>
      <c r="AR144" s="106"/>
      <c r="AS144" s="106"/>
      <c r="AT144" s="106"/>
      <c r="AU144" s="106"/>
      <c r="AV144" s="106"/>
      <c r="AW144" s="106"/>
      <c r="AX144" s="106"/>
      <c r="AY144" s="106"/>
      <c r="AZ144" s="106"/>
      <c r="BA144" s="106"/>
      <c r="BB144" s="106"/>
      <c r="BC144" s="106"/>
      <c r="BD144" s="106"/>
      <c r="BE144" s="106"/>
      <c r="BF144" s="106"/>
      <c r="BG144" s="106"/>
      <c r="BH144" s="106"/>
      <c r="BI144" s="106"/>
      <c r="BJ144" s="106"/>
      <c r="BK144" s="106"/>
      <c r="BL144" s="106"/>
      <c r="BM144" s="106"/>
      <c r="BN144" s="106"/>
      <c r="BO144" s="106"/>
      <c r="BP144" s="106"/>
      <c r="BQ144" s="106"/>
      <c r="BR144" s="106"/>
      <c r="BS144" s="106"/>
      <c r="BT144" s="106"/>
      <c r="BU144" s="106"/>
      <c r="BV144" s="106"/>
      <c r="BW144" s="106"/>
      <c r="BX144" s="106"/>
      <c r="BY144" s="106"/>
      <c r="BZ144" s="106"/>
      <c r="CA144" s="106"/>
      <c r="CB144" s="106"/>
      <c r="CC144" s="106"/>
      <c r="CD144" s="106"/>
      <c r="CE144" s="106"/>
      <c r="CF144" s="106"/>
      <c r="CG144" s="106"/>
      <c r="CH144" s="106"/>
      <c r="CI144" s="106"/>
      <c r="CJ144" s="106"/>
      <c r="CK144" s="106"/>
      <c r="CL144" s="106"/>
      <c r="CM144" s="106"/>
      <c r="CN144" s="106"/>
      <c r="CO144" s="106"/>
      <c r="CP144" s="106"/>
      <c r="CQ144" s="106"/>
      <c r="CR144" s="106"/>
      <c r="CS144" s="106"/>
      <c r="CT144" s="106"/>
      <c r="CU144" s="106"/>
      <c r="CV144" s="106"/>
      <c r="CW144" s="106"/>
      <c r="CX144" s="106"/>
      <c r="CY144" s="106"/>
      <c r="CZ144" s="106"/>
      <c r="DA144" s="106"/>
      <c r="DB144" s="106"/>
      <c r="DC144" s="106"/>
      <c r="DD144" s="106"/>
      <c r="DE144" s="106"/>
      <c r="DF144" s="106"/>
      <c r="DG144" s="106"/>
      <c r="DH144" s="106"/>
      <c r="DI144" s="106"/>
      <c r="DJ144" s="106"/>
      <c r="DK144" s="106"/>
      <c r="DL144" s="106"/>
      <c r="DM144" s="106"/>
      <c r="DN144" s="106"/>
      <c r="DO144" s="106"/>
      <c r="DP144" s="106"/>
      <c r="DQ144" s="106"/>
      <c r="DR144" s="106"/>
      <c r="DS144" s="106"/>
      <c r="DT144" s="106"/>
      <c r="DU144" s="106"/>
      <c r="DV144" s="106"/>
      <c r="DW144" s="106"/>
      <c r="DX144" s="106"/>
      <c r="DY144" s="106"/>
      <c r="DZ144" s="106"/>
      <c r="EA144" s="106"/>
      <c r="EB144" s="106"/>
      <c r="EC144" s="106"/>
      <c r="ED144" s="106"/>
      <c r="EE144" s="106"/>
      <c r="EF144" s="106"/>
      <c r="EG144" s="106"/>
      <c r="EH144" s="106"/>
      <c r="EI144" s="106"/>
      <c r="EJ144" s="106"/>
      <c r="EK144" s="106"/>
      <c r="EL144" s="106"/>
      <c r="EM144" s="106"/>
      <c r="EN144" s="106"/>
      <c r="EO144" s="106"/>
      <c r="EP144" s="106"/>
      <c r="EQ144" s="106"/>
      <c r="ER144" s="106"/>
      <c r="ES144" s="106"/>
      <c r="ET144" s="106"/>
      <c r="EU144" s="106"/>
      <c r="EV144" s="106"/>
      <c r="EW144" s="106"/>
      <c r="EX144" s="106"/>
      <c r="EY144" s="106"/>
      <c r="EZ144" s="106"/>
      <c r="FA144" s="106"/>
      <c r="FB144" s="106"/>
      <c r="FC144" s="106"/>
      <c r="FD144" s="106"/>
      <c r="FE144" s="106"/>
      <c r="FF144" s="106"/>
      <c r="FG144" s="106"/>
      <c r="FH144" s="106"/>
      <c r="FI144" s="106"/>
      <c r="FJ144" s="106"/>
      <c r="FK144" s="106"/>
      <c r="FL144" s="106"/>
      <c r="FM144" s="106"/>
      <c r="FN144" s="106"/>
      <c r="FO144" s="106"/>
      <c r="FP144" s="106"/>
      <c r="FQ144" s="106"/>
      <c r="FR144" s="106"/>
      <c r="FS144" s="106"/>
      <c r="FT144" s="106"/>
      <c r="FU144" s="106"/>
      <c r="FV144" s="106"/>
      <c r="FW144" s="106"/>
      <c r="FX144" s="106"/>
      <c r="FY144" s="106"/>
      <c r="FZ144" s="106"/>
      <c r="GA144" s="106"/>
      <c r="GB144" s="106"/>
      <c r="GC144" s="106"/>
      <c r="GD144" s="106"/>
      <c r="GE144" s="106"/>
      <c r="GF144" s="106"/>
      <c r="GG144" s="106"/>
      <c r="GH144" s="106"/>
      <c r="GI144" s="106"/>
      <c r="GJ144" s="106"/>
      <c r="GK144" s="106"/>
      <c r="GL144" s="106"/>
      <c r="GM144" s="106"/>
      <c r="GN144" s="106"/>
      <c r="GO144" s="106"/>
      <c r="GP144" s="106"/>
      <c r="GQ144" s="106"/>
      <c r="GR144" s="106"/>
      <c r="GS144" s="106"/>
      <c r="GT144" s="106"/>
      <c r="GU144" s="106"/>
      <c r="GV144" s="106"/>
      <c r="GW144" s="106"/>
      <c r="GX144" s="106"/>
      <c r="GY144" s="106"/>
      <c r="GZ144" s="106"/>
      <c r="HA144" s="106"/>
      <c r="HB144" s="106"/>
      <c r="HC144" s="106"/>
      <c r="HD144" s="106"/>
      <c r="HE144" s="106"/>
      <c r="HF144" s="106"/>
      <c r="HG144" s="106"/>
      <c r="HH144" s="106"/>
      <c r="HI144" s="106"/>
      <c r="HJ144" s="106"/>
      <c r="HK144" s="106"/>
      <c r="HL144" s="106"/>
      <c r="HM144" s="106"/>
      <c r="HN144" s="106"/>
      <c r="HO144" s="106"/>
      <c r="HP144" s="106"/>
      <c r="HQ144" s="106"/>
      <c r="HR144" s="106"/>
      <c r="HS144" s="106"/>
      <c r="HT144" s="106"/>
      <c r="HU144" s="106"/>
      <c r="HV144" s="106"/>
      <c r="HW144" s="106"/>
      <c r="HX144" s="106"/>
      <c r="HY144" s="106"/>
      <c r="HZ144" s="106"/>
      <c r="IA144" s="106"/>
      <c r="IB144" s="106"/>
      <c r="IC144" s="106"/>
      <c r="ID144" s="106"/>
      <c r="IE144" s="106"/>
      <c r="IF144" s="106"/>
      <c r="IG144" s="106"/>
      <c r="IH144" s="106"/>
      <c r="II144" s="106"/>
      <c r="IJ144" s="106"/>
      <c r="IK144" s="106"/>
      <c r="IL144" s="106"/>
      <c r="IM144" s="106"/>
      <c r="IN144" s="106"/>
      <c r="IO144" s="106"/>
      <c r="IP144" s="106"/>
      <c r="IQ144" s="106"/>
      <c r="IR144" s="106"/>
      <c r="IS144" s="106"/>
      <c r="IT144" s="106"/>
      <c r="IU144" s="106"/>
      <c r="IV144" s="106"/>
      <c r="IW144" s="106"/>
    </row>
    <row r="145" customFormat="false" ht="13.5" hidden="false" customHeight="false" outlineLevel="0" collapsed="false">
      <c r="C145" s="101"/>
      <c r="D145" s="102"/>
      <c r="E145" s="104"/>
      <c r="F145" s="104"/>
      <c r="G145" s="102"/>
      <c r="H145" s="104"/>
      <c r="I145" s="104"/>
      <c r="J145" s="102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2"/>
      <c r="W145" s="104"/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06"/>
      <c r="AH145" s="106"/>
      <c r="AI145" s="106"/>
      <c r="AJ145" s="106"/>
      <c r="AK145" s="106"/>
      <c r="AL145" s="106"/>
      <c r="AM145" s="106"/>
      <c r="AN145" s="106"/>
      <c r="AO145" s="106"/>
      <c r="AP145" s="106"/>
      <c r="AQ145" s="106"/>
      <c r="AR145" s="106"/>
      <c r="AS145" s="106"/>
      <c r="AT145" s="106"/>
      <c r="AU145" s="106"/>
      <c r="AV145" s="106"/>
      <c r="AW145" s="106"/>
      <c r="AX145" s="106"/>
      <c r="AY145" s="106"/>
      <c r="AZ145" s="106"/>
      <c r="BA145" s="106"/>
      <c r="BB145" s="106"/>
      <c r="BC145" s="106"/>
      <c r="BD145" s="106"/>
      <c r="BE145" s="106"/>
      <c r="BF145" s="106"/>
      <c r="BG145" s="106"/>
      <c r="BH145" s="106"/>
      <c r="BI145" s="106"/>
      <c r="BJ145" s="106"/>
      <c r="BK145" s="106"/>
      <c r="BL145" s="106"/>
      <c r="BM145" s="106"/>
      <c r="BN145" s="106"/>
      <c r="BO145" s="106"/>
      <c r="BP145" s="106"/>
      <c r="BQ145" s="106"/>
      <c r="BR145" s="106"/>
      <c r="BS145" s="106"/>
      <c r="BT145" s="106"/>
      <c r="BU145" s="106"/>
      <c r="BV145" s="106"/>
      <c r="BW145" s="106"/>
      <c r="BX145" s="106"/>
      <c r="BY145" s="106"/>
      <c r="BZ145" s="106"/>
      <c r="CA145" s="106"/>
      <c r="CB145" s="106"/>
      <c r="CC145" s="106"/>
      <c r="CD145" s="106"/>
      <c r="CE145" s="106"/>
      <c r="CF145" s="106"/>
      <c r="CG145" s="106"/>
      <c r="CH145" s="106"/>
      <c r="CI145" s="106"/>
      <c r="CJ145" s="106"/>
      <c r="CK145" s="106"/>
      <c r="CL145" s="106"/>
      <c r="CM145" s="106"/>
      <c r="CN145" s="106"/>
      <c r="CO145" s="106"/>
      <c r="CP145" s="106"/>
      <c r="CQ145" s="106"/>
      <c r="CR145" s="106"/>
      <c r="CS145" s="106"/>
      <c r="CT145" s="106"/>
      <c r="CU145" s="106"/>
      <c r="CV145" s="106"/>
      <c r="CW145" s="106"/>
      <c r="CX145" s="106"/>
      <c r="CY145" s="106"/>
      <c r="CZ145" s="106"/>
      <c r="DA145" s="106"/>
      <c r="DB145" s="106"/>
      <c r="DC145" s="106"/>
      <c r="DD145" s="106"/>
      <c r="DE145" s="106"/>
      <c r="DF145" s="106"/>
      <c r="DG145" s="106"/>
      <c r="DH145" s="106"/>
      <c r="DI145" s="106"/>
      <c r="DJ145" s="106"/>
      <c r="DK145" s="106"/>
      <c r="DL145" s="106"/>
      <c r="DM145" s="106"/>
      <c r="DN145" s="106"/>
      <c r="DO145" s="106"/>
      <c r="DP145" s="106"/>
      <c r="DQ145" s="106"/>
      <c r="DR145" s="106"/>
      <c r="DS145" s="106"/>
      <c r="DT145" s="106"/>
      <c r="DU145" s="106"/>
      <c r="DV145" s="106"/>
      <c r="DW145" s="106"/>
      <c r="DX145" s="106"/>
      <c r="DY145" s="106"/>
      <c r="DZ145" s="106"/>
      <c r="EA145" s="106"/>
      <c r="EB145" s="106"/>
      <c r="EC145" s="106"/>
      <c r="ED145" s="106"/>
      <c r="EE145" s="106"/>
      <c r="EF145" s="106"/>
      <c r="EG145" s="106"/>
      <c r="EH145" s="106"/>
      <c r="EI145" s="106"/>
      <c r="EJ145" s="106"/>
      <c r="EK145" s="106"/>
      <c r="EL145" s="106"/>
      <c r="EM145" s="106"/>
      <c r="EN145" s="106"/>
      <c r="EO145" s="106"/>
      <c r="EP145" s="106"/>
      <c r="EQ145" s="106"/>
      <c r="ER145" s="106"/>
      <c r="ES145" s="106"/>
      <c r="ET145" s="106"/>
      <c r="EU145" s="106"/>
      <c r="EV145" s="106"/>
      <c r="EW145" s="106"/>
      <c r="EX145" s="106"/>
      <c r="EY145" s="106"/>
      <c r="EZ145" s="106"/>
      <c r="FA145" s="106"/>
      <c r="FB145" s="106"/>
      <c r="FC145" s="106"/>
      <c r="FD145" s="106"/>
      <c r="FE145" s="106"/>
      <c r="FF145" s="106"/>
      <c r="FG145" s="106"/>
      <c r="FH145" s="106"/>
      <c r="FI145" s="106"/>
      <c r="FJ145" s="106"/>
      <c r="FK145" s="106"/>
      <c r="FL145" s="106"/>
      <c r="FM145" s="106"/>
      <c r="FN145" s="106"/>
      <c r="FO145" s="106"/>
      <c r="FP145" s="106"/>
      <c r="FQ145" s="106"/>
      <c r="FR145" s="106"/>
      <c r="FS145" s="106"/>
      <c r="FT145" s="106"/>
      <c r="FU145" s="106"/>
      <c r="FV145" s="106"/>
      <c r="FW145" s="106"/>
      <c r="FX145" s="106"/>
      <c r="FY145" s="106"/>
      <c r="FZ145" s="106"/>
      <c r="GA145" s="106"/>
      <c r="GB145" s="106"/>
      <c r="GC145" s="106"/>
      <c r="GD145" s="106"/>
      <c r="GE145" s="106"/>
      <c r="GF145" s="106"/>
      <c r="GG145" s="106"/>
      <c r="GH145" s="106"/>
      <c r="GI145" s="106"/>
      <c r="GJ145" s="106"/>
      <c r="GK145" s="106"/>
      <c r="GL145" s="106"/>
      <c r="GM145" s="106"/>
      <c r="GN145" s="106"/>
      <c r="GO145" s="106"/>
      <c r="GP145" s="106"/>
      <c r="GQ145" s="106"/>
      <c r="GR145" s="106"/>
      <c r="GS145" s="106"/>
      <c r="GT145" s="106"/>
      <c r="GU145" s="106"/>
      <c r="GV145" s="106"/>
      <c r="GW145" s="106"/>
      <c r="GX145" s="106"/>
      <c r="GY145" s="106"/>
      <c r="GZ145" s="106"/>
      <c r="HA145" s="106"/>
      <c r="HB145" s="106"/>
      <c r="HC145" s="106"/>
      <c r="HD145" s="106"/>
      <c r="HE145" s="106"/>
      <c r="HF145" s="106"/>
      <c r="HG145" s="106"/>
      <c r="HH145" s="106"/>
      <c r="HI145" s="106"/>
      <c r="HJ145" s="106"/>
      <c r="HK145" s="106"/>
      <c r="HL145" s="106"/>
      <c r="HM145" s="106"/>
      <c r="HN145" s="106"/>
      <c r="HO145" s="106"/>
      <c r="HP145" s="106"/>
      <c r="HQ145" s="106"/>
      <c r="HR145" s="106"/>
      <c r="HS145" s="106"/>
      <c r="HT145" s="106"/>
      <c r="HU145" s="106"/>
      <c r="HV145" s="106"/>
      <c r="HW145" s="106"/>
      <c r="HX145" s="106"/>
      <c r="HY145" s="106"/>
      <c r="HZ145" s="106"/>
      <c r="IA145" s="106"/>
      <c r="IB145" s="106"/>
      <c r="IC145" s="106"/>
      <c r="ID145" s="106"/>
      <c r="IE145" s="106"/>
      <c r="IF145" s="106"/>
      <c r="IG145" s="106"/>
      <c r="IH145" s="106"/>
      <c r="II145" s="106"/>
      <c r="IJ145" s="106"/>
      <c r="IK145" s="106"/>
      <c r="IL145" s="106"/>
      <c r="IM145" s="106"/>
      <c r="IN145" s="106"/>
      <c r="IO145" s="106"/>
      <c r="IP145" s="106"/>
      <c r="IQ145" s="106"/>
      <c r="IR145" s="106"/>
      <c r="IS145" s="106"/>
      <c r="IT145" s="106"/>
      <c r="IU145" s="106"/>
      <c r="IV145" s="106"/>
      <c r="IW145" s="106"/>
    </row>
    <row r="147" customFormat="false" ht="12.75" hidden="false" customHeight="false" outlineLevel="0" collapsed="false">
      <c r="C147" s="95" t="s">
        <v>133</v>
      </c>
    </row>
    <row r="148" customFormat="false" ht="12.75" hidden="false" customHeight="false" outlineLevel="0" collapsed="false">
      <c r="C148" s="108"/>
    </row>
    <row r="149" customFormat="false" ht="12.75" hidden="false" customHeight="false" outlineLevel="0" collapsed="false">
      <c r="C149" s="109" t="e">
        <f aca="false">+C142-C148</f>
        <v>#REF!</v>
      </c>
    </row>
    <row r="150" customFormat="false" ht="12.75" hidden="false" customHeight="false" outlineLevel="0" collapsed="false">
      <c r="D150" s="110"/>
    </row>
    <row r="151" customFormat="false" ht="12.75" hidden="false" customHeight="false" outlineLevel="0" collapsed="false">
      <c r="C151" s="111"/>
      <c r="D151" s="112"/>
    </row>
    <row r="152" customFormat="false" ht="12.75" hidden="false" customHeight="false" outlineLevel="0" collapsed="false">
      <c r="D152" s="112"/>
    </row>
    <row r="153" customFormat="false" ht="12.75" hidden="false" customHeight="false" outlineLevel="0" collapsed="false">
      <c r="D153" s="112"/>
    </row>
  </sheetData>
  <mergeCells count="32">
    <mergeCell ref="N3:W3"/>
    <mergeCell ref="C5:E5"/>
    <mergeCell ref="F5:H5"/>
    <mergeCell ref="I5:K5"/>
    <mergeCell ref="L5:N5"/>
    <mergeCell ref="O5:Q5"/>
    <mergeCell ref="R5:T5"/>
    <mergeCell ref="U5:W5"/>
    <mergeCell ref="A6:A17"/>
    <mergeCell ref="B6:B17"/>
    <mergeCell ref="A18:A33"/>
    <mergeCell ref="B18:B33"/>
    <mergeCell ref="A34:A46"/>
    <mergeCell ref="B34:B46"/>
    <mergeCell ref="A47:A73"/>
    <mergeCell ref="B47:B73"/>
    <mergeCell ref="A74:A92"/>
    <mergeCell ref="B74:B92"/>
    <mergeCell ref="A93:A98"/>
    <mergeCell ref="B93:B98"/>
    <mergeCell ref="A99:A106"/>
    <mergeCell ref="B99:B106"/>
    <mergeCell ref="A107:A112"/>
    <mergeCell ref="B107:B112"/>
    <mergeCell ref="A113:A121"/>
    <mergeCell ref="B113:B121"/>
    <mergeCell ref="A122:A127"/>
    <mergeCell ref="B122:B127"/>
    <mergeCell ref="A128:A133"/>
    <mergeCell ref="B128:B133"/>
    <mergeCell ref="A134:A140"/>
    <mergeCell ref="B134:B140"/>
  </mergeCells>
  <printOptions headings="false" gridLines="false" gridLinesSet="true" horizontalCentered="true" verticalCentered="false"/>
  <pageMargins left="0" right="0" top="0.220138888888889" bottom="0.159722222222222" header="0.511811023622047" footer="0.511811023622047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92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28" activeCellId="1" sqref="E14 E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13" width="2.7"/>
    <col collapsed="false" customWidth="true" hidden="false" outlineLevel="0" max="2" min="2" style="113" width="0.7"/>
    <col collapsed="false" customWidth="true" hidden="false" outlineLevel="0" max="3" min="3" style="114" width="25.7"/>
    <col collapsed="false" customWidth="true" hidden="false" outlineLevel="0" max="4" min="4" style="113" width="8.7"/>
    <col collapsed="false" customWidth="true" hidden="false" outlineLevel="0" max="5" min="5" style="114" width="12.28"/>
    <col collapsed="false" customWidth="true" hidden="false" outlineLevel="0" max="6" min="6" style="113" width="7.7"/>
    <col collapsed="false" customWidth="true" hidden="false" outlineLevel="0" max="7" min="7" style="114" width="11.7"/>
    <col collapsed="false" customWidth="true" hidden="false" outlineLevel="0" max="8" min="8" style="113" width="9.85"/>
    <col collapsed="false" customWidth="true" hidden="false" outlineLevel="0" max="9" min="9" style="113" width="30.41"/>
    <col collapsed="false" customWidth="true" hidden="false" outlineLevel="0" max="10" min="10" style="113" width="8.7"/>
    <col collapsed="false" customWidth="true" hidden="false" outlineLevel="0" max="11" min="11" style="113" width="11.85"/>
    <col collapsed="false" customWidth="true" hidden="false" outlineLevel="0" max="12" min="12" style="113" width="7.7"/>
    <col collapsed="false" customWidth="true" hidden="false" outlineLevel="0" max="13" min="13" style="113" width="23.14"/>
    <col collapsed="false" customWidth="true" hidden="false" outlineLevel="0" max="14" min="14" style="113" width="11.28"/>
    <col collapsed="false" customWidth="true" hidden="false" outlineLevel="0" max="15" min="15" style="113" width="13.7"/>
    <col collapsed="false" customWidth="true" hidden="false" outlineLevel="0" max="17" min="16" style="113" width="7.7"/>
    <col collapsed="false" customWidth="true" hidden="false" outlineLevel="0" max="18" min="18" style="113" width="13.7"/>
    <col collapsed="false" customWidth="true" hidden="false" outlineLevel="0" max="20" min="19" style="113" width="7.7"/>
    <col collapsed="false" customWidth="false" hidden="false" outlineLevel="0" max="257" min="21" style="113" width="9.14"/>
  </cols>
  <sheetData>
    <row r="1" customFormat="false" ht="9.75" hidden="false" customHeight="true" outlineLevel="0" collapsed="false">
      <c r="B1" s="115"/>
      <c r="C1" s="116"/>
      <c r="D1" s="115"/>
      <c r="E1" s="116"/>
      <c r="F1" s="115"/>
      <c r="G1" s="117"/>
    </row>
    <row r="2" customFormat="false" ht="27" hidden="false" customHeight="true" outlineLevel="0" collapsed="false">
      <c r="A2" s="118" t="str">
        <f aca="false">'Hotlist - Identified '!A2</f>
        <v>E N R O N   N O R T H  A M E R I C A - H O T  L I S T</v>
      </c>
      <c r="B2" s="118"/>
      <c r="C2" s="119"/>
      <c r="D2" s="120"/>
      <c r="E2" s="119"/>
      <c r="F2" s="120"/>
      <c r="G2" s="121"/>
      <c r="H2" s="122"/>
      <c r="I2" s="122"/>
      <c r="J2" s="122"/>
      <c r="K2" s="122"/>
      <c r="L2" s="122"/>
      <c r="M2" s="123" t="s">
        <v>134</v>
      </c>
      <c r="N2" s="124"/>
      <c r="O2" s="122"/>
      <c r="P2" s="122"/>
      <c r="Q2" s="125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  <c r="EA2" s="124"/>
      <c r="EB2" s="124"/>
      <c r="EC2" s="124"/>
      <c r="ED2" s="124"/>
      <c r="EE2" s="124"/>
      <c r="EF2" s="124"/>
      <c r="EG2" s="124"/>
      <c r="EH2" s="124"/>
      <c r="EI2" s="124"/>
      <c r="EJ2" s="124"/>
      <c r="EK2" s="124"/>
      <c r="EL2" s="124"/>
      <c r="EM2" s="124"/>
      <c r="EN2" s="124"/>
      <c r="EO2" s="124"/>
      <c r="EP2" s="124"/>
      <c r="EQ2" s="124"/>
      <c r="ER2" s="124"/>
      <c r="ES2" s="124"/>
      <c r="ET2" s="124"/>
      <c r="EU2" s="124"/>
      <c r="EV2" s="124"/>
      <c r="EW2" s="124"/>
      <c r="EX2" s="124"/>
      <c r="EY2" s="124"/>
      <c r="EZ2" s="124"/>
      <c r="FA2" s="124"/>
      <c r="FB2" s="124"/>
      <c r="FC2" s="124"/>
      <c r="FD2" s="124"/>
      <c r="FE2" s="124"/>
      <c r="FF2" s="124"/>
      <c r="FG2" s="124"/>
      <c r="FH2" s="124"/>
      <c r="FI2" s="124"/>
      <c r="FJ2" s="124"/>
      <c r="FK2" s="124"/>
      <c r="FL2" s="124"/>
      <c r="FM2" s="124"/>
      <c r="FN2" s="124"/>
      <c r="FO2" s="124"/>
      <c r="FP2" s="124"/>
      <c r="FQ2" s="124"/>
      <c r="FR2" s="124"/>
      <c r="FS2" s="124"/>
      <c r="FT2" s="124"/>
      <c r="FU2" s="124"/>
      <c r="FV2" s="124"/>
      <c r="FW2" s="124"/>
      <c r="FX2" s="124"/>
      <c r="FY2" s="124"/>
      <c r="FZ2" s="124"/>
      <c r="GA2" s="124"/>
      <c r="GB2" s="124"/>
      <c r="GC2" s="124"/>
      <c r="GD2" s="124"/>
      <c r="GE2" s="124"/>
      <c r="GF2" s="124"/>
      <c r="GG2" s="124"/>
      <c r="GH2" s="124"/>
      <c r="GI2" s="124"/>
      <c r="GJ2" s="124"/>
      <c r="GK2" s="124"/>
      <c r="GL2" s="124"/>
      <c r="GM2" s="124"/>
      <c r="GN2" s="124"/>
      <c r="GO2" s="124"/>
      <c r="GP2" s="124"/>
      <c r="GQ2" s="124"/>
      <c r="GR2" s="124"/>
      <c r="GS2" s="124"/>
      <c r="GT2" s="124"/>
      <c r="GU2" s="124"/>
      <c r="GV2" s="124"/>
      <c r="GW2" s="124"/>
      <c r="GX2" s="124"/>
      <c r="GY2" s="124"/>
      <c r="GZ2" s="124"/>
      <c r="HA2" s="124"/>
      <c r="HB2" s="124"/>
      <c r="HC2" s="124"/>
      <c r="HD2" s="124"/>
      <c r="HE2" s="124"/>
      <c r="HF2" s="124"/>
      <c r="HG2" s="124"/>
      <c r="HH2" s="124"/>
      <c r="HI2" s="124"/>
      <c r="HJ2" s="124"/>
      <c r="HK2" s="124"/>
      <c r="HL2" s="124"/>
      <c r="HM2" s="124"/>
      <c r="HN2" s="124"/>
      <c r="HO2" s="124"/>
      <c r="HP2" s="124"/>
      <c r="HQ2" s="124"/>
      <c r="HR2" s="124"/>
      <c r="HS2" s="124"/>
      <c r="HT2" s="124"/>
      <c r="HU2" s="124"/>
      <c r="HV2" s="124"/>
      <c r="HW2" s="124"/>
      <c r="HX2" s="124"/>
      <c r="HY2" s="124"/>
      <c r="HZ2" s="124"/>
      <c r="IA2" s="124"/>
      <c r="IB2" s="124"/>
      <c r="IC2" s="124"/>
      <c r="ID2" s="124"/>
      <c r="IE2" s="124"/>
      <c r="IF2" s="124"/>
      <c r="IG2" s="124"/>
      <c r="IH2" s="124"/>
      <c r="II2" s="124"/>
      <c r="IJ2" s="124"/>
      <c r="IK2" s="124"/>
      <c r="IL2" s="124"/>
      <c r="IM2" s="124"/>
      <c r="IN2" s="124"/>
      <c r="IO2" s="124"/>
      <c r="IP2" s="124"/>
      <c r="IQ2" s="124"/>
      <c r="IR2" s="124"/>
      <c r="IS2" s="124"/>
      <c r="IT2" s="124"/>
      <c r="IU2" s="124"/>
      <c r="IV2" s="124"/>
      <c r="IW2" s="124"/>
    </row>
    <row r="3" customFormat="false" ht="13.5" hidden="false" customHeight="true" outlineLevel="0" collapsed="false">
      <c r="A3" s="126"/>
      <c r="B3" s="127"/>
      <c r="C3" s="128"/>
      <c r="D3" s="126"/>
      <c r="E3" s="129"/>
      <c r="F3" s="130"/>
      <c r="G3" s="131"/>
      <c r="H3" s="132"/>
      <c r="I3" s="133" t="str">
        <f aca="false">+'Hotlist - Identified '!N3</f>
        <v>Results based on Activity through August 3, 2001</v>
      </c>
      <c r="J3" s="133"/>
      <c r="K3" s="133"/>
      <c r="L3" s="133"/>
      <c r="M3" s="133"/>
      <c r="N3" s="126"/>
      <c r="O3" s="132"/>
      <c r="P3" s="132"/>
      <c r="Q3" s="134"/>
      <c r="R3" s="126"/>
      <c r="S3" s="126"/>
      <c r="T3" s="135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  <c r="IW3" s="126"/>
    </row>
    <row r="4" customFormat="false" ht="15" hidden="false" customHeight="true" outlineLevel="0" collapsed="false">
      <c r="A4" s="126"/>
      <c r="B4" s="127"/>
      <c r="C4" s="129"/>
      <c r="D4" s="130"/>
      <c r="E4" s="129"/>
      <c r="F4" s="130"/>
      <c r="G4" s="131"/>
      <c r="H4" s="132"/>
      <c r="I4" s="132"/>
      <c r="J4" s="132"/>
      <c r="K4" s="132"/>
      <c r="L4" s="132"/>
      <c r="M4" s="132"/>
      <c r="N4" s="132"/>
      <c r="O4" s="132"/>
      <c r="P4" s="132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  <c r="IV4" s="126"/>
      <c r="IW4" s="126"/>
    </row>
    <row r="5" customFormat="false" ht="15" hidden="false" customHeight="true" outlineLevel="0" collapsed="false">
      <c r="A5" s="136"/>
      <c r="B5" s="136"/>
      <c r="R5" s="137"/>
    </row>
    <row r="6" customFormat="false" ht="15" hidden="false" customHeight="true" outlineLevel="0" collapsed="false">
      <c r="A6" s="138"/>
      <c r="B6" s="138"/>
      <c r="C6" s="139" t="s">
        <v>135</v>
      </c>
      <c r="D6" s="139"/>
      <c r="E6" s="139"/>
      <c r="F6" s="139"/>
      <c r="G6" s="139"/>
      <c r="I6" s="140" t="s">
        <v>136</v>
      </c>
      <c r="J6" s="141"/>
      <c r="K6" s="141"/>
      <c r="L6" s="141"/>
      <c r="M6" s="142"/>
      <c r="R6" s="137"/>
    </row>
    <row r="7" customFormat="false" ht="15" hidden="false" customHeight="true" outlineLevel="0" collapsed="false">
      <c r="A7" s="136"/>
      <c r="B7" s="136"/>
      <c r="C7" s="143" t="s">
        <v>27</v>
      </c>
      <c r="D7" s="144"/>
      <c r="E7" s="145" t="s">
        <v>4</v>
      </c>
      <c r="F7" s="144"/>
      <c r="G7" s="146"/>
      <c r="H7" s="147"/>
      <c r="I7" s="148"/>
      <c r="J7" s="149"/>
      <c r="K7" s="149"/>
      <c r="L7" s="149"/>
      <c r="M7" s="150"/>
    </row>
    <row r="8" customFormat="false" ht="15" hidden="false" customHeight="true" outlineLevel="0" collapsed="false">
      <c r="A8" s="136"/>
      <c r="B8" s="136"/>
      <c r="C8" s="151" t="s">
        <v>137</v>
      </c>
      <c r="D8" s="16"/>
      <c r="E8" s="152"/>
      <c r="F8" s="144"/>
      <c r="G8" s="146"/>
      <c r="H8" s="147"/>
      <c r="I8" s="143" t="s">
        <v>27</v>
      </c>
      <c r="J8" s="144"/>
      <c r="K8" s="145" t="s">
        <v>4</v>
      </c>
      <c r="L8" s="48"/>
      <c r="M8" s="153"/>
    </row>
    <row r="9" customFormat="false" ht="15" hidden="false" customHeight="true" outlineLevel="0" collapsed="false">
      <c r="A9" s="136"/>
      <c r="B9" s="136"/>
      <c r="C9" s="151" t="s">
        <v>138</v>
      </c>
      <c r="D9" s="16"/>
      <c r="E9" s="152" t="n">
        <v>265</v>
      </c>
      <c r="F9" s="144"/>
      <c r="G9" s="146"/>
      <c r="H9" s="147"/>
      <c r="I9" s="151" t="s">
        <v>139</v>
      </c>
      <c r="J9" s="16"/>
      <c r="K9" s="152" t="n">
        <v>248</v>
      </c>
      <c r="L9" s="152"/>
      <c r="M9" s="153"/>
    </row>
    <row r="10" customFormat="false" ht="15" hidden="false" customHeight="true" outlineLevel="0" collapsed="false">
      <c r="A10" s="136"/>
      <c r="B10" s="136"/>
      <c r="C10" s="151" t="s">
        <v>140</v>
      </c>
      <c r="E10" s="152" t="n">
        <v>70</v>
      </c>
      <c r="F10" s="144"/>
      <c r="G10" s="146"/>
      <c r="H10" s="147"/>
      <c r="I10" s="37"/>
      <c r="J10" s="40"/>
      <c r="K10" s="152"/>
      <c r="L10" s="152"/>
      <c r="M10" s="153"/>
    </row>
    <row r="11" customFormat="false" ht="15" hidden="false" customHeight="true" outlineLevel="0" collapsed="false">
      <c r="A11" s="136"/>
      <c r="B11" s="136"/>
      <c r="C11" s="151" t="s">
        <v>141</v>
      </c>
      <c r="E11" s="152" t="n">
        <v>175</v>
      </c>
      <c r="F11" s="144"/>
      <c r="G11" s="146"/>
      <c r="H11" s="147"/>
      <c r="I11" s="151"/>
      <c r="J11" s="16"/>
      <c r="K11" s="152"/>
      <c r="L11" s="152"/>
      <c r="M11" s="153"/>
    </row>
    <row r="12" customFormat="false" ht="15" hidden="false" customHeight="true" outlineLevel="0" collapsed="false">
      <c r="A12" s="136"/>
      <c r="B12" s="136"/>
      <c r="C12" s="151" t="s">
        <v>28</v>
      </c>
      <c r="D12" s="0"/>
      <c r="E12" s="17" t="n">
        <f aca="false">2000-162</f>
        <v>1838</v>
      </c>
      <c r="F12" s="144"/>
      <c r="G12" s="146"/>
      <c r="H12" s="147"/>
      <c r="I12" s="151"/>
      <c r="J12" s="16"/>
      <c r="K12" s="152"/>
      <c r="L12" s="152"/>
      <c r="M12" s="153"/>
    </row>
    <row r="13" customFormat="false" ht="15" hidden="false" customHeight="true" outlineLevel="0" collapsed="false">
      <c r="A13" s="136"/>
      <c r="B13" s="136"/>
      <c r="C13" s="151" t="s">
        <v>142</v>
      </c>
      <c r="D13" s="0"/>
      <c r="E13" s="17" t="n">
        <v>550</v>
      </c>
      <c r="F13" s="144"/>
      <c r="G13" s="146"/>
      <c r="H13" s="147"/>
      <c r="I13" s="151"/>
      <c r="J13" s="16"/>
      <c r="K13" s="152"/>
      <c r="L13" s="152"/>
      <c r="M13" s="153"/>
    </row>
    <row r="14" customFormat="false" ht="15" hidden="false" customHeight="true" outlineLevel="0" collapsed="false">
      <c r="A14" s="136"/>
      <c r="B14" s="136"/>
      <c r="C14" s="151" t="s">
        <v>32</v>
      </c>
      <c r="D14" s="17"/>
      <c r="E14" s="17" t="n">
        <v>133</v>
      </c>
      <c r="F14" s="144"/>
      <c r="G14" s="146"/>
      <c r="H14" s="147"/>
      <c r="I14" s="37"/>
      <c r="J14" s="137"/>
      <c r="K14" s="17"/>
      <c r="L14" s="152"/>
      <c r="M14" s="153"/>
    </row>
    <row r="15" customFormat="false" ht="15" hidden="false" customHeight="true" outlineLevel="0" collapsed="false">
      <c r="A15" s="136"/>
      <c r="B15" s="136"/>
      <c r="C15" s="151" t="s">
        <v>143</v>
      </c>
      <c r="D15" s="0"/>
      <c r="E15" s="17" t="n">
        <v>1667</v>
      </c>
      <c r="F15" s="144"/>
      <c r="G15" s="146"/>
      <c r="H15" s="147"/>
      <c r="I15" s="37"/>
      <c r="J15" s="137"/>
      <c r="K15" s="17"/>
      <c r="L15" s="152"/>
      <c r="M15" s="153"/>
    </row>
    <row r="16" customFormat="false" ht="15" hidden="false" customHeight="true" outlineLevel="0" collapsed="false">
      <c r="A16" s="136"/>
      <c r="B16" s="136"/>
      <c r="C16" s="151" t="s">
        <v>144</v>
      </c>
      <c r="E16" s="152" t="n">
        <v>-83</v>
      </c>
      <c r="F16" s="144"/>
      <c r="G16" s="146"/>
      <c r="H16" s="147"/>
      <c r="I16" s="37"/>
      <c r="J16" s="137"/>
      <c r="K16" s="17"/>
      <c r="L16" s="152"/>
      <c r="M16" s="153"/>
    </row>
    <row r="17" customFormat="false" ht="15" hidden="false" customHeight="true" outlineLevel="0" collapsed="false">
      <c r="A17" s="136"/>
      <c r="B17" s="136"/>
      <c r="C17" s="151"/>
      <c r="D17" s="16"/>
      <c r="E17" s="152"/>
      <c r="F17" s="16"/>
      <c r="G17" s="154"/>
      <c r="H17" s="147"/>
      <c r="I17" s="37"/>
      <c r="J17" s="137"/>
      <c r="K17" s="17"/>
      <c r="L17" s="16"/>
      <c r="M17" s="154"/>
    </row>
    <row r="18" customFormat="false" ht="15" hidden="false" customHeight="true" outlineLevel="0" collapsed="false">
      <c r="A18" s="136"/>
      <c r="B18" s="136"/>
      <c r="C18" s="37"/>
      <c r="D18" s="137"/>
      <c r="E18" s="17"/>
      <c r="F18" s="16"/>
      <c r="G18" s="154"/>
      <c r="H18" s="147"/>
      <c r="I18" s="143" t="s">
        <v>41</v>
      </c>
      <c r="J18" s="144"/>
      <c r="K18" s="145"/>
      <c r="L18" s="144"/>
      <c r="M18" s="155" t="s">
        <v>145</v>
      </c>
    </row>
    <row r="19" customFormat="false" ht="15" hidden="false" customHeight="true" outlineLevel="0" collapsed="false">
      <c r="A19" s="136"/>
      <c r="B19" s="136"/>
      <c r="C19" s="37"/>
      <c r="D19" s="137"/>
      <c r="E19" s="17"/>
      <c r="F19" s="16"/>
      <c r="G19" s="154"/>
      <c r="H19" s="147"/>
      <c r="I19" s="54" t="n">
        <v>1223</v>
      </c>
      <c r="J19" s="156"/>
      <c r="K19" s="157" t="n">
        <f aca="false">SUM(K9:K17)</f>
        <v>248</v>
      </c>
      <c r="L19" s="156"/>
      <c r="M19" s="158" t="n">
        <f aca="false">I19-K19</f>
        <v>975</v>
      </c>
    </row>
    <row r="20" customFormat="false" ht="15" hidden="false" customHeight="true" outlineLevel="0" collapsed="false">
      <c r="A20" s="136"/>
      <c r="B20" s="136"/>
      <c r="C20" s="159" t="s">
        <v>41</v>
      </c>
      <c r="D20" s="160"/>
      <c r="E20" s="161"/>
      <c r="F20" s="160"/>
      <c r="G20" s="162" t="s">
        <v>145</v>
      </c>
      <c r="H20" s="147"/>
      <c r="I20" s="163"/>
      <c r="J20" s="164"/>
      <c r="K20" s="165"/>
      <c r="L20" s="164"/>
      <c r="M20" s="165"/>
    </row>
    <row r="21" customFormat="false" ht="15" hidden="false" customHeight="true" outlineLevel="0" collapsed="false">
      <c r="A21" s="166"/>
      <c r="B21" s="166"/>
      <c r="C21" s="54" t="n">
        <v>33125</v>
      </c>
      <c r="D21" s="156"/>
      <c r="E21" s="157" t="n">
        <f aca="false">SUM(E8:E19)</f>
        <v>4615</v>
      </c>
      <c r="F21" s="156"/>
      <c r="G21" s="158" t="n">
        <f aca="false">C21-E21</f>
        <v>28510</v>
      </c>
      <c r="H21" s="147"/>
      <c r="I21" s="140" t="s">
        <v>119</v>
      </c>
      <c r="J21" s="141"/>
      <c r="K21" s="141"/>
      <c r="L21" s="141"/>
      <c r="M21" s="142"/>
    </row>
    <row r="22" customFormat="false" ht="15" hidden="false" customHeight="true" outlineLevel="0" collapsed="false">
      <c r="A22" s="166"/>
      <c r="B22" s="166"/>
      <c r="C22" s="163"/>
      <c r="D22" s="167"/>
      <c r="E22" s="163"/>
      <c r="F22" s="167"/>
      <c r="G22" s="163"/>
      <c r="H22" s="147"/>
      <c r="I22" s="143" t="s">
        <v>27</v>
      </c>
      <c r="J22" s="144"/>
      <c r="K22" s="145" t="s">
        <v>4</v>
      </c>
      <c r="L22" s="144"/>
      <c r="M22" s="146"/>
    </row>
    <row r="23" customFormat="false" ht="15" hidden="false" customHeight="true" outlineLevel="0" collapsed="false">
      <c r="A23" s="166"/>
      <c r="B23" s="166"/>
      <c r="C23" s="139" t="s">
        <v>146</v>
      </c>
      <c r="D23" s="139"/>
      <c r="E23" s="139"/>
      <c r="F23" s="139"/>
      <c r="G23" s="139"/>
      <c r="H23" s="147"/>
      <c r="I23" s="151" t="s">
        <v>147</v>
      </c>
      <c r="J23" s="16"/>
      <c r="K23" s="168" t="n">
        <f aca="false">222+55</f>
        <v>277</v>
      </c>
      <c r="L23" s="144"/>
      <c r="M23" s="146"/>
    </row>
    <row r="24" customFormat="false" ht="15" hidden="false" customHeight="true" outlineLevel="0" collapsed="false">
      <c r="A24" s="166"/>
      <c r="B24" s="166"/>
      <c r="C24" s="169" t="s">
        <v>27</v>
      </c>
      <c r="D24" s="170"/>
      <c r="E24" s="171" t="s">
        <v>4</v>
      </c>
      <c r="F24" s="170"/>
      <c r="G24" s="172"/>
      <c r="I24" s="151" t="s">
        <v>148</v>
      </c>
      <c r="J24" s="16"/>
      <c r="K24" s="168" t="n">
        <v>53</v>
      </c>
      <c r="L24" s="144"/>
      <c r="M24" s="146"/>
      <c r="N24" s="114"/>
    </row>
    <row r="25" customFormat="false" ht="15" hidden="false" customHeight="true" outlineLevel="0" collapsed="false">
      <c r="A25" s="166"/>
      <c r="B25" s="166"/>
      <c r="C25" s="151"/>
      <c r="D25" s="16"/>
      <c r="E25" s="152"/>
      <c r="F25" s="144"/>
      <c r="G25" s="146"/>
      <c r="I25" s="151" t="s">
        <v>149</v>
      </c>
      <c r="J25" s="16"/>
      <c r="K25" s="173" t="n">
        <v>175</v>
      </c>
      <c r="L25" s="144"/>
      <c r="M25" s="146"/>
    </row>
    <row r="26" customFormat="false" ht="15" hidden="false" customHeight="true" outlineLevel="0" collapsed="false">
      <c r="A26" s="166"/>
      <c r="B26" s="166"/>
      <c r="C26" s="151" t="s">
        <v>150</v>
      </c>
      <c r="D26" s="16"/>
      <c r="E26" s="152" t="n">
        <v>6407</v>
      </c>
      <c r="F26" s="144"/>
      <c r="G26" s="146"/>
      <c r="I26" s="151"/>
      <c r="J26" s="16"/>
      <c r="K26" s="173"/>
      <c r="L26" s="144"/>
      <c r="M26" s="146"/>
    </row>
    <row r="27" customFormat="false" ht="15" hidden="false" customHeight="true" outlineLevel="0" collapsed="false">
      <c r="A27" s="166"/>
      <c r="B27" s="166"/>
      <c r="C27" s="151" t="s">
        <v>151</v>
      </c>
      <c r="D27" s="16"/>
      <c r="E27" s="152" t="n">
        <v>3</v>
      </c>
      <c r="F27" s="144"/>
      <c r="G27" s="146"/>
      <c r="I27" s="151"/>
      <c r="J27" s="16"/>
      <c r="K27" s="173"/>
      <c r="L27" s="144"/>
      <c r="M27" s="146"/>
    </row>
    <row r="28" customFormat="false" ht="15" hidden="false" customHeight="true" outlineLevel="0" collapsed="false">
      <c r="A28" s="166"/>
      <c r="B28" s="166"/>
      <c r="C28" s="151" t="s">
        <v>152</v>
      </c>
      <c r="E28" s="152" t="n">
        <v>133</v>
      </c>
      <c r="F28" s="144"/>
      <c r="G28" s="146"/>
      <c r="I28" s="151"/>
      <c r="J28" s="16"/>
      <c r="K28" s="152"/>
      <c r="L28" s="144"/>
      <c r="M28" s="146"/>
    </row>
    <row r="29" customFormat="false" ht="15" hidden="false" customHeight="true" outlineLevel="0" collapsed="false">
      <c r="A29" s="166"/>
      <c r="B29" s="166"/>
      <c r="C29" s="151" t="s">
        <v>153</v>
      </c>
      <c r="E29" s="152" t="n">
        <v>550</v>
      </c>
      <c r="F29" s="144"/>
      <c r="G29" s="146"/>
      <c r="I29" s="151"/>
      <c r="J29" s="16"/>
      <c r="K29" s="152"/>
      <c r="L29" s="144"/>
      <c r="M29" s="146"/>
    </row>
    <row r="30" customFormat="false" ht="15" hidden="false" customHeight="true" outlineLevel="0" collapsed="false">
      <c r="A30" s="166"/>
      <c r="B30" s="166"/>
      <c r="C30" s="151"/>
      <c r="D30" s="16"/>
      <c r="E30" s="152"/>
      <c r="F30" s="144"/>
      <c r="G30" s="146"/>
      <c r="I30" s="151"/>
      <c r="J30" s="16"/>
      <c r="K30" s="174"/>
      <c r="L30" s="144"/>
      <c r="M30" s="146"/>
    </row>
    <row r="31" customFormat="false" ht="15" hidden="false" customHeight="true" outlineLevel="0" collapsed="false">
      <c r="A31" s="166"/>
      <c r="B31" s="166"/>
      <c r="C31" s="151"/>
      <c r="E31" s="152"/>
      <c r="F31" s="144"/>
      <c r="G31" s="146"/>
      <c r="I31" s="151"/>
      <c r="J31" s="16"/>
      <c r="K31" s="152"/>
      <c r="L31" s="144"/>
      <c r="M31" s="146"/>
    </row>
    <row r="32" customFormat="false" ht="15" hidden="false" customHeight="true" outlineLevel="0" collapsed="false">
      <c r="A32" s="166"/>
      <c r="B32" s="166"/>
      <c r="C32" s="151"/>
      <c r="E32" s="152"/>
      <c r="F32" s="144"/>
      <c r="G32" s="146"/>
      <c r="I32" s="159" t="s">
        <v>41</v>
      </c>
      <c r="J32" s="160"/>
      <c r="K32" s="161"/>
      <c r="L32" s="160"/>
      <c r="M32" s="162" t="s">
        <v>145</v>
      </c>
    </row>
    <row r="33" customFormat="false" ht="15" hidden="false" customHeight="true" outlineLevel="0" collapsed="false">
      <c r="A33" s="166"/>
      <c r="B33" s="166"/>
      <c r="C33" s="151"/>
      <c r="D33" s="16"/>
      <c r="E33" s="152"/>
      <c r="F33" s="144"/>
      <c r="G33" s="146"/>
      <c r="I33" s="54" t="n">
        <f aca="false">60000/4</f>
        <v>15000</v>
      </c>
      <c r="J33" s="156"/>
      <c r="K33" s="157" t="n">
        <f aca="false">SUM(K23:K31)</f>
        <v>505</v>
      </c>
      <c r="L33" s="156"/>
      <c r="M33" s="158" t="n">
        <f aca="false">I33-K33</f>
        <v>14495</v>
      </c>
    </row>
    <row r="34" customFormat="false" ht="15" hidden="false" customHeight="true" outlineLevel="0" collapsed="false">
      <c r="A34" s="166"/>
      <c r="B34" s="166"/>
      <c r="C34" s="151"/>
      <c r="D34" s="16"/>
      <c r="E34" s="152"/>
      <c r="F34" s="144"/>
      <c r="G34" s="146"/>
    </row>
    <row r="35" customFormat="false" ht="15" hidden="false" customHeight="true" outlineLevel="0" collapsed="false">
      <c r="A35" s="166"/>
      <c r="B35" s="166"/>
      <c r="C35" s="151"/>
      <c r="E35" s="152"/>
      <c r="F35" s="144"/>
      <c r="G35" s="146"/>
      <c r="I35" s="140" t="s">
        <v>154</v>
      </c>
      <c r="J35" s="141"/>
      <c r="K35" s="141"/>
      <c r="L35" s="141"/>
      <c r="M35" s="142"/>
    </row>
    <row r="36" customFormat="false" ht="15" hidden="false" customHeight="true" outlineLevel="0" collapsed="false">
      <c r="A36" s="166"/>
      <c r="B36" s="166"/>
      <c r="C36" s="151"/>
      <c r="E36" s="152"/>
      <c r="F36" s="144"/>
      <c r="G36" s="146"/>
      <c r="I36" s="143" t="s">
        <v>27</v>
      </c>
      <c r="J36" s="144"/>
      <c r="K36" s="145" t="s">
        <v>4</v>
      </c>
      <c r="L36" s="144"/>
      <c r="M36" s="146"/>
    </row>
    <row r="37" customFormat="false" ht="15" hidden="false" customHeight="true" outlineLevel="0" collapsed="false">
      <c r="A37" s="166"/>
      <c r="B37" s="166"/>
      <c r="C37" s="151"/>
      <c r="E37" s="152"/>
      <c r="F37" s="144"/>
      <c r="G37" s="146"/>
      <c r="I37" s="143"/>
      <c r="J37" s="144"/>
      <c r="K37" s="145"/>
      <c r="L37" s="144"/>
      <c r="M37" s="146"/>
    </row>
    <row r="38" customFormat="false" ht="15" hidden="false" customHeight="true" outlineLevel="0" collapsed="false">
      <c r="A38" s="166"/>
      <c r="B38" s="166"/>
      <c r="C38" s="151"/>
      <c r="E38" s="152"/>
      <c r="F38" s="144"/>
      <c r="G38" s="146"/>
      <c r="I38" s="151"/>
      <c r="J38" s="16"/>
      <c r="K38" s="152"/>
      <c r="L38" s="16"/>
      <c r="M38" s="146"/>
    </row>
    <row r="39" customFormat="false" ht="15" hidden="false" customHeight="true" outlineLevel="0" collapsed="false">
      <c r="A39" s="166"/>
      <c r="B39" s="166"/>
      <c r="C39" s="151"/>
      <c r="E39" s="152"/>
      <c r="F39" s="144"/>
      <c r="G39" s="146"/>
      <c r="I39" s="151"/>
      <c r="J39" s="16"/>
      <c r="K39" s="152"/>
      <c r="L39" s="144"/>
      <c r="M39" s="146"/>
    </row>
    <row r="40" customFormat="false" ht="15" hidden="false" customHeight="true" outlineLevel="0" collapsed="false">
      <c r="A40" s="166"/>
      <c r="B40" s="166"/>
      <c r="C40" s="159" t="s">
        <v>41</v>
      </c>
      <c r="D40" s="160"/>
      <c r="E40" s="161"/>
      <c r="F40" s="160"/>
      <c r="G40" s="162" t="s">
        <v>145</v>
      </c>
      <c r="I40" s="143" t="s">
        <v>41</v>
      </c>
      <c r="J40" s="144"/>
      <c r="K40" s="145"/>
      <c r="L40" s="144"/>
      <c r="M40" s="155" t="s">
        <v>145</v>
      </c>
    </row>
    <row r="41" customFormat="false" ht="15" hidden="false" customHeight="true" outlineLevel="0" collapsed="false">
      <c r="A41" s="166"/>
      <c r="B41" s="166"/>
      <c r="C41" s="54" t="n">
        <v>12000</v>
      </c>
      <c r="D41" s="175"/>
      <c r="E41" s="157" t="n">
        <f aca="false">SUM(E25:E40)</f>
        <v>7093</v>
      </c>
      <c r="F41" s="175"/>
      <c r="G41" s="158" t="n">
        <f aca="false">C41-E41</f>
        <v>4907</v>
      </c>
      <c r="I41" s="54" t="n">
        <v>0</v>
      </c>
      <c r="J41" s="156"/>
      <c r="K41" s="157" t="n">
        <f aca="false">SUM(K37:K39)</f>
        <v>0</v>
      </c>
      <c r="L41" s="156"/>
      <c r="M41" s="158" t="n">
        <f aca="false">I41-K41</f>
        <v>0</v>
      </c>
    </row>
    <row r="42" customFormat="false" ht="15" hidden="false" customHeight="true" outlineLevel="0" collapsed="false">
      <c r="A42" s="166"/>
      <c r="B42" s="166"/>
      <c r="C42" s="163"/>
      <c r="D42" s="167"/>
      <c r="E42" s="163"/>
      <c r="F42" s="167"/>
      <c r="G42" s="163"/>
    </row>
    <row r="43" customFormat="false" ht="15" hidden="false" customHeight="true" outlineLevel="0" collapsed="false">
      <c r="A43" s="166"/>
      <c r="B43" s="166"/>
      <c r="C43" s="140" t="s">
        <v>155</v>
      </c>
      <c r="D43" s="141"/>
      <c r="E43" s="141"/>
      <c r="F43" s="141"/>
      <c r="G43" s="142"/>
      <c r="I43" s="140" t="s">
        <v>156</v>
      </c>
      <c r="J43" s="141"/>
      <c r="K43" s="141"/>
      <c r="L43" s="141"/>
      <c r="M43" s="142"/>
    </row>
    <row r="44" customFormat="false" ht="15" hidden="false" customHeight="true" outlineLevel="0" collapsed="false">
      <c r="A44" s="136"/>
      <c r="B44" s="136"/>
      <c r="C44" s="143" t="s">
        <v>27</v>
      </c>
      <c r="D44" s="144"/>
      <c r="E44" s="145" t="s">
        <v>4</v>
      </c>
      <c r="F44" s="144"/>
      <c r="G44" s="146"/>
      <c r="I44" s="143" t="s">
        <v>27</v>
      </c>
      <c r="J44" s="144"/>
      <c r="K44" s="145" t="s">
        <v>4</v>
      </c>
      <c r="L44" s="144"/>
      <c r="M44" s="146"/>
    </row>
    <row r="45" customFormat="false" ht="15" hidden="false" customHeight="true" outlineLevel="0" collapsed="false">
      <c r="A45" s="166"/>
      <c r="B45" s="166"/>
      <c r="C45" s="151" t="s">
        <v>157</v>
      </c>
      <c r="D45" s="16"/>
      <c r="E45" s="152" t="n">
        <f aca="false">[1]GrossMargin!$D$33</f>
        <v>214</v>
      </c>
      <c r="F45" s="144"/>
      <c r="G45" s="146"/>
      <c r="I45" s="151"/>
      <c r="J45" s="16"/>
      <c r="K45" s="152"/>
      <c r="L45" s="16"/>
      <c r="M45" s="176"/>
      <c r="N45" s="114"/>
    </row>
    <row r="46" customFormat="false" ht="15" hidden="false" customHeight="true" outlineLevel="0" collapsed="false">
      <c r="A46" s="166"/>
      <c r="B46" s="166"/>
      <c r="C46" s="37" t="s">
        <v>158</v>
      </c>
      <c r="E46" s="152" t="n">
        <f aca="false">[1]GrossMargin!$D$35</f>
        <v>120</v>
      </c>
      <c r="F46" s="144"/>
      <c r="G46" s="146"/>
      <c r="I46" s="151"/>
      <c r="J46" s="16"/>
      <c r="K46" s="152"/>
      <c r="L46" s="16"/>
      <c r="M46" s="176"/>
      <c r="N46" s="114"/>
    </row>
    <row r="47" customFormat="false" ht="15" hidden="false" customHeight="true" outlineLevel="0" collapsed="false">
      <c r="A47" s="166"/>
      <c r="B47" s="166"/>
      <c r="C47" s="37" t="s">
        <v>159</v>
      </c>
      <c r="D47" s="40"/>
      <c r="E47" s="152" t="n">
        <v>1377</v>
      </c>
      <c r="F47" s="144"/>
      <c r="G47" s="146"/>
      <c r="I47" s="177"/>
      <c r="J47" s="137"/>
      <c r="K47" s="137"/>
      <c r="L47" s="16"/>
      <c r="M47" s="176"/>
      <c r="N47" s="114"/>
    </row>
    <row r="48" customFormat="false" ht="15" hidden="false" customHeight="true" outlineLevel="0" collapsed="false">
      <c r="A48" s="166"/>
      <c r="B48" s="166"/>
      <c r="C48" s="151" t="s">
        <v>160</v>
      </c>
      <c r="D48" s="16"/>
      <c r="E48" s="152" t="n">
        <f aca="false">[1]GrossMargin!$D$41</f>
        <v>2937</v>
      </c>
      <c r="F48" s="144"/>
      <c r="G48" s="146"/>
      <c r="I48" s="151"/>
      <c r="J48" s="144"/>
      <c r="K48" s="178"/>
      <c r="L48" s="16"/>
      <c r="M48" s="154"/>
      <c r="N48" s="114"/>
    </row>
    <row r="49" customFormat="false" ht="15" hidden="false" customHeight="true" outlineLevel="0" collapsed="false">
      <c r="A49" s="166"/>
      <c r="B49" s="166"/>
      <c r="C49" s="151" t="s">
        <v>57</v>
      </c>
      <c r="D49" s="16"/>
      <c r="E49" s="152" t="n">
        <v>1871</v>
      </c>
      <c r="F49" s="144"/>
      <c r="G49" s="146"/>
      <c r="I49" s="159" t="s">
        <v>41</v>
      </c>
      <c r="J49" s="160"/>
      <c r="K49" s="161"/>
      <c r="L49" s="160"/>
      <c r="M49" s="162" t="s">
        <v>145</v>
      </c>
      <c r="N49" s="114"/>
    </row>
    <row r="50" customFormat="false" ht="15" hidden="false" customHeight="true" outlineLevel="0" collapsed="false">
      <c r="A50" s="166"/>
      <c r="B50" s="166"/>
      <c r="C50" s="151"/>
      <c r="E50" s="152"/>
      <c r="F50" s="144"/>
      <c r="G50" s="146"/>
      <c r="I50" s="54" t="n">
        <v>0</v>
      </c>
      <c r="J50" s="156"/>
      <c r="K50" s="157" t="n">
        <f aca="false">SUM(K45:K48)</f>
        <v>0</v>
      </c>
      <c r="L50" s="156"/>
      <c r="M50" s="158" t="n">
        <f aca="false">I50-K50</f>
        <v>0</v>
      </c>
      <c r="N50" s="114"/>
    </row>
    <row r="51" customFormat="false" ht="15" hidden="false" customHeight="true" outlineLevel="0" collapsed="false">
      <c r="A51" s="166"/>
      <c r="B51" s="166"/>
      <c r="C51" s="151"/>
      <c r="D51" s="137"/>
      <c r="E51" s="152"/>
      <c r="F51" s="144"/>
      <c r="G51" s="146"/>
      <c r="N51" s="114"/>
    </row>
    <row r="52" customFormat="false" ht="15" hidden="false" customHeight="true" outlineLevel="0" collapsed="false">
      <c r="A52" s="166"/>
      <c r="B52" s="166"/>
      <c r="C52" s="151"/>
      <c r="D52" s="16"/>
      <c r="E52" s="152"/>
      <c r="F52" s="144"/>
      <c r="G52" s="146"/>
      <c r="I52" s="140" t="s">
        <v>161</v>
      </c>
      <c r="J52" s="141"/>
      <c r="K52" s="141"/>
      <c r="L52" s="141"/>
      <c r="M52" s="142"/>
      <c r="N52" s="114"/>
    </row>
    <row r="53" customFormat="false" ht="15" hidden="false" customHeight="true" outlineLevel="0" collapsed="false">
      <c r="A53" s="166"/>
      <c r="B53" s="166"/>
      <c r="C53" s="151"/>
      <c r="D53" s="16"/>
      <c r="E53" s="152"/>
      <c r="F53" s="144"/>
      <c r="G53" s="146"/>
      <c r="I53" s="143" t="s">
        <v>27</v>
      </c>
      <c r="J53" s="144"/>
      <c r="K53" s="145" t="s">
        <v>4</v>
      </c>
      <c r="L53" s="144"/>
      <c r="M53" s="146"/>
      <c r="N53" s="114"/>
    </row>
    <row r="54" customFormat="false" ht="15" hidden="false" customHeight="true" outlineLevel="0" collapsed="false">
      <c r="A54" s="166"/>
      <c r="B54" s="166"/>
      <c r="C54" s="151"/>
      <c r="D54" s="16"/>
      <c r="E54" s="152"/>
      <c r="F54" s="144"/>
      <c r="G54" s="146"/>
      <c r="I54" s="151"/>
      <c r="J54" s="16"/>
      <c r="K54" s="152"/>
      <c r="L54" s="144"/>
      <c r="M54" s="146"/>
      <c r="N54" s="114"/>
    </row>
    <row r="55" customFormat="false" ht="15" hidden="false" customHeight="true" outlineLevel="0" collapsed="false">
      <c r="A55" s="166"/>
      <c r="B55" s="166"/>
      <c r="C55" s="151"/>
      <c r="D55" s="144"/>
      <c r="E55" s="178"/>
      <c r="F55" s="144"/>
      <c r="G55" s="146"/>
      <c r="I55" s="151"/>
      <c r="J55" s="144"/>
      <c r="K55" s="178"/>
      <c r="L55" s="144"/>
      <c r="M55" s="146"/>
      <c r="N55" s="114"/>
    </row>
    <row r="56" customFormat="false" ht="15" hidden="false" customHeight="true" outlineLevel="0" collapsed="false">
      <c r="A56" s="166"/>
      <c r="B56" s="166"/>
      <c r="C56" s="159" t="s">
        <v>41</v>
      </c>
      <c r="D56" s="160"/>
      <c r="E56" s="161"/>
      <c r="F56" s="160"/>
      <c r="G56" s="162" t="s">
        <v>145</v>
      </c>
      <c r="I56" s="143" t="s">
        <v>41</v>
      </c>
      <c r="J56" s="144"/>
      <c r="K56" s="145"/>
      <c r="L56" s="144"/>
      <c r="M56" s="155" t="s">
        <v>145</v>
      </c>
      <c r="N56" s="114"/>
    </row>
    <row r="57" customFormat="false" ht="15" hidden="false" customHeight="true" outlineLevel="0" collapsed="false">
      <c r="A57" s="166"/>
      <c r="B57" s="166"/>
      <c r="C57" s="54" t="n">
        <v>20750</v>
      </c>
      <c r="D57" s="156"/>
      <c r="E57" s="157" t="n">
        <f aca="false">SUM(E45:E56)</f>
        <v>6519</v>
      </c>
      <c r="F57" s="156"/>
      <c r="G57" s="158" t="n">
        <f aca="false">C57-E57</f>
        <v>14231</v>
      </c>
      <c r="I57" s="54" t="n">
        <v>0</v>
      </c>
      <c r="J57" s="156"/>
      <c r="K57" s="157" t="n">
        <f aca="false">SUM(K54:K55)</f>
        <v>0</v>
      </c>
      <c r="L57" s="156"/>
      <c r="M57" s="158" t="n">
        <f aca="false">I57-K57</f>
        <v>0</v>
      </c>
      <c r="N57" s="114"/>
    </row>
    <row r="58" customFormat="false" ht="15" hidden="false" customHeight="true" outlineLevel="0" collapsed="false">
      <c r="A58" s="166"/>
      <c r="B58" s="166"/>
      <c r="C58" s="113"/>
      <c r="E58" s="113"/>
      <c r="G58" s="113"/>
      <c r="H58" s="114"/>
      <c r="I58" s="163"/>
      <c r="J58" s="164"/>
      <c r="K58" s="165"/>
      <c r="L58" s="164"/>
      <c r="M58" s="165"/>
      <c r="N58" s="179"/>
    </row>
    <row r="59" customFormat="false" ht="15" hidden="false" customHeight="true" outlineLevel="0" collapsed="false">
      <c r="A59" s="166"/>
      <c r="B59" s="166"/>
      <c r="C59" s="139" t="s">
        <v>162</v>
      </c>
      <c r="D59" s="139"/>
      <c r="E59" s="139"/>
      <c r="F59" s="139"/>
      <c r="G59" s="139"/>
      <c r="H59" s="114"/>
      <c r="I59" s="140" t="s">
        <v>163</v>
      </c>
      <c r="J59" s="141"/>
      <c r="K59" s="141"/>
      <c r="L59" s="141"/>
      <c r="M59" s="142"/>
      <c r="N59" s="179"/>
    </row>
    <row r="60" customFormat="false" ht="15" hidden="false" customHeight="true" outlineLevel="0" collapsed="false">
      <c r="A60" s="166"/>
      <c r="B60" s="166"/>
      <c r="C60" s="143" t="s">
        <v>27</v>
      </c>
      <c r="D60" s="144"/>
      <c r="E60" s="145" t="s">
        <v>4</v>
      </c>
      <c r="F60" s="144"/>
      <c r="G60" s="146"/>
      <c r="H60" s="114"/>
      <c r="I60" s="143" t="s">
        <v>27</v>
      </c>
      <c r="J60" s="144"/>
      <c r="K60" s="145" t="s">
        <v>4</v>
      </c>
      <c r="L60" s="144"/>
      <c r="M60" s="146"/>
      <c r="N60" s="179"/>
    </row>
    <row r="61" customFormat="false" ht="15" hidden="false" customHeight="true" outlineLevel="0" collapsed="false">
      <c r="A61" s="166"/>
      <c r="B61" s="166"/>
      <c r="C61" s="151" t="s">
        <v>164</v>
      </c>
      <c r="E61" s="16" t="n">
        <v>424</v>
      </c>
      <c r="F61" s="144"/>
      <c r="G61" s="146"/>
      <c r="I61" s="151"/>
      <c r="J61" s="144"/>
      <c r="K61" s="178"/>
      <c r="L61" s="144"/>
      <c r="M61" s="146"/>
      <c r="N61" s="179"/>
    </row>
    <row r="62" customFormat="false" ht="15" hidden="false" customHeight="true" outlineLevel="0" collapsed="false">
      <c r="A62" s="166"/>
      <c r="B62" s="166"/>
      <c r="C62" s="151" t="s">
        <v>165</v>
      </c>
      <c r="D62" s="152"/>
      <c r="E62" s="152" t="n">
        <v>489</v>
      </c>
      <c r="F62" s="144"/>
      <c r="G62" s="146"/>
      <c r="I62" s="143" t="s">
        <v>41</v>
      </c>
      <c r="J62" s="144"/>
      <c r="K62" s="145"/>
      <c r="L62" s="144"/>
      <c r="M62" s="155" t="s">
        <v>145</v>
      </c>
    </row>
    <row r="63" customFormat="false" ht="15" hidden="false" customHeight="true" outlineLevel="0" collapsed="false">
      <c r="A63" s="166"/>
      <c r="B63" s="166"/>
      <c r="C63" s="151" t="s">
        <v>166</v>
      </c>
      <c r="E63" s="152" t="n">
        <v>59</v>
      </c>
      <c r="F63" s="144"/>
      <c r="G63" s="146"/>
      <c r="I63" s="180" t="n">
        <v>0</v>
      </c>
      <c r="J63" s="156"/>
      <c r="K63" s="157" t="n">
        <f aca="false">SUM(K61)</f>
        <v>0</v>
      </c>
      <c r="L63" s="156"/>
      <c r="M63" s="158" t="n">
        <f aca="false">I63-K63</f>
        <v>0</v>
      </c>
    </row>
    <row r="64" customFormat="false" ht="15" hidden="false" customHeight="true" outlineLevel="0" collapsed="false">
      <c r="A64" s="166"/>
      <c r="B64" s="166"/>
      <c r="C64" s="151" t="s">
        <v>167</v>
      </c>
      <c r="D64" s="152"/>
      <c r="E64" s="152" t="n">
        <v>129</v>
      </c>
      <c r="F64" s="144"/>
      <c r="G64" s="146"/>
      <c r="I64" s="163"/>
      <c r="J64" s="164"/>
      <c r="K64" s="165"/>
      <c r="L64" s="164"/>
      <c r="M64" s="165"/>
    </row>
    <row r="65" customFormat="false" ht="15" hidden="false" customHeight="true" outlineLevel="0" collapsed="false">
      <c r="A65" s="136"/>
      <c r="B65" s="136"/>
      <c r="C65" s="151"/>
      <c r="E65" s="152"/>
      <c r="F65" s="144"/>
      <c r="G65" s="146"/>
    </row>
    <row r="66" customFormat="false" ht="15" hidden="false" customHeight="true" outlineLevel="0" collapsed="false">
      <c r="A66" s="136"/>
      <c r="B66" s="136"/>
      <c r="C66" s="151"/>
      <c r="E66" s="152"/>
      <c r="F66" s="144"/>
      <c r="G66" s="146"/>
      <c r="I66" s="140" t="s">
        <v>168</v>
      </c>
      <c r="J66" s="141"/>
      <c r="K66" s="141"/>
      <c r="L66" s="141"/>
      <c r="M66" s="142"/>
    </row>
    <row r="67" customFormat="false" ht="15" hidden="false" customHeight="true" outlineLevel="0" collapsed="false">
      <c r="A67" s="136"/>
      <c r="B67" s="136"/>
      <c r="C67" s="151"/>
      <c r="E67" s="152"/>
      <c r="F67" s="144"/>
      <c r="G67" s="146"/>
      <c r="I67" s="143" t="s">
        <v>27</v>
      </c>
      <c r="J67" s="144"/>
      <c r="K67" s="145" t="s">
        <v>4</v>
      </c>
      <c r="L67" s="144"/>
      <c r="M67" s="146"/>
    </row>
    <row r="68" customFormat="false" ht="15" hidden="false" customHeight="true" outlineLevel="0" collapsed="false">
      <c r="A68" s="136"/>
      <c r="B68" s="136"/>
      <c r="C68" s="151"/>
      <c r="E68" s="152"/>
      <c r="F68" s="144"/>
      <c r="G68" s="146"/>
      <c r="I68" s="143"/>
      <c r="J68" s="144"/>
      <c r="K68" s="145"/>
      <c r="L68" s="144"/>
      <c r="M68" s="146"/>
    </row>
    <row r="69" customFormat="false" ht="15" hidden="false" customHeight="true" outlineLevel="0" collapsed="false">
      <c r="A69" s="136"/>
      <c r="B69" s="136"/>
      <c r="C69" s="151"/>
      <c r="D69" s="16"/>
      <c r="E69" s="152"/>
      <c r="F69" s="144"/>
      <c r="G69" s="146"/>
      <c r="I69" s="143"/>
      <c r="J69" s="144"/>
      <c r="K69" s="145"/>
      <c r="L69" s="144"/>
      <c r="M69" s="146"/>
    </row>
    <row r="70" customFormat="false" ht="15" hidden="false" customHeight="true" outlineLevel="0" collapsed="false">
      <c r="A70" s="136"/>
      <c r="B70" s="136"/>
      <c r="C70" s="151"/>
      <c r="D70" s="16"/>
      <c r="E70" s="152"/>
      <c r="F70" s="181"/>
      <c r="G70" s="146"/>
      <c r="I70" s="151"/>
      <c r="J70" s="16"/>
      <c r="K70" s="152"/>
      <c r="L70" s="144"/>
      <c r="M70" s="146"/>
    </row>
    <row r="71" customFormat="false" ht="15" hidden="false" customHeight="true" outlineLevel="0" collapsed="false">
      <c r="A71" s="136"/>
      <c r="B71" s="136"/>
      <c r="C71" s="143" t="s">
        <v>41</v>
      </c>
      <c r="D71" s="144"/>
      <c r="E71" s="145"/>
      <c r="F71" s="144"/>
      <c r="G71" s="155" t="s">
        <v>145</v>
      </c>
      <c r="I71" s="143" t="s">
        <v>41</v>
      </c>
      <c r="J71" s="144"/>
      <c r="K71" s="145"/>
      <c r="L71" s="144"/>
      <c r="M71" s="155" t="s">
        <v>145</v>
      </c>
    </row>
    <row r="72" customFormat="false" ht="15" hidden="false" customHeight="true" outlineLevel="0" collapsed="false">
      <c r="A72" s="136"/>
      <c r="B72" s="136"/>
      <c r="C72" s="54" t="n">
        <v>40625</v>
      </c>
      <c r="D72" s="156"/>
      <c r="E72" s="182" t="n">
        <f aca="false">SUM(E61:E71)</f>
        <v>1101</v>
      </c>
      <c r="F72" s="156"/>
      <c r="G72" s="158" t="n">
        <f aca="false">C72-E72</f>
        <v>39524</v>
      </c>
      <c r="I72" s="54" t="n">
        <v>0</v>
      </c>
      <c r="J72" s="156"/>
      <c r="K72" s="157" t="n">
        <f aca="false">SUM(K68:K70)</f>
        <v>0</v>
      </c>
      <c r="L72" s="156"/>
      <c r="M72" s="158" t="n">
        <f aca="false">I72-K72</f>
        <v>0</v>
      </c>
    </row>
    <row r="73" customFormat="false" ht="15" hidden="false" customHeight="true" outlineLevel="0" collapsed="false">
      <c r="A73" s="136"/>
      <c r="B73" s="136"/>
      <c r="C73" s="113"/>
      <c r="E73" s="113"/>
      <c r="G73" s="113"/>
      <c r="I73" s="163"/>
      <c r="J73" s="164"/>
      <c r="K73" s="165"/>
      <c r="L73" s="164"/>
      <c r="M73" s="165"/>
    </row>
    <row r="74" customFormat="false" ht="15" hidden="false" customHeight="true" outlineLevel="0" collapsed="false">
      <c r="A74" s="136"/>
      <c r="B74" s="136"/>
      <c r="C74" s="140" t="s">
        <v>98</v>
      </c>
      <c r="D74" s="141"/>
      <c r="E74" s="141"/>
      <c r="F74" s="183"/>
      <c r="G74" s="184"/>
    </row>
    <row r="75" customFormat="false" ht="15" hidden="false" customHeight="true" outlineLevel="0" collapsed="false">
      <c r="A75" s="166"/>
      <c r="B75" s="166"/>
      <c r="C75" s="143" t="s">
        <v>27</v>
      </c>
      <c r="D75" s="144"/>
      <c r="E75" s="145" t="s">
        <v>4</v>
      </c>
      <c r="F75" s="16"/>
      <c r="G75" s="154"/>
      <c r="I75" s="169" t="s">
        <v>169</v>
      </c>
      <c r="J75" s="185"/>
      <c r="K75" s="169" t="s">
        <v>170</v>
      </c>
      <c r="L75" s="185"/>
      <c r="M75" s="186" t="s">
        <v>171</v>
      </c>
    </row>
    <row r="76" customFormat="false" ht="15" hidden="false" customHeight="true" outlineLevel="0" collapsed="false">
      <c r="A76" s="166"/>
      <c r="B76" s="166"/>
      <c r="C76" s="151"/>
      <c r="D76" s="16"/>
      <c r="E76" s="152"/>
      <c r="F76" s="16"/>
      <c r="G76" s="154"/>
      <c r="I76" s="54" t="n">
        <f aca="false">C21+C41+C57+C72+C90+I19+I33+I41+I50+I57+I63+I72</f>
        <v>133913</v>
      </c>
      <c r="J76" s="156"/>
      <c r="K76" s="54" t="n">
        <f aca="false">E21+E41+E57+E72+E90+K19+K33+K41+K50+K57+K63+K72</f>
        <v>20081</v>
      </c>
      <c r="L76" s="156"/>
      <c r="M76" s="158" t="n">
        <f aca="false">I76-K76</f>
        <v>113832</v>
      </c>
    </row>
    <row r="77" customFormat="false" ht="15" hidden="false" customHeight="true" outlineLevel="0" collapsed="false">
      <c r="A77" s="166"/>
      <c r="B77" s="166"/>
      <c r="C77" s="151"/>
      <c r="D77" s="16"/>
      <c r="E77" s="152"/>
      <c r="F77" s="16"/>
      <c r="G77" s="154"/>
    </row>
    <row r="78" customFormat="false" ht="15" hidden="false" customHeight="true" outlineLevel="0" collapsed="false">
      <c r="A78" s="166"/>
      <c r="B78" s="166"/>
      <c r="C78" s="151"/>
      <c r="D78" s="16"/>
      <c r="E78" s="152"/>
      <c r="F78" s="16"/>
      <c r="G78" s="154"/>
      <c r="N78" s="114"/>
    </row>
    <row r="79" customFormat="false" ht="15" hidden="false" customHeight="true" outlineLevel="0" collapsed="false">
      <c r="A79" s="136"/>
      <c r="B79" s="136"/>
      <c r="C79" s="151"/>
      <c r="D79" s="16"/>
      <c r="E79" s="152"/>
      <c r="F79" s="16"/>
      <c r="G79" s="154"/>
      <c r="I79" s="145"/>
      <c r="J79" s="144"/>
      <c r="K79" s="145"/>
      <c r="L79" s="144"/>
      <c r="M79" s="187"/>
    </row>
    <row r="80" customFormat="false" ht="15" hidden="false" customHeight="true" outlineLevel="0" collapsed="false">
      <c r="A80" s="166"/>
      <c r="B80" s="166"/>
      <c r="C80" s="151"/>
      <c r="D80" s="16"/>
      <c r="E80" s="152"/>
      <c r="F80" s="16"/>
      <c r="G80" s="154"/>
      <c r="I80" s="163"/>
      <c r="J80" s="164"/>
      <c r="K80" s="165"/>
      <c r="L80" s="164"/>
      <c r="M80" s="165"/>
    </row>
    <row r="81" customFormat="false" ht="15" hidden="false" customHeight="true" outlineLevel="0" collapsed="false">
      <c r="A81" s="166"/>
      <c r="B81" s="166"/>
      <c r="C81" s="151"/>
      <c r="D81" s="16"/>
      <c r="E81" s="152"/>
      <c r="F81" s="16"/>
      <c r="G81" s="154"/>
      <c r="L81" s="163"/>
      <c r="M81" s="163"/>
    </row>
    <row r="82" customFormat="false" ht="15" hidden="false" customHeight="true" outlineLevel="0" collapsed="false">
      <c r="A82" s="166"/>
      <c r="B82" s="166"/>
      <c r="C82" s="151"/>
      <c r="D82" s="16"/>
      <c r="E82" s="152"/>
      <c r="F82" s="16"/>
      <c r="G82" s="154"/>
      <c r="L82" s="163"/>
      <c r="M82" s="163"/>
    </row>
    <row r="83" customFormat="false" ht="15" hidden="false" customHeight="true" outlineLevel="0" collapsed="false">
      <c r="A83" s="166"/>
      <c r="B83" s="166"/>
      <c r="C83" s="151"/>
      <c r="D83" s="16"/>
      <c r="E83" s="152"/>
      <c r="F83" s="16"/>
      <c r="G83" s="154"/>
      <c r="L83" s="163"/>
      <c r="M83" s="163"/>
    </row>
    <row r="84" customFormat="false" ht="15" hidden="false" customHeight="true" outlineLevel="0" collapsed="false">
      <c r="A84" s="166"/>
      <c r="B84" s="166"/>
      <c r="C84" s="151"/>
      <c r="D84" s="16"/>
      <c r="E84" s="152"/>
      <c r="F84" s="16"/>
      <c r="G84" s="154"/>
      <c r="L84" s="164"/>
      <c r="M84" s="165"/>
    </row>
    <row r="85" customFormat="false" ht="15" hidden="false" customHeight="true" outlineLevel="0" collapsed="false">
      <c r="A85" s="166"/>
      <c r="B85" s="166"/>
      <c r="C85" s="151"/>
      <c r="D85" s="16"/>
      <c r="E85" s="152"/>
      <c r="F85" s="16"/>
      <c r="G85" s="154"/>
      <c r="L85" s="164"/>
      <c r="M85" s="165"/>
    </row>
    <row r="86" customFormat="false" ht="15" hidden="false" customHeight="true" outlineLevel="0" collapsed="false">
      <c r="A86" s="166"/>
      <c r="B86" s="166"/>
      <c r="C86" s="151"/>
      <c r="D86" s="16"/>
      <c r="E86" s="152"/>
      <c r="F86" s="16"/>
      <c r="G86" s="154"/>
      <c r="L86" s="164"/>
      <c r="M86" s="165"/>
    </row>
    <row r="87" customFormat="false" ht="15" hidden="false" customHeight="true" outlineLevel="0" collapsed="false">
      <c r="A87" s="166"/>
      <c r="B87" s="166"/>
      <c r="C87" s="151"/>
      <c r="D87" s="16"/>
      <c r="E87" s="152"/>
      <c r="F87" s="16"/>
      <c r="G87" s="154"/>
      <c r="L87" s="164"/>
      <c r="M87" s="165"/>
    </row>
    <row r="88" customFormat="false" ht="15" hidden="false" customHeight="true" outlineLevel="0" collapsed="false">
      <c r="A88" s="166"/>
      <c r="B88" s="166"/>
      <c r="C88" s="188"/>
      <c r="D88" s="16"/>
      <c r="E88" s="189"/>
      <c r="F88" s="16"/>
      <c r="G88" s="154"/>
      <c r="L88" s="190"/>
      <c r="M88" s="165"/>
      <c r="N88" s="191"/>
    </row>
    <row r="89" customFormat="false" ht="15" hidden="false" customHeight="true" outlineLevel="0" collapsed="false">
      <c r="A89" s="166"/>
      <c r="B89" s="166"/>
      <c r="C89" s="143" t="s">
        <v>41</v>
      </c>
      <c r="D89" s="144"/>
      <c r="E89" s="145"/>
      <c r="F89" s="144"/>
      <c r="G89" s="155" t="s">
        <v>145</v>
      </c>
      <c r="N89" s="191"/>
    </row>
    <row r="90" customFormat="false" ht="15" hidden="false" customHeight="true" outlineLevel="0" collapsed="false">
      <c r="A90" s="166"/>
      <c r="B90" s="166"/>
      <c r="C90" s="54" t="n">
        <v>11190</v>
      </c>
      <c r="D90" s="156"/>
      <c r="E90" s="157" t="n">
        <f aca="false">SUM(E76:E88)</f>
        <v>0</v>
      </c>
      <c r="F90" s="156"/>
      <c r="G90" s="158" t="n">
        <f aca="false">C90-E90</f>
        <v>11190</v>
      </c>
      <c r="O90" s="114"/>
      <c r="Q90" s="114"/>
      <c r="S90" s="114"/>
    </row>
    <row r="91" customFormat="false" ht="15" hidden="false" customHeight="true" outlineLevel="0" collapsed="false">
      <c r="A91" s="166"/>
      <c r="B91" s="166"/>
      <c r="C91" s="113"/>
      <c r="E91" s="113"/>
      <c r="G91" s="113"/>
    </row>
    <row r="92" customFormat="false" ht="15" hidden="false" customHeight="true" outlineLevel="0" collapsed="false">
      <c r="A92" s="166"/>
      <c r="B92" s="166"/>
      <c r="C92" s="192"/>
      <c r="D92" s="192"/>
      <c r="E92" s="192"/>
      <c r="F92" s="192"/>
      <c r="G92" s="192"/>
      <c r="I92" s="113" t="s">
        <v>172</v>
      </c>
      <c r="J92" s="163"/>
      <c r="K92" s="163" t="n">
        <f aca="false">E21+E41+E57+E72+E90+E99+E107+K19+K33+K41+K50+K63+K72+K57</f>
        <v>20081</v>
      </c>
    </row>
    <row r="93" customFormat="false" ht="15" hidden="false" customHeight="true" outlineLevel="0" collapsed="false">
      <c r="A93" s="166"/>
      <c r="B93" s="166"/>
      <c r="C93" s="144"/>
      <c r="D93" s="144"/>
      <c r="E93" s="144"/>
      <c r="F93" s="144"/>
      <c r="G93" s="144"/>
      <c r="I93" s="191"/>
      <c r="J93" s="163"/>
      <c r="K93" s="163"/>
    </row>
    <row r="94" customFormat="false" ht="15" hidden="false" customHeight="true" outlineLevel="0" collapsed="false">
      <c r="A94" s="166"/>
      <c r="B94" s="166"/>
      <c r="C94" s="16"/>
      <c r="D94" s="181"/>
      <c r="E94" s="16"/>
      <c r="F94" s="16"/>
      <c r="G94" s="16"/>
      <c r="I94" s="191"/>
      <c r="J94" s="163"/>
      <c r="K94" s="163"/>
    </row>
    <row r="95" customFormat="false" ht="15" hidden="false" customHeight="true" outlineLevel="0" collapsed="false">
      <c r="A95" s="166"/>
      <c r="B95" s="166"/>
      <c r="C95" s="17"/>
      <c r="D95" s="17"/>
      <c r="E95" s="17"/>
      <c r="F95" s="16"/>
      <c r="G95" s="16"/>
      <c r="I95" s="113" t="s">
        <v>173</v>
      </c>
      <c r="J95" s="164"/>
      <c r="K95" s="165" t="n">
        <f aca="false">[1]GrossMargin!$E$86</f>
        <v>3121</v>
      </c>
    </row>
    <row r="96" customFormat="false" ht="15" hidden="false" customHeight="true" outlineLevel="0" collapsed="false">
      <c r="A96" s="166"/>
      <c r="B96" s="166"/>
      <c r="C96" s="17"/>
      <c r="D96" s="17"/>
      <c r="E96" s="17"/>
      <c r="F96" s="16"/>
      <c r="G96" s="16"/>
      <c r="I96" s="113" t="s">
        <v>174</v>
      </c>
      <c r="J96" s="164"/>
      <c r="K96" s="165" t="n">
        <f aca="false">[1]GrossMargin!$D$86</f>
        <v>13839</v>
      </c>
    </row>
    <row r="97" customFormat="false" ht="15" hidden="false" customHeight="true" outlineLevel="0" collapsed="false">
      <c r="A97" s="166"/>
      <c r="B97" s="166"/>
      <c r="C97" s="16"/>
      <c r="D97" s="16"/>
      <c r="E97" s="193"/>
      <c r="F97" s="144"/>
      <c r="G97" s="144"/>
      <c r="I97" s="113" t="s">
        <v>11</v>
      </c>
      <c r="J97" s="164"/>
      <c r="K97" s="165" t="n">
        <f aca="false">[1]GrossMargin!$H$20+[1]GrossMargin!$H$29</f>
        <v>3121</v>
      </c>
    </row>
    <row r="98" customFormat="false" ht="15" hidden="false" customHeight="true" outlineLevel="0" collapsed="false">
      <c r="A98" s="166"/>
      <c r="B98" s="166"/>
      <c r="C98" s="144"/>
      <c r="D98" s="144"/>
      <c r="E98" s="144"/>
      <c r="F98" s="144"/>
      <c r="G98" s="194"/>
      <c r="J98" s="164"/>
      <c r="K98" s="165"/>
    </row>
    <row r="99" customFormat="false" ht="15" hidden="false" customHeight="true" outlineLevel="0" collapsed="false">
      <c r="A99" s="166"/>
      <c r="B99" s="166"/>
      <c r="C99" s="195"/>
      <c r="D99" s="196"/>
      <c r="E99" s="196"/>
      <c r="F99" s="196"/>
      <c r="G99" s="196"/>
      <c r="I99" s="113" t="s">
        <v>175</v>
      </c>
      <c r="J99" s="164"/>
      <c r="K99" s="165" t="n">
        <f aca="false">K92-K95-K96-K97</f>
        <v>0</v>
      </c>
    </row>
    <row r="100" customFormat="false" ht="15" hidden="false" customHeight="true" outlineLevel="0" collapsed="false">
      <c r="A100" s="166"/>
      <c r="B100" s="166"/>
      <c r="C100" s="136"/>
      <c r="D100" s="136"/>
      <c r="E100" s="136"/>
      <c r="F100" s="136"/>
      <c r="G100" s="136"/>
    </row>
    <row r="101" customFormat="false" ht="15" hidden="false" customHeight="true" outlineLevel="0" collapsed="false">
      <c r="A101" s="166"/>
      <c r="B101" s="166"/>
      <c r="C101" s="149"/>
      <c r="D101" s="149"/>
      <c r="E101" s="149"/>
      <c r="F101" s="149"/>
      <c r="G101" s="149"/>
    </row>
    <row r="102" customFormat="false" ht="15" hidden="false" customHeight="true" outlineLevel="0" collapsed="false">
      <c r="A102" s="166"/>
      <c r="B102" s="166"/>
      <c r="C102" s="145"/>
      <c r="D102" s="144"/>
      <c r="E102" s="145"/>
      <c r="F102" s="144"/>
      <c r="G102" s="145"/>
    </row>
    <row r="103" customFormat="false" ht="15" hidden="false" customHeight="true" outlineLevel="0" collapsed="false">
      <c r="A103" s="166"/>
      <c r="B103" s="166"/>
      <c r="C103" s="16"/>
      <c r="D103" s="181"/>
      <c r="E103" s="152"/>
      <c r="F103" s="16"/>
      <c r="G103" s="197"/>
    </row>
    <row r="104" customFormat="false" ht="15" hidden="false" customHeight="true" outlineLevel="0" collapsed="false">
      <c r="C104" s="16"/>
      <c r="D104" s="181"/>
      <c r="E104" s="152"/>
      <c r="F104" s="16"/>
      <c r="G104" s="197"/>
    </row>
    <row r="105" customFormat="false" ht="15" hidden="false" customHeight="true" outlineLevel="0" collapsed="false">
      <c r="C105" s="16"/>
      <c r="D105" s="181"/>
      <c r="E105" s="152"/>
      <c r="F105" s="16"/>
      <c r="G105" s="197"/>
    </row>
    <row r="106" customFormat="false" ht="15.75" hidden="false" customHeight="false" outlineLevel="0" collapsed="false">
      <c r="C106" s="145"/>
      <c r="D106" s="144"/>
      <c r="E106" s="145"/>
      <c r="F106" s="144"/>
      <c r="G106" s="187"/>
    </row>
    <row r="107" customFormat="false" ht="13.5" hidden="false" customHeight="false" outlineLevel="0" collapsed="false">
      <c r="C107" s="163"/>
      <c r="D107" s="164"/>
      <c r="E107" s="165"/>
      <c r="F107" s="164"/>
      <c r="G107" s="165"/>
    </row>
    <row r="108" customFormat="false" ht="12.75" hidden="false" customHeight="false" outlineLevel="0" collapsed="false">
      <c r="C108" s="113"/>
      <c r="E108" s="113"/>
      <c r="G108" s="113"/>
    </row>
    <row r="114" customFormat="false" ht="12.75" hidden="false" customHeight="false" outlineLevel="0" collapsed="false">
      <c r="C114" s="113"/>
    </row>
    <row r="115" customFormat="false" ht="12.75" hidden="false" customHeight="false" outlineLevel="0" collapsed="false">
      <c r="C115" s="191"/>
      <c r="D115" s="191"/>
      <c r="E115" s="117"/>
      <c r="G115" s="117"/>
    </row>
    <row r="116" customFormat="false" ht="12.75" hidden="false" customHeight="false" outlineLevel="0" collapsed="false">
      <c r="A116" s="191"/>
      <c r="B116" s="191"/>
      <c r="C116" s="191"/>
      <c r="D116" s="191"/>
      <c r="E116" s="117"/>
      <c r="G116" s="117"/>
      <c r="H116" s="191"/>
      <c r="N116" s="191"/>
      <c r="O116" s="191"/>
      <c r="P116" s="191"/>
      <c r="Q116" s="191"/>
      <c r="R116" s="191"/>
      <c r="S116" s="191"/>
      <c r="T116" s="191"/>
      <c r="U116" s="191"/>
      <c r="V116" s="191"/>
      <c r="W116" s="191"/>
      <c r="X116" s="191"/>
      <c r="Y116" s="191"/>
      <c r="Z116" s="191"/>
      <c r="AA116" s="191"/>
      <c r="AB116" s="191"/>
      <c r="AC116" s="191"/>
      <c r="AD116" s="191"/>
      <c r="AE116" s="191"/>
      <c r="AF116" s="191"/>
      <c r="AG116" s="191"/>
      <c r="AH116" s="191"/>
      <c r="AI116" s="191"/>
      <c r="AJ116" s="191"/>
      <c r="AK116" s="191"/>
      <c r="AL116" s="191"/>
      <c r="AM116" s="191"/>
      <c r="AN116" s="191"/>
      <c r="AO116" s="191"/>
      <c r="AP116" s="191"/>
      <c r="AQ116" s="191"/>
      <c r="AR116" s="191"/>
      <c r="AS116" s="191"/>
      <c r="AT116" s="191"/>
      <c r="AU116" s="191"/>
      <c r="AV116" s="191"/>
      <c r="AW116" s="191"/>
      <c r="AX116" s="191"/>
      <c r="AY116" s="191"/>
      <c r="AZ116" s="191"/>
      <c r="BA116" s="191"/>
      <c r="BB116" s="191"/>
      <c r="BC116" s="191"/>
      <c r="BD116" s="191"/>
      <c r="BE116" s="191"/>
      <c r="BF116" s="191"/>
      <c r="BG116" s="191"/>
      <c r="BH116" s="191"/>
      <c r="BI116" s="191"/>
      <c r="BJ116" s="191"/>
      <c r="BK116" s="191"/>
      <c r="BL116" s="191"/>
      <c r="BM116" s="191"/>
      <c r="BN116" s="191"/>
      <c r="BO116" s="191"/>
      <c r="BP116" s="191"/>
      <c r="BQ116" s="191"/>
      <c r="BR116" s="191"/>
      <c r="BS116" s="191"/>
      <c r="BT116" s="191"/>
      <c r="BU116" s="191"/>
      <c r="BV116" s="191"/>
      <c r="BW116" s="191"/>
      <c r="BX116" s="191"/>
      <c r="BY116" s="191"/>
      <c r="BZ116" s="191"/>
      <c r="CA116" s="191"/>
      <c r="CB116" s="191"/>
      <c r="CC116" s="191"/>
      <c r="CD116" s="191"/>
      <c r="CE116" s="191"/>
      <c r="CF116" s="191"/>
      <c r="CG116" s="191"/>
      <c r="CH116" s="191"/>
      <c r="CI116" s="191"/>
      <c r="CJ116" s="191"/>
      <c r="CK116" s="191"/>
      <c r="CL116" s="191"/>
      <c r="CM116" s="191"/>
      <c r="CN116" s="191"/>
      <c r="CO116" s="191"/>
      <c r="CP116" s="191"/>
      <c r="CQ116" s="191"/>
      <c r="CR116" s="191"/>
      <c r="CS116" s="191"/>
      <c r="CT116" s="191"/>
      <c r="CU116" s="191"/>
      <c r="CV116" s="191"/>
      <c r="CW116" s="191"/>
      <c r="CX116" s="191"/>
      <c r="CY116" s="191"/>
      <c r="CZ116" s="191"/>
      <c r="DA116" s="191"/>
      <c r="DB116" s="191"/>
      <c r="DC116" s="191"/>
      <c r="DD116" s="191"/>
      <c r="DE116" s="191"/>
      <c r="DF116" s="191"/>
      <c r="DG116" s="191"/>
      <c r="DH116" s="191"/>
      <c r="DI116" s="191"/>
      <c r="DJ116" s="191"/>
      <c r="DK116" s="191"/>
      <c r="DL116" s="191"/>
      <c r="DM116" s="191"/>
      <c r="DN116" s="191"/>
      <c r="DO116" s="191"/>
      <c r="DP116" s="191"/>
      <c r="DQ116" s="191"/>
      <c r="DR116" s="191"/>
      <c r="DS116" s="191"/>
      <c r="DT116" s="191"/>
      <c r="DU116" s="191"/>
      <c r="DV116" s="191"/>
      <c r="DW116" s="191"/>
      <c r="DX116" s="191"/>
      <c r="DY116" s="191"/>
      <c r="DZ116" s="191"/>
      <c r="EA116" s="191"/>
      <c r="EB116" s="191"/>
      <c r="EC116" s="191"/>
      <c r="ED116" s="191"/>
      <c r="EE116" s="191"/>
      <c r="EF116" s="191"/>
      <c r="EG116" s="191"/>
      <c r="EH116" s="191"/>
      <c r="EI116" s="191"/>
      <c r="EJ116" s="191"/>
      <c r="EK116" s="191"/>
      <c r="EL116" s="191"/>
      <c r="EM116" s="191"/>
      <c r="EN116" s="191"/>
      <c r="EO116" s="191"/>
      <c r="EP116" s="191"/>
      <c r="EQ116" s="191"/>
      <c r="ER116" s="191"/>
      <c r="ES116" s="191"/>
      <c r="ET116" s="191"/>
      <c r="EU116" s="191"/>
      <c r="EV116" s="191"/>
      <c r="EW116" s="191"/>
      <c r="EX116" s="191"/>
      <c r="EY116" s="191"/>
      <c r="EZ116" s="191"/>
      <c r="FA116" s="191"/>
      <c r="FB116" s="191"/>
      <c r="FC116" s="191"/>
      <c r="FD116" s="191"/>
      <c r="FE116" s="191"/>
      <c r="FF116" s="191"/>
      <c r="FG116" s="191"/>
      <c r="FH116" s="191"/>
      <c r="FI116" s="191"/>
      <c r="FJ116" s="191"/>
      <c r="FK116" s="191"/>
      <c r="FL116" s="191"/>
      <c r="FM116" s="191"/>
      <c r="FN116" s="191"/>
      <c r="FO116" s="191"/>
      <c r="FP116" s="191"/>
      <c r="FQ116" s="191"/>
      <c r="FR116" s="191"/>
      <c r="FS116" s="191"/>
      <c r="FT116" s="191"/>
      <c r="FU116" s="191"/>
      <c r="FV116" s="191"/>
      <c r="FW116" s="191"/>
      <c r="FX116" s="191"/>
      <c r="FY116" s="191"/>
      <c r="FZ116" s="191"/>
      <c r="GA116" s="191"/>
      <c r="GB116" s="191"/>
      <c r="GC116" s="191"/>
      <c r="GD116" s="191"/>
      <c r="GE116" s="191"/>
      <c r="GF116" s="191"/>
      <c r="GG116" s="191"/>
      <c r="GH116" s="191"/>
      <c r="GI116" s="191"/>
      <c r="GJ116" s="191"/>
      <c r="GK116" s="191"/>
      <c r="GL116" s="191"/>
      <c r="GM116" s="191"/>
      <c r="GN116" s="191"/>
      <c r="GO116" s="191"/>
      <c r="GP116" s="191"/>
      <c r="GQ116" s="191"/>
      <c r="GR116" s="191"/>
      <c r="GS116" s="191"/>
      <c r="GT116" s="191"/>
      <c r="GU116" s="191"/>
      <c r="GV116" s="191"/>
      <c r="GW116" s="191"/>
      <c r="GX116" s="191"/>
      <c r="GY116" s="191"/>
      <c r="GZ116" s="191"/>
      <c r="HA116" s="191"/>
      <c r="HB116" s="191"/>
      <c r="HC116" s="191"/>
      <c r="HD116" s="191"/>
      <c r="HE116" s="191"/>
      <c r="HF116" s="191"/>
      <c r="HG116" s="191"/>
      <c r="HH116" s="191"/>
      <c r="HI116" s="191"/>
      <c r="HJ116" s="191"/>
      <c r="HK116" s="191"/>
      <c r="HL116" s="191"/>
      <c r="HM116" s="191"/>
      <c r="HN116" s="191"/>
      <c r="HO116" s="191"/>
      <c r="HP116" s="191"/>
      <c r="HQ116" s="191"/>
      <c r="HR116" s="191"/>
      <c r="HS116" s="191"/>
      <c r="HT116" s="191"/>
      <c r="HU116" s="191"/>
      <c r="HV116" s="191"/>
      <c r="HW116" s="191"/>
      <c r="HX116" s="191"/>
      <c r="HY116" s="191"/>
      <c r="HZ116" s="191"/>
      <c r="IA116" s="191"/>
      <c r="IB116" s="191"/>
      <c r="IC116" s="191"/>
      <c r="ID116" s="191"/>
      <c r="IE116" s="191"/>
      <c r="IF116" s="191"/>
      <c r="IG116" s="191"/>
      <c r="IH116" s="191"/>
      <c r="II116" s="191"/>
      <c r="IJ116" s="191"/>
      <c r="IK116" s="191"/>
      <c r="IL116" s="191"/>
      <c r="IM116" s="191"/>
      <c r="IN116" s="191"/>
      <c r="IO116" s="191"/>
      <c r="IP116" s="191"/>
      <c r="IQ116" s="191"/>
      <c r="IR116" s="191"/>
      <c r="IS116" s="191"/>
      <c r="IT116" s="191"/>
      <c r="IU116" s="191"/>
      <c r="IV116" s="191"/>
      <c r="IW116" s="191"/>
    </row>
    <row r="117" customFormat="false" ht="12.75" hidden="false" customHeight="false" outlineLevel="0" collapsed="false">
      <c r="A117" s="191"/>
      <c r="B117" s="191"/>
      <c r="C117" s="113"/>
      <c r="H117" s="191"/>
      <c r="N117" s="191"/>
      <c r="O117" s="191"/>
      <c r="P117" s="191"/>
      <c r="Q117" s="191"/>
      <c r="R117" s="191"/>
      <c r="S117" s="191"/>
      <c r="T117" s="191"/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  <c r="AF117" s="191"/>
      <c r="AG117" s="191"/>
      <c r="AH117" s="191"/>
      <c r="AI117" s="191"/>
      <c r="AJ117" s="191"/>
      <c r="AK117" s="191"/>
      <c r="AL117" s="191"/>
      <c r="AM117" s="191"/>
      <c r="AN117" s="191"/>
      <c r="AO117" s="191"/>
      <c r="AP117" s="191"/>
      <c r="AQ117" s="191"/>
      <c r="AR117" s="191"/>
      <c r="AS117" s="191"/>
      <c r="AT117" s="191"/>
      <c r="AU117" s="191"/>
      <c r="AV117" s="191"/>
      <c r="AW117" s="191"/>
      <c r="AX117" s="191"/>
      <c r="AY117" s="191"/>
      <c r="AZ117" s="191"/>
      <c r="BA117" s="191"/>
      <c r="BB117" s="191"/>
      <c r="BC117" s="191"/>
      <c r="BD117" s="191"/>
      <c r="BE117" s="191"/>
      <c r="BF117" s="191"/>
      <c r="BG117" s="191"/>
      <c r="BH117" s="191"/>
      <c r="BI117" s="191"/>
      <c r="BJ117" s="191"/>
      <c r="BK117" s="191"/>
      <c r="BL117" s="191"/>
      <c r="BM117" s="191"/>
      <c r="BN117" s="191"/>
      <c r="BO117" s="191"/>
      <c r="BP117" s="191"/>
      <c r="BQ117" s="191"/>
      <c r="BR117" s="191"/>
      <c r="BS117" s="191"/>
      <c r="BT117" s="191"/>
      <c r="BU117" s="191"/>
      <c r="BV117" s="191"/>
      <c r="BW117" s="191"/>
      <c r="BX117" s="191"/>
      <c r="BY117" s="191"/>
      <c r="BZ117" s="191"/>
      <c r="CA117" s="191"/>
      <c r="CB117" s="191"/>
      <c r="CC117" s="191"/>
      <c r="CD117" s="191"/>
      <c r="CE117" s="191"/>
      <c r="CF117" s="191"/>
      <c r="CG117" s="191"/>
      <c r="CH117" s="191"/>
      <c r="CI117" s="191"/>
      <c r="CJ117" s="191"/>
      <c r="CK117" s="191"/>
      <c r="CL117" s="191"/>
      <c r="CM117" s="191"/>
      <c r="CN117" s="191"/>
      <c r="CO117" s="191"/>
      <c r="CP117" s="191"/>
      <c r="CQ117" s="191"/>
      <c r="CR117" s="191"/>
      <c r="CS117" s="191"/>
      <c r="CT117" s="191"/>
      <c r="CU117" s="191"/>
      <c r="CV117" s="191"/>
      <c r="CW117" s="191"/>
      <c r="CX117" s="191"/>
      <c r="CY117" s="191"/>
      <c r="CZ117" s="191"/>
      <c r="DA117" s="191"/>
      <c r="DB117" s="191"/>
      <c r="DC117" s="191"/>
      <c r="DD117" s="191"/>
      <c r="DE117" s="191"/>
      <c r="DF117" s="191"/>
      <c r="DG117" s="191"/>
      <c r="DH117" s="191"/>
      <c r="DI117" s="191"/>
      <c r="DJ117" s="191"/>
      <c r="DK117" s="191"/>
      <c r="DL117" s="191"/>
      <c r="DM117" s="191"/>
      <c r="DN117" s="191"/>
      <c r="DO117" s="191"/>
      <c r="DP117" s="191"/>
      <c r="DQ117" s="191"/>
      <c r="DR117" s="191"/>
      <c r="DS117" s="191"/>
      <c r="DT117" s="191"/>
      <c r="DU117" s="191"/>
      <c r="DV117" s="191"/>
      <c r="DW117" s="191"/>
      <c r="DX117" s="191"/>
      <c r="DY117" s="191"/>
      <c r="DZ117" s="191"/>
      <c r="EA117" s="191"/>
      <c r="EB117" s="191"/>
      <c r="EC117" s="191"/>
      <c r="ED117" s="191"/>
      <c r="EE117" s="191"/>
      <c r="EF117" s="191"/>
      <c r="EG117" s="191"/>
      <c r="EH117" s="191"/>
      <c r="EI117" s="191"/>
      <c r="EJ117" s="191"/>
      <c r="EK117" s="191"/>
      <c r="EL117" s="191"/>
      <c r="EM117" s="191"/>
      <c r="EN117" s="191"/>
      <c r="EO117" s="191"/>
      <c r="EP117" s="191"/>
      <c r="EQ117" s="191"/>
      <c r="ER117" s="191"/>
      <c r="ES117" s="191"/>
      <c r="ET117" s="191"/>
      <c r="EU117" s="191"/>
      <c r="EV117" s="191"/>
      <c r="EW117" s="191"/>
      <c r="EX117" s="191"/>
      <c r="EY117" s="191"/>
      <c r="EZ117" s="191"/>
      <c r="FA117" s="191"/>
      <c r="FB117" s="191"/>
      <c r="FC117" s="191"/>
      <c r="FD117" s="191"/>
      <c r="FE117" s="191"/>
      <c r="FF117" s="191"/>
      <c r="FG117" s="191"/>
      <c r="FH117" s="191"/>
      <c r="FI117" s="191"/>
      <c r="FJ117" s="191"/>
      <c r="FK117" s="191"/>
      <c r="FL117" s="191"/>
      <c r="FM117" s="191"/>
      <c r="FN117" s="191"/>
      <c r="FO117" s="191"/>
      <c r="FP117" s="191"/>
      <c r="FQ117" s="191"/>
      <c r="FR117" s="191"/>
      <c r="FS117" s="191"/>
      <c r="FT117" s="191"/>
      <c r="FU117" s="191"/>
      <c r="FV117" s="191"/>
      <c r="FW117" s="191"/>
      <c r="FX117" s="191"/>
      <c r="FY117" s="191"/>
      <c r="FZ117" s="191"/>
      <c r="GA117" s="191"/>
      <c r="GB117" s="191"/>
      <c r="GC117" s="191"/>
      <c r="GD117" s="191"/>
      <c r="GE117" s="191"/>
      <c r="GF117" s="191"/>
      <c r="GG117" s="191"/>
      <c r="GH117" s="191"/>
      <c r="GI117" s="191"/>
      <c r="GJ117" s="191"/>
      <c r="GK117" s="191"/>
      <c r="GL117" s="191"/>
      <c r="GM117" s="191"/>
      <c r="GN117" s="191"/>
      <c r="GO117" s="191"/>
      <c r="GP117" s="191"/>
      <c r="GQ117" s="191"/>
      <c r="GR117" s="191"/>
      <c r="GS117" s="191"/>
      <c r="GT117" s="191"/>
      <c r="GU117" s="191"/>
      <c r="GV117" s="191"/>
      <c r="GW117" s="191"/>
      <c r="GX117" s="191"/>
      <c r="GY117" s="191"/>
      <c r="GZ117" s="191"/>
      <c r="HA117" s="191"/>
      <c r="HB117" s="191"/>
      <c r="HC117" s="191"/>
      <c r="HD117" s="191"/>
      <c r="HE117" s="191"/>
      <c r="HF117" s="191"/>
      <c r="HG117" s="191"/>
      <c r="HH117" s="191"/>
      <c r="HI117" s="191"/>
      <c r="HJ117" s="191"/>
      <c r="HK117" s="191"/>
      <c r="HL117" s="191"/>
      <c r="HM117" s="191"/>
      <c r="HN117" s="191"/>
      <c r="HO117" s="191"/>
      <c r="HP117" s="191"/>
      <c r="HQ117" s="191"/>
      <c r="HR117" s="191"/>
      <c r="HS117" s="191"/>
      <c r="HT117" s="191"/>
      <c r="HU117" s="191"/>
      <c r="HV117" s="191"/>
      <c r="HW117" s="191"/>
      <c r="HX117" s="191"/>
      <c r="HY117" s="191"/>
      <c r="HZ117" s="191"/>
      <c r="IA117" s="191"/>
      <c r="IB117" s="191"/>
      <c r="IC117" s="191"/>
      <c r="ID117" s="191"/>
      <c r="IE117" s="191"/>
      <c r="IF117" s="191"/>
      <c r="IG117" s="191"/>
      <c r="IH117" s="191"/>
      <c r="II117" s="191"/>
      <c r="IJ117" s="191"/>
      <c r="IK117" s="191"/>
      <c r="IL117" s="191"/>
      <c r="IM117" s="191"/>
      <c r="IN117" s="191"/>
      <c r="IO117" s="191"/>
      <c r="IP117" s="191"/>
      <c r="IQ117" s="191"/>
      <c r="IR117" s="191"/>
      <c r="IS117" s="191"/>
      <c r="IT117" s="191"/>
      <c r="IU117" s="191"/>
      <c r="IV117" s="191"/>
      <c r="IW117" s="191"/>
    </row>
    <row r="119" customFormat="false" ht="16.5" hidden="false" customHeight="false" outlineLevel="0" collapsed="false">
      <c r="B119" s="198"/>
    </row>
    <row r="120" customFormat="false" ht="12.75" hidden="false" customHeight="false" outlineLevel="0" collapsed="false">
      <c r="C120" s="113"/>
    </row>
    <row r="121" customFormat="false" ht="12.75" hidden="false" customHeight="false" outlineLevel="0" collapsed="false">
      <c r="C121" s="113"/>
    </row>
    <row r="122" customFormat="false" ht="12.75" hidden="false" customHeight="false" outlineLevel="0" collapsed="false">
      <c r="C122" s="113"/>
      <c r="F122" s="191"/>
    </row>
    <row r="123" customFormat="false" ht="13.5" hidden="false" customHeight="false" outlineLevel="0" collapsed="false">
      <c r="C123" s="113"/>
      <c r="F123" s="191"/>
      <c r="I123" s="16"/>
      <c r="J123" s="181"/>
      <c r="L123" s="199"/>
      <c r="M123" s="0"/>
    </row>
    <row r="124" customFormat="false" ht="13.5" hidden="false" customHeight="false" outlineLevel="0" collapsed="false">
      <c r="C124" s="113"/>
      <c r="I124" s="16"/>
      <c r="J124" s="181"/>
      <c r="L124" s="199"/>
      <c r="M124" s="0"/>
    </row>
    <row r="125" customFormat="false" ht="13.5" hidden="false" customHeight="false" outlineLevel="0" collapsed="false">
      <c r="I125" s="16"/>
      <c r="J125" s="200"/>
      <c r="L125" s="199"/>
      <c r="M125" s="0"/>
    </row>
    <row r="126" customFormat="false" ht="15.75" hidden="false" customHeight="false" outlineLevel="0" collapsed="false">
      <c r="C126" s="191"/>
      <c r="I126" s="145"/>
      <c r="J126" s="144"/>
      <c r="L126" s="199"/>
      <c r="M126" s="0"/>
    </row>
    <row r="127" customFormat="false" ht="13.5" hidden="false" customHeight="false" outlineLevel="0" collapsed="false">
      <c r="I127" s="163"/>
      <c r="J127" s="164"/>
      <c r="L127" s="199"/>
      <c r="M127" s="0"/>
    </row>
    <row r="128" customFormat="false" ht="13.5" hidden="false" customHeight="false" outlineLevel="0" collapsed="false">
      <c r="I128" s="136"/>
      <c r="J128" s="136"/>
      <c r="L128" s="199"/>
      <c r="M128" s="0"/>
    </row>
    <row r="129" customFormat="false" ht="12.75" hidden="false" customHeight="false" outlineLevel="0" collapsed="false">
      <c r="C129" s="201" t="str">
        <f aca="true">CELL("filename")</f>
        <v>'file:///mnt/12tb/@roms/datasets/enron/EDRM Enron Email Data Set v2 XML/filtered-attachments/xls/Hot_List_0803.xls'#$Hotlist - Completed</v>
      </c>
    </row>
    <row r="130" customFormat="false" ht="12.75" hidden="false" customHeight="false" outlineLevel="0" collapsed="false">
      <c r="C130" s="201" t="n">
        <f aca="true">NOW()</f>
        <v>45926.9660303722</v>
      </c>
    </row>
  </sheetData>
  <mergeCells count="6">
    <mergeCell ref="I3:M3"/>
    <mergeCell ref="C6:G6"/>
    <mergeCell ref="C23:G23"/>
    <mergeCell ref="C59:G59"/>
    <mergeCell ref="C92:G92"/>
    <mergeCell ref="C101:G101"/>
  </mergeCells>
  <printOptions headings="false" gridLines="false" gridLinesSet="true" horizontalCentered="true" verticalCentered="false"/>
  <pageMargins left="0.25" right="0.25" top="0.220138888888889" bottom="0.159722222222222" header="0.511811023622047" footer="0.511811023622047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8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mday</cp:lastModifiedBy>
  <cp:lastPrinted>2001-08-06T11:57:35Z</cp:lastPrinted>
  <dcterms:modified xsi:type="dcterms:W3CDTF">2001-08-06T19:24:52Z</dcterms:modified>
  <cp:revision>0</cp:revision>
  <dc:subject/>
  <dc:title/>
</cp:coreProperties>
</file>