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Allocations" sheetId="3" state="visible" r:id="rId5"/>
    <sheet name="Pctgs" sheetId="4" state="visible" r:id="rId6"/>
    <sheet name="Plan" sheetId="5" state="visible" r:id="rId7"/>
    <sheet name="Sheet3" sheetId="6" state="visible" r:id="rId8"/>
  </sheets>
  <definedNames>
    <definedName function="false" hidden="false" localSheetId="2" name="_xlnm.Print_Area" vbProcedure="false">Allocations!$E$91:$L$92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<sst xmlns="http://schemas.openxmlformats.org/spreadsheetml/2006/main" count="661" uniqueCount="170">
  <si>
    <t xml:space="preserve">Managing Director</t>
  </si>
  <si>
    <t xml:space="preserve">Vice President</t>
  </si>
  <si>
    <t xml:space="preserve">Director</t>
  </si>
  <si>
    <t xml:space="preserve">Manager</t>
  </si>
  <si>
    <t xml:space="preserve">Associate </t>
  </si>
  <si>
    <t xml:space="preserve">Analyst</t>
  </si>
  <si>
    <t xml:space="preserve">Assistant</t>
  </si>
  <si>
    <t xml:space="preserve">Specialist</t>
  </si>
  <si>
    <t xml:space="preserve">Part-Time</t>
  </si>
  <si>
    <t xml:space="preserve">Vacant</t>
  </si>
  <si>
    <t xml:space="preserve">VK</t>
  </si>
  <si>
    <t xml:space="preserve">SC</t>
  </si>
  <si>
    <t xml:space="preserve"> </t>
  </si>
  <si>
    <t xml:space="preserve">KM</t>
  </si>
  <si>
    <t xml:space="preserve">WS</t>
  </si>
  <si>
    <t xml:space="preserve">VS</t>
  </si>
  <si>
    <t xml:space="preserve">AD</t>
  </si>
  <si>
    <t xml:space="preserve">GM</t>
  </si>
  <si>
    <t xml:space="preserve">CV</t>
  </si>
  <si>
    <t xml:space="preserve">JH</t>
  </si>
  <si>
    <t xml:space="preserve">MRC</t>
  </si>
  <si>
    <t xml:space="preserve">RI</t>
  </si>
  <si>
    <t xml:space="preserve">FL</t>
  </si>
  <si>
    <t xml:space="preserve">YK</t>
  </si>
  <si>
    <t xml:space="preserve">TT</t>
  </si>
  <si>
    <t xml:space="preserve">MW</t>
  </si>
  <si>
    <t xml:space="preserve">BP</t>
  </si>
  <si>
    <t xml:space="preserve">VT</t>
  </si>
  <si>
    <t xml:space="preserve">KH</t>
  </si>
  <si>
    <t xml:space="preserve">TH</t>
  </si>
  <si>
    <t xml:space="preserve">AH</t>
  </si>
  <si>
    <t xml:space="preserve">KK</t>
  </si>
  <si>
    <t xml:space="preserve">SL</t>
  </si>
  <si>
    <t xml:space="preserve">KP</t>
  </si>
  <si>
    <t xml:space="preserve">RC</t>
  </si>
  <si>
    <t xml:space="preserve">AK</t>
  </si>
  <si>
    <t xml:space="preserve">OS</t>
  </si>
  <si>
    <t xml:space="preserve">SG</t>
  </si>
  <si>
    <t xml:space="preserve">ST</t>
  </si>
  <si>
    <t xml:space="preserve">CS</t>
  </si>
  <si>
    <t xml:space="preserve">SK</t>
  </si>
  <si>
    <t xml:space="preserve">ZL</t>
  </si>
  <si>
    <t xml:space="preserve">PI</t>
  </si>
  <si>
    <t xml:space="preserve">ML</t>
  </si>
  <si>
    <t xml:space="preserve">BL</t>
  </si>
  <si>
    <t xml:space="preserve">AA</t>
  </si>
  <si>
    <t xml:space="preserve">MR</t>
  </si>
  <si>
    <t xml:space="preserve">JV</t>
  </si>
  <si>
    <t xml:space="preserve">EK</t>
  </si>
  <si>
    <t xml:space="preserve">PT</t>
  </si>
  <si>
    <t xml:space="preserve">Total</t>
  </si>
  <si>
    <t xml:space="preserve">Skills Summary</t>
  </si>
  <si>
    <t xml:space="preserve">PhD</t>
  </si>
  <si>
    <t xml:space="preserve">PHD/ABD</t>
  </si>
  <si>
    <t xml:space="preserve">MBA</t>
  </si>
  <si>
    <t xml:space="preserve">MS/MA</t>
  </si>
  <si>
    <t xml:space="preserve">BBA</t>
  </si>
  <si>
    <t xml:space="preserve">Finance</t>
  </si>
  <si>
    <t xml:space="preserve">Mechanical Engineering</t>
  </si>
  <si>
    <t xml:space="preserve">Economics</t>
  </si>
  <si>
    <t xml:space="preserve">Political Science</t>
  </si>
  <si>
    <t xml:space="preserve">International Development and Commerce</t>
  </si>
  <si>
    <t xml:space="preserve">Physics</t>
  </si>
  <si>
    <t xml:space="preserve">Mathematics</t>
  </si>
  <si>
    <t xml:space="preserve">Mathematical Finance</t>
  </si>
  <si>
    <t xml:space="preserve">Industrial Enginnering, OR</t>
  </si>
  <si>
    <t xml:space="preserve">OR</t>
  </si>
  <si>
    <t xml:space="preserve">Electrical Engineering</t>
  </si>
  <si>
    <t xml:space="preserve">Engineering and Materials</t>
  </si>
  <si>
    <t xml:space="preserve">Nuclear Engineering</t>
  </si>
  <si>
    <t xml:space="preserve">Law and Diplomacy</t>
  </si>
  <si>
    <t xml:space="preserve">Meteorologist</t>
  </si>
  <si>
    <t xml:space="preserve">Anal</t>
  </si>
  <si>
    <t xml:space="preserve">Assoc</t>
  </si>
  <si>
    <t xml:space="preserve">Dir</t>
  </si>
  <si>
    <t xml:space="preserve">Man</t>
  </si>
  <si>
    <t xml:space="preserve">Spec</t>
  </si>
  <si>
    <t xml:space="preserve">Sspec</t>
  </si>
  <si>
    <t xml:space="preserve">VP</t>
  </si>
  <si>
    <t xml:space="preserve">RAC</t>
  </si>
  <si>
    <t xml:space="preserve">EWS</t>
  </si>
  <si>
    <t xml:space="preserve">EEurope</t>
  </si>
  <si>
    <t xml:space="preserve">EES</t>
  </si>
  <si>
    <t xml:space="preserve">ET&amp;S</t>
  </si>
  <si>
    <t xml:space="preserve">Vasant</t>
  </si>
  <si>
    <t xml:space="preserve">Sandeep Kohli</t>
  </si>
  <si>
    <t xml:space="preserve">Amitava Dhar</t>
  </si>
  <si>
    <t xml:space="preserve">Joe Hrgovcic</t>
  </si>
  <si>
    <t xml:space="preserve">Nelson Neal</t>
  </si>
  <si>
    <t xml:space="preserve">Martin Lin</t>
  </si>
  <si>
    <t xml:space="preserve">Lance Cunningham</t>
  </si>
  <si>
    <t xml:space="preserve">Chonawee Supatgiat</t>
  </si>
  <si>
    <t xml:space="preserve">Sevil Yaman</t>
  </si>
  <si>
    <t xml:space="preserve">SSpec</t>
  </si>
  <si>
    <t xml:space="preserve">Shravan Chopra</t>
  </si>
  <si>
    <t xml:space="preserve">Associate</t>
  </si>
  <si>
    <t xml:space="preserve">Shalesh Ganjoo</t>
  </si>
  <si>
    <t xml:space="preserve">Pravas Sud</t>
  </si>
  <si>
    <t xml:space="preserve">Maureen</t>
  </si>
  <si>
    <t xml:space="preserve">Gwyn Koepke</t>
  </si>
  <si>
    <t xml:space="preserve">Mitra Mujica</t>
  </si>
  <si>
    <t xml:space="preserve">Tanya Tamarchenko</t>
  </si>
  <si>
    <t xml:space="preserve">Rabi De</t>
  </si>
  <si>
    <t xml:space="preserve">Jaesoo Lew</t>
  </si>
  <si>
    <t xml:space="preserve">Jason Sokolov</t>
  </si>
  <si>
    <t xml:space="preserve">Rakesh Bharati</t>
  </si>
  <si>
    <t xml:space="preserve">Sriram</t>
  </si>
  <si>
    <t xml:space="preserve">Osman Sezgen</t>
  </si>
  <si>
    <t xml:space="preserve">Anguel Grigorov</t>
  </si>
  <si>
    <t xml:space="preserve">Wichai Naronwanich</t>
  </si>
  <si>
    <t xml:space="preserve">Seksan Kiatsupaibul</t>
  </si>
  <si>
    <t xml:space="preserve">Praveen Mellacheruvu</t>
  </si>
  <si>
    <t xml:space="preserve">Shane Green</t>
  </si>
  <si>
    <t xml:space="preserve">Vacant Man T&amp;S</t>
  </si>
  <si>
    <t xml:space="preserve">Vacant Man EES</t>
  </si>
  <si>
    <t xml:space="preserve">Zimin Lu</t>
  </si>
  <si>
    <t xml:space="preserve">Alex Huang</t>
  </si>
  <si>
    <t xml:space="preserve">Tom Halliburton</t>
  </si>
  <si>
    <t xml:space="preserve">Bob Lee</t>
  </si>
  <si>
    <t xml:space="preserve">Tom Barkley</t>
  </si>
  <si>
    <t xml:space="preserve">Paulo Issler</t>
  </si>
  <si>
    <t xml:space="preserve">Ken Deng</t>
  </si>
  <si>
    <t xml:space="preserve">Karthi Rajan</t>
  </si>
  <si>
    <t xml:space="preserve">Heather Johnson</t>
  </si>
  <si>
    <t xml:space="preserve">Vacant Man</t>
  </si>
  <si>
    <t xml:space="preserve">Vacant Assoc</t>
  </si>
  <si>
    <t xml:space="preserve">Mike Roberts</t>
  </si>
  <si>
    <t xml:space="preserve">Jose Marquez</t>
  </si>
  <si>
    <t xml:space="preserve">Stephen Bennett</t>
  </si>
  <si>
    <t xml:space="preserve">Adam Stevens</t>
  </si>
  <si>
    <t xml:space="preserve">Sarah Woody</t>
  </si>
  <si>
    <t xml:space="preserve">Chris Pernoud</t>
  </si>
  <si>
    <t xml:space="preserve">Sam Smith</t>
  </si>
  <si>
    <t xml:space="preserve">Vac Man</t>
  </si>
  <si>
    <t xml:space="preserve">Final Allocations</t>
  </si>
  <si>
    <t xml:space="preserve">Shirley Crenshaw</t>
  </si>
  <si>
    <t xml:space="preserve">Adm Coord</t>
  </si>
  <si>
    <t xml:space="preserve">Kevin Moore</t>
  </si>
  <si>
    <t xml:space="preserve">Sr Adm Asst</t>
  </si>
  <si>
    <t xml:space="preserve">Anita Dupont</t>
  </si>
  <si>
    <t xml:space="preserve">Therese Candella</t>
  </si>
  <si>
    <t xml:space="preserve">Adm Asst II</t>
  </si>
  <si>
    <t xml:space="preserve">Leann Walton</t>
  </si>
  <si>
    <t xml:space="preserve">Adm Asst I</t>
  </si>
  <si>
    <t xml:space="preserve">Tamarchenko Sonya</t>
  </si>
  <si>
    <t xml:space="preserve">MD</t>
  </si>
  <si>
    <t xml:space="preserve">P/T</t>
  </si>
  <si>
    <t xml:space="preserve">Bonus</t>
  </si>
  <si>
    <t xml:space="preserve">Tuition</t>
  </si>
  <si>
    <t xml:space="preserve">Top</t>
  </si>
  <si>
    <t xml:space="preserve">Gibner</t>
  </si>
  <si>
    <t xml:space="preserve">Grant</t>
  </si>
  <si>
    <t xml:space="preserve">Mike</t>
  </si>
  <si>
    <t xml:space="preserve">Krishna</t>
  </si>
  <si>
    <t xml:space="preserve">F/T</t>
  </si>
  <si>
    <t xml:space="preserve">F/T - Open</t>
  </si>
  <si>
    <t xml:space="preserve">Temp</t>
  </si>
  <si>
    <t xml:space="preserve">Asst</t>
  </si>
  <si>
    <t xml:space="preserve">End of year</t>
  </si>
  <si>
    <t xml:space="preserve">ENE/RAC</t>
  </si>
  <si>
    <t xml:space="preserve">GPG Exec</t>
  </si>
  <si>
    <t xml:space="preserve">ENE Europe</t>
  </si>
  <si>
    <t xml:space="preserve">EI</t>
  </si>
  <si>
    <t xml:space="preserve">EBS</t>
  </si>
  <si>
    <t xml:space="preserve">ENE NA</t>
  </si>
  <si>
    <t xml:space="preserve">VAC1</t>
  </si>
  <si>
    <t xml:space="preserve">VAC2</t>
  </si>
  <si>
    <t xml:space="preserve">VAC3</t>
  </si>
  <si>
    <t xml:space="preserve">VAC4</t>
  </si>
  <si>
    <t xml:space="preserve">VAC5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</si>
</sst>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sz val="10"/>
      <color rgb="FF666699"/>
      <name val="Arial"/>
      <family val="2"/>
    </font>
    <font>
      <sz val="10"/>
      <color rgb="FFFF0000"/>
      <name val="Arial"/>
      <family val="2"/>
    </font>
    <font>
      <sz val="10"/>
      <color rgb="FF800000"/>
      <name val="Arial"/>
      <family val="2"/>
    </font>
    <font>
      <b val="true"/>
      <sz val="10"/>
      <name val="Arial"/>
      <family val="2"/>
    </font>
    <font>
      <b val="true"/>
      <sz val="16"/>
      <name val="Arial"/>
      <family val="2"/>
    </font>
    <font>
      <sz val="16"/>
      <name val="Arial"/>
      <family val="2"/>
    </font>
    <font>
      <b val="true"/>
      <sz val="10"/>
      <color rgb="FFFF00F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80"/>
      <name val="Arial"/>
      <family val="2"/>
    </font>
    <font>
      <b val="true"/>
      <sz val="10"/>
      <color rgb="FF800080"/>
      <name val="Arial"/>
      <family val="2"/>
    </font>
    <font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FF"/>
      <name val="Arial"/>
      <family val="2"/>
    </font>
    <font>
      <sz val="10"/>
      <color rgb="FF003366"/>
      <name val="Arial"/>
      <family val="2"/>
    </font>
    <font>
      <sz val="10"/>
      <color rgb="FF80008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25.5" hidden="false" customHeight="false" outlineLevel="0" collapsed="false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/>
      <c r="M1" s="1"/>
    </row>
    <row r="2" customFormat="false" ht="12.75" hidden="false" customHeight="false" outlineLevel="0" collapsed="false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customFormat="false" ht="12.75" hidden="false" customHeight="false" outlineLevel="0" collapsed="false">
      <c r="A3" s="1"/>
      <c r="B3" s="1" t="s">
        <v>10</v>
      </c>
      <c r="C3" s="1"/>
      <c r="D3" s="1"/>
      <c r="E3" s="1"/>
      <c r="F3" s="1"/>
      <c r="G3" s="1"/>
      <c r="H3" s="1" t="s">
        <v>11</v>
      </c>
      <c r="I3" s="1"/>
      <c r="J3" s="1"/>
      <c r="K3" s="1"/>
      <c r="L3" s="1"/>
      <c r="M3" s="1"/>
    </row>
    <row r="4" customFormat="false" ht="12.75" hidden="false" customHeight="false" outlineLevel="0" collapsed="false">
      <c r="B4" s="2" t="s">
        <v>12</v>
      </c>
      <c r="H4" s="2" t="s">
        <v>13</v>
      </c>
    </row>
    <row r="5" customFormat="false" ht="12.75" hidden="false" customHeight="false" outlineLevel="0" collapsed="false">
      <c r="H5" s="2" t="s">
        <v>14</v>
      </c>
    </row>
    <row r="8" customFormat="false" ht="12.75" hidden="false" customHeight="false" outlineLevel="0" collapsed="false">
      <c r="C8" s="3" t="s">
        <v>15</v>
      </c>
      <c r="D8" s="3" t="s">
        <v>12</v>
      </c>
      <c r="E8" s="3" t="s">
        <v>16</v>
      </c>
      <c r="F8" s="3" t="s">
        <v>17</v>
      </c>
      <c r="G8" s="3"/>
      <c r="H8" s="3"/>
      <c r="I8" s="3"/>
      <c r="J8" s="3"/>
      <c r="K8" s="3" t="n">
        <v>1</v>
      </c>
    </row>
    <row r="9" customFormat="false" ht="12.75" hidden="false" customHeight="false" outlineLevel="0" collapsed="false">
      <c r="C9" s="3"/>
      <c r="D9" s="3"/>
      <c r="E9" s="3" t="s">
        <v>18</v>
      </c>
      <c r="F9" s="3"/>
      <c r="G9" s="3"/>
      <c r="H9" s="3"/>
      <c r="I9" s="3"/>
      <c r="J9" s="3"/>
      <c r="K9" s="3"/>
    </row>
    <row r="10" customFormat="false" ht="12.75" hidden="false" customHeight="false" outlineLevel="0" collapsed="false">
      <c r="C10" s="3"/>
      <c r="D10" s="3"/>
      <c r="E10" s="3" t="s">
        <v>19</v>
      </c>
      <c r="F10" s="3"/>
      <c r="G10" s="3"/>
      <c r="H10" s="3"/>
      <c r="I10" s="3"/>
      <c r="J10" s="3"/>
      <c r="K10" s="3"/>
    </row>
    <row r="13" customFormat="false" ht="12.75" hidden="false" customHeight="false" outlineLevel="0" collapsed="false">
      <c r="D13" s="4" t="s">
        <v>20</v>
      </c>
      <c r="E13" s="4"/>
      <c r="F13" s="4" t="s">
        <v>21</v>
      </c>
      <c r="G13" s="4" t="s">
        <v>22</v>
      </c>
      <c r="H13" s="4"/>
      <c r="I13" s="4"/>
      <c r="J13" s="4" t="s">
        <v>23</v>
      </c>
      <c r="K13" s="4"/>
    </row>
    <row r="15" customFormat="false" ht="12.75" hidden="false" customHeight="false" outlineLevel="0" collapsed="false">
      <c r="A15" s="5"/>
      <c r="B15" s="5"/>
      <c r="C15" s="5" t="s">
        <v>17</v>
      </c>
      <c r="D15" s="5"/>
      <c r="E15" s="5" t="s">
        <v>24</v>
      </c>
      <c r="F15" s="5" t="s">
        <v>25</v>
      </c>
      <c r="G15" s="5"/>
      <c r="H15" s="5"/>
      <c r="I15" s="5" t="s">
        <v>26</v>
      </c>
      <c r="J15" s="5"/>
      <c r="K15" s="5" t="n">
        <v>3</v>
      </c>
    </row>
    <row r="16" customFormat="false" ht="12.75" hidden="false" customHeight="false" outlineLevel="0" collapsed="false">
      <c r="A16" s="5"/>
      <c r="B16" s="5"/>
      <c r="C16" s="5"/>
      <c r="D16" s="5"/>
      <c r="E16" s="5" t="s">
        <v>27</v>
      </c>
      <c r="F16" s="5"/>
      <c r="G16" s="5"/>
      <c r="H16" s="5"/>
      <c r="I16" s="5" t="s">
        <v>28</v>
      </c>
      <c r="J16" s="5"/>
      <c r="K16" s="5"/>
    </row>
    <row r="17" customFormat="false" ht="12.75" hidden="false" customHeight="false" outlineLevel="0" collapsed="false">
      <c r="A17" s="5"/>
      <c r="B17" s="5"/>
      <c r="C17" s="5"/>
      <c r="D17" s="5"/>
      <c r="E17" s="5" t="s">
        <v>29</v>
      </c>
      <c r="F17" s="5"/>
      <c r="G17" s="5"/>
      <c r="H17" s="5"/>
      <c r="I17" s="5"/>
      <c r="J17" s="5"/>
      <c r="K17" s="5" t="s">
        <v>12</v>
      </c>
    </row>
    <row r="18" customFormat="false" ht="12.75" hidden="false" customHeight="false" outlineLevel="0" collapsed="false">
      <c r="A18" s="5"/>
      <c r="B18" s="5"/>
      <c r="C18" s="5"/>
      <c r="D18" s="5"/>
      <c r="E18" s="5" t="s">
        <v>30</v>
      </c>
      <c r="F18" s="5"/>
      <c r="G18" s="5"/>
      <c r="H18" s="5"/>
      <c r="I18" s="5"/>
      <c r="J18" s="5"/>
      <c r="K18" s="5"/>
    </row>
    <row r="19" customFormat="false" ht="12.75" hidden="false" customHeight="false" outlineLevel="0" collapsed="false">
      <c r="A19" s="5"/>
      <c r="B19" s="5"/>
      <c r="C19" s="5"/>
      <c r="D19" s="5"/>
      <c r="E19" s="5" t="s">
        <v>31</v>
      </c>
      <c r="F19" s="5"/>
      <c r="G19" s="5"/>
      <c r="H19" s="5"/>
      <c r="I19" s="5"/>
      <c r="J19" s="5"/>
      <c r="K19" s="5"/>
    </row>
    <row r="20" customFormat="false" ht="12.75" hidden="false" customHeight="false" outlineLevel="0" collapsed="false">
      <c r="A20" s="5"/>
      <c r="B20" s="5"/>
      <c r="C20" s="5"/>
      <c r="D20" s="5"/>
      <c r="E20" s="5" t="s">
        <v>32</v>
      </c>
      <c r="F20" s="5"/>
      <c r="G20" s="5"/>
      <c r="H20" s="5"/>
      <c r="I20" s="5"/>
      <c r="J20" s="5"/>
      <c r="K20" s="5"/>
    </row>
    <row r="21" customFormat="false" ht="12.75" hidden="false" customHeight="false" outlineLevel="0" collapsed="false">
      <c r="E21" s="2" t="s">
        <v>12</v>
      </c>
    </row>
    <row r="22" customFormat="false" ht="12.75" hidden="false" customHeight="false" outlineLevel="0" collapsed="false">
      <c r="C22" s="2" t="s">
        <v>12</v>
      </c>
      <c r="D22" s="6" t="s">
        <v>33</v>
      </c>
      <c r="E22" s="6" t="s">
        <v>34</v>
      </c>
      <c r="F22" s="6"/>
      <c r="G22" s="6" t="s">
        <v>35</v>
      </c>
      <c r="H22" s="6"/>
      <c r="I22" s="6"/>
      <c r="J22" s="6"/>
      <c r="K22" s="6" t="n">
        <v>6</v>
      </c>
    </row>
    <row r="23" customFormat="false" ht="12.75" hidden="false" customHeight="false" outlineLevel="0" collapsed="false">
      <c r="D23" s="6"/>
      <c r="E23" s="6" t="s">
        <v>36</v>
      </c>
      <c r="F23" s="6"/>
      <c r="G23" s="6"/>
      <c r="H23" s="6"/>
      <c r="I23" s="6"/>
      <c r="J23" s="6"/>
      <c r="K23" s="6"/>
    </row>
    <row r="24" customFormat="false" ht="12.75" hidden="false" customHeight="false" outlineLevel="0" collapsed="false">
      <c r="D24" s="6"/>
      <c r="E24" s="6"/>
      <c r="F24" s="6"/>
      <c r="G24" s="6"/>
      <c r="H24" s="6"/>
      <c r="I24" s="6"/>
      <c r="J24" s="6"/>
      <c r="K24" s="6"/>
    </row>
    <row r="26" customFormat="false" ht="12.75" hidden="false" customHeight="false" outlineLevel="0" collapsed="false">
      <c r="C26" s="2" t="s">
        <v>37</v>
      </c>
      <c r="D26" s="2" t="s">
        <v>38</v>
      </c>
      <c r="E26" s="2" t="s">
        <v>39</v>
      </c>
      <c r="F26" s="2" t="s">
        <v>40</v>
      </c>
      <c r="G26" s="2" t="s">
        <v>37</v>
      </c>
      <c r="K26" s="2" t="n">
        <v>2</v>
      </c>
    </row>
    <row r="27" customFormat="false" ht="12.75" hidden="false" customHeight="false" outlineLevel="0" collapsed="false">
      <c r="D27" s="2" t="s">
        <v>41</v>
      </c>
      <c r="E27" s="2" t="s">
        <v>42</v>
      </c>
      <c r="F27" s="2" t="s">
        <v>43</v>
      </c>
    </row>
    <row r="28" customFormat="false" ht="12.75" hidden="false" customHeight="false" outlineLevel="0" collapsed="false">
      <c r="E28" s="2" t="s">
        <v>44</v>
      </c>
    </row>
    <row r="29" customFormat="false" ht="12.75" hidden="false" customHeight="false" outlineLevel="0" collapsed="false">
      <c r="E29" s="2" t="s">
        <v>45</v>
      </c>
    </row>
    <row r="32" customFormat="false" ht="12.75" hidden="false" customHeight="false" outlineLevel="0" collapsed="false">
      <c r="A32" s="2" t="s">
        <v>12</v>
      </c>
      <c r="C32" s="2" t="s">
        <v>46</v>
      </c>
      <c r="E32" s="2" t="s">
        <v>47</v>
      </c>
      <c r="J32" s="2" t="s">
        <v>48</v>
      </c>
    </row>
    <row r="33" customFormat="false" ht="12.75" hidden="false" customHeight="false" outlineLevel="0" collapsed="false">
      <c r="E33" s="2" t="s">
        <v>49</v>
      </c>
    </row>
    <row r="35" customFormat="false" ht="12.75" hidden="false" customHeight="false" outlineLevel="0" collapsed="false">
      <c r="A35" s="2" t="s">
        <v>50</v>
      </c>
      <c r="B35" s="2" t="n">
        <v>1</v>
      </c>
      <c r="C35" s="2" t="n">
        <v>4</v>
      </c>
      <c r="D35" s="2" t="n">
        <v>4</v>
      </c>
      <c r="E35" s="2" t="n">
        <v>17</v>
      </c>
      <c r="F35" s="2" t="n">
        <v>5</v>
      </c>
      <c r="G35" s="2" t="n">
        <v>3</v>
      </c>
      <c r="H35" s="2" t="n">
        <v>3</v>
      </c>
      <c r="I35" s="2" t="n">
        <v>2</v>
      </c>
      <c r="J35" s="2" t="n">
        <v>2</v>
      </c>
      <c r="N35" s="2" t="n">
        <f aca="false">SUM(B35:J35)</f>
        <v>41</v>
      </c>
    </row>
    <row r="37" customFormat="false" ht="25.5" hidden="false" customHeight="false" outlineLevel="0" collapsed="false">
      <c r="B37" s="1" t="s">
        <v>0</v>
      </c>
      <c r="C37" s="1" t="s">
        <v>1</v>
      </c>
      <c r="D37" s="1" t="s">
        <v>2</v>
      </c>
      <c r="E37" s="1" t="s">
        <v>3</v>
      </c>
      <c r="F37" s="1" t="s">
        <v>4</v>
      </c>
      <c r="G37" s="1" t="s">
        <v>5</v>
      </c>
      <c r="H37" s="1" t="s">
        <v>6</v>
      </c>
      <c r="I37" s="1" t="s">
        <v>7</v>
      </c>
      <c r="J37" s="1" t="s">
        <v>8</v>
      </c>
      <c r="K37" s="1" t="s">
        <v>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50" activeCellId="0" sqref="F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7" width="16.28"/>
    <col collapsed="false" customWidth="true" hidden="false" outlineLevel="0" max="2" min="2" style="2" width="9.28"/>
    <col collapsed="false" customWidth="true" hidden="false" outlineLevel="0" max="3" min="3" style="2" width="9.56"/>
    <col collapsed="false" customWidth="true" hidden="false" outlineLevel="0" max="4" min="4" style="2" width="9.7"/>
    <col collapsed="false" customWidth="true" hidden="false" outlineLevel="0" max="5" min="5" style="2" width="7.85"/>
    <col collapsed="false" customWidth="true" hidden="false" outlineLevel="0" max="6" min="6" style="2" width="8.85"/>
    <col collapsed="false" customWidth="true" hidden="false" outlineLevel="0" max="7" min="7" style="2" width="5.41"/>
    <col collapsed="false" customWidth="true" hidden="false" outlineLevel="0" max="8" min="8" style="2" width="9.56"/>
  </cols>
  <sheetData>
    <row r="2" customFormat="false" ht="20.25" hidden="false" customHeight="false" outlineLevel="0" collapsed="false">
      <c r="D2" s="8" t="s">
        <v>51</v>
      </c>
    </row>
    <row r="5" customFormat="false" ht="40.5" hidden="false" customHeight="false" outlineLevel="0" collapsed="false">
      <c r="B5" s="9" t="s">
        <v>52</v>
      </c>
      <c r="C5" s="9" t="s">
        <v>53</v>
      </c>
      <c r="D5" s="9" t="s">
        <v>54</v>
      </c>
      <c r="E5" s="9" t="s">
        <v>55</v>
      </c>
      <c r="F5" s="9" t="s">
        <v>56</v>
      </c>
      <c r="G5" s="10"/>
      <c r="H5" s="9" t="s">
        <v>50</v>
      </c>
    </row>
    <row r="8" customFormat="false" ht="12.75" hidden="false" customHeight="false" outlineLevel="0" collapsed="false">
      <c r="A8" s="7" t="s">
        <v>57</v>
      </c>
      <c r="B8" s="2" t="n">
        <f aca="false">1+1</f>
        <v>2</v>
      </c>
      <c r="D8" s="2" t="n">
        <f aca="false">2+1+1+1+1</f>
        <v>6</v>
      </c>
      <c r="E8" s="2" t="s">
        <v>12</v>
      </c>
      <c r="F8" s="2" t="n">
        <f aca="false">1</f>
        <v>1</v>
      </c>
      <c r="H8" s="2" t="n">
        <f aca="false">SUM(B8:F8)</f>
        <v>9</v>
      </c>
    </row>
    <row r="10" customFormat="false" ht="25.5" hidden="false" customHeight="false" outlineLevel="0" collapsed="false">
      <c r="A10" s="7" t="s">
        <v>58</v>
      </c>
      <c r="B10" s="2" t="n">
        <f aca="false">1</f>
        <v>1</v>
      </c>
      <c r="H10" s="2" t="n">
        <f aca="false">SUM(B10:F10)</f>
        <v>1</v>
      </c>
    </row>
    <row r="12" customFormat="false" ht="12.75" hidden="false" customHeight="false" outlineLevel="0" collapsed="false">
      <c r="A12" s="7" t="s">
        <v>59</v>
      </c>
      <c r="B12" s="2" t="n">
        <f aca="false">1</f>
        <v>1</v>
      </c>
      <c r="C12" s="2" t="n">
        <f aca="false">1</f>
        <v>1</v>
      </c>
      <c r="F12" s="2" t="n">
        <f aca="false">1+1</f>
        <v>2</v>
      </c>
      <c r="H12" s="2" t="n">
        <f aca="false">SUM(B12:F12)</f>
        <v>4</v>
      </c>
    </row>
    <row r="14" customFormat="false" ht="25.5" hidden="false" customHeight="false" outlineLevel="0" collapsed="false">
      <c r="A14" s="7" t="s">
        <v>60</v>
      </c>
      <c r="E14" s="2" t="n">
        <f aca="false">1</f>
        <v>1</v>
      </c>
      <c r="H14" s="2" t="n">
        <f aca="false">SUM(B14:F14)</f>
        <v>1</v>
      </c>
    </row>
    <row r="16" customFormat="false" ht="38.25" hidden="false" customHeight="false" outlineLevel="0" collapsed="false">
      <c r="A16" s="7" t="s">
        <v>61</v>
      </c>
      <c r="F16" s="2" t="n">
        <f aca="false">1</f>
        <v>1</v>
      </c>
      <c r="H16" s="2" t="n">
        <f aca="false">SUM(B16:F16)</f>
        <v>1</v>
      </c>
    </row>
    <row r="18" customFormat="false" ht="12.75" hidden="false" customHeight="false" outlineLevel="0" collapsed="false">
      <c r="A18" s="7" t="s">
        <v>62</v>
      </c>
      <c r="B18" s="2" t="n">
        <f aca="false">1+1+1+1+1+1+1</f>
        <v>7</v>
      </c>
      <c r="H18" s="2" t="n">
        <f aca="false">SUM(B18:F18)</f>
        <v>7</v>
      </c>
    </row>
    <row r="20" customFormat="false" ht="12.75" hidden="false" customHeight="false" outlineLevel="0" collapsed="false">
      <c r="A20" s="7" t="s">
        <v>63</v>
      </c>
      <c r="B20" s="2" t="n">
        <f aca="false">1+1+1+1</f>
        <v>4</v>
      </c>
      <c r="H20" s="2" t="n">
        <f aca="false">SUM(B20:F20)</f>
        <v>4</v>
      </c>
    </row>
    <row r="22" customFormat="false" ht="25.5" hidden="false" customHeight="false" outlineLevel="0" collapsed="false">
      <c r="A22" s="7" t="s">
        <v>64</v>
      </c>
      <c r="E22" s="2" t="n">
        <f aca="false">1</f>
        <v>1</v>
      </c>
      <c r="H22" s="2" t="n">
        <f aca="false">SUM(B22:F22)</f>
        <v>1</v>
      </c>
    </row>
    <row r="24" customFormat="false" ht="25.5" hidden="false" customHeight="false" outlineLevel="0" collapsed="false">
      <c r="A24" s="7" t="s">
        <v>65</v>
      </c>
      <c r="B24" s="2" t="n">
        <f aca="false">1+1</f>
        <v>2</v>
      </c>
      <c r="E24" s="2" t="n">
        <f aca="false">1</f>
        <v>1</v>
      </c>
      <c r="H24" s="2" t="n">
        <f aca="false">SUM(B24:F24)</f>
        <v>3</v>
      </c>
    </row>
    <row r="26" customFormat="false" ht="12.75" hidden="false" customHeight="false" outlineLevel="0" collapsed="false">
      <c r="A26" s="7" t="s">
        <v>66</v>
      </c>
      <c r="B26" s="2" t="n">
        <f aca="false">1</f>
        <v>1</v>
      </c>
      <c r="H26" s="2" t="n">
        <f aca="false">SUM(B26:F26)</f>
        <v>1</v>
      </c>
    </row>
    <row r="28" customFormat="false" ht="25.5" hidden="false" customHeight="false" outlineLevel="0" collapsed="false">
      <c r="A28" s="7" t="s">
        <v>67</v>
      </c>
      <c r="B28" s="2" t="n">
        <f aca="false">1</f>
        <v>1</v>
      </c>
      <c r="H28" s="2" t="n">
        <f aca="false">SUM(B28:F28)</f>
        <v>1</v>
      </c>
    </row>
    <row r="30" customFormat="false" ht="25.5" hidden="false" customHeight="false" outlineLevel="0" collapsed="false">
      <c r="A30" s="7" t="s">
        <v>68</v>
      </c>
      <c r="E30" s="2" t="n">
        <v>1</v>
      </c>
      <c r="H30" s="2" t="n">
        <f aca="false">SUM(B30:F30)</f>
        <v>1</v>
      </c>
    </row>
    <row r="32" customFormat="false" ht="25.5" hidden="false" customHeight="false" outlineLevel="0" collapsed="false">
      <c r="A32" s="7" t="s">
        <v>69</v>
      </c>
      <c r="B32" s="2" t="n">
        <v>1</v>
      </c>
      <c r="H32" s="2" t="n">
        <f aca="false">SUM(B32:F32)</f>
        <v>1</v>
      </c>
    </row>
    <row r="34" customFormat="false" ht="25.5" hidden="false" customHeight="false" outlineLevel="0" collapsed="false">
      <c r="A34" s="7" t="s">
        <v>70</v>
      </c>
      <c r="E34" s="2" t="n">
        <v>1</v>
      </c>
    </row>
    <row r="36" customFormat="false" ht="12.75" hidden="false" customHeight="false" outlineLevel="0" collapsed="false">
      <c r="A36" s="7" t="s">
        <v>71</v>
      </c>
      <c r="E36" s="2" t="n">
        <f aca="false">2</f>
        <v>2</v>
      </c>
    </row>
    <row r="37" customFormat="false" ht="12.75" hidden="false" customHeight="false" outlineLevel="0" collapsed="false">
      <c r="J37" s="2" t="s">
        <v>12</v>
      </c>
    </row>
    <row r="38" customFormat="false" ht="12.75" hidden="false" customHeight="false" outlineLevel="0" collapsed="false">
      <c r="A38" s="7" t="s">
        <v>50</v>
      </c>
      <c r="B38" s="2" t="n">
        <f aca="false">SUM(B8:B37)</f>
        <v>20</v>
      </c>
      <c r="C38" s="2" t="n">
        <f aca="false">SUM(C8:C37)</f>
        <v>1</v>
      </c>
      <c r="D38" s="2" t="n">
        <f aca="false">SUM(D8:D37)</f>
        <v>6</v>
      </c>
      <c r="E38" s="2" t="n">
        <f aca="false">SUM(E8:E37)</f>
        <v>7</v>
      </c>
      <c r="F38" s="2" t="n">
        <f aca="false">SUM(F8:F37)</f>
        <v>4</v>
      </c>
      <c r="H38" s="2" t="n">
        <f aca="false">SUM(B38:F38)</f>
        <v>38</v>
      </c>
    </row>
    <row r="40" customFormat="false" ht="20.25" hidden="false" customHeight="false" outlineLevel="0" collapsed="false">
      <c r="B40" s="11"/>
      <c r="C40" s="11"/>
      <c r="D40" s="11"/>
      <c r="E40" s="11"/>
      <c r="F40" s="11"/>
      <c r="G40" s="12"/>
      <c r="H40" s="1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06"/>
  <sheetViews>
    <sheetView showFormulas="false" showGridLines="true" showRowColHeaders="true" showZeros="true" rightToLeft="false" tabSelected="true" showOutlineSymbols="true" defaultGridColor="true" view="normal" topLeftCell="D64" colorId="64" zoomScale="100" zoomScaleNormal="100" zoomScalePageLayoutView="100" workbookViewId="0">
      <selection pane="topLeft" activeCell="J88" activeCellId="0" sqref="J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21.56"/>
    <col collapsed="false" customWidth="true" hidden="false" outlineLevel="0" max="3" min="2" style="2" width="13.7"/>
    <col collapsed="false" customWidth="true" hidden="false" outlineLevel="0" max="7" min="7" style="2" width="10.41"/>
    <col collapsed="false" customWidth="true" hidden="false" outlineLevel="0" max="15" min="15" style="2" width="19.99"/>
  </cols>
  <sheetData>
    <row r="1" customFormat="false" ht="12.75" hidden="false" customHeight="false" outlineLevel="0" collapsed="false">
      <c r="Q1" s="2" t="s">
        <v>72</v>
      </c>
      <c r="R1" s="2" t="n">
        <v>70</v>
      </c>
    </row>
    <row r="2" customFormat="false" ht="12.75" hidden="false" customHeight="false" outlineLevel="0" collapsed="false">
      <c r="Q2" s="2" t="s">
        <v>73</v>
      </c>
      <c r="R2" s="2" t="n">
        <v>110</v>
      </c>
    </row>
    <row r="3" customFormat="false" ht="12.75" hidden="false" customHeight="false" outlineLevel="0" collapsed="false">
      <c r="Q3" s="2" t="s">
        <v>74</v>
      </c>
      <c r="R3" s="2" t="n">
        <v>180</v>
      </c>
    </row>
    <row r="4" customFormat="false" ht="12.75" hidden="false" customHeight="false" outlineLevel="0" collapsed="false">
      <c r="Q4" s="2" t="s">
        <v>75</v>
      </c>
      <c r="R4" s="2" t="n">
        <v>150</v>
      </c>
    </row>
    <row r="5" customFormat="false" ht="12.75" hidden="false" customHeight="false" outlineLevel="0" collapsed="false">
      <c r="Q5" s="2" t="s">
        <v>49</v>
      </c>
      <c r="R5" s="2" t="n">
        <v>45</v>
      </c>
    </row>
    <row r="6" customFormat="false" ht="12.75" hidden="false" customHeight="false" outlineLevel="0" collapsed="false">
      <c r="Q6" s="2" t="s">
        <v>76</v>
      </c>
      <c r="R6" s="2" t="n">
        <v>50</v>
      </c>
    </row>
    <row r="7" customFormat="false" ht="12.75" hidden="false" customHeight="false" outlineLevel="0" collapsed="false">
      <c r="Q7" s="2" t="s">
        <v>77</v>
      </c>
      <c r="R7" s="2" t="n">
        <v>70</v>
      </c>
    </row>
    <row r="8" customFormat="false" ht="12.75" hidden="false" customHeight="false" outlineLevel="0" collapsed="false">
      <c r="Q8" s="2" t="s">
        <v>78</v>
      </c>
      <c r="R8" s="2" t="n">
        <v>200</v>
      </c>
    </row>
    <row r="9" customFormat="false" ht="12.75" hidden="false" customHeight="false" outlineLevel="0" collapsed="false">
      <c r="E9" s="13" t="s">
        <v>79</v>
      </c>
      <c r="F9" s="13" t="s">
        <v>80</v>
      </c>
      <c r="G9" s="13" t="s">
        <v>81</v>
      </c>
      <c r="H9" s="13" t="s">
        <v>82</v>
      </c>
      <c r="I9" s="13" t="s">
        <v>83</v>
      </c>
      <c r="J9" s="13"/>
      <c r="K9" s="13"/>
      <c r="L9" s="13" t="s">
        <v>50</v>
      </c>
    </row>
    <row r="12" customFormat="false" ht="12.75" hidden="false" customHeight="false" outlineLevel="0" collapsed="false">
      <c r="A12" s="13" t="s">
        <v>10</v>
      </c>
      <c r="B12" s="13"/>
      <c r="C12" s="13" t="n">
        <v>1</v>
      </c>
      <c r="D12" s="13" t="n">
        <v>1</v>
      </c>
      <c r="E12" s="2" t="n">
        <f aca="false">$N12*Pctgs!E12</f>
        <v>150</v>
      </c>
      <c r="F12" s="2" t="n">
        <f aca="false">$N12*Pctgs!F12</f>
        <v>300</v>
      </c>
      <c r="G12" s="2" t="n">
        <f aca="false">$N12*Pctgs!G12</f>
        <v>30</v>
      </c>
      <c r="H12" s="2" t="n">
        <f aca="false">$N12*Pctgs!H12</f>
        <v>75</v>
      </c>
      <c r="I12" s="2" t="n">
        <f aca="false">$N12*Pctgs!I12</f>
        <v>45</v>
      </c>
      <c r="L12" s="2" t="n">
        <f aca="false">SUM(E12:K12)</f>
        <v>600</v>
      </c>
      <c r="N12" s="2" t="n">
        <v>600</v>
      </c>
      <c r="O12" s="13" t="str">
        <f aca="false">A12</f>
        <v>VK</v>
      </c>
      <c r="Q12" s="2" t="n">
        <f aca="false">IF(B12="man",1,0)</f>
        <v>0</v>
      </c>
    </row>
    <row r="13" customFormat="false" ht="12.75" hidden="false" customHeight="false" outlineLevel="0" collapsed="false">
      <c r="A13" s="13"/>
      <c r="B13" s="13"/>
      <c r="C13" s="13"/>
      <c r="D13" s="13"/>
      <c r="O13" s="13"/>
    </row>
    <row r="14" customFormat="false" ht="12.75" hidden="false" customHeight="false" outlineLevel="0" collapsed="false">
      <c r="A14" s="14" t="s">
        <v>84</v>
      </c>
      <c r="B14" s="14" t="s">
        <v>78</v>
      </c>
      <c r="C14" s="14" t="n">
        <v>1</v>
      </c>
      <c r="D14" s="14" t="n">
        <v>2</v>
      </c>
      <c r="E14" s="2" t="n">
        <f aca="false">$N14*Pctgs!E14</f>
        <v>38.5</v>
      </c>
      <c r="F14" s="2" t="n">
        <f aca="false">$N14*Pctgs!F14</f>
        <v>288.75</v>
      </c>
      <c r="G14" s="2" t="n">
        <f aca="false">$N14*Pctgs!G14</f>
        <v>57.75</v>
      </c>
      <c r="H14" s="2" t="n">
        <f aca="false">$N14*Pctgs!H14</f>
        <v>0</v>
      </c>
      <c r="I14" s="2" t="n">
        <f aca="false">$N14*Pctgs!I14</f>
        <v>0</v>
      </c>
      <c r="L14" s="2" t="n">
        <f aca="false">SUM(E14:K14)</f>
        <v>385</v>
      </c>
      <c r="N14" s="2" t="n">
        <v>385</v>
      </c>
      <c r="O14" s="13" t="str">
        <f aca="false">A14</f>
        <v>Vasant</v>
      </c>
      <c r="Q14" s="2" t="n">
        <f aca="false">IF(B14="man",1,0)</f>
        <v>0</v>
      </c>
    </row>
    <row r="15" customFormat="false" ht="12.75" hidden="false" customHeight="false" outlineLevel="0" collapsed="false">
      <c r="A15" s="14" t="s">
        <v>85</v>
      </c>
      <c r="B15" s="14" t="s">
        <v>78</v>
      </c>
      <c r="C15" s="14" t="n">
        <f aca="false">C14+1</f>
        <v>2</v>
      </c>
      <c r="D15" s="14" t="n">
        <f aca="false">D14+1</f>
        <v>3</v>
      </c>
      <c r="E15" s="2" t="n">
        <f aca="false">$N15*Pctgs!E15</f>
        <v>200</v>
      </c>
      <c r="F15" s="2" t="n">
        <f aca="false">$N15*Pctgs!F15</f>
        <v>0</v>
      </c>
      <c r="G15" s="2" t="n">
        <f aca="false">$N15*Pctgs!G15</f>
        <v>0</v>
      </c>
      <c r="H15" s="2" t="n">
        <f aca="false">$N15*Pctgs!H15</f>
        <v>0</v>
      </c>
      <c r="I15" s="2" t="n">
        <f aca="false">$N15*Pctgs!I15</f>
        <v>0</v>
      </c>
      <c r="L15" s="2" t="n">
        <f aca="false">SUM(E15:K15)</f>
        <v>200</v>
      </c>
      <c r="N15" s="2" t="n">
        <f aca="false">VLOOKUP(B15,$Q$1:$R$8,2)</f>
        <v>200</v>
      </c>
      <c r="O15" s="13" t="str">
        <f aca="false">A15</f>
        <v>Sandeep Kohli</v>
      </c>
      <c r="Q15" s="2" t="n">
        <f aca="false">IF(B15="man",1,0)</f>
        <v>0</v>
      </c>
    </row>
    <row r="16" customFormat="false" ht="12.75" hidden="false" customHeight="false" outlineLevel="0" collapsed="false">
      <c r="A16" s="14" t="s">
        <v>86</v>
      </c>
      <c r="B16" s="14" t="s">
        <v>75</v>
      </c>
      <c r="C16" s="14" t="n">
        <f aca="false">C15+1</f>
        <v>3</v>
      </c>
      <c r="D16" s="14" t="n">
        <f aca="false">D15+1</f>
        <v>4</v>
      </c>
      <c r="E16" s="2" t="n">
        <f aca="false">$N16*Pctgs!E16</f>
        <v>0</v>
      </c>
      <c r="F16" s="2" t="n">
        <f aca="false">$N16*Pctgs!F16</f>
        <v>120</v>
      </c>
      <c r="G16" s="2" t="n">
        <f aca="false">$N16*Pctgs!G16</f>
        <v>30</v>
      </c>
      <c r="H16" s="2" t="n">
        <f aca="false">$N16*Pctgs!H16</f>
        <v>0</v>
      </c>
      <c r="I16" s="2" t="n">
        <f aca="false">$N16*Pctgs!I16</f>
        <v>0</v>
      </c>
      <c r="L16" s="2" t="n">
        <f aca="false">SUM(E16:K16)</f>
        <v>150</v>
      </c>
      <c r="N16" s="2" t="n">
        <f aca="false">VLOOKUP(B16,$Q$1:$R$8,2)</f>
        <v>150</v>
      </c>
      <c r="O16" s="13" t="str">
        <f aca="false">A16</f>
        <v>Amitava Dhar</v>
      </c>
      <c r="Q16" s="2" t="n">
        <f aca="false">IF(B16="man",1,0)</f>
        <v>1</v>
      </c>
    </row>
    <row r="17" customFormat="false" ht="12.75" hidden="false" customHeight="false" outlineLevel="0" collapsed="false">
      <c r="A17" s="14" t="s">
        <v>87</v>
      </c>
      <c r="B17" s="14" t="s">
        <v>75</v>
      </c>
      <c r="C17" s="14" t="n">
        <f aca="false">C16+1</f>
        <v>4</v>
      </c>
      <c r="D17" s="14" t="n">
        <f aca="false">D16+1</f>
        <v>5</v>
      </c>
      <c r="E17" s="2" t="n">
        <f aca="false">$N17*Pctgs!E17</f>
        <v>0</v>
      </c>
      <c r="F17" s="2" t="n">
        <f aca="false">$N17*Pctgs!F17</f>
        <v>150</v>
      </c>
      <c r="G17" s="2" t="n">
        <f aca="false">$N17*Pctgs!G17</f>
        <v>0</v>
      </c>
      <c r="H17" s="2" t="n">
        <f aca="false">$N17*Pctgs!H17</f>
        <v>0</v>
      </c>
      <c r="I17" s="2" t="n">
        <f aca="false">$N17*Pctgs!I17</f>
        <v>0</v>
      </c>
      <c r="L17" s="2" t="n">
        <f aca="false">SUM(E17:K17)</f>
        <v>150</v>
      </c>
      <c r="N17" s="2" t="n">
        <f aca="false">VLOOKUP(B17,$Q$1:$R$8,2)</f>
        <v>150</v>
      </c>
      <c r="O17" s="13" t="str">
        <f aca="false">A17</f>
        <v>Joe Hrgovcic</v>
      </c>
      <c r="Q17" s="2" t="n">
        <f aca="false">IF(B17="man",1,0)</f>
        <v>1</v>
      </c>
    </row>
    <row r="18" customFormat="false" ht="12.75" hidden="false" customHeight="false" outlineLevel="0" collapsed="false">
      <c r="A18" s="14" t="s">
        <v>88</v>
      </c>
      <c r="B18" s="14" t="s">
        <v>75</v>
      </c>
      <c r="C18" s="14" t="n">
        <f aca="false">C17+1</f>
        <v>5</v>
      </c>
      <c r="D18" s="14" t="n">
        <f aca="false">D17+1</f>
        <v>6</v>
      </c>
      <c r="E18" s="2" t="n">
        <f aca="false">$N18*Pctgs!E18</f>
        <v>0</v>
      </c>
      <c r="F18" s="2" t="n">
        <f aca="false">$N18*Pctgs!F18</f>
        <v>150</v>
      </c>
      <c r="G18" s="2" t="n">
        <f aca="false">$N18*Pctgs!G18</f>
        <v>0</v>
      </c>
      <c r="H18" s="2" t="n">
        <f aca="false">$N18*Pctgs!H18</f>
        <v>0</v>
      </c>
      <c r="I18" s="2" t="n">
        <f aca="false">$N18*Pctgs!I18</f>
        <v>0</v>
      </c>
      <c r="L18" s="2" t="n">
        <f aca="false">SUM(E18:K18)</f>
        <v>150</v>
      </c>
      <c r="N18" s="2" t="n">
        <f aca="false">VLOOKUP(B18,$Q$1:$R$8,2)</f>
        <v>150</v>
      </c>
      <c r="O18" s="13" t="str">
        <f aca="false">A18</f>
        <v>Nelson Neal</v>
      </c>
      <c r="Q18" s="2" t="n">
        <f aca="false">IF(B18="man",1,0)</f>
        <v>1</v>
      </c>
    </row>
    <row r="19" customFormat="false" ht="12.75" hidden="false" customHeight="false" outlineLevel="0" collapsed="false">
      <c r="A19" s="14" t="s">
        <v>89</v>
      </c>
      <c r="B19" s="14" t="s">
        <v>74</v>
      </c>
      <c r="C19" s="14" t="n">
        <f aca="false">C18+1</f>
        <v>6</v>
      </c>
      <c r="D19" s="14" t="n">
        <f aca="false">D18+1</f>
        <v>7</v>
      </c>
      <c r="E19" s="2" t="n">
        <f aca="false">$N19*Pctgs!E19</f>
        <v>0</v>
      </c>
      <c r="F19" s="2" t="n">
        <f aca="false">$N19*Pctgs!F19</f>
        <v>180</v>
      </c>
      <c r="G19" s="2" t="n">
        <f aca="false">$N19*Pctgs!G19</f>
        <v>0</v>
      </c>
      <c r="H19" s="2" t="n">
        <f aca="false">$N19*Pctgs!H19</f>
        <v>0</v>
      </c>
      <c r="I19" s="2" t="n">
        <f aca="false">$N19*Pctgs!I19</f>
        <v>0</v>
      </c>
      <c r="L19" s="2" t="n">
        <f aca="false">SUM(E19:K19)</f>
        <v>180</v>
      </c>
      <c r="N19" s="2" t="n">
        <f aca="false">VLOOKUP(B19,$Q$1:$R$8,2)</f>
        <v>180</v>
      </c>
      <c r="O19" s="13" t="str">
        <f aca="false">A19</f>
        <v>Martin Lin</v>
      </c>
      <c r="Q19" s="2" t="n">
        <f aca="false">IF(B19="man",1,0)</f>
        <v>0</v>
      </c>
    </row>
    <row r="20" customFormat="false" ht="12.75" hidden="false" customHeight="false" outlineLevel="0" collapsed="false">
      <c r="A20" s="14" t="s">
        <v>90</v>
      </c>
      <c r="B20" s="14" t="s">
        <v>75</v>
      </c>
      <c r="C20" s="14" t="n">
        <f aca="false">C19+1</f>
        <v>7</v>
      </c>
      <c r="D20" s="14" t="n">
        <f aca="false">D19+1</f>
        <v>8</v>
      </c>
      <c r="E20" s="2" t="n">
        <f aca="false">$N20*Pctgs!E20</f>
        <v>0</v>
      </c>
      <c r="F20" s="2" t="n">
        <f aca="false">$N20*Pctgs!F20</f>
        <v>150</v>
      </c>
      <c r="G20" s="2" t="n">
        <f aca="false">$N20*Pctgs!G20</f>
        <v>0</v>
      </c>
      <c r="H20" s="2" t="n">
        <f aca="false">$N20*Pctgs!H20</f>
        <v>0</v>
      </c>
      <c r="I20" s="2" t="n">
        <f aca="false">$N20*Pctgs!I20</f>
        <v>0</v>
      </c>
      <c r="L20" s="2" t="n">
        <f aca="false">SUM(E20:K20)</f>
        <v>150</v>
      </c>
      <c r="N20" s="2" t="n">
        <f aca="false">VLOOKUP(B20,$Q$1:$R$8,2)</f>
        <v>150</v>
      </c>
      <c r="O20" s="13" t="str">
        <f aca="false">A20</f>
        <v>Lance Cunningham</v>
      </c>
      <c r="Q20" s="2" t="n">
        <f aca="false">IF(B20="man",1,0)</f>
        <v>1</v>
      </c>
    </row>
    <row r="21" customFormat="false" ht="12.75" hidden="false" customHeight="false" outlineLevel="0" collapsed="false">
      <c r="A21" s="14" t="s">
        <v>91</v>
      </c>
      <c r="B21" s="14" t="s">
        <v>75</v>
      </c>
      <c r="C21" s="14" t="n">
        <f aca="false">C20+1</f>
        <v>8</v>
      </c>
      <c r="D21" s="14" t="n">
        <f aca="false">D20+1</f>
        <v>9</v>
      </c>
      <c r="E21" s="2" t="n">
        <f aca="false">$N21*Pctgs!E21</f>
        <v>0</v>
      </c>
      <c r="F21" s="2" t="n">
        <f aca="false">$N21*Pctgs!F21</f>
        <v>150</v>
      </c>
      <c r="G21" s="2" t="n">
        <f aca="false">$N21*Pctgs!G21</f>
        <v>0</v>
      </c>
      <c r="H21" s="2" t="n">
        <f aca="false">$N21*Pctgs!H21</f>
        <v>0</v>
      </c>
      <c r="I21" s="2" t="n">
        <f aca="false">$N21*Pctgs!I21</f>
        <v>0</v>
      </c>
      <c r="L21" s="2" t="n">
        <f aca="false">SUM(E21:K21)</f>
        <v>150</v>
      </c>
      <c r="N21" s="2" t="n">
        <f aca="false">VLOOKUP(B21,$Q$1:$R$8,2)</f>
        <v>150</v>
      </c>
      <c r="O21" s="13" t="str">
        <f aca="false">A21</f>
        <v>Chonawee Supatgiat</v>
      </c>
      <c r="Q21" s="2" t="n">
        <f aca="false">IF(B21="man",1,0)</f>
        <v>1</v>
      </c>
    </row>
    <row r="22" customFormat="false" ht="12.75" hidden="false" customHeight="false" outlineLevel="0" collapsed="false">
      <c r="A22" s="14" t="s">
        <v>92</v>
      </c>
      <c r="B22" s="14" t="s">
        <v>93</v>
      </c>
      <c r="C22" s="14" t="n">
        <f aca="false">C21+1</f>
        <v>9</v>
      </c>
      <c r="D22" s="14" t="n">
        <f aca="false">D21+1</f>
        <v>10</v>
      </c>
      <c r="E22" s="2" t="n">
        <f aca="false">$N22*Pctgs!E22</f>
        <v>0</v>
      </c>
      <c r="F22" s="2" t="n">
        <f aca="false">$N22*Pctgs!F22</f>
        <v>70</v>
      </c>
      <c r="G22" s="2" t="n">
        <f aca="false">$N22*Pctgs!G22</f>
        <v>0</v>
      </c>
      <c r="H22" s="2" t="n">
        <f aca="false">$N22*Pctgs!H22</f>
        <v>0</v>
      </c>
      <c r="I22" s="2" t="n">
        <f aca="false">$N22*Pctgs!I22</f>
        <v>0</v>
      </c>
      <c r="L22" s="2" t="n">
        <f aca="false">SUM(E22:K22)</f>
        <v>70</v>
      </c>
      <c r="N22" s="2" t="n">
        <f aca="false">VLOOKUP(B22,$Q$1:$R$8,2)</f>
        <v>70</v>
      </c>
      <c r="O22" s="13" t="str">
        <f aca="false">A22</f>
        <v>Sevil Yaman</v>
      </c>
      <c r="Q22" s="2" t="n">
        <f aca="false">IF(B22="man",1,0)</f>
        <v>0</v>
      </c>
    </row>
    <row r="23" customFormat="false" ht="12.75" hidden="false" customHeight="false" outlineLevel="0" collapsed="false">
      <c r="A23" s="14" t="s">
        <v>94</v>
      </c>
      <c r="B23" s="14" t="s">
        <v>95</v>
      </c>
      <c r="C23" s="14" t="n">
        <f aca="false">C22+1</f>
        <v>10</v>
      </c>
      <c r="D23" s="14" t="n">
        <f aca="false">D22+1</f>
        <v>11</v>
      </c>
      <c r="E23" s="2" t="n">
        <f aca="false">$N23*Pctgs!E23</f>
        <v>0</v>
      </c>
      <c r="F23" s="2" t="n">
        <f aca="false">$N23*Pctgs!F23</f>
        <v>110</v>
      </c>
      <c r="G23" s="2" t="n">
        <f aca="false">$N23*Pctgs!G23</f>
        <v>0</v>
      </c>
      <c r="H23" s="2" t="n">
        <f aca="false">$N23*Pctgs!H23</f>
        <v>0</v>
      </c>
      <c r="I23" s="2" t="n">
        <f aca="false">$N23*Pctgs!I23</f>
        <v>0</v>
      </c>
      <c r="L23" s="2" t="n">
        <f aca="false">SUM(E23:K23)</f>
        <v>110</v>
      </c>
      <c r="N23" s="2" t="n">
        <f aca="false">VLOOKUP(B23,$Q$1:$R$8,2)</f>
        <v>110</v>
      </c>
      <c r="O23" s="13" t="str">
        <f aca="false">A23</f>
        <v>Shravan Chopra</v>
      </c>
      <c r="Q23" s="2" t="n">
        <f aca="false">IF(B23="man",1,0)</f>
        <v>0</v>
      </c>
    </row>
    <row r="24" customFormat="false" ht="12.75" hidden="false" customHeight="false" outlineLevel="0" collapsed="false">
      <c r="A24" s="14" t="s">
        <v>96</v>
      </c>
      <c r="B24" s="14" t="s">
        <v>5</v>
      </c>
      <c r="C24" s="14" t="n">
        <f aca="false">C23+1</f>
        <v>11</v>
      </c>
      <c r="D24" s="14" t="n">
        <f aca="false">D23+1</f>
        <v>12</v>
      </c>
      <c r="E24" s="2" t="n">
        <f aca="false">$N24*Pctgs!E24</f>
        <v>0</v>
      </c>
      <c r="F24" s="2" t="n">
        <f aca="false">$N24*Pctgs!F24</f>
        <v>70</v>
      </c>
      <c r="G24" s="2" t="n">
        <f aca="false">$N24*Pctgs!G24</f>
        <v>0</v>
      </c>
      <c r="H24" s="2" t="n">
        <f aca="false">$N24*Pctgs!H24</f>
        <v>0</v>
      </c>
      <c r="I24" s="2" t="n">
        <f aca="false">$N24*Pctgs!I24</f>
        <v>0</v>
      </c>
      <c r="L24" s="2" t="n">
        <f aca="false">SUM(E24:K24)</f>
        <v>70</v>
      </c>
      <c r="N24" s="2" t="n">
        <f aca="false">VLOOKUP(B24,$Q$1:$R$8,2)</f>
        <v>70</v>
      </c>
      <c r="O24" s="13" t="str">
        <f aca="false">A24</f>
        <v>Shalesh Ganjoo</v>
      </c>
      <c r="Q24" s="2" t="n">
        <f aca="false">IF(B24="man",1,0)</f>
        <v>0</v>
      </c>
    </row>
    <row r="25" customFormat="false" ht="12.75" hidden="false" customHeight="false" outlineLevel="0" collapsed="false">
      <c r="A25" s="14" t="s">
        <v>97</v>
      </c>
      <c r="B25" s="14" t="s">
        <v>49</v>
      </c>
      <c r="C25" s="14" t="n">
        <f aca="false">C24+1</f>
        <v>12</v>
      </c>
      <c r="D25" s="14" t="n">
        <f aca="false">D24+1</f>
        <v>13</v>
      </c>
      <c r="E25" s="2" t="n">
        <f aca="false">$N25*Pctgs!E25</f>
        <v>0</v>
      </c>
      <c r="F25" s="2" t="n">
        <f aca="false">$N25*Pctgs!F25</f>
        <v>45</v>
      </c>
      <c r="G25" s="2" t="n">
        <f aca="false">$N25*Pctgs!G25</f>
        <v>0</v>
      </c>
      <c r="H25" s="2" t="n">
        <f aca="false">$N25*Pctgs!H25</f>
        <v>0</v>
      </c>
      <c r="I25" s="2" t="n">
        <f aca="false">$N25*Pctgs!I25</f>
        <v>0</v>
      </c>
      <c r="L25" s="2" t="n">
        <f aca="false">SUM(E25:K25)</f>
        <v>45</v>
      </c>
      <c r="N25" s="2" t="n">
        <f aca="false">VLOOKUP(B25,$Q$1:$R$8,2)</f>
        <v>45</v>
      </c>
      <c r="O25" s="13" t="str">
        <f aca="false">A25</f>
        <v>Pravas Sud</v>
      </c>
      <c r="Q25" s="2" t="n">
        <f aca="false">IF(B25="man",1,0)</f>
        <v>0</v>
      </c>
    </row>
    <row r="26" customFormat="false" ht="12.75" hidden="false" customHeight="false" outlineLevel="0" collapsed="false">
      <c r="A26" s="14" t="s">
        <v>12</v>
      </c>
      <c r="B26" s="14" t="s">
        <v>12</v>
      </c>
      <c r="C26" s="14"/>
      <c r="D26" s="14"/>
      <c r="O26" s="13" t="s">
        <v>12</v>
      </c>
      <c r="Q26" s="2" t="s">
        <v>12</v>
      </c>
    </row>
    <row r="27" customFormat="false" ht="12.75" hidden="false" customHeight="false" outlineLevel="0" collapsed="false">
      <c r="A27" s="14" t="s">
        <v>12</v>
      </c>
      <c r="B27" s="13"/>
      <c r="C27" s="13"/>
      <c r="D27" s="13"/>
      <c r="O27" s="13" t="s">
        <v>12</v>
      </c>
      <c r="Q27" s="2" t="s">
        <v>12</v>
      </c>
    </row>
    <row r="28" customFormat="false" ht="12.75" hidden="false" customHeight="false" outlineLevel="0" collapsed="false">
      <c r="A28" s="15" t="s">
        <v>98</v>
      </c>
      <c r="B28" s="15" t="s">
        <v>20</v>
      </c>
      <c r="C28" s="15" t="n">
        <v>1</v>
      </c>
      <c r="D28" s="15" t="n">
        <v>14</v>
      </c>
      <c r="E28" s="2" t="n">
        <f aca="false">$N28*Pctgs!E28</f>
        <v>45</v>
      </c>
      <c r="F28" s="2" t="n">
        <f aca="false">$N28*Pctgs!F28</f>
        <v>105</v>
      </c>
      <c r="G28" s="2" t="n">
        <f aca="false">$N28*Pctgs!G28</f>
        <v>0</v>
      </c>
      <c r="H28" s="2" t="n">
        <f aca="false">$N28*Pctgs!H28</f>
        <v>0</v>
      </c>
      <c r="I28" s="2" t="n">
        <f aca="false">$N28*Pctgs!I28</f>
        <v>0</v>
      </c>
      <c r="L28" s="2" t="n">
        <f aca="false">SUM(E28:K28)</f>
        <v>150</v>
      </c>
      <c r="N28" s="2" t="n">
        <f aca="false">VLOOKUP(B28,$Q$1:$R$7,2)</f>
        <v>150</v>
      </c>
      <c r="O28" s="13" t="str">
        <f aca="false">A28</f>
        <v>Maureen</v>
      </c>
      <c r="Q28" s="2" t="n">
        <f aca="false">IF(B28="man",1,0)</f>
        <v>0</v>
      </c>
    </row>
    <row r="29" customFormat="false" ht="12.75" hidden="false" customHeight="false" outlineLevel="0" collapsed="false">
      <c r="A29" s="15" t="s">
        <v>99</v>
      </c>
      <c r="B29" s="15" t="s">
        <v>75</v>
      </c>
      <c r="C29" s="15" t="n">
        <f aca="false">C28+1</f>
        <v>2</v>
      </c>
      <c r="D29" s="15" t="n">
        <f aca="false">D28+1</f>
        <v>15</v>
      </c>
      <c r="E29" s="2" t="n">
        <f aca="false">$N29*Pctgs!E29</f>
        <v>45</v>
      </c>
      <c r="F29" s="2" t="n">
        <f aca="false">$N29*Pctgs!F29</f>
        <v>105</v>
      </c>
      <c r="G29" s="2" t="n">
        <f aca="false">$N29*Pctgs!G29</f>
        <v>0</v>
      </c>
      <c r="H29" s="2" t="n">
        <f aca="false">$N29*Pctgs!H29</f>
        <v>0</v>
      </c>
      <c r="I29" s="2" t="n">
        <f aca="false">$N29*Pctgs!I29</f>
        <v>0</v>
      </c>
      <c r="L29" s="2" t="n">
        <f aca="false">SUM(E29:K29)</f>
        <v>150</v>
      </c>
      <c r="N29" s="2" t="n">
        <f aca="false">VLOOKUP(B29,$Q$1:$R$8,2)</f>
        <v>150</v>
      </c>
      <c r="O29" s="13" t="str">
        <f aca="false">A29</f>
        <v>Gwyn Koepke</v>
      </c>
      <c r="Q29" s="2" t="n">
        <f aca="false">IF(B29="man",1,0)</f>
        <v>1</v>
      </c>
    </row>
    <row r="30" customFormat="false" ht="12.75" hidden="false" customHeight="false" outlineLevel="0" collapsed="false">
      <c r="A30" s="15" t="s">
        <v>100</v>
      </c>
      <c r="B30" s="15" t="s">
        <v>5</v>
      </c>
      <c r="C30" s="15" t="n">
        <f aca="false">C29+1</f>
        <v>3</v>
      </c>
      <c r="D30" s="15" t="n">
        <f aca="false">D29+1</f>
        <v>16</v>
      </c>
      <c r="E30" s="2" t="n">
        <f aca="false">$N30*Pctgs!E30</f>
        <v>21</v>
      </c>
      <c r="F30" s="2" t="n">
        <f aca="false">$N30*Pctgs!F30</f>
        <v>49</v>
      </c>
      <c r="G30" s="2" t="n">
        <f aca="false">$N30*Pctgs!G30</f>
        <v>0</v>
      </c>
      <c r="H30" s="2" t="n">
        <f aca="false">$N30*Pctgs!H30</f>
        <v>0</v>
      </c>
      <c r="I30" s="2" t="n">
        <f aca="false">$N30*Pctgs!I30</f>
        <v>0</v>
      </c>
      <c r="L30" s="2" t="n">
        <f aca="false">SUM(E30:K30)</f>
        <v>70</v>
      </c>
      <c r="N30" s="2" t="n">
        <f aca="false">VLOOKUP(B30,$Q$1:$R$8,2)</f>
        <v>70</v>
      </c>
      <c r="O30" s="13" t="str">
        <f aca="false">A30</f>
        <v>Mitra Mujica</v>
      </c>
      <c r="Q30" s="2" t="n">
        <f aca="false">IF(B30="man",1,0)</f>
        <v>0</v>
      </c>
    </row>
    <row r="31" customFormat="false" ht="12.75" hidden="false" customHeight="false" outlineLevel="0" collapsed="false">
      <c r="A31" s="15" t="s">
        <v>9</v>
      </c>
      <c r="B31" s="15" t="s">
        <v>3</v>
      </c>
      <c r="C31" s="15" t="n">
        <f aca="false">C30+1</f>
        <v>4</v>
      </c>
      <c r="D31" s="15" t="n">
        <f aca="false">D30+1</f>
        <v>17</v>
      </c>
      <c r="E31" s="2" t="n">
        <f aca="false">$N31*Pctgs!E31</f>
        <v>45</v>
      </c>
      <c r="F31" s="2" t="n">
        <f aca="false">$N31*Pctgs!F31</f>
        <v>105</v>
      </c>
      <c r="G31" s="2" t="n">
        <f aca="false">$N31*Pctgs!G31</f>
        <v>0</v>
      </c>
      <c r="H31" s="2" t="n">
        <f aca="false">$N31*Pctgs!H31</f>
        <v>0</v>
      </c>
      <c r="I31" s="2" t="n">
        <f aca="false">$N31*Pctgs!I31</f>
        <v>0</v>
      </c>
      <c r="L31" s="2" t="n">
        <f aca="false">SUM(E31:K31)</f>
        <v>150</v>
      </c>
      <c r="N31" s="2" t="n">
        <f aca="false">VLOOKUP(B31,$Q$1:$R$8,2)</f>
        <v>150</v>
      </c>
      <c r="O31" s="13" t="str">
        <f aca="false">A31</f>
        <v>Vacant</v>
      </c>
      <c r="Q31" s="2" t="n">
        <f aca="false">IF(B31="man",1,0)</f>
        <v>0</v>
      </c>
    </row>
    <row r="32" customFormat="false" ht="12.75" hidden="false" customHeight="false" outlineLevel="0" collapsed="false">
      <c r="A32" s="15"/>
      <c r="B32" s="15"/>
      <c r="C32" s="15"/>
      <c r="D32" s="15"/>
      <c r="O32" s="13"/>
      <c r="Q32" s="2" t="s">
        <v>12</v>
      </c>
    </row>
    <row r="33" customFormat="false" ht="12.75" hidden="false" customHeight="false" outlineLevel="0" collapsed="false">
      <c r="A33" s="13"/>
      <c r="B33" s="13"/>
      <c r="C33" s="13"/>
      <c r="D33" s="13"/>
      <c r="E33" s="2" t="s">
        <v>12</v>
      </c>
      <c r="F33" s="2" t="s">
        <v>12</v>
      </c>
      <c r="G33" s="2" t="s">
        <v>12</v>
      </c>
      <c r="H33" s="2" t="s">
        <v>12</v>
      </c>
      <c r="I33" s="2" t="s">
        <v>12</v>
      </c>
      <c r="N33" s="2" t="s">
        <v>12</v>
      </c>
      <c r="O33" s="13"/>
      <c r="Q33" s="2" t="s">
        <v>12</v>
      </c>
    </row>
    <row r="34" customFormat="false" ht="12.75" hidden="false" customHeight="false" outlineLevel="0" collapsed="false">
      <c r="A34" s="16" t="s">
        <v>101</v>
      </c>
      <c r="B34" s="16" t="s">
        <v>74</v>
      </c>
      <c r="C34" s="16" t="n">
        <v>1</v>
      </c>
      <c r="D34" s="16" t="n">
        <v>18</v>
      </c>
      <c r="E34" s="2" t="n">
        <f aca="false">$N34*Pctgs!E34</f>
        <v>340</v>
      </c>
      <c r="F34" s="2" t="n">
        <f aca="false">$N34*Pctgs!F34</f>
        <v>0</v>
      </c>
      <c r="G34" s="2" t="n">
        <f aca="false">$N34*Pctgs!G34</f>
        <v>0</v>
      </c>
      <c r="H34" s="2" t="n">
        <f aca="false">$N34*Pctgs!H34</f>
        <v>0</v>
      </c>
      <c r="I34" s="2" t="n">
        <f aca="false">$N34*Pctgs!I34</f>
        <v>0</v>
      </c>
      <c r="L34" s="2" t="n">
        <f aca="false">SUM(E34:K34)</f>
        <v>340</v>
      </c>
      <c r="N34" s="2" t="n">
        <v>340</v>
      </c>
      <c r="O34" s="13" t="str">
        <f aca="false">A34</f>
        <v>Tanya Tamarchenko</v>
      </c>
      <c r="Q34" s="2" t="n">
        <f aca="false">IF(B34="man",1,0)</f>
        <v>0</v>
      </c>
    </row>
    <row r="35" customFormat="false" ht="12.75" hidden="false" customHeight="false" outlineLevel="0" collapsed="false">
      <c r="A35" s="16" t="s">
        <v>102</v>
      </c>
      <c r="B35" s="16" t="s">
        <v>75</v>
      </c>
      <c r="C35" s="16" t="n">
        <f aca="false">C34+1</f>
        <v>2</v>
      </c>
      <c r="D35" s="16" t="n">
        <f aca="false">D34+1</f>
        <v>19</v>
      </c>
      <c r="E35" s="2" t="n">
        <f aca="false">$N35*Pctgs!E35</f>
        <v>150</v>
      </c>
      <c r="F35" s="2" t="n">
        <f aca="false">$N35*Pctgs!F35</f>
        <v>0</v>
      </c>
      <c r="G35" s="2" t="n">
        <f aca="false">$N35*Pctgs!G35</f>
        <v>0</v>
      </c>
      <c r="H35" s="2" t="n">
        <f aca="false">$N35*Pctgs!H35</f>
        <v>0</v>
      </c>
      <c r="I35" s="2" t="n">
        <f aca="false">$N35*Pctgs!I35</f>
        <v>0</v>
      </c>
      <c r="L35" s="2" t="n">
        <f aca="false">SUM(E35:K35)</f>
        <v>150</v>
      </c>
      <c r="N35" s="2" t="n">
        <f aca="false">VLOOKUP(B35,$Q$1:$R$8,2)</f>
        <v>150</v>
      </c>
      <c r="O35" s="13" t="str">
        <f aca="false">A35</f>
        <v>Rabi De</v>
      </c>
      <c r="Q35" s="2" t="n">
        <f aca="false">IF(B35="man",1,0)</f>
        <v>1</v>
      </c>
    </row>
    <row r="36" customFormat="false" ht="12.75" hidden="false" customHeight="false" outlineLevel="0" collapsed="false">
      <c r="A36" s="16" t="s">
        <v>103</v>
      </c>
      <c r="B36" s="16" t="s">
        <v>75</v>
      </c>
      <c r="C36" s="16" t="n">
        <f aca="false">C35+1</f>
        <v>3</v>
      </c>
      <c r="D36" s="16" t="n">
        <f aca="false">D35+1</f>
        <v>20</v>
      </c>
      <c r="E36" s="2" t="n">
        <f aca="false">$N36*Pctgs!E36</f>
        <v>150</v>
      </c>
      <c r="F36" s="2" t="n">
        <f aca="false">$N36*Pctgs!F36</f>
        <v>0</v>
      </c>
      <c r="G36" s="2" t="n">
        <f aca="false">$N36*Pctgs!G36</f>
        <v>0</v>
      </c>
      <c r="H36" s="2" t="n">
        <f aca="false">$N36*Pctgs!H36</f>
        <v>0</v>
      </c>
      <c r="I36" s="2" t="n">
        <f aca="false">$N36*Pctgs!I36</f>
        <v>0</v>
      </c>
      <c r="L36" s="2" t="n">
        <f aca="false">SUM(E36:K36)</f>
        <v>150</v>
      </c>
      <c r="N36" s="2" t="n">
        <f aca="false">VLOOKUP(B36,$Q$1:$R$8,2)</f>
        <v>150</v>
      </c>
      <c r="O36" s="13" t="str">
        <f aca="false">A36</f>
        <v>Jaesoo Lew</v>
      </c>
      <c r="Q36" s="2" t="n">
        <f aca="false">IF(B36="man",1,0)</f>
        <v>1</v>
      </c>
    </row>
    <row r="37" customFormat="false" ht="12.75" hidden="false" customHeight="false" outlineLevel="0" collapsed="false">
      <c r="A37" s="16" t="s">
        <v>104</v>
      </c>
      <c r="B37" s="16" t="s">
        <v>75</v>
      </c>
      <c r="C37" s="16" t="n">
        <f aca="false">C36+1</f>
        <v>4</v>
      </c>
      <c r="D37" s="16" t="n">
        <f aca="false">D36+1</f>
        <v>21</v>
      </c>
      <c r="E37" s="2" t="n">
        <f aca="false">$N37*Pctgs!E37</f>
        <v>150</v>
      </c>
      <c r="F37" s="2" t="n">
        <f aca="false">$N37*Pctgs!F37</f>
        <v>0</v>
      </c>
      <c r="G37" s="2" t="n">
        <f aca="false">$N37*Pctgs!G37</f>
        <v>0</v>
      </c>
      <c r="H37" s="2" t="n">
        <f aca="false">$N37*Pctgs!H37</f>
        <v>0</v>
      </c>
      <c r="I37" s="2" t="n">
        <f aca="false">$N37*Pctgs!I37</f>
        <v>0</v>
      </c>
      <c r="L37" s="2" t="n">
        <f aca="false">SUM(E37:K37)</f>
        <v>150</v>
      </c>
      <c r="N37" s="2" t="n">
        <f aca="false">VLOOKUP(B37,$Q$1:$R$8,2)</f>
        <v>150</v>
      </c>
      <c r="O37" s="13" t="str">
        <f aca="false">A37</f>
        <v>Jason Sokolov</v>
      </c>
      <c r="Q37" s="2" t="n">
        <f aca="false">IF(B37="man",1,0)</f>
        <v>1</v>
      </c>
    </row>
    <row r="38" customFormat="false" ht="12.75" hidden="false" customHeight="false" outlineLevel="0" collapsed="false">
      <c r="A38" s="16" t="s">
        <v>105</v>
      </c>
      <c r="B38" s="16" t="s">
        <v>75</v>
      </c>
      <c r="C38" s="16" t="n">
        <f aca="false">C37+1</f>
        <v>5</v>
      </c>
      <c r="D38" s="16" t="n">
        <f aca="false">D37+1</f>
        <v>22</v>
      </c>
      <c r="E38" s="2" t="n">
        <f aca="false">$N38*Pctgs!E38</f>
        <v>150</v>
      </c>
      <c r="F38" s="2" t="n">
        <f aca="false">$N38*Pctgs!F38</f>
        <v>0</v>
      </c>
      <c r="G38" s="2" t="n">
        <f aca="false">$N38*Pctgs!G38</f>
        <v>0</v>
      </c>
      <c r="H38" s="2" t="n">
        <f aca="false">$N38*Pctgs!H38</f>
        <v>0</v>
      </c>
      <c r="I38" s="2" t="n">
        <f aca="false">$N38*Pctgs!I38</f>
        <v>0</v>
      </c>
      <c r="L38" s="2" t="n">
        <f aca="false">SUM(E38:K38)</f>
        <v>150</v>
      </c>
      <c r="N38" s="2" t="n">
        <f aca="false">VLOOKUP(B38,$Q$1:$R$8,2)</f>
        <v>150</v>
      </c>
      <c r="O38" s="13" t="str">
        <f aca="false">A38</f>
        <v>Rakesh Bharati</v>
      </c>
      <c r="Q38" s="2" t="n">
        <f aca="false">IF(B38="man",1,0)</f>
        <v>1</v>
      </c>
    </row>
    <row r="39" customFormat="false" ht="12.75" hidden="false" customHeight="false" outlineLevel="0" collapsed="false">
      <c r="A39" s="16" t="s">
        <v>106</v>
      </c>
      <c r="B39" s="16" t="s">
        <v>75</v>
      </c>
      <c r="C39" s="16" t="n">
        <f aca="false">C38+1</f>
        <v>6</v>
      </c>
      <c r="D39" s="16" t="n">
        <f aca="false">D38+1</f>
        <v>23</v>
      </c>
      <c r="E39" s="2" t="n">
        <f aca="false">$N39*Pctgs!E39</f>
        <v>150</v>
      </c>
      <c r="F39" s="2" t="n">
        <f aca="false">$N39*Pctgs!F39</f>
        <v>0</v>
      </c>
      <c r="G39" s="2" t="n">
        <f aca="false">$N39*Pctgs!G39</f>
        <v>0</v>
      </c>
      <c r="H39" s="2" t="n">
        <f aca="false">$N39*Pctgs!H39</f>
        <v>0</v>
      </c>
      <c r="I39" s="2" t="n">
        <f aca="false">$N39*Pctgs!I39</f>
        <v>0</v>
      </c>
      <c r="L39" s="2" t="n">
        <f aca="false">SUM(E39:K39)</f>
        <v>150</v>
      </c>
      <c r="N39" s="2" t="n">
        <f aca="false">VLOOKUP(B39,$Q$1:$R$8,2)</f>
        <v>150</v>
      </c>
      <c r="O39" s="13" t="str">
        <f aca="false">A39</f>
        <v>Sriram</v>
      </c>
      <c r="Q39" s="2" t="n">
        <f aca="false">IF(B39="man",1,0)</f>
        <v>1</v>
      </c>
    </row>
    <row r="40" customFormat="false" ht="12.75" hidden="false" customHeight="false" outlineLevel="0" collapsed="false">
      <c r="A40" s="16" t="s">
        <v>9</v>
      </c>
      <c r="B40" s="16" t="s">
        <v>75</v>
      </c>
      <c r="C40" s="16" t="n">
        <f aca="false">C39+1</f>
        <v>7</v>
      </c>
      <c r="D40" s="16" t="n">
        <f aca="false">D39+1</f>
        <v>24</v>
      </c>
      <c r="E40" s="2" t="n">
        <f aca="false">$N40*Pctgs!E40</f>
        <v>150</v>
      </c>
      <c r="F40" s="2" t="n">
        <f aca="false">$N40*Pctgs!F40</f>
        <v>0</v>
      </c>
      <c r="G40" s="2" t="n">
        <f aca="false">$N40*Pctgs!G40</f>
        <v>0</v>
      </c>
      <c r="H40" s="2" t="n">
        <f aca="false">$N40*Pctgs!H40</f>
        <v>0</v>
      </c>
      <c r="I40" s="2" t="n">
        <f aca="false">$N40*Pctgs!I40</f>
        <v>0</v>
      </c>
      <c r="L40" s="2" t="n">
        <f aca="false">SUM(E40:K40)</f>
        <v>150</v>
      </c>
      <c r="N40" s="2" t="n">
        <f aca="false">VLOOKUP(B40,$Q$1:$R$8,2)</f>
        <v>150</v>
      </c>
      <c r="O40" s="13" t="str">
        <f aca="false">A40</f>
        <v>Vacant</v>
      </c>
      <c r="P40" s="2" t="s">
        <v>12</v>
      </c>
      <c r="Q40" s="2" t="n">
        <f aca="false">IF(B40="man",1,0)</f>
        <v>1</v>
      </c>
    </row>
    <row r="41" customFormat="false" ht="12.75" hidden="false" customHeight="false" outlineLevel="0" collapsed="false">
      <c r="A41" s="16"/>
      <c r="B41" s="16"/>
      <c r="C41" s="16"/>
      <c r="D41" s="16"/>
      <c r="O41" s="13"/>
    </row>
    <row r="42" customFormat="false" ht="12.75" hidden="false" customHeight="false" outlineLevel="0" collapsed="false">
      <c r="A42" s="16"/>
      <c r="B42" s="16"/>
      <c r="C42" s="16"/>
      <c r="D42" s="16"/>
      <c r="E42" s="13" t="s">
        <v>79</v>
      </c>
      <c r="F42" s="13" t="s">
        <v>80</v>
      </c>
      <c r="G42" s="13" t="s">
        <v>81</v>
      </c>
      <c r="H42" s="13" t="s">
        <v>82</v>
      </c>
      <c r="I42" s="13" t="s">
        <v>83</v>
      </c>
      <c r="O42" s="13"/>
    </row>
    <row r="43" customFormat="false" ht="12.75" hidden="false" customHeight="false" outlineLevel="0" collapsed="false">
      <c r="A43" s="13"/>
      <c r="B43" s="13"/>
      <c r="C43" s="13"/>
      <c r="D43" s="13"/>
      <c r="O43" s="13"/>
    </row>
    <row r="44" customFormat="false" ht="12.75" hidden="false" customHeight="false" outlineLevel="0" collapsed="false">
      <c r="A44" s="17" t="s">
        <v>33</v>
      </c>
      <c r="B44" s="17" t="s">
        <v>78</v>
      </c>
      <c r="C44" s="17" t="n">
        <v>1</v>
      </c>
      <c r="D44" s="17" t="n">
        <v>25</v>
      </c>
      <c r="E44" s="2" t="n">
        <f aca="false">$N44*Pctgs!E44</f>
        <v>0</v>
      </c>
      <c r="F44" s="2" t="n">
        <f aca="false">$N44*Pctgs!F44</f>
        <v>0</v>
      </c>
      <c r="G44" s="2" t="n">
        <f aca="false">$N44*Pctgs!G44</f>
        <v>0</v>
      </c>
      <c r="H44" s="2" t="n">
        <f aca="false">$N44*Pctgs!H44</f>
        <v>150</v>
      </c>
      <c r="I44" s="2" t="n">
        <f aca="false">$N44*Pctgs!I44</f>
        <v>50</v>
      </c>
      <c r="L44" s="2" t="n">
        <f aca="false">SUM(E44:K44)</f>
        <v>200</v>
      </c>
      <c r="N44" s="2" t="n">
        <f aca="false">VLOOKUP(B44,$Q$1:$R$8,2)</f>
        <v>200</v>
      </c>
      <c r="O44" s="13" t="str">
        <f aca="false">A44</f>
        <v>KP</v>
      </c>
      <c r="Q44" s="2" t="n">
        <f aca="false">IF(B44="man",1,0)</f>
        <v>0</v>
      </c>
    </row>
    <row r="45" customFormat="false" ht="12.75" hidden="false" customHeight="false" outlineLevel="0" collapsed="false">
      <c r="A45" s="17" t="s">
        <v>107</v>
      </c>
      <c r="B45" s="17" t="s">
        <v>74</v>
      </c>
      <c r="C45" s="17" t="n">
        <f aca="false">C44+1</f>
        <v>2</v>
      </c>
      <c r="D45" s="17" t="n">
        <f aca="false">D44+1</f>
        <v>26</v>
      </c>
      <c r="E45" s="2" t="n">
        <f aca="false">$N45*Pctgs!E45</f>
        <v>0</v>
      </c>
      <c r="F45" s="2" t="n">
        <f aca="false">$N45*Pctgs!F45</f>
        <v>0</v>
      </c>
      <c r="G45" s="2" t="n">
        <f aca="false">$N45*Pctgs!G45</f>
        <v>0</v>
      </c>
      <c r="H45" s="2" t="n">
        <f aca="false">$N45*Pctgs!H45</f>
        <v>180</v>
      </c>
      <c r="I45" s="2" t="n">
        <f aca="false">$N45*Pctgs!I45</f>
        <v>0</v>
      </c>
      <c r="L45" s="2" t="n">
        <f aca="false">SUM(E45:K45)</f>
        <v>180</v>
      </c>
      <c r="N45" s="2" t="n">
        <f aca="false">VLOOKUP(B45,$Q$1:$R$8,2)</f>
        <v>180</v>
      </c>
      <c r="O45" s="13" t="str">
        <f aca="false">A45</f>
        <v>Osman Sezgen</v>
      </c>
      <c r="Q45" s="2" t="n">
        <f aca="false">IF(B45="man",1,0)</f>
        <v>0</v>
      </c>
    </row>
    <row r="46" customFormat="false" ht="12.75" hidden="false" customHeight="false" outlineLevel="0" collapsed="false">
      <c r="A46" s="17" t="s">
        <v>108</v>
      </c>
      <c r="B46" s="17" t="s">
        <v>75</v>
      </c>
      <c r="C46" s="17" t="n">
        <f aca="false">C45+1</f>
        <v>3</v>
      </c>
      <c r="D46" s="17" t="n">
        <f aca="false">D45+1</f>
        <v>27</v>
      </c>
      <c r="E46" s="2" t="n">
        <f aca="false">$N46*Pctgs!E46</f>
        <v>0</v>
      </c>
      <c r="F46" s="2" t="n">
        <f aca="false">$N46*Pctgs!F46</f>
        <v>0</v>
      </c>
      <c r="G46" s="2" t="n">
        <f aca="false">$N46*Pctgs!G46</f>
        <v>0</v>
      </c>
      <c r="H46" s="2" t="n">
        <f aca="false">$N46*Pctgs!H46</f>
        <v>150</v>
      </c>
      <c r="I46" s="2" t="n">
        <f aca="false">$N46*Pctgs!I46</f>
        <v>0</v>
      </c>
      <c r="L46" s="2" t="n">
        <f aca="false">SUM(E46:K46)</f>
        <v>150</v>
      </c>
      <c r="N46" s="2" t="n">
        <f aca="false">VLOOKUP(B46,$Q$1:$R$8,2)</f>
        <v>150</v>
      </c>
      <c r="O46" s="13" t="str">
        <f aca="false">A46</f>
        <v>Anguel Grigorov</v>
      </c>
      <c r="Q46" s="2" t="n">
        <f aca="false">IF(B46="man",1,0)</f>
        <v>1</v>
      </c>
    </row>
    <row r="47" customFormat="false" ht="12.75" hidden="false" customHeight="false" outlineLevel="0" collapsed="false">
      <c r="A47" s="17" t="s">
        <v>109</v>
      </c>
      <c r="B47" s="17" t="s">
        <v>75</v>
      </c>
      <c r="C47" s="17" t="n">
        <f aca="false">C46+1</f>
        <v>4</v>
      </c>
      <c r="D47" s="17" t="n">
        <f aca="false">D46+1</f>
        <v>28</v>
      </c>
      <c r="E47" s="2" t="n">
        <f aca="false">$N47*Pctgs!E47</f>
        <v>0</v>
      </c>
      <c r="F47" s="2" t="n">
        <f aca="false">$N47*Pctgs!F47</f>
        <v>0</v>
      </c>
      <c r="G47" s="2" t="n">
        <f aca="false">$N47*Pctgs!G47</f>
        <v>0</v>
      </c>
      <c r="H47" s="2" t="n">
        <f aca="false">$N47*Pctgs!H47</f>
        <v>150</v>
      </c>
      <c r="I47" s="2" t="n">
        <f aca="false">$N47*Pctgs!I47</f>
        <v>0</v>
      </c>
      <c r="L47" s="2" t="n">
        <f aca="false">SUM(E47:K47)</f>
        <v>150</v>
      </c>
      <c r="N47" s="2" t="n">
        <f aca="false">VLOOKUP(B47,$Q$1:$R$8,2)</f>
        <v>150</v>
      </c>
      <c r="O47" s="13" t="str">
        <f aca="false">A47</f>
        <v>Wichai Naronwanich</v>
      </c>
      <c r="Q47" s="2" t="n">
        <f aca="false">IF(B47="man",1,0)</f>
        <v>1</v>
      </c>
    </row>
    <row r="48" customFormat="false" ht="12.75" hidden="false" customHeight="false" outlineLevel="0" collapsed="false">
      <c r="A48" s="17" t="s">
        <v>110</v>
      </c>
      <c r="B48" s="17" t="s">
        <v>75</v>
      </c>
      <c r="C48" s="17" t="n">
        <f aca="false">C47+1</f>
        <v>5</v>
      </c>
      <c r="D48" s="17" t="n">
        <f aca="false">D47+1</f>
        <v>29</v>
      </c>
      <c r="E48" s="2" t="n">
        <f aca="false">$N48*Pctgs!E48</f>
        <v>0</v>
      </c>
      <c r="F48" s="2" t="n">
        <f aca="false">$N48*Pctgs!F48</f>
        <v>0</v>
      </c>
      <c r="G48" s="2" t="n">
        <f aca="false">$N48*Pctgs!G48</f>
        <v>0</v>
      </c>
      <c r="H48" s="2" t="n">
        <f aca="false">$N48*Pctgs!H48</f>
        <v>150</v>
      </c>
      <c r="I48" s="2" t="n">
        <f aca="false">$N48*Pctgs!I48</f>
        <v>0</v>
      </c>
      <c r="L48" s="2" t="n">
        <f aca="false">SUM(E48:K48)</f>
        <v>150</v>
      </c>
      <c r="N48" s="2" t="n">
        <f aca="false">VLOOKUP(B48,$Q$1:$R$8,2)</f>
        <v>150</v>
      </c>
      <c r="O48" s="13" t="str">
        <f aca="false">A48</f>
        <v>Seksan Kiatsupaibul</v>
      </c>
      <c r="Q48" s="2" t="n">
        <f aca="false">IF(B48="man",1,0)</f>
        <v>1</v>
      </c>
    </row>
    <row r="49" customFormat="false" ht="12.75" hidden="false" customHeight="false" outlineLevel="0" collapsed="false">
      <c r="A49" s="17" t="s">
        <v>111</v>
      </c>
      <c r="B49" s="17" t="s">
        <v>75</v>
      </c>
      <c r="C49" s="17" t="n">
        <f aca="false">C48+1</f>
        <v>6</v>
      </c>
      <c r="D49" s="17" t="n">
        <f aca="false">D48+1</f>
        <v>30</v>
      </c>
      <c r="E49" s="2" t="n">
        <f aca="false">$N49*Pctgs!E49</f>
        <v>0</v>
      </c>
      <c r="F49" s="2" t="n">
        <f aca="false">$N49*Pctgs!F49</f>
        <v>0</v>
      </c>
      <c r="G49" s="2" t="n">
        <f aca="false">$N49*Pctgs!G49</f>
        <v>0</v>
      </c>
      <c r="H49" s="2" t="n">
        <f aca="false">$N49*Pctgs!H49</f>
        <v>150</v>
      </c>
      <c r="I49" s="2" t="n">
        <f aca="false">$N49*Pctgs!I49</f>
        <v>0</v>
      </c>
      <c r="L49" s="2" t="n">
        <f aca="false">SUM(E49:K49)</f>
        <v>150</v>
      </c>
      <c r="N49" s="2" t="n">
        <f aca="false">VLOOKUP(B49,$Q$1:$R$8,2)</f>
        <v>150</v>
      </c>
      <c r="O49" s="13" t="str">
        <f aca="false">A49</f>
        <v>Praveen Mellacheruvu</v>
      </c>
      <c r="Q49" s="2" t="n">
        <f aca="false">IF(B49="man",1,0)</f>
        <v>1</v>
      </c>
    </row>
    <row r="50" customFormat="false" ht="12.75" hidden="false" customHeight="false" outlineLevel="0" collapsed="false">
      <c r="A50" s="17" t="s">
        <v>112</v>
      </c>
      <c r="B50" s="17" t="s">
        <v>93</v>
      </c>
      <c r="C50" s="17" t="n">
        <f aca="false">C49+1</f>
        <v>7</v>
      </c>
      <c r="D50" s="17" t="n">
        <f aca="false">D49+1</f>
        <v>31</v>
      </c>
      <c r="E50" s="2" t="n">
        <f aca="false">$N50*Pctgs!E50</f>
        <v>0</v>
      </c>
      <c r="F50" s="2" t="n">
        <f aca="false">$N50*Pctgs!F50</f>
        <v>0</v>
      </c>
      <c r="G50" s="2" t="n">
        <f aca="false">$N50*Pctgs!G50</f>
        <v>0</v>
      </c>
      <c r="H50" s="2" t="n">
        <f aca="false">$N50*Pctgs!H50</f>
        <v>70</v>
      </c>
      <c r="I50" s="2" t="n">
        <f aca="false">$N50*Pctgs!I50</f>
        <v>0</v>
      </c>
      <c r="L50" s="2" t="n">
        <f aca="false">SUM(E50:K50)</f>
        <v>70</v>
      </c>
      <c r="N50" s="2" t="n">
        <f aca="false">VLOOKUP(B50,$Q$1:$R$8,2)</f>
        <v>70</v>
      </c>
      <c r="O50" s="13" t="str">
        <f aca="false">A50</f>
        <v>Shane Green</v>
      </c>
      <c r="Q50" s="2" t="n">
        <f aca="false">IF(B50="man",1,0)</f>
        <v>0</v>
      </c>
    </row>
    <row r="51" customFormat="false" ht="12.75" hidden="false" customHeight="false" outlineLevel="0" collapsed="false">
      <c r="A51" s="17" t="s">
        <v>113</v>
      </c>
      <c r="B51" s="17" t="s">
        <v>75</v>
      </c>
      <c r="C51" s="17" t="n">
        <f aca="false">C50+1</f>
        <v>8</v>
      </c>
      <c r="D51" s="17" t="n">
        <f aca="false">D50+1</f>
        <v>32</v>
      </c>
      <c r="E51" s="2" t="n">
        <f aca="false">$N51*Pctgs!E51</f>
        <v>0</v>
      </c>
      <c r="F51" s="2" t="n">
        <f aca="false">$N51*Pctgs!F51</f>
        <v>0</v>
      </c>
      <c r="G51" s="2" t="n">
        <f aca="false">$N51*Pctgs!G51</f>
        <v>0</v>
      </c>
      <c r="H51" s="2" t="n">
        <f aca="false">$N51*Pctgs!H51</f>
        <v>0</v>
      </c>
      <c r="I51" s="2" t="n">
        <f aca="false">$N51*Pctgs!I51</f>
        <v>150</v>
      </c>
      <c r="L51" s="2" t="n">
        <f aca="false">SUM(E51:K51)</f>
        <v>150</v>
      </c>
      <c r="N51" s="2" t="n">
        <f aca="false">VLOOKUP(B51,$Q$1:$R$8,2)</f>
        <v>150</v>
      </c>
      <c r="O51" s="13" t="str">
        <f aca="false">A51</f>
        <v>Vacant Man T&amp;S</v>
      </c>
      <c r="Q51" s="2" t="n">
        <f aca="false">IF(B51="man",1,0)</f>
        <v>1</v>
      </c>
    </row>
    <row r="52" customFormat="false" ht="12.75" hidden="false" customHeight="false" outlineLevel="0" collapsed="false">
      <c r="A52" s="17" t="s">
        <v>113</v>
      </c>
      <c r="B52" s="17" t="s">
        <v>75</v>
      </c>
      <c r="C52" s="17" t="n">
        <f aca="false">C51+1</f>
        <v>9</v>
      </c>
      <c r="D52" s="17" t="n">
        <f aca="false">D51+1</f>
        <v>33</v>
      </c>
      <c r="E52" s="2" t="n">
        <f aca="false">$N52*Pctgs!E52</f>
        <v>0</v>
      </c>
      <c r="F52" s="2" t="n">
        <f aca="false">$N52*Pctgs!F52</f>
        <v>0</v>
      </c>
      <c r="G52" s="2" t="n">
        <f aca="false">$N52*Pctgs!G52</f>
        <v>0</v>
      </c>
      <c r="H52" s="2" t="n">
        <f aca="false">$N52*Pctgs!H52</f>
        <v>0</v>
      </c>
      <c r="I52" s="2" t="n">
        <f aca="false">$N52*Pctgs!I52</f>
        <v>150</v>
      </c>
      <c r="L52" s="2" t="n">
        <f aca="false">SUM(E52:K52)</f>
        <v>150</v>
      </c>
      <c r="N52" s="2" t="n">
        <f aca="false">VLOOKUP(B52,$Q$1:$R$8,2)</f>
        <v>150</v>
      </c>
      <c r="O52" s="13" t="str">
        <f aca="false">A52</f>
        <v>Vacant Man T&amp;S</v>
      </c>
      <c r="Q52" s="2" t="n">
        <f aca="false">IF(B52="man",1,0)</f>
        <v>1</v>
      </c>
    </row>
    <row r="53" customFormat="false" ht="12.75" hidden="false" customHeight="false" outlineLevel="0" collapsed="false">
      <c r="A53" s="17" t="s">
        <v>114</v>
      </c>
      <c r="B53" s="17" t="s">
        <v>75</v>
      </c>
      <c r="C53" s="17" t="n">
        <f aca="false">C52+1</f>
        <v>10</v>
      </c>
      <c r="D53" s="17" t="n">
        <f aca="false">D52+1</f>
        <v>34</v>
      </c>
      <c r="E53" s="2" t="n">
        <f aca="false">$N53*Pctgs!E53</f>
        <v>0</v>
      </c>
      <c r="F53" s="2" t="n">
        <f aca="false">$N53*Pctgs!F53</f>
        <v>0</v>
      </c>
      <c r="G53" s="2" t="n">
        <f aca="false">$N53*Pctgs!G53</f>
        <v>0</v>
      </c>
      <c r="H53" s="2" t="n">
        <f aca="false">$N53*Pctgs!H53</f>
        <v>150</v>
      </c>
      <c r="I53" s="2" t="n">
        <f aca="false">$N53*Pctgs!I53</f>
        <v>0</v>
      </c>
      <c r="L53" s="2" t="n">
        <f aca="false">SUM(E53:K53)</f>
        <v>150</v>
      </c>
      <c r="N53" s="2" t="n">
        <f aca="false">VLOOKUP(B53,$Q$1:$R$8,2)</f>
        <v>150</v>
      </c>
      <c r="O53" s="13" t="str">
        <f aca="false">A53</f>
        <v>Vacant Man EES</v>
      </c>
      <c r="Q53" s="2" t="n">
        <f aca="false">IF(B53="man",1,0)</f>
        <v>1</v>
      </c>
    </row>
    <row r="54" customFormat="false" ht="12.75" hidden="false" customHeight="false" outlineLevel="0" collapsed="false">
      <c r="A54" s="17"/>
      <c r="B54" s="17"/>
      <c r="C54" s="17"/>
      <c r="D54" s="17"/>
      <c r="O54" s="13"/>
    </row>
    <row r="55" customFormat="false" ht="12.75" hidden="false" customHeight="false" outlineLevel="0" collapsed="false">
      <c r="A55" s="17"/>
      <c r="B55" s="17"/>
      <c r="C55" s="17"/>
      <c r="D55" s="17"/>
      <c r="O55" s="13"/>
    </row>
    <row r="56" customFormat="false" ht="12.75" hidden="false" customHeight="false" outlineLevel="0" collapsed="false">
      <c r="A56" s="13"/>
      <c r="B56" s="13"/>
      <c r="C56" s="13"/>
      <c r="D56" s="17" t="s">
        <v>12</v>
      </c>
      <c r="E56" s="2" t="s">
        <v>12</v>
      </c>
      <c r="F56" s="2" t="s">
        <v>12</v>
      </c>
      <c r="G56" s="2" t="s">
        <v>12</v>
      </c>
      <c r="H56" s="2" t="s">
        <v>12</v>
      </c>
      <c r="I56" s="2" t="s">
        <v>12</v>
      </c>
      <c r="J56" s="2"/>
      <c r="K56" s="2"/>
      <c r="L56" s="18"/>
      <c r="M56" s="18"/>
      <c r="N56" s="18" t="s">
        <v>12</v>
      </c>
      <c r="O56" s="13"/>
      <c r="Q56" s="2"/>
    </row>
    <row r="57" customFormat="false" ht="12.75" hidden="false" customHeight="false" outlineLevel="0" collapsed="false">
      <c r="A57" s="19" t="s">
        <v>115</v>
      </c>
      <c r="B57" s="19" t="s">
        <v>78</v>
      </c>
      <c r="C57" s="19" t="n">
        <v>1</v>
      </c>
      <c r="D57" s="19" t="n">
        <v>35</v>
      </c>
      <c r="E57" s="2" t="n">
        <f aca="false">$N57*Pctgs!E57</f>
        <v>25</v>
      </c>
      <c r="F57" s="2" t="n">
        <f aca="false">$N57*Pctgs!F57</f>
        <v>175</v>
      </c>
      <c r="G57" s="2" t="n">
        <f aca="false">$N57*Pctgs!G57</f>
        <v>25</v>
      </c>
      <c r="H57" s="2" t="n">
        <f aca="false">$N57*Pctgs!H57</f>
        <v>12.5</v>
      </c>
      <c r="I57" s="2" t="n">
        <f aca="false">$N57*Pctgs!I57</f>
        <v>12.5</v>
      </c>
      <c r="L57" s="2" t="n">
        <f aca="false">SUM(E57:K57)</f>
        <v>250</v>
      </c>
      <c r="N57" s="2" t="n">
        <v>250</v>
      </c>
      <c r="O57" s="13" t="str">
        <f aca="false">A57</f>
        <v>Zimin Lu</v>
      </c>
      <c r="Q57" s="2" t="n">
        <f aca="false">IF(B57="man",1,0)</f>
        <v>0</v>
      </c>
    </row>
    <row r="58" customFormat="false" ht="12.75" hidden="false" customHeight="false" outlineLevel="0" collapsed="false">
      <c r="A58" s="19" t="s">
        <v>116</v>
      </c>
      <c r="B58" s="19" t="s">
        <v>74</v>
      </c>
      <c r="C58" s="19" t="n">
        <f aca="false">C57+1</f>
        <v>2</v>
      </c>
      <c r="D58" s="19" t="n">
        <f aca="false">D57+1</f>
        <v>36</v>
      </c>
      <c r="E58" s="2" t="n">
        <f aca="false">$N58*Pctgs!E58</f>
        <v>0</v>
      </c>
      <c r="F58" s="2" t="n">
        <f aca="false">$N58*Pctgs!F58</f>
        <v>180</v>
      </c>
      <c r="G58" s="2" t="n">
        <f aca="false">$N58*Pctgs!G58</f>
        <v>0</v>
      </c>
      <c r="H58" s="2" t="n">
        <f aca="false">$N58*Pctgs!H58</f>
        <v>0</v>
      </c>
      <c r="I58" s="2" t="n">
        <f aca="false">$N58*Pctgs!I58</f>
        <v>0</v>
      </c>
      <c r="L58" s="2" t="n">
        <f aca="false">SUM(E58:K58)</f>
        <v>180</v>
      </c>
      <c r="N58" s="2" t="n">
        <f aca="false">VLOOKUP(B58,$Q$1:$R$8,2)</f>
        <v>180</v>
      </c>
      <c r="O58" s="13" t="str">
        <f aca="false">A58</f>
        <v>Alex Huang</v>
      </c>
      <c r="Q58" s="2" t="n">
        <f aca="false">IF(B58="man",1,0)</f>
        <v>0</v>
      </c>
    </row>
    <row r="59" customFormat="false" ht="12.75" hidden="false" customHeight="false" outlineLevel="0" collapsed="false">
      <c r="A59" s="19" t="s">
        <v>117</v>
      </c>
      <c r="B59" s="19" t="s">
        <v>75</v>
      </c>
      <c r="C59" s="19" t="n">
        <f aca="false">C58+1</f>
        <v>3</v>
      </c>
      <c r="D59" s="19" t="n">
        <f aca="false">D58+1</f>
        <v>37</v>
      </c>
      <c r="E59" s="2" t="n">
        <f aca="false">$N59*Pctgs!E59</f>
        <v>0</v>
      </c>
      <c r="F59" s="2" t="n">
        <f aca="false">$N59*Pctgs!F59</f>
        <v>150</v>
      </c>
      <c r="G59" s="2" t="n">
        <f aca="false">$N59*Pctgs!G59</f>
        <v>0</v>
      </c>
      <c r="H59" s="2" t="n">
        <f aca="false">$N59*Pctgs!H59</f>
        <v>0</v>
      </c>
      <c r="I59" s="2" t="n">
        <f aca="false">$N59*Pctgs!I59</f>
        <v>0</v>
      </c>
      <c r="L59" s="2" t="n">
        <f aca="false">SUM(E59:K59)</f>
        <v>150</v>
      </c>
      <c r="N59" s="2" t="n">
        <f aca="false">VLOOKUP(B59,$Q$1:$R$8,2)</f>
        <v>150</v>
      </c>
      <c r="O59" s="13" t="str">
        <f aca="false">A59</f>
        <v>Tom Halliburton</v>
      </c>
      <c r="Q59" s="2" t="n">
        <f aca="false">IF(B59="man",1,0)</f>
        <v>1</v>
      </c>
    </row>
    <row r="60" customFormat="false" ht="12.75" hidden="false" customHeight="false" outlineLevel="0" collapsed="false">
      <c r="A60" s="19" t="s">
        <v>118</v>
      </c>
      <c r="B60" s="19" t="s">
        <v>75</v>
      </c>
      <c r="C60" s="19" t="n">
        <f aca="false">C59+1</f>
        <v>4</v>
      </c>
      <c r="D60" s="19" t="n">
        <f aca="false">D59+1</f>
        <v>38</v>
      </c>
      <c r="E60" s="2" t="n">
        <f aca="false">$N60*Pctgs!E60</f>
        <v>0</v>
      </c>
      <c r="F60" s="2" t="n">
        <f aca="false">$N60*Pctgs!F60</f>
        <v>150</v>
      </c>
      <c r="G60" s="2" t="n">
        <f aca="false">$N60*Pctgs!G60</f>
        <v>0</v>
      </c>
      <c r="H60" s="2" t="n">
        <f aca="false">$N60*Pctgs!H60</f>
        <v>0</v>
      </c>
      <c r="I60" s="2" t="n">
        <f aca="false">$N60*Pctgs!I60</f>
        <v>0</v>
      </c>
      <c r="L60" s="2" t="n">
        <f aca="false">SUM(E60:K60)</f>
        <v>150</v>
      </c>
      <c r="N60" s="2" t="n">
        <f aca="false">VLOOKUP(B60,$Q$1:$R$8,2)</f>
        <v>150</v>
      </c>
      <c r="O60" s="13" t="str">
        <f aca="false">A60</f>
        <v>Bob Lee</v>
      </c>
      <c r="Q60" s="2" t="n">
        <f aca="false">IF(B60="man",1,0)</f>
        <v>1</v>
      </c>
    </row>
    <row r="61" customFormat="false" ht="12.75" hidden="false" customHeight="false" outlineLevel="0" collapsed="false">
      <c r="A61" s="19" t="s">
        <v>119</v>
      </c>
      <c r="B61" s="19" t="s">
        <v>75</v>
      </c>
      <c r="C61" s="19" t="n">
        <f aca="false">C60+1</f>
        <v>5</v>
      </c>
      <c r="D61" s="19" t="n">
        <f aca="false">D60+1</f>
        <v>39</v>
      </c>
      <c r="E61" s="2" t="n">
        <f aca="false">$N61*Pctgs!E61</f>
        <v>0</v>
      </c>
      <c r="F61" s="2" t="n">
        <f aca="false">$N61*Pctgs!F61</f>
        <v>150</v>
      </c>
      <c r="G61" s="2" t="n">
        <f aca="false">$N61*Pctgs!G61</f>
        <v>0</v>
      </c>
      <c r="H61" s="2" t="n">
        <f aca="false">$N61*Pctgs!H61</f>
        <v>0</v>
      </c>
      <c r="I61" s="2" t="n">
        <f aca="false">$N61*Pctgs!I61</f>
        <v>0</v>
      </c>
      <c r="L61" s="2" t="n">
        <f aca="false">SUM(E61:K61)</f>
        <v>150</v>
      </c>
      <c r="N61" s="2" t="n">
        <f aca="false">VLOOKUP(B61,$Q$1:$R$8,2)</f>
        <v>150</v>
      </c>
      <c r="O61" s="13" t="str">
        <f aca="false">A61</f>
        <v>Tom Barkley</v>
      </c>
      <c r="Q61" s="2" t="n">
        <f aca="false">IF(B61="man",1,0)</f>
        <v>1</v>
      </c>
    </row>
    <row r="62" customFormat="false" ht="12.75" hidden="false" customHeight="false" outlineLevel="0" collapsed="false">
      <c r="A62" s="19" t="s">
        <v>120</v>
      </c>
      <c r="B62" s="19" t="s">
        <v>74</v>
      </c>
      <c r="C62" s="19" t="n">
        <f aca="false">C61+1</f>
        <v>6</v>
      </c>
      <c r="D62" s="19" t="n">
        <f aca="false">D61+1</f>
        <v>40</v>
      </c>
      <c r="E62" s="2" t="n">
        <f aca="false">$N62*Pctgs!E62</f>
        <v>0</v>
      </c>
      <c r="F62" s="2" t="n">
        <f aca="false">$N62*Pctgs!F62</f>
        <v>180</v>
      </c>
      <c r="G62" s="2" t="n">
        <f aca="false">$N62*Pctgs!G62</f>
        <v>0</v>
      </c>
      <c r="H62" s="2" t="n">
        <f aca="false">$N62*Pctgs!H62</f>
        <v>0</v>
      </c>
      <c r="I62" s="2" t="n">
        <f aca="false">$N62*Pctgs!I62</f>
        <v>0</v>
      </c>
      <c r="L62" s="2" t="n">
        <f aca="false">SUM(E62:K62)</f>
        <v>180</v>
      </c>
      <c r="N62" s="2" t="n">
        <f aca="false">VLOOKUP(B62,$Q$1:$R$8,2)</f>
        <v>180</v>
      </c>
      <c r="O62" s="13" t="str">
        <f aca="false">A62</f>
        <v>Paulo Issler</v>
      </c>
      <c r="Q62" s="2" t="n">
        <f aca="false">IF(B62="man",1,0)</f>
        <v>0</v>
      </c>
    </row>
    <row r="63" customFormat="false" ht="12.75" hidden="false" customHeight="false" outlineLevel="0" collapsed="false">
      <c r="A63" s="19" t="s">
        <v>121</v>
      </c>
      <c r="B63" s="19" t="s">
        <v>75</v>
      </c>
      <c r="C63" s="19" t="n">
        <f aca="false">C62+1</f>
        <v>7</v>
      </c>
      <c r="D63" s="19" t="n">
        <f aca="false">D62+1</f>
        <v>41</v>
      </c>
      <c r="E63" s="2" t="n">
        <f aca="false">$N63*Pctgs!E63</f>
        <v>0</v>
      </c>
      <c r="F63" s="2" t="n">
        <f aca="false">$N63*Pctgs!F63</f>
        <v>150</v>
      </c>
      <c r="G63" s="2" t="n">
        <f aca="false">$N63*Pctgs!G63</f>
        <v>0</v>
      </c>
      <c r="H63" s="2" t="n">
        <f aca="false">$N63*Pctgs!H63</f>
        <v>0</v>
      </c>
      <c r="I63" s="2" t="n">
        <f aca="false">$N63*Pctgs!I63</f>
        <v>0</v>
      </c>
      <c r="L63" s="2" t="n">
        <f aca="false">SUM(E63:K63)</f>
        <v>150</v>
      </c>
      <c r="N63" s="2" t="n">
        <f aca="false">VLOOKUP(B63,$Q$1:$R$8,2)</f>
        <v>150</v>
      </c>
      <c r="O63" s="13" t="str">
        <f aca="false">A63</f>
        <v>Ken Deng</v>
      </c>
      <c r="Q63" s="2" t="n">
        <f aca="false">IF(B63="man",1,0)</f>
        <v>1</v>
      </c>
    </row>
    <row r="64" customFormat="false" ht="12.75" hidden="false" customHeight="false" outlineLevel="0" collapsed="false">
      <c r="A64" s="19" t="s">
        <v>122</v>
      </c>
      <c r="B64" s="19" t="s">
        <v>93</v>
      </c>
      <c r="C64" s="19" t="n">
        <f aca="false">C63+1</f>
        <v>8</v>
      </c>
      <c r="D64" s="19" t="n">
        <f aca="false">D63+1</f>
        <v>42</v>
      </c>
      <c r="E64" s="2" t="n">
        <f aca="false">$N64*Pctgs!E64</f>
        <v>0</v>
      </c>
      <c r="F64" s="2" t="n">
        <f aca="false">$N64*Pctgs!F64</f>
        <v>70</v>
      </c>
      <c r="G64" s="2" t="n">
        <f aca="false">$N64*Pctgs!G64</f>
        <v>0</v>
      </c>
      <c r="H64" s="2" t="n">
        <f aca="false">$N64*Pctgs!H64</f>
        <v>0</v>
      </c>
      <c r="I64" s="2" t="n">
        <f aca="false">$N64*Pctgs!I64</f>
        <v>0</v>
      </c>
      <c r="L64" s="2" t="n">
        <f aca="false">SUM(E64:K64)</f>
        <v>70</v>
      </c>
      <c r="N64" s="2" t="n">
        <f aca="false">VLOOKUP(B64,$Q$1:$R$8,2)</f>
        <v>70</v>
      </c>
      <c r="O64" s="13" t="str">
        <f aca="false">A64</f>
        <v>Karthi Rajan</v>
      </c>
      <c r="Q64" s="2" t="n">
        <f aca="false">IF(B64="man",1,0)</f>
        <v>0</v>
      </c>
    </row>
    <row r="65" customFormat="false" ht="12.75" hidden="false" customHeight="false" outlineLevel="0" collapsed="false">
      <c r="A65" s="19" t="s">
        <v>123</v>
      </c>
      <c r="B65" s="19" t="s">
        <v>73</v>
      </c>
      <c r="C65" s="19" t="n">
        <f aca="false">C64+1</f>
        <v>9</v>
      </c>
      <c r="D65" s="19" t="n">
        <f aca="false">D64+1</f>
        <v>43</v>
      </c>
      <c r="E65" s="2" t="n">
        <f aca="false">$N65*Pctgs!E65</f>
        <v>0</v>
      </c>
      <c r="F65" s="2" t="n">
        <f aca="false">$N65*Pctgs!F65</f>
        <v>110</v>
      </c>
      <c r="G65" s="2" t="n">
        <f aca="false">$N65*Pctgs!G65</f>
        <v>0</v>
      </c>
      <c r="H65" s="2" t="n">
        <f aca="false">$N65*Pctgs!H65</f>
        <v>0</v>
      </c>
      <c r="I65" s="2" t="n">
        <f aca="false">$N65*Pctgs!I65</f>
        <v>0</v>
      </c>
      <c r="L65" s="2" t="n">
        <f aca="false">SUM(E65:K65)</f>
        <v>110</v>
      </c>
      <c r="N65" s="2" t="n">
        <f aca="false">VLOOKUP(B65,$Q$1:$R$8,2)</f>
        <v>110</v>
      </c>
      <c r="O65" s="13" t="str">
        <f aca="false">A65</f>
        <v>Heather Johnson</v>
      </c>
      <c r="Q65" s="2" t="n">
        <f aca="false">IF(B65="man",1,0)</f>
        <v>0</v>
      </c>
    </row>
    <row r="66" customFormat="false" ht="12.75" hidden="false" customHeight="false" outlineLevel="0" collapsed="false">
      <c r="A66" s="19" t="s">
        <v>124</v>
      </c>
      <c r="B66" s="19" t="s">
        <v>75</v>
      </c>
      <c r="C66" s="19" t="n">
        <f aca="false">C65+1</f>
        <v>10</v>
      </c>
      <c r="D66" s="19" t="n">
        <f aca="false">D65+1</f>
        <v>44</v>
      </c>
      <c r="E66" s="2" t="n">
        <f aca="false">$N66*Pctgs!E66</f>
        <v>0</v>
      </c>
      <c r="F66" s="2" t="n">
        <f aca="false">$N66*Pctgs!F66</f>
        <v>150</v>
      </c>
      <c r="G66" s="2" t="n">
        <f aca="false">$N66*Pctgs!G66</f>
        <v>0</v>
      </c>
      <c r="H66" s="2" t="n">
        <f aca="false">$N66*Pctgs!H66</f>
        <v>0</v>
      </c>
      <c r="I66" s="2" t="n">
        <f aca="false">$N66*Pctgs!I66</f>
        <v>0</v>
      </c>
      <c r="L66" s="2" t="n">
        <f aca="false">SUM(E66:K66)</f>
        <v>150</v>
      </c>
      <c r="N66" s="2" t="n">
        <f aca="false">VLOOKUP(B66,$Q$1:$R$8,2)</f>
        <v>150</v>
      </c>
      <c r="O66" s="13" t="str">
        <f aca="false">A66</f>
        <v>Vacant Man</v>
      </c>
      <c r="Q66" s="2" t="n">
        <f aca="false">IF(B66="man",1,0)</f>
        <v>1</v>
      </c>
    </row>
    <row r="67" customFormat="false" ht="12.75" hidden="false" customHeight="false" outlineLevel="0" collapsed="false">
      <c r="A67" s="19" t="s">
        <v>125</v>
      </c>
      <c r="B67" s="19" t="s">
        <v>73</v>
      </c>
      <c r="C67" s="19" t="n">
        <f aca="false">C66+1</f>
        <v>11</v>
      </c>
      <c r="D67" s="19" t="n">
        <f aca="false">D66+1</f>
        <v>45</v>
      </c>
      <c r="E67" s="2" t="n">
        <f aca="false">$N67*Pctgs!E67</f>
        <v>0</v>
      </c>
      <c r="F67" s="2" t="n">
        <f aca="false">$N67*Pctgs!F67</f>
        <v>110</v>
      </c>
      <c r="G67" s="2" t="n">
        <f aca="false">$N67*Pctgs!G67</f>
        <v>0</v>
      </c>
      <c r="H67" s="2" t="n">
        <f aca="false">$N67*Pctgs!H67</f>
        <v>0</v>
      </c>
      <c r="I67" s="2" t="n">
        <f aca="false">$N67*Pctgs!I67</f>
        <v>0</v>
      </c>
      <c r="L67" s="2" t="n">
        <f aca="false">SUM(E67:K67)</f>
        <v>110</v>
      </c>
      <c r="N67" s="2" t="n">
        <f aca="false">VLOOKUP(B67,$Q$1:$R$8,2)</f>
        <v>110</v>
      </c>
      <c r="O67" s="13" t="str">
        <f aca="false">A67</f>
        <v>Vacant Assoc</v>
      </c>
      <c r="Q67" s="2" t="n">
        <f aca="false">IF(B67="man",1,0)</f>
        <v>0</v>
      </c>
    </row>
    <row r="68" customFormat="false" ht="12.75" hidden="false" customHeight="false" outlineLevel="0" collapsed="false">
      <c r="A68" s="19" t="s">
        <v>12</v>
      </c>
      <c r="B68" s="19" t="s">
        <v>12</v>
      </c>
      <c r="C68" s="19"/>
      <c r="D68" s="19"/>
      <c r="O68" s="13"/>
    </row>
    <row r="69" customFormat="false" ht="12.75" hidden="false" customHeight="false" outlineLevel="0" collapsed="false">
      <c r="A69" s="19"/>
      <c r="B69" s="19"/>
      <c r="C69" s="19"/>
      <c r="D69" s="19"/>
      <c r="E69" s="13" t="s">
        <v>79</v>
      </c>
      <c r="F69" s="13" t="s">
        <v>80</v>
      </c>
      <c r="G69" s="13" t="s">
        <v>81</v>
      </c>
      <c r="H69" s="13" t="s">
        <v>82</v>
      </c>
      <c r="I69" s="13" t="s">
        <v>83</v>
      </c>
      <c r="O69" s="13"/>
    </row>
    <row r="70" customFormat="false" ht="12.75" hidden="false" customHeight="false" outlineLevel="0" collapsed="false">
      <c r="A70" s="19"/>
      <c r="B70" s="19"/>
      <c r="C70" s="19"/>
      <c r="D70" s="19"/>
      <c r="O70" s="13"/>
    </row>
    <row r="71" customFormat="false" ht="12.75" hidden="false" customHeight="false" outlineLevel="0" collapsed="false">
      <c r="A71" s="13"/>
      <c r="B71" s="13"/>
      <c r="C71" s="13"/>
      <c r="D71" s="13"/>
      <c r="E71" s="2" t="s">
        <v>12</v>
      </c>
      <c r="F71" s="2" t="s">
        <v>12</v>
      </c>
      <c r="G71" s="2" t="s">
        <v>12</v>
      </c>
      <c r="H71" s="2" t="s">
        <v>12</v>
      </c>
      <c r="I71" s="2" t="s">
        <v>12</v>
      </c>
      <c r="N71" s="2" t="s">
        <v>12</v>
      </c>
      <c r="O71" s="13"/>
    </row>
    <row r="72" customFormat="false" ht="12.75" hidden="false" customHeight="false" outlineLevel="0" collapsed="false">
      <c r="A72" s="13" t="s">
        <v>126</v>
      </c>
      <c r="B72" s="13" t="s">
        <v>78</v>
      </c>
      <c r="C72" s="13" t="n">
        <v>1</v>
      </c>
      <c r="D72" s="13" t="n">
        <v>46</v>
      </c>
      <c r="E72" s="2" t="n">
        <f aca="false">$N72*Pctgs!E72</f>
        <v>0</v>
      </c>
      <c r="F72" s="2" t="n">
        <f aca="false">$N72*Pctgs!F72</f>
        <v>240</v>
      </c>
      <c r="G72" s="2" t="n">
        <f aca="false">$N72*Pctgs!G72</f>
        <v>0</v>
      </c>
      <c r="H72" s="2" t="n">
        <f aca="false">$N72*Pctgs!H72</f>
        <v>0</v>
      </c>
      <c r="I72" s="2" t="n">
        <f aca="false">$N72*Pctgs!I72</f>
        <v>0</v>
      </c>
      <c r="L72" s="2" t="n">
        <f aca="false">SUM(E72:K72)</f>
        <v>240</v>
      </c>
      <c r="N72" s="2" t="n">
        <v>240</v>
      </c>
      <c r="O72" s="13" t="str">
        <f aca="false">A72</f>
        <v>Mike Roberts</v>
      </c>
      <c r="Q72" s="2" t="n">
        <f aca="false">IF(B72="man",1,0)</f>
        <v>0</v>
      </c>
    </row>
    <row r="73" customFormat="false" ht="12.75" hidden="false" customHeight="false" outlineLevel="0" collapsed="false">
      <c r="A73" s="13" t="s">
        <v>127</v>
      </c>
      <c r="B73" s="13" t="s">
        <v>75</v>
      </c>
      <c r="C73" s="13" t="n">
        <f aca="false">C72+1</f>
        <v>2</v>
      </c>
      <c r="D73" s="13" t="n">
        <f aca="false">D72+1</f>
        <v>47</v>
      </c>
      <c r="E73" s="2" t="n">
        <f aca="false">$N73*Pctgs!E73</f>
        <v>0</v>
      </c>
      <c r="F73" s="2" t="n">
        <f aca="false">$N73*Pctgs!F73</f>
        <v>150</v>
      </c>
      <c r="G73" s="2" t="n">
        <f aca="false">$N73*Pctgs!G73</f>
        <v>0</v>
      </c>
      <c r="H73" s="2" t="n">
        <f aca="false">$N73*Pctgs!H73</f>
        <v>0</v>
      </c>
      <c r="I73" s="2" t="n">
        <f aca="false">$N73*Pctgs!I73</f>
        <v>0</v>
      </c>
      <c r="L73" s="2" t="n">
        <f aca="false">SUM(E73:K73)</f>
        <v>150</v>
      </c>
      <c r="N73" s="2" t="n">
        <f aca="false">VLOOKUP(B73,$Q$1:$R$8,2)</f>
        <v>150</v>
      </c>
      <c r="O73" s="13" t="str">
        <f aca="false">A73</f>
        <v>Jose Marquez</v>
      </c>
      <c r="Q73" s="2" t="n">
        <f aca="false">IF(B73="man",1,0)</f>
        <v>1</v>
      </c>
    </row>
    <row r="74" customFormat="false" ht="12.75" hidden="false" customHeight="false" outlineLevel="0" collapsed="false">
      <c r="A74" s="13" t="s">
        <v>128</v>
      </c>
      <c r="B74" s="13" t="s">
        <v>75</v>
      </c>
      <c r="C74" s="13" t="n">
        <f aca="false">C73+1</f>
        <v>3</v>
      </c>
      <c r="D74" s="13" t="n">
        <f aca="false">D73+1</f>
        <v>48</v>
      </c>
      <c r="E74" s="2" t="n">
        <f aca="false">$N74*Pctgs!E74</f>
        <v>0</v>
      </c>
      <c r="F74" s="2" t="n">
        <f aca="false">$N74*Pctgs!F74</f>
        <v>150</v>
      </c>
      <c r="G74" s="2" t="n">
        <f aca="false">$N74*Pctgs!G74</f>
        <v>0</v>
      </c>
      <c r="H74" s="2" t="n">
        <f aca="false">$N74*Pctgs!H74</f>
        <v>0</v>
      </c>
      <c r="I74" s="2" t="n">
        <f aca="false">$N74*Pctgs!I74</f>
        <v>0</v>
      </c>
      <c r="L74" s="2" t="n">
        <f aca="false">SUM(E74:K74)</f>
        <v>150</v>
      </c>
      <c r="N74" s="2" t="n">
        <f aca="false">VLOOKUP(B74,$Q$1:$R$8,2)</f>
        <v>150</v>
      </c>
      <c r="O74" s="13" t="str">
        <f aca="false">A74</f>
        <v>Stephen Bennett</v>
      </c>
      <c r="Q74" s="2" t="n">
        <f aca="false">IF(B74="man",1,0)</f>
        <v>1</v>
      </c>
    </row>
    <row r="75" customFormat="false" ht="12.75" hidden="false" customHeight="false" outlineLevel="0" collapsed="false">
      <c r="A75" s="13" t="s">
        <v>129</v>
      </c>
      <c r="B75" s="13" t="s">
        <v>93</v>
      </c>
      <c r="C75" s="13" t="n">
        <f aca="false">C74+1</f>
        <v>4</v>
      </c>
      <c r="D75" s="13" t="n">
        <f aca="false">D74+1</f>
        <v>49</v>
      </c>
      <c r="E75" s="2" t="n">
        <f aca="false">$N75*Pctgs!E75</f>
        <v>0</v>
      </c>
      <c r="F75" s="2" t="n">
        <f aca="false">$N75*Pctgs!F75</f>
        <v>70</v>
      </c>
      <c r="G75" s="2" t="n">
        <f aca="false">$N75*Pctgs!G75</f>
        <v>0</v>
      </c>
      <c r="H75" s="2" t="n">
        <f aca="false">$N75*Pctgs!H75</f>
        <v>0</v>
      </c>
      <c r="I75" s="2" t="n">
        <f aca="false">$N75*Pctgs!I75</f>
        <v>0</v>
      </c>
      <c r="L75" s="2" t="n">
        <f aca="false">SUM(E75:K75)</f>
        <v>70</v>
      </c>
      <c r="N75" s="2" t="n">
        <f aca="false">VLOOKUP(B75,$Q$1:$R$8,2)</f>
        <v>70</v>
      </c>
      <c r="O75" s="13" t="str">
        <f aca="false">A75</f>
        <v>Adam Stevens</v>
      </c>
      <c r="Q75" s="2" t="n">
        <f aca="false">IF(B75="man",1,0)</f>
        <v>0</v>
      </c>
    </row>
    <row r="76" customFormat="false" ht="12.75" hidden="false" customHeight="false" outlineLevel="0" collapsed="false">
      <c r="A76" s="13" t="s">
        <v>130</v>
      </c>
      <c r="B76" s="13" t="s">
        <v>93</v>
      </c>
      <c r="C76" s="13" t="n">
        <f aca="false">C75+1</f>
        <v>5</v>
      </c>
      <c r="D76" s="13" t="n">
        <f aca="false">D75+1</f>
        <v>50</v>
      </c>
      <c r="E76" s="2" t="n">
        <f aca="false">$N76*Pctgs!E76</f>
        <v>0</v>
      </c>
      <c r="F76" s="2" t="n">
        <f aca="false">$N76*Pctgs!F76</f>
        <v>70</v>
      </c>
      <c r="G76" s="2" t="n">
        <f aca="false">$N76*Pctgs!G76</f>
        <v>0</v>
      </c>
      <c r="H76" s="2" t="n">
        <f aca="false">$N76*Pctgs!H76</f>
        <v>0</v>
      </c>
      <c r="I76" s="2" t="n">
        <f aca="false">$N76*Pctgs!I76</f>
        <v>0</v>
      </c>
      <c r="L76" s="2" t="n">
        <f aca="false">SUM(E76:K76)</f>
        <v>70</v>
      </c>
      <c r="N76" s="2" t="n">
        <f aca="false">VLOOKUP(B76,$Q$1:$R$8,2)</f>
        <v>70</v>
      </c>
      <c r="O76" s="13" t="str">
        <f aca="false">A76</f>
        <v>Sarah Woody</v>
      </c>
      <c r="Q76" s="2" t="n">
        <f aca="false">IF(B76="man",1,0)</f>
        <v>0</v>
      </c>
    </row>
    <row r="77" customFormat="false" ht="12.75" hidden="false" customHeight="false" outlineLevel="0" collapsed="false">
      <c r="A77" s="13" t="s">
        <v>131</v>
      </c>
      <c r="B77" s="13" t="s">
        <v>49</v>
      </c>
      <c r="C77" s="13" t="n">
        <f aca="false">C76+1</f>
        <v>6</v>
      </c>
      <c r="D77" s="13" t="n">
        <f aca="false">D76+1</f>
        <v>51</v>
      </c>
      <c r="E77" s="2" t="n">
        <f aca="false">$N77*Pctgs!E77</f>
        <v>0</v>
      </c>
      <c r="F77" s="2" t="n">
        <f aca="false">$N77*Pctgs!F77</f>
        <v>45</v>
      </c>
      <c r="G77" s="2" t="n">
        <f aca="false">$N77*Pctgs!G77</f>
        <v>0</v>
      </c>
      <c r="H77" s="2" t="n">
        <f aca="false">$N77*Pctgs!H77</f>
        <v>0</v>
      </c>
      <c r="I77" s="2" t="n">
        <f aca="false">$N77*Pctgs!I77</f>
        <v>0</v>
      </c>
      <c r="L77" s="2" t="n">
        <f aca="false">SUM(E77:K77)</f>
        <v>45</v>
      </c>
      <c r="N77" s="2" t="n">
        <f aca="false">VLOOKUP(B77,$Q$1:$R$8,2)</f>
        <v>45</v>
      </c>
      <c r="O77" s="13" t="str">
        <f aca="false">A77</f>
        <v>Chris Pernoud</v>
      </c>
      <c r="P77" s="2" t="s">
        <v>12</v>
      </c>
      <c r="Q77" s="2" t="n">
        <f aca="false">IF(B77="man",1,0)</f>
        <v>0</v>
      </c>
    </row>
    <row r="78" customFormat="false" ht="12.75" hidden="false" customHeight="false" outlineLevel="0" collapsed="false">
      <c r="A78" s="13" t="s">
        <v>132</v>
      </c>
      <c r="B78" s="13" t="s">
        <v>76</v>
      </c>
      <c r="C78" s="13" t="n">
        <f aca="false">C77+1</f>
        <v>7</v>
      </c>
      <c r="D78" s="13" t="n">
        <f aca="false">D77+1</f>
        <v>52</v>
      </c>
      <c r="E78" s="2" t="n">
        <f aca="false">$N78*Pctgs!E78</f>
        <v>0</v>
      </c>
      <c r="F78" s="2" t="n">
        <f aca="false">$N78*Pctgs!F78</f>
        <v>50</v>
      </c>
      <c r="G78" s="2" t="n">
        <f aca="false">$N78*Pctgs!G78</f>
        <v>0</v>
      </c>
      <c r="H78" s="2" t="n">
        <f aca="false">$N78*Pctgs!H78</f>
        <v>0</v>
      </c>
      <c r="I78" s="2" t="n">
        <f aca="false">$N78*Pctgs!I78</f>
        <v>0</v>
      </c>
      <c r="L78" s="2" t="n">
        <f aca="false">SUM(E78:K78)</f>
        <v>50</v>
      </c>
      <c r="N78" s="2" t="n">
        <f aca="false">VLOOKUP(B78,$Q$1:$R$8,2)</f>
        <v>50</v>
      </c>
      <c r="O78" s="13" t="str">
        <f aca="false">A78</f>
        <v>Sam Smith</v>
      </c>
      <c r="P78" s="2" t="s">
        <v>12</v>
      </c>
      <c r="Q78" s="2" t="n">
        <f aca="false">IF(B78="man",1,0)</f>
        <v>0</v>
      </c>
    </row>
    <row r="79" customFormat="false" ht="12.75" hidden="false" customHeight="false" outlineLevel="0" collapsed="false">
      <c r="A79" s="13" t="s">
        <v>133</v>
      </c>
      <c r="B79" s="13" t="s">
        <v>75</v>
      </c>
      <c r="C79" s="13" t="n">
        <f aca="false">C78+1</f>
        <v>8</v>
      </c>
      <c r="D79" s="13" t="n">
        <f aca="false">D78+1</f>
        <v>53</v>
      </c>
      <c r="E79" s="2" t="n">
        <f aca="false">$N79*Pctgs!E79</f>
        <v>0</v>
      </c>
      <c r="F79" s="2" t="n">
        <f aca="false">$N79*Pctgs!F79</f>
        <v>150</v>
      </c>
      <c r="G79" s="2" t="n">
        <f aca="false">$N79*Pctgs!G79</f>
        <v>0</v>
      </c>
      <c r="H79" s="2" t="n">
        <f aca="false">$N79*Pctgs!H79</f>
        <v>0</v>
      </c>
      <c r="I79" s="2" t="n">
        <f aca="false">$N79*Pctgs!I79</f>
        <v>0</v>
      </c>
      <c r="L79" s="2" t="n">
        <f aca="false">SUM(E79:K79)</f>
        <v>150</v>
      </c>
      <c r="N79" s="2" t="n">
        <f aca="false">VLOOKUP(B79,$Q$1:$R$8,2)</f>
        <v>150</v>
      </c>
      <c r="O79" s="13" t="str">
        <f aca="false">A79</f>
        <v>Vac Man</v>
      </c>
      <c r="Q79" s="2" t="n">
        <f aca="false">IF(B79="man",1,0)</f>
        <v>1</v>
      </c>
    </row>
    <row r="80" customFormat="false" ht="12.75" hidden="false" customHeight="false" outlineLevel="0" collapsed="false">
      <c r="A80" s="13"/>
      <c r="B80" s="13"/>
      <c r="C80" s="13"/>
      <c r="D80" s="13"/>
      <c r="O80" s="13"/>
    </row>
    <row r="81" customFormat="false" ht="12.75" hidden="false" customHeight="false" outlineLevel="0" collapsed="false">
      <c r="A81" s="2" t="s">
        <v>12</v>
      </c>
      <c r="O81" s="13"/>
    </row>
    <row r="82" customFormat="false" ht="12.75" hidden="false" customHeight="false" outlineLevel="0" collapsed="false">
      <c r="E82" s="2" t="n">
        <f aca="false">SUM(E12:E77)</f>
        <v>1809.5</v>
      </c>
      <c r="F82" s="2" t="n">
        <f aca="false">SUM(F12:F77)</f>
        <v>4447.75</v>
      </c>
      <c r="G82" s="2" t="n">
        <f aca="false">SUM(G12:G77)</f>
        <v>142.75</v>
      </c>
      <c r="H82" s="2" t="n">
        <f aca="false">SUM(H12:H77)</f>
        <v>1237.5</v>
      </c>
      <c r="I82" s="2" t="n">
        <f aca="false">SUM(I12:I77)</f>
        <v>407.5</v>
      </c>
      <c r="L82" s="2" t="n">
        <f aca="false">SUM(L12:L77)</f>
        <v>8045</v>
      </c>
      <c r="N82" s="2" t="n">
        <f aca="false">SUM(E82:K82)</f>
        <v>8045</v>
      </c>
      <c r="O82" s="13"/>
    </row>
    <row r="83" customFormat="false" ht="12.75" hidden="false" customHeight="false" outlineLevel="0" collapsed="false">
      <c r="E83" s="2" t="n">
        <f aca="false">E82/$N$82</f>
        <v>0.224922311995028</v>
      </c>
      <c r="F83" s="2" t="n">
        <f aca="false">F82/$N$82</f>
        <v>0.552858918582971</v>
      </c>
      <c r="G83" s="2" t="n">
        <f aca="false">G82/$N$82</f>
        <v>0.0177439403356122</v>
      </c>
      <c r="H83" s="2" t="n">
        <f aca="false">H82/$N$82</f>
        <v>0.153822249844624</v>
      </c>
      <c r="I83" s="2" t="n">
        <f aca="false">I82/$N$82</f>
        <v>0.0506525792417651</v>
      </c>
      <c r="L83" s="2" t="n">
        <f aca="false">SUM(E83:K83)</f>
        <v>1</v>
      </c>
      <c r="N83" s="2" t="n">
        <f aca="false">SUM(E83:K83)</f>
        <v>1</v>
      </c>
      <c r="O83" s="13"/>
    </row>
    <row r="84" customFormat="false" ht="12.75" hidden="false" customHeight="false" outlineLevel="0" collapsed="false">
      <c r="O84" s="13"/>
      <c r="P84" s="2" t="s">
        <v>12</v>
      </c>
      <c r="R84" s="2" t="s">
        <v>12</v>
      </c>
    </row>
    <row r="85" customFormat="false" ht="12.75" hidden="false" customHeight="false" outlineLevel="0" collapsed="false">
      <c r="E85" s="13" t="s">
        <v>79</v>
      </c>
      <c r="F85" s="13" t="s">
        <v>80</v>
      </c>
      <c r="G85" s="13" t="s">
        <v>81</v>
      </c>
      <c r="H85" s="13" t="s">
        <v>82</v>
      </c>
      <c r="I85" s="13" t="s">
        <v>83</v>
      </c>
      <c r="J85" s="13"/>
      <c r="K85" s="13"/>
      <c r="L85" s="13" t="s">
        <v>50</v>
      </c>
      <c r="O85" s="13"/>
      <c r="P85" s="13" t="s">
        <v>12</v>
      </c>
    </row>
    <row r="86" customFormat="false" ht="12.75" hidden="false" customHeight="false" outlineLevel="0" collapsed="false">
      <c r="O86" s="13"/>
    </row>
    <row r="87" customFormat="false" ht="12.75" hidden="false" customHeight="false" outlineLevel="0" collapsed="false">
      <c r="O87" s="13"/>
    </row>
    <row r="88" customFormat="false" ht="12.75" hidden="false" customHeight="false" outlineLevel="0" collapsed="false">
      <c r="E88" s="2" t="s">
        <v>12</v>
      </c>
      <c r="G88" s="2" t="s">
        <v>12</v>
      </c>
      <c r="O88" s="13"/>
    </row>
    <row r="89" customFormat="false" ht="12.75" hidden="false" customHeight="false" outlineLevel="0" collapsed="false">
      <c r="O89" s="13"/>
    </row>
    <row r="90" customFormat="false" ht="12.75" hidden="false" customHeight="false" outlineLevel="0" collapsed="false">
      <c r="O90" s="13"/>
    </row>
    <row r="91" customFormat="false" ht="12.75" hidden="false" customHeight="false" outlineLevel="0" collapsed="false">
      <c r="A91" s="5" t="s">
        <v>134</v>
      </c>
      <c r="B91" s="5"/>
      <c r="C91" s="5"/>
      <c r="E91" s="5" t="n">
        <v>0.22</v>
      </c>
      <c r="F91" s="5" t="n">
        <v>0.55</v>
      </c>
      <c r="G91" s="5" t="n">
        <v>0.02</v>
      </c>
      <c r="H91" s="5" t="n">
        <v>0.16</v>
      </c>
      <c r="I91" s="5" t="n">
        <v>0.05</v>
      </c>
      <c r="J91" s="5"/>
      <c r="L91" s="2" t="n">
        <f aca="false">SUM(E91:K91)</f>
        <v>1</v>
      </c>
      <c r="O91" s="13" t="str">
        <f aca="false">A91</f>
        <v>Final Allocations</v>
      </c>
    </row>
    <row r="92" customFormat="false" ht="12.75" hidden="false" customHeight="false" outlineLevel="0" collapsed="false">
      <c r="E92" s="13" t="s">
        <v>79</v>
      </c>
      <c r="F92" s="13" t="s">
        <v>80</v>
      </c>
      <c r="G92" s="13" t="s">
        <v>81</v>
      </c>
      <c r="H92" s="13" t="s">
        <v>82</v>
      </c>
      <c r="I92" s="13" t="s">
        <v>83</v>
      </c>
      <c r="J92" s="13"/>
      <c r="K92" s="13"/>
      <c r="L92" s="13" t="s">
        <v>50</v>
      </c>
      <c r="O92" s="13"/>
    </row>
    <row r="96" customFormat="false" ht="12.75" hidden="false" customHeight="false" outlineLevel="0" collapsed="false">
      <c r="A96" s="20" t="s">
        <v>135</v>
      </c>
      <c r="B96" s="20" t="s">
        <v>136</v>
      </c>
      <c r="C96" s="20" t="n">
        <v>1</v>
      </c>
      <c r="D96" s="20" t="n">
        <v>54</v>
      </c>
      <c r="O96" s="13" t="str">
        <f aca="false">A96</f>
        <v>Shirley Crenshaw</v>
      </c>
      <c r="Q96" s="2" t="n">
        <f aca="false">IF(B96="man",1,0)</f>
        <v>0</v>
      </c>
    </row>
    <row r="97" customFormat="false" ht="12.75" hidden="false" customHeight="false" outlineLevel="0" collapsed="false">
      <c r="A97" s="20" t="s">
        <v>137</v>
      </c>
      <c r="B97" s="20" t="s">
        <v>138</v>
      </c>
      <c r="C97" s="20" t="n">
        <f aca="false">C96+1</f>
        <v>2</v>
      </c>
      <c r="D97" s="20" t="n">
        <f aca="false">D96+1</f>
        <v>55</v>
      </c>
      <c r="O97" s="13" t="str">
        <f aca="false">A97</f>
        <v>Kevin Moore</v>
      </c>
      <c r="Q97" s="2" t="n">
        <f aca="false">IF(B97="man",1,0)</f>
        <v>0</v>
      </c>
    </row>
    <row r="98" customFormat="false" ht="12.75" hidden="false" customHeight="false" outlineLevel="0" collapsed="false">
      <c r="A98" s="20" t="s">
        <v>139</v>
      </c>
      <c r="B98" s="20" t="s">
        <v>138</v>
      </c>
      <c r="C98" s="20" t="n">
        <f aca="false">C97+1</f>
        <v>3</v>
      </c>
      <c r="D98" s="20" t="n">
        <f aca="false">D97+1</f>
        <v>56</v>
      </c>
      <c r="O98" s="13" t="str">
        <f aca="false">A98</f>
        <v>Anita Dupont</v>
      </c>
      <c r="Q98" s="2" t="n">
        <f aca="false">IF(B98="man",1,0)</f>
        <v>0</v>
      </c>
    </row>
    <row r="99" customFormat="false" ht="12.75" hidden="false" customHeight="false" outlineLevel="0" collapsed="false">
      <c r="A99" s="20" t="s">
        <v>140</v>
      </c>
      <c r="B99" s="20" t="s">
        <v>141</v>
      </c>
      <c r="C99" s="20" t="n">
        <f aca="false">C98+1</f>
        <v>4</v>
      </c>
      <c r="D99" s="20" t="n">
        <f aca="false">D98+1</f>
        <v>57</v>
      </c>
      <c r="O99" s="13" t="str">
        <f aca="false">A99</f>
        <v>Therese Candella</v>
      </c>
      <c r="Q99" s="2" t="n">
        <f aca="false">IF(B99="man",1,0)</f>
        <v>0</v>
      </c>
    </row>
    <row r="100" customFormat="false" ht="12.75" hidden="false" customHeight="false" outlineLevel="0" collapsed="false">
      <c r="A100" s="20" t="s">
        <v>142</v>
      </c>
      <c r="B100" s="20" t="s">
        <v>143</v>
      </c>
      <c r="C100" s="20" t="n">
        <f aca="false">C99+1</f>
        <v>5</v>
      </c>
      <c r="D100" s="20" t="n">
        <f aca="false">D99+1</f>
        <v>58</v>
      </c>
      <c r="O100" s="13" t="str">
        <f aca="false">A100</f>
        <v>Leann Walton</v>
      </c>
      <c r="Q100" s="2" t="n">
        <f aca="false">IF(B100="man",1,0)</f>
        <v>0</v>
      </c>
    </row>
    <row r="101" customFormat="false" ht="12.75" hidden="false" customHeight="false" outlineLevel="0" collapsed="false">
      <c r="A101" s="20" t="s">
        <v>144</v>
      </c>
      <c r="B101" s="20" t="s">
        <v>49</v>
      </c>
      <c r="C101" s="20" t="n">
        <f aca="false">C100+1</f>
        <v>6</v>
      </c>
      <c r="D101" s="20" t="n">
        <f aca="false">D100+1</f>
        <v>59</v>
      </c>
      <c r="O101" s="13" t="str">
        <f aca="false">A101</f>
        <v>Tamarchenko Sonya</v>
      </c>
      <c r="Q101" s="2" t="n">
        <f aca="false">IF(B101="man",1,0)</f>
        <v>0</v>
      </c>
    </row>
    <row r="102" customFormat="false" ht="12.75" hidden="false" customHeight="false" outlineLevel="0" collapsed="false">
      <c r="O102" s="13" t="s">
        <v>12</v>
      </c>
    </row>
    <row r="105" customFormat="false" ht="12.75" hidden="false" customHeight="false" outlineLevel="0" collapsed="false">
      <c r="Q105" s="2" t="n">
        <f aca="false">SUM(Q12:Q101)</f>
        <v>27</v>
      </c>
    </row>
    <row r="106" customFormat="false" ht="12.75" hidden="false" customHeight="false" outlineLevel="0" collapsed="false">
      <c r="Q106" s="2" t="s"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101"/>
  <sheetViews>
    <sheetView showFormulas="false" showGridLines="true" showRowColHeaders="true" showZeros="true" rightToLeft="false" tabSelected="false" showOutlineSymbols="true" defaultGridColor="true" view="normal" topLeftCell="A39" colorId="64" zoomScale="100" zoomScaleNormal="100" zoomScalePageLayoutView="100" workbookViewId="0">
      <selection pane="topLeft" activeCell="H46" activeCellId="0" sqref="H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21.99"/>
    <col collapsed="false" customWidth="true" hidden="false" outlineLevel="0" max="14" min="14" style="2" width="19.7"/>
  </cols>
  <sheetData>
    <row r="1" customFormat="false" ht="12.75" hidden="false" customHeight="false" outlineLevel="0" collapsed="false">
      <c r="O1" s="2" t="s">
        <v>72</v>
      </c>
      <c r="P1" s="2" t="n">
        <v>70</v>
      </c>
    </row>
    <row r="2" customFormat="false" ht="12.75" hidden="false" customHeight="false" outlineLevel="0" collapsed="false">
      <c r="O2" s="2" t="s">
        <v>73</v>
      </c>
      <c r="P2" s="2" t="n">
        <v>110</v>
      </c>
    </row>
    <row r="3" customFormat="false" ht="12.75" hidden="false" customHeight="false" outlineLevel="0" collapsed="false">
      <c r="O3" s="2" t="s">
        <v>74</v>
      </c>
      <c r="P3" s="2" t="n">
        <v>180</v>
      </c>
    </row>
    <row r="4" customFormat="false" ht="12.75" hidden="false" customHeight="false" outlineLevel="0" collapsed="false">
      <c r="O4" s="2" t="s">
        <v>75</v>
      </c>
      <c r="P4" s="2" t="n">
        <v>150</v>
      </c>
    </row>
    <row r="5" customFormat="false" ht="12.75" hidden="false" customHeight="false" outlineLevel="0" collapsed="false">
      <c r="O5" s="2" t="s">
        <v>49</v>
      </c>
      <c r="P5" s="2" t="n">
        <v>45</v>
      </c>
    </row>
    <row r="6" customFormat="false" ht="12.75" hidden="false" customHeight="false" outlineLevel="0" collapsed="false">
      <c r="O6" s="2" t="s">
        <v>76</v>
      </c>
      <c r="P6" s="2" t="n">
        <v>40</v>
      </c>
    </row>
    <row r="7" customFormat="false" ht="12.75" hidden="false" customHeight="false" outlineLevel="0" collapsed="false">
      <c r="O7" s="2" t="s">
        <v>77</v>
      </c>
      <c r="P7" s="2" t="n">
        <v>45</v>
      </c>
    </row>
    <row r="9" customFormat="false" ht="12.75" hidden="false" customHeight="false" outlineLevel="0" collapsed="false">
      <c r="E9" s="13" t="s">
        <v>79</v>
      </c>
      <c r="F9" s="13" t="s">
        <v>80</v>
      </c>
      <c r="G9" s="13" t="s">
        <v>81</v>
      </c>
      <c r="H9" s="13" t="s">
        <v>82</v>
      </c>
      <c r="I9" s="13" t="s">
        <v>83</v>
      </c>
      <c r="J9" s="13"/>
      <c r="K9" s="13"/>
      <c r="L9" s="13" t="s">
        <v>50</v>
      </c>
    </row>
    <row r="11" customFormat="false" ht="12.75" hidden="false" customHeight="false" outlineLevel="0" collapsed="false">
      <c r="O11" s="14" t="s">
        <v>74</v>
      </c>
      <c r="P11" s="14" t="s">
        <v>75</v>
      </c>
      <c r="Q11" s="14" t="s">
        <v>73</v>
      </c>
      <c r="R11" s="14" t="s">
        <v>72</v>
      </c>
      <c r="S11" s="14" t="s">
        <v>76</v>
      </c>
      <c r="T11" s="14" t="s">
        <v>77</v>
      </c>
      <c r="U11" s="14" t="s">
        <v>49</v>
      </c>
      <c r="V11" s="14" t="s">
        <v>145</v>
      </c>
      <c r="W11" s="14" t="s">
        <v>78</v>
      </c>
      <c r="X11" s="14"/>
      <c r="Y11" s="14" t="s">
        <v>50</v>
      </c>
    </row>
    <row r="12" customFormat="false" ht="12.75" hidden="false" customHeight="false" outlineLevel="0" collapsed="false">
      <c r="A12" s="13" t="s">
        <v>10</v>
      </c>
      <c r="B12" s="13"/>
      <c r="C12" s="13" t="n">
        <v>1</v>
      </c>
      <c r="D12" s="13" t="n">
        <v>1</v>
      </c>
      <c r="E12" s="2" t="n">
        <v>0.25</v>
      </c>
      <c r="F12" s="2" t="n">
        <v>0.5</v>
      </c>
      <c r="G12" s="2" t="n">
        <v>0.05</v>
      </c>
      <c r="H12" s="2" t="n">
        <v>0.125</v>
      </c>
      <c r="I12" s="2" t="n">
        <v>0.075</v>
      </c>
      <c r="L12" s="2" t="n">
        <f aca="false">SUM(E12:K12)</f>
        <v>1</v>
      </c>
      <c r="N12" s="13" t="str">
        <f aca="false">A12</f>
        <v>VK</v>
      </c>
      <c r="O12" s="2" t="n">
        <f aca="false">IF($B12="Dir",1,0)</f>
        <v>0</v>
      </c>
      <c r="P12" s="2" t="n">
        <f aca="false">IF($B12="Man",1,0)</f>
        <v>0</v>
      </c>
      <c r="Q12" s="2" t="n">
        <f aca="false">IF($B12="Assoc",1,0)</f>
        <v>0</v>
      </c>
      <c r="R12" s="2" t="n">
        <f aca="false">IF($B12="Anal",1,0)</f>
        <v>0</v>
      </c>
      <c r="S12" s="2" t="n">
        <f aca="false">IF($B12="Spec",1,0)</f>
        <v>0</v>
      </c>
      <c r="T12" s="2" t="n">
        <f aca="false">IF($B12="SSpec",1,0)</f>
        <v>0</v>
      </c>
      <c r="U12" s="2" t="n">
        <f aca="false">IF($B12="PT",1,0)</f>
        <v>0</v>
      </c>
      <c r="V12" s="2" t="n">
        <f aca="false">IF($B12="MD",1,0)</f>
        <v>0</v>
      </c>
      <c r="W12" s="2" t="n">
        <f aca="false">IF($B12="VP",1,0)</f>
        <v>0</v>
      </c>
      <c r="Y12" s="2" t="n">
        <f aca="false">SUM(O12:W12)</f>
        <v>0</v>
      </c>
    </row>
    <row r="13" customFormat="false" ht="12.75" hidden="false" customHeight="false" outlineLevel="0" collapsed="false">
      <c r="A13" s="13"/>
      <c r="B13" s="13"/>
      <c r="C13" s="13"/>
      <c r="D13" s="13"/>
      <c r="N13" s="13"/>
    </row>
    <row r="14" customFormat="false" ht="12.75" hidden="false" customHeight="false" outlineLevel="0" collapsed="false">
      <c r="A14" s="14" t="s">
        <v>84</v>
      </c>
      <c r="B14" s="14" t="s">
        <v>78</v>
      </c>
      <c r="C14" s="14" t="n">
        <v>1</v>
      </c>
      <c r="D14" s="14" t="n">
        <v>2</v>
      </c>
      <c r="E14" s="2" t="n">
        <v>0.1</v>
      </c>
      <c r="F14" s="2" t="n">
        <v>0.75</v>
      </c>
      <c r="G14" s="2" t="n">
        <v>0.15</v>
      </c>
      <c r="H14" s="2" t="n">
        <v>0</v>
      </c>
      <c r="I14" s="2" t="n">
        <f aca="false">Sheet3!E45*$M14</f>
        <v>0</v>
      </c>
      <c r="L14" s="2" t="n">
        <f aca="false">SUM(E14:K14)</f>
        <v>1</v>
      </c>
      <c r="N14" s="13" t="str">
        <f aca="false">A14</f>
        <v>Vasant</v>
      </c>
      <c r="O14" s="2" t="n">
        <f aca="false">IF($B14="Dir",1,0)</f>
        <v>0</v>
      </c>
      <c r="P14" s="2" t="n">
        <f aca="false">IF($B14="Man",1,0)</f>
        <v>0</v>
      </c>
      <c r="Q14" s="2" t="n">
        <f aca="false">IF($B14="Assoc",1,0)</f>
        <v>0</v>
      </c>
      <c r="R14" s="2" t="n">
        <f aca="false">IF($B14="Anal",1,0)</f>
        <v>0</v>
      </c>
      <c r="S14" s="2" t="n">
        <f aca="false">IF($B14="Spec",1,0)</f>
        <v>0</v>
      </c>
      <c r="T14" s="2" t="n">
        <f aca="false">IF($B14="SSpec",1,0)</f>
        <v>0</v>
      </c>
      <c r="U14" s="2" t="n">
        <f aca="false">IF($B14="PT",1,0)</f>
        <v>0</v>
      </c>
      <c r="V14" s="2" t="n">
        <f aca="false">IF($B14="MD",1,0)</f>
        <v>0</v>
      </c>
      <c r="W14" s="2" t="n">
        <f aca="false">IF($B14="VP",1,0)</f>
        <v>1</v>
      </c>
      <c r="Y14" s="2" t="n">
        <f aca="false">SUM(O14:W14)</f>
        <v>1</v>
      </c>
    </row>
    <row r="15" customFormat="false" ht="12.75" hidden="false" customHeight="false" outlineLevel="0" collapsed="false">
      <c r="A15" s="14" t="s">
        <v>85</v>
      </c>
      <c r="B15" s="14" t="s">
        <v>78</v>
      </c>
      <c r="C15" s="14" t="n">
        <v>2</v>
      </c>
      <c r="D15" s="14" t="n">
        <v>3</v>
      </c>
      <c r="E15" s="2" t="n">
        <v>1</v>
      </c>
      <c r="F15" s="2" t="n">
        <v>0</v>
      </c>
      <c r="G15" s="2" t="n">
        <v>0</v>
      </c>
      <c r="H15" s="2" t="n">
        <v>0</v>
      </c>
      <c r="I15" s="2" t="n">
        <f aca="false">Sheet3!E46*$M15</f>
        <v>0</v>
      </c>
      <c r="L15" s="2" t="n">
        <f aca="false">SUM(E15:K15)</f>
        <v>1</v>
      </c>
      <c r="N15" s="13" t="str">
        <f aca="false">A15</f>
        <v>Sandeep Kohli</v>
      </c>
      <c r="O15" s="2" t="n">
        <f aca="false">IF($B15="Dir",1,0)</f>
        <v>0</v>
      </c>
      <c r="P15" s="2" t="n">
        <f aca="false">IF($B15="Man",1,0)</f>
        <v>0</v>
      </c>
      <c r="Q15" s="2" t="n">
        <f aca="false">IF($B15="Assoc",1,0)</f>
        <v>0</v>
      </c>
      <c r="R15" s="2" t="n">
        <f aca="false">IF($B15="Anal",1,0)</f>
        <v>0</v>
      </c>
      <c r="S15" s="2" t="n">
        <f aca="false">IF($B15="Spec",1,0)</f>
        <v>0</v>
      </c>
      <c r="T15" s="2" t="n">
        <f aca="false">IF($B15="SSpec",1,0)</f>
        <v>0</v>
      </c>
      <c r="U15" s="2" t="n">
        <f aca="false">IF($B15="PT",1,0)</f>
        <v>0</v>
      </c>
      <c r="V15" s="2" t="n">
        <f aca="false">IF($B15="MD",1,0)</f>
        <v>0</v>
      </c>
      <c r="W15" s="2" t="n">
        <f aca="false">IF($B15="VP",1,0)</f>
        <v>1</v>
      </c>
      <c r="Y15" s="2" t="n">
        <f aca="false">SUM(O15:W15)</f>
        <v>1</v>
      </c>
    </row>
    <row r="16" customFormat="false" ht="12.75" hidden="false" customHeight="false" outlineLevel="0" collapsed="false">
      <c r="A16" s="14" t="s">
        <v>86</v>
      </c>
      <c r="B16" s="14" t="s">
        <v>75</v>
      </c>
      <c r="C16" s="14" t="n">
        <v>3</v>
      </c>
      <c r="D16" s="14" t="n">
        <v>4</v>
      </c>
      <c r="E16" s="2" t="n">
        <v>0</v>
      </c>
      <c r="F16" s="2" t="n">
        <v>0.8</v>
      </c>
      <c r="G16" s="2" t="n">
        <v>0.2</v>
      </c>
      <c r="H16" s="2" t="n">
        <v>0</v>
      </c>
      <c r="I16" s="2" t="n">
        <f aca="false">Sheet3!E47*$M16</f>
        <v>0</v>
      </c>
      <c r="L16" s="2" t="n">
        <f aca="false">SUM(E16:K16)</f>
        <v>1</v>
      </c>
      <c r="N16" s="13" t="str">
        <f aca="false">A16</f>
        <v>Amitava Dhar</v>
      </c>
      <c r="O16" s="2" t="n">
        <f aca="false">IF($B16="Dir",1,0)</f>
        <v>0</v>
      </c>
      <c r="P16" s="2" t="n">
        <f aca="false">IF($B16="Man",1,0)</f>
        <v>1</v>
      </c>
      <c r="Q16" s="2" t="n">
        <f aca="false">IF($B16="Assoc",1,0)</f>
        <v>0</v>
      </c>
      <c r="R16" s="2" t="n">
        <f aca="false">IF($B16="Anal",1,0)</f>
        <v>0</v>
      </c>
      <c r="S16" s="2" t="n">
        <f aca="false">IF($B16="Spec",1,0)</f>
        <v>0</v>
      </c>
      <c r="T16" s="2" t="n">
        <f aca="false">IF($B16="SSpec",1,0)</f>
        <v>0</v>
      </c>
      <c r="U16" s="2" t="n">
        <f aca="false">IF($B16="PT",1,0)</f>
        <v>0</v>
      </c>
      <c r="V16" s="2" t="n">
        <f aca="false">IF($B16="MD",1,0)</f>
        <v>0</v>
      </c>
      <c r="W16" s="2" t="n">
        <f aca="false">IF($B16="VP",1,0)</f>
        <v>0</v>
      </c>
      <c r="Y16" s="2" t="n">
        <f aca="false">SUM(O16:W16)</f>
        <v>1</v>
      </c>
    </row>
    <row r="17" customFormat="false" ht="12.75" hidden="false" customHeight="false" outlineLevel="0" collapsed="false">
      <c r="A17" s="14" t="s">
        <v>87</v>
      </c>
      <c r="B17" s="14" t="s">
        <v>75</v>
      </c>
      <c r="C17" s="14" t="n">
        <v>4</v>
      </c>
      <c r="D17" s="14" t="n">
        <v>5</v>
      </c>
      <c r="E17" s="2" t="n">
        <v>0</v>
      </c>
      <c r="F17" s="2" t="n">
        <v>1</v>
      </c>
      <c r="G17" s="2" t="n">
        <v>0</v>
      </c>
      <c r="H17" s="2" t="n">
        <v>0</v>
      </c>
      <c r="I17" s="2" t="n">
        <f aca="false">Sheet3!E48*$M17</f>
        <v>0</v>
      </c>
      <c r="L17" s="2" t="n">
        <f aca="false">SUM(E17:K17)</f>
        <v>1</v>
      </c>
      <c r="N17" s="13" t="str">
        <f aca="false">A17</f>
        <v>Joe Hrgovcic</v>
      </c>
      <c r="O17" s="2" t="n">
        <f aca="false">IF($B17="Dir",1,0)</f>
        <v>0</v>
      </c>
      <c r="P17" s="2" t="n">
        <f aca="false">IF($B17="Man",1,0)</f>
        <v>1</v>
      </c>
      <c r="Q17" s="2" t="n">
        <f aca="false">IF($B17="Assoc",1,0)</f>
        <v>0</v>
      </c>
      <c r="R17" s="2" t="n">
        <f aca="false">IF($B17="Anal",1,0)</f>
        <v>0</v>
      </c>
      <c r="S17" s="2" t="n">
        <f aca="false">IF($B17="Spec",1,0)</f>
        <v>0</v>
      </c>
      <c r="T17" s="2" t="n">
        <f aca="false">IF($B17="SSpec",1,0)</f>
        <v>0</v>
      </c>
      <c r="U17" s="2" t="n">
        <f aca="false">IF($B17="PT",1,0)</f>
        <v>0</v>
      </c>
      <c r="V17" s="2" t="n">
        <f aca="false">IF($B17="MD",1,0)</f>
        <v>0</v>
      </c>
      <c r="W17" s="2" t="n">
        <f aca="false">IF($B17="VP",1,0)</f>
        <v>0</v>
      </c>
      <c r="Y17" s="2" t="n">
        <f aca="false">SUM(O17:W17)</f>
        <v>1</v>
      </c>
    </row>
    <row r="18" customFormat="false" ht="12.75" hidden="false" customHeight="false" outlineLevel="0" collapsed="false">
      <c r="A18" s="14" t="s">
        <v>88</v>
      </c>
      <c r="B18" s="14" t="s">
        <v>75</v>
      </c>
      <c r="C18" s="14" t="n">
        <v>5</v>
      </c>
      <c r="D18" s="14" t="n">
        <v>6</v>
      </c>
      <c r="E18" s="2" t="n">
        <v>0</v>
      </c>
      <c r="F18" s="2" t="n">
        <v>1</v>
      </c>
      <c r="G18" s="2" t="n">
        <v>0</v>
      </c>
      <c r="H18" s="2" t="n">
        <v>0</v>
      </c>
      <c r="I18" s="2" t="n">
        <f aca="false">Sheet3!E49*$M18</f>
        <v>0</v>
      </c>
      <c r="L18" s="2" t="n">
        <f aca="false">SUM(E18:K18)</f>
        <v>1</v>
      </c>
      <c r="N18" s="13" t="str">
        <f aca="false">A18</f>
        <v>Nelson Neal</v>
      </c>
      <c r="O18" s="2" t="n">
        <f aca="false">IF($B18="Dir",1,0)</f>
        <v>0</v>
      </c>
      <c r="P18" s="2" t="n">
        <f aca="false">IF($B18="Man",1,0)</f>
        <v>1</v>
      </c>
      <c r="Q18" s="2" t="n">
        <f aca="false">IF($B18="Assoc",1,0)</f>
        <v>0</v>
      </c>
      <c r="R18" s="2" t="n">
        <f aca="false">IF($B18="Anal",1,0)</f>
        <v>0</v>
      </c>
      <c r="S18" s="2" t="n">
        <f aca="false">IF($B18="Spec",1,0)</f>
        <v>0</v>
      </c>
      <c r="T18" s="2" t="n">
        <f aca="false">IF($B18="SSpec",1,0)</f>
        <v>0</v>
      </c>
      <c r="U18" s="2" t="n">
        <f aca="false">IF($B18="PT",1,0)</f>
        <v>0</v>
      </c>
      <c r="V18" s="2" t="n">
        <f aca="false">IF($B18="MD",1,0)</f>
        <v>0</v>
      </c>
      <c r="W18" s="2" t="n">
        <f aca="false">IF($B18="VP",1,0)</f>
        <v>0</v>
      </c>
      <c r="Y18" s="2" t="n">
        <f aca="false">SUM(O18:W18)</f>
        <v>1</v>
      </c>
    </row>
    <row r="19" customFormat="false" ht="12.75" hidden="false" customHeight="false" outlineLevel="0" collapsed="false">
      <c r="A19" s="14" t="s">
        <v>89</v>
      </c>
      <c r="B19" s="14" t="s">
        <v>75</v>
      </c>
      <c r="C19" s="14" t="n">
        <v>6</v>
      </c>
      <c r="D19" s="14" t="n">
        <v>7</v>
      </c>
      <c r="E19" s="2" t="n">
        <v>0</v>
      </c>
      <c r="F19" s="2" t="n">
        <v>1</v>
      </c>
      <c r="G19" s="2" t="n">
        <v>0</v>
      </c>
      <c r="H19" s="2" t="n">
        <v>0</v>
      </c>
      <c r="I19" s="2" t="n">
        <f aca="false">Sheet3!E50*$M19</f>
        <v>0</v>
      </c>
      <c r="L19" s="2" t="n">
        <f aca="false">SUM(E19:K19)</f>
        <v>1</v>
      </c>
      <c r="N19" s="13" t="str">
        <f aca="false">A19</f>
        <v>Martin Lin</v>
      </c>
      <c r="O19" s="2" t="n">
        <f aca="false">IF($B19="Dir",1,0)</f>
        <v>0</v>
      </c>
      <c r="P19" s="2" t="n">
        <f aca="false">IF($B19="Man",1,0)</f>
        <v>1</v>
      </c>
      <c r="Q19" s="2" t="n">
        <f aca="false">IF($B19="Assoc",1,0)</f>
        <v>0</v>
      </c>
      <c r="R19" s="2" t="n">
        <f aca="false">IF($B19="Anal",1,0)</f>
        <v>0</v>
      </c>
      <c r="S19" s="2" t="n">
        <f aca="false">IF($B19="Spec",1,0)</f>
        <v>0</v>
      </c>
      <c r="T19" s="2" t="n">
        <f aca="false">IF($B19="SSpec",1,0)</f>
        <v>0</v>
      </c>
      <c r="U19" s="2" t="n">
        <f aca="false">IF($B19="PT",1,0)</f>
        <v>0</v>
      </c>
      <c r="V19" s="2" t="n">
        <f aca="false">IF($B19="MD",1,0)</f>
        <v>0</v>
      </c>
      <c r="W19" s="2" t="n">
        <f aca="false">IF($B19="VP",1,0)</f>
        <v>0</v>
      </c>
      <c r="Y19" s="2" t="n">
        <f aca="false">SUM(O19:W19)</f>
        <v>1</v>
      </c>
    </row>
    <row r="20" customFormat="false" ht="12.75" hidden="false" customHeight="false" outlineLevel="0" collapsed="false">
      <c r="A20" s="14" t="s">
        <v>90</v>
      </c>
      <c r="B20" s="14" t="s">
        <v>75</v>
      </c>
      <c r="C20" s="14" t="n">
        <v>7</v>
      </c>
      <c r="D20" s="14" t="n">
        <v>8</v>
      </c>
      <c r="E20" s="2" t="n">
        <v>0</v>
      </c>
      <c r="F20" s="2" t="n">
        <v>1</v>
      </c>
      <c r="G20" s="2" t="n">
        <v>0</v>
      </c>
      <c r="H20" s="2" t="n">
        <v>0</v>
      </c>
      <c r="I20" s="2" t="n">
        <f aca="false">Sheet3!E51*$M20</f>
        <v>0</v>
      </c>
      <c r="L20" s="2" t="n">
        <f aca="false">SUM(E20:K20)</f>
        <v>1</v>
      </c>
      <c r="N20" s="13" t="str">
        <f aca="false">A20</f>
        <v>Lance Cunningham</v>
      </c>
      <c r="O20" s="2" t="n">
        <f aca="false">IF($B20="Dir",1,0)</f>
        <v>0</v>
      </c>
      <c r="P20" s="2" t="n">
        <f aca="false">IF($B20="Man",1,0)</f>
        <v>1</v>
      </c>
      <c r="Q20" s="2" t="n">
        <f aca="false">IF($B20="Assoc",1,0)</f>
        <v>0</v>
      </c>
      <c r="R20" s="2" t="n">
        <f aca="false">IF($B20="Anal",1,0)</f>
        <v>0</v>
      </c>
      <c r="S20" s="2" t="n">
        <f aca="false">IF($B20="Spec",1,0)</f>
        <v>0</v>
      </c>
      <c r="T20" s="2" t="n">
        <f aca="false">IF($B20="SSpec",1,0)</f>
        <v>0</v>
      </c>
      <c r="U20" s="2" t="n">
        <f aca="false">IF($B20="PT",1,0)</f>
        <v>0</v>
      </c>
      <c r="V20" s="2" t="n">
        <f aca="false">IF($B20="MD",1,0)</f>
        <v>0</v>
      </c>
      <c r="W20" s="2" t="n">
        <f aca="false">IF($B20="VP",1,0)</f>
        <v>0</v>
      </c>
      <c r="Y20" s="2" t="n">
        <f aca="false">SUM(O20:W20)</f>
        <v>1</v>
      </c>
    </row>
    <row r="21" customFormat="false" ht="12.75" hidden="false" customHeight="false" outlineLevel="0" collapsed="false">
      <c r="A21" s="14" t="s">
        <v>91</v>
      </c>
      <c r="B21" s="14" t="s">
        <v>75</v>
      </c>
      <c r="C21" s="14" t="n">
        <v>8</v>
      </c>
      <c r="D21" s="14" t="n">
        <v>9</v>
      </c>
      <c r="E21" s="2" t="n">
        <v>0</v>
      </c>
      <c r="F21" s="2" t="n">
        <v>1</v>
      </c>
      <c r="G21" s="2" t="n">
        <v>0</v>
      </c>
      <c r="H21" s="2" t="n">
        <v>0</v>
      </c>
      <c r="I21" s="2" t="n">
        <f aca="false">Sheet3!E52*$M21</f>
        <v>0</v>
      </c>
      <c r="L21" s="2" t="n">
        <f aca="false">SUM(E21:K21)</f>
        <v>1</v>
      </c>
      <c r="N21" s="13" t="str">
        <f aca="false">A21</f>
        <v>Chonawee Supatgiat</v>
      </c>
      <c r="O21" s="2" t="s">
        <v>12</v>
      </c>
      <c r="P21" s="2" t="s">
        <v>12</v>
      </c>
      <c r="Q21" s="2" t="s">
        <v>12</v>
      </c>
      <c r="R21" s="2" t="s">
        <v>12</v>
      </c>
      <c r="S21" s="2" t="s">
        <v>12</v>
      </c>
      <c r="T21" s="2" t="s">
        <v>12</v>
      </c>
      <c r="U21" s="2" t="s">
        <v>12</v>
      </c>
      <c r="V21" s="2" t="s">
        <v>12</v>
      </c>
      <c r="W21" s="2" t="s">
        <v>12</v>
      </c>
      <c r="Y21" s="2" t="s">
        <v>12</v>
      </c>
    </row>
    <row r="22" customFormat="false" ht="12.75" hidden="false" customHeight="false" outlineLevel="0" collapsed="false">
      <c r="A22" s="14" t="s">
        <v>92</v>
      </c>
      <c r="B22" s="14" t="s">
        <v>93</v>
      </c>
      <c r="C22" s="14" t="n">
        <v>9</v>
      </c>
      <c r="D22" s="14" t="n">
        <v>10</v>
      </c>
      <c r="E22" s="2" t="n">
        <v>0</v>
      </c>
      <c r="F22" s="2" t="n">
        <v>1</v>
      </c>
      <c r="G22" s="2" t="n">
        <v>0</v>
      </c>
      <c r="H22" s="2" t="n">
        <v>0</v>
      </c>
      <c r="I22" s="2" t="n">
        <f aca="false">Sheet3!E53*$M22</f>
        <v>0</v>
      </c>
      <c r="L22" s="2" t="n">
        <f aca="false">SUM(E22:K22)</f>
        <v>1</v>
      </c>
      <c r="N22" s="13" t="str">
        <f aca="false">A22</f>
        <v>Sevil Yaman</v>
      </c>
      <c r="O22" s="2" t="n">
        <f aca="false">IF($B22="Dir",1,0)</f>
        <v>0</v>
      </c>
      <c r="P22" s="2" t="n">
        <f aca="false">IF($B22="Man",1,0)</f>
        <v>0</v>
      </c>
      <c r="Q22" s="2" t="n">
        <f aca="false">IF($B22="Assoc",1,0)</f>
        <v>0</v>
      </c>
      <c r="R22" s="2" t="n">
        <f aca="false">IF($B22="Anal",1,0)</f>
        <v>0</v>
      </c>
      <c r="S22" s="2" t="n">
        <f aca="false">IF($B22="Spec",1,0)</f>
        <v>0</v>
      </c>
      <c r="T22" s="2" t="n">
        <f aca="false">IF($B22="SSpec",1,0)</f>
        <v>1</v>
      </c>
      <c r="U22" s="2" t="n">
        <f aca="false">IF($B22="PT",1,0)</f>
        <v>0</v>
      </c>
      <c r="V22" s="2" t="n">
        <f aca="false">IF($B22="MD",1,0)</f>
        <v>0</v>
      </c>
      <c r="W22" s="2" t="n">
        <f aca="false">IF($B22="VP",1,0)</f>
        <v>0</v>
      </c>
      <c r="Y22" s="2" t="n">
        <f aca="false">SUM(O22:W22)</f>
        <v>1</v>
      </c>
    </row>
    <row r="23" customFormat="false" ht="12.75" hidden="false" customHeight="false" outlineLevel="0" collapsed="false">
      <c r="A23" s="14" t="s">
        <v>94</v>
      </c>
      <c r="B23" s="14" t="s">
        <v>95</v>
      </c>
      <c r="C23" s="14" t="n">
        <v>10</v>
      </c>
      <c r="D23" s="14" t="n">
        <v>11</v>
      </c>
      <c r="E23" s="2" t="n">
        <v>0</v>
      </c>
      <c r="F23" s="2" t="n">
        <v>1</v>
      </c>
      <c r="G23" s="2" t="n">
        <v>0</v>
      </c>
      <c r="H23" s="2" t="n">
        <v>0</v>
      </c>
      <c r="I23" s="2" t="n">
        <f aca="false">Sheet3!E54*$M23</f>
        <v>0</v>
      </c>
      <c r="L23" s="2" t="n">
        <f aca="false">SUM(E23:K23)</f>
        <v>1</v>
      </c>
      <c r="N23" s="13" t="str">
        <f aca="false">A23</f>
        <v>Shravan Chopra</v>
      </c>
      <c r="O23" s="2" t="n">
        <f aca="false">IF($B23="Dir",1,0)</f>
        <v>0</v>
      </c>
      <c r="P23" s="2" t="n">
        <f aca="false">IF($B23="Man",1,0)</f>
        <v>0</v>
      </c>
      <c r="Q23" s="2" t="n">
        <f aca="false">IF($B23="Assoc",1,0)</f>
        <v>0</v>
      </c>
      <c r="R23" s="2" t="n">
        <f aca="false">IF($B23="Anal",1,0)</f>
        <v>0</v>
      </c>
      <c r="S23" s="2" t="n">
        <f aca="false">IF($B23="Spec",1,0)</f>
        <v>0</v>
      </c>
      <c r="T23" s="2" t="n">
        <f aca="false">IF($B23="SSpec",1,0)</f>
        <v>0</v>
      </c>
      <c r="U23" s="2" t="n">
        <f aca="false">IF($B23="PT",1,0)</f>
        <v>0</v>
      </c>
      <c r="V23" s="2" t="n">
        <f aca="false">IF($B23="MD",1,0)</f>
        <v>0</v>
      </c>
      <c r="W23" s="2" t="n">
        <f aca="false">IF($B23="VP",1,0)</f>
        <v>0</v>
      </c>
      <c r="Y23" s="2" t="n">
        <f aca="false">SUM(O23:W23)</f>
        <v>0</v>
      </c>
    </row>
    <row r="24" customFormat="false" ht="12.75" hidden="false" customHeight="false" outlineLevel="0" collapsed="false">
      <c r="A24" s="14" t="s">
        <v>96</v>
      </c>
      <c r="B24" s="14" t="s">
        <v>5</v>
      </c>
      <c r="C24" s="14" t="n">
        <v>11</v>
      </c>
      <c r="D24" s="14" t="n">
        <v>12</v>
      </c>
      <c r="E24" s="2" t="n">
        <v>0</v>
      </c>
      <c r="F24" s="2" t="n">
        <v>1</v>
      </c>
      <c r="G24" s="2" t="n">
        <v>0</v>
      </c>
      <c r="H24" s="2" t="n">
        <v>0</v>
      </c>
      <c r="I24" s="2" t="n">
        <f aca="false">Sheet3!E55*$M24</f>
        <v>0</v>
      </c>
      <c r="L24" s="2" t="n">
        <f aca="false">SUM(E24:K24)</f>
        <v>1</v>
      </c>
      <c r="N24" s="13" t="str">
        <f aca="false">A24</f>
        <v>Shalesh Ganjoo</v>
      </c>
      <c r="O24" s="2" t="n">
        <f aca="false">IF($B24="Dir",1,0)</f>
        <v>0</v>
      </c>
      <c r="P24" s="2" t="n">
        <f aca="false">IF($B24="Man",1,0)</f>
        <v>0</v>
      </c>
      <c r="Q24" s="2" t="n">
        <f aca="false">IF($B24="Assoc",1,0)</f>
        <v>0</v>
      </c>
      <c r="R24" s="2" t="n">
        <f aca="false">IF($B24="Anal",1,0)</f>
        <v>0</v>
      </c>
      <c r="S24" s="2" t="n">
        <f aca="false">IF($B24="Spec",1,0)</f>
        <v>0</v>
      </c>
      <c r="T24" s="2" t="n">
        <f aca="false">IF($B24="SSpec",1,0)</f>
        <v>0</v>
      </c>
      <c r="U24" s="2" t="n">
        <f aca="false">IF($B24="PT",1,0)</f>
        <v>0</v>
      </c>
      <c r="V24" s="2" t="n">
        <f aca="false">IF($B24="MD",1,0)</f>
        <v>0</v>
      </c>
      <c r="W24" s="2" t="n">
        <f aca="false">IF($B24="VP",1,0)</f>
        <v>0</v>
      </c>
      <c r="Y24" s="2" t="n">
        <f aca="false">SUM(O24:W24)</f>
        <v>0</v>
      </c>
    </row>
    <row r="25" customFormat="false" ht="12.75" hidden="false" customHeight="false" outlineLevel="0" collapsed="false">
      <c r="A25" s="14" t="s">
        <v>97</v>
      </c>
      <c r="B25" s="14" t="s">
        <v>146</v>
      </c>
      <c r="C25" s="14" t="n">
        <v>12</v>
      </c>
      <c r="D25" s="14" t="n">
        <v>13</v>
      </c>
      <c r="E25" s="2" t="n">
        <v>0</v>
      </c>
      <c r="F25" s="2" t="n">
        <v>1</v>
      </c>
      <c r="G25" s="2" t="n">
        <v>0</v>
      </c>
      <c r="H25" s="2" t="n">
        <v>0</v>
      </c>
      <c r="I25" s="2" t="n">
        <f aca="false">Sheet3!E56*$M25</f>
        <v>0</v>
      </c>
      <c r="L25" s="2" t="n">
        <f aca="false">SUM(E25:K25)</f>
        <v>1</v>
      </c>
      <c r="N25" s="13" t="str">
        <f aca="false">A25</f>
        <v>Pravas Sud</v>
      </c>
      <c r="O25" s="2" t="s">
        <v>12</v>
      </c>
      <c r="P25" s="2" t="s">
        <v>12</v>
      </c>
      <c r="Q25" s="2" t="s">
        <v>12</v>
      </c>
      <c r="R25" s="2" t="s">
        <v>12</v>
      </c>
      <c r="S25" s="2" t="s">
        <v>12</v>
      </c>
      <c r="T25" s="2" t="s">
        <v>12</v>
      </c>
      <c r="U25" s="2" t="s">
        <v>12</v>
      </c>
      <c r="V25" s="2" t="s">
        <v>12</v>
      </c>
      <c r="W25" s="2" t="s">
        <v>12</v>
      </c>
      <c r="Y25" s="2" t="s">
        <v>12</v>
      </c>
    </row>
    <row r="26" customFormat="false" ht="12.75" hidden="false" customHeight="false" outlineLevel="0" collapsed="false">
      <c r="A26" s="14"/>
      <c r="B26" s="14"/>
      <c r="C26" s="14"/>
      <c r="D26" s="14"/>
      <c r="N26" s="13" t="s">
        <v>12</v>
      </c>
    </row>
    <row r="27" customFormat="false" ht="12.75" hidden="false" customHeight="false" outlineLevel="0" collapsed="false">
      <c r="A27" s="14"/>
      <c r="B27" s="13"/>
      <c r="C27" s="13"/>
      <c r="D27" s="13"/>
      <c r="N27" s="13" t="s">
        <v>12</v>
      </c>
    </row>
    <row r="28" customFormat="false" ht="12.75" hidden="false" customHeight="false" outlineLevel="0" collapsed="false">
      <c r="A28" s="15" t="s">
        <v>98</v>
      </c>
      <c r="B28" s="15" t="s">
        <v>20</v>
      </c>
      <c r="C28" s="15" t="n">
        <v>1</v>
      </c>
      <c r="D28" s="15" t="n">
        <v>14</v>
      </c>
      <c r="E28" s="2" t="n">
        <v>0.3</v>
      </c>
      <c r="F28" s="2" t="n">
        <v>0.7</v>
      </c>
      <c r="G28" s="2" t="n">
        <v>0</v>
      </c>
      <c r="H28" s="2" t="n">
        <v>0</v>
      </c>
      <c r="I28" s="2" t="n">
        <v>0</v>
      </c>
      <c r="L28" s="2" t="n">
        <f aca="false">SUM(E28:K28)</f>
        <v>1</v>
      </c>
      <c r="N28" s="13" t="str">
        <f aca="false">A28</f>
        <v>Maureen</v>
      </c>
      <c r="O28" s="2" t="n">
        <f aca="false">IF($B28="Dir",1,0)</f>
        <v>0</v>
      </c>
      <c r="P28" s="2" t="n">
        <f aca="false">IF($B28="Man",1,0)</f>
        <v>0</v>
      </c>
      <c r="Q28" s="2" t="n">
        <f aca="false">IF($B28="Assoc",1,0)</f>
        <v>0</v>
      </c>
      <c r="R28" s="2" t="n">
        <f aca="false">IF($B28="Anal",1,0)</f>
        <v>0</v>
      </c>
      <c r="S28" s="2" t="n">
        <f aca="false">IF($B28="Spec",1,0)</f>
        <v>0</v>
      </c>
      <c r="T28" s="2" t="n">
        <f aca="false">IF($B28="SSpec",1,0)</f>
        <v>0</v>
      </c>
      <c r="U28" s="2" t="n">
        <f aca="false">IF($B28="PT",1,0)</f>
        <v>0</v>
      </c>
      <c r="V28" s="2" t="n">
        <f aca="false">IF($B28="MD",1,0)</f>
        <v>0</v>
      </c>
      <c r="W28" s="2" t="n">
        <f aca="false">IF($B28="VP",1,0)</f>
        <v>0</v>
      </c>
      <c r="Y28" s="2" t="n">
        <f aca="false">SUM(O28:W28)</f>
        <v>0</v>
      </c>
    </row>
    <row r="29" customFormat="false" ht="12.75" hidden="false" customHeight="false" outlineLevel="0" collapsed="false">
      <c r="A29" s="15" t="s">
        <v>99</v>
      </c>
      <c r="B29" s="15" t="s">
        <v>75</v>
      </c>
      <c r="C29" s="15" t="n">
        <v>2</v>
      </c>
      <c r="D29" s="15" t="n">
        <v>15</v>
      </c>
      <c r="E29" s="2" t="n">
        <v>0.3</v>
      </c>
      <c r="F29" s="2" t="n">
        <v>0.7</v>
      </c>
      <c r="G29" s="2" t="n">
        <v>0</v>
      </c>
      <c r="H29" s="2" t="n">
        <v>0</v>
      </c>
      <c r="I29" s="2" t="n">
        <v>0</v>
      </c>
      <c r="L29" s="2" t="n">
        <f aca="false">SUM(E29:K29)</f>
        <v>1</v>
      </c>
      <c r="N29" s="13" t="str">
        <f aca="false">A29</f>
        <v>Gwyn Koepke</v>
      </c>
      <c r="O29" s="2" t="n">
        <f aca="false">IF($B29="Dir",1,0)</f>
        <v>0</v>
      </c>
      <c r="P29" s="2" t="n">
        <f aca="false">IF($B29="Man",1,0)</f>
        <v>1</v>
      </c>
      <c r="Q29" s="2" t="n">
        <f aca="false">IF($B29="Assoc",1,0)</f>
        <v>0</v>
      </c>
      <c r="R29" s="2" t="n">
        <f aca="false">IF($B29="Anal",1,0)</f>
        <v>0</v>
      </c>
      <c r="S29" s="2" t="n">
        <f aca="false">IF($B29="Spec",1,0)</f>
        <v>0</v>
      </c>
      <c r="T29" s="2" t="n">
        <f aca="false">IF($B29="SSpec",1,0)</f>
        <v>0</v>
      </c>
      <c r="U29" s="2" t="n">
        <f aca="false">IF($B29="PT",1,0)</f>
        <v>0</v>
      </c>
      <c r="V29" s="2" t="n">
        <f aca="false">IF($B29="MD",1,0)</f>
        <v>0</v>
      </c>
      <c r="W29" s="2" t="n">
        <f aca="false">IF($B29="VP",1,0)</f>
        <v>0</v>
      </c>
      <c r="Y29" s="2" t="n">
        <f aca="false">SUM(O29:W29)</f>
        <v>1</v>
      </c>
    </row>
    <row r="30" customFormat="false" ht="12.75" hidden="false" customHeight="false" outlineLevel="0" collapsed="false">
      <c r="A30" s="15" t="s">
        <v>100</v>
      </c>
      <c r="B30" s="15" t="s">
        <v>5</v>
      </c>
      <c r="C30" s="15" t="n">
        <v>3</v>
      </c>
      <c r="D30" s="15" t="n">
        <v>16</v>
      </c>
      <c r="E30" s="2" t="n">
        <v>0.3</v>
      </c>
      <c r="F30" s="2" t="n">
        <v>0.7</v>
      </c>
      <c r="G30" s="2" t="n">
        <v>0</v>
      </c>
      <c r="H30" s="2" t="n">
        <v>0</v>
      </c>
      <c r="I30" s="2" t="n">
        <v>0</v>
      </c>
      <c r="L30" s="2" t="n">
        <f aca="false">SUM(E30:K30)</f>
        <v>1</v>
      </c>
      <c r="N30" s="13" t="str">
        <f aca="false">A30</f>
        <v>Mitra Mujica</v>
      </c>
      <c r="O30" s="2" t="n">
        <f aca="false">IF($B30="Dir",1,0)</f>
        <v>0</v>
      </c>
      <c r="P30" s="2" t="n">
        <f aca="false">IF($B30="Man",1,0)</f>
        <v>0</v>
      </c>
      <c r="Q30" s="2" t="n">
        <f aca="false">IF($B30="Assoc",1,0)</f>
        <v>0</v>
      </c>
      <c r="R30" s="2" t="n">
        <f aca="false">IF($B30="Anal",1,0)</f>
        <v>0</v>
      </c>
      <c r="S30" s="2" t="n">
        <f aca="false">IF($B30="Spec",1,0)</f>
        <v>0</v>
      </c>
      <c r="T30" s="2" t="n">
        <f aca="false">IF($B30="SSpec",1,0)</f>
        <v>0</v>
      </c>
      <c r="U30" s="2" t="n">
        <f aca="false">IF($B30="PT",1,0)</f>
        <v>0</v>
      </c>
      <c r="V30" s="2" t="n">
        <f aca="false">IF($B30="MD",1,0)</f>
        <v>0</v>
      </c>
      <c r="W30" s="2" t="n">
        <f aca="false">IF($B30="VP",1,0)</f>
        <v>0</v>
      </c>
      <c r="Y30" s="2" t="n">
        <f aca="false">SUM(O30:W30)</f>
        <v>0</v>
      </c>
    </row>
    <row r="31" customFormat="false" ht="12.75" hidden="false" customHeight="false" outlineLevel="0" collapsed="false">
      <c r="A31" s="15" t="s">
        <v>9</v>
      </c>
      <c r="B31" s="15" t="s">
        <v>3</v>
      </c>
      <c r="C31" s="15" t="n">
        <v>4</v>
      </c>
      <c r="D31" s="15" t="n">
        <v>17</v>
      </c>
      <c r="E31" s="2" t="n">
        <v>0.3</v>
      </c>
      <c r="F31" s="2" t="n">
        <v>0.7</v>
      </c>
      <c r="G31" s="2" t="n">
        <v>0</v>
      </c>
      <c r="H31" s="2" t="n">
        <v>0</v>
      </c>
      <c r="I31" s="2" t="n">
        <v>0</v>
      </c>
      <c r="L31" s="2" t="n">
        <f aca="false">SUM(E31:K31)</f>
        <v>1</v>
      </c>
      <c r="N31" s="13" t="str">
        <f aca="false">A31</f>
        <v>Vacant</v>
      </c>
      <c r="O31" s="2" t="n">
        <f aca="false">IF($B31="Dir",1,0)</f>
        <v>0</v>
      </c>
      <c r="P31" s="2" t="n">
        <f aca="false">IF($B31="Man",1,0)</f>
        <v>0</v>
      </c>
      <c r="Q31" s="2" t="n">
        <f aca="false">IF($B31="Assoc",1,0)</f>
        <v>0</v>
      </c>
      <c r="R31" s="2" t="n">
        <f aca="false">IF($B31="Anal",1,0)</f>
        <v>0</v>
      </c>
      <c r="S31" s="2" t="n">
        <f aca="false">IF($B31="Spec",1,0)</f>
        <v>0</v>
      </c>
      <c r="T31" s="2" t="n">
        <f aca="false">IF($B31="SSpec",1,0)</f>
        <v>0</v>
      </c>
      <c r="U31" s="2" t="n">
        <f aca="false">IF($B31="PT",1,0)</f>
        <v>0</v>
      </c>
      <c r="V31" s="2" t="n">
        <f aca="false">IF($B31="MD",1,0)</f>
        <v>0</v>
      </c>
      <c r="W31" s="2" t="n">
        <f aca="false">IF($B31="VP",1,0)</f>
        <v>0</v>
      </c>
      <c r="Y31" s="2" t="n">
        <f aca="false">SUM(O31:W31)</f>
        <v>0</v>
      </c>
    </row>
    <row r="32" customFormat="false" ht="12.75" hidden="false" customHeight="false" outlineLevel="0" collapsed="false">
      <c r="A32" s="15"/>
      <c r="B32" s="15"/>
      <c r="C32" s="15"/>
      <c r="D32" s="15"/>
      <c r="N32" s="13" t="s">
        <v>12</v>
      </c>
    </row>
    <row r="33" customFormat="false" ht="12.75" hidden="false" customHeight="false" outlineLevel="0" collapsed="false">
      <c r="A33" s="13"/>
      <c r="B33" s="13"/>
      <c r="C33" s="13"/>
      <c r="D33" s="13"/>
      <c r="N33" s="13" t="s">
        <v>12</v>
      </c>
    </row>
    <row r="34" customFormat="false" ht="12.75" hidden="false" customHeight="false" outlineLevel="0" collapsed="false">
      <c r="A34" s="16" t="s">
        <v>101</v>
      </c>
      <c r="B34" s="16" t="s">
        <v>74</v>
      </c>
      <c r="C34" s="16" t="n">
        <v>1</v>
      </c>
      <c r="D34" s="16" t="n">
        <v>18</v>
      </c>
      <c r="E34" s="2" t="n">
        <v>1</v>
      </c>
      <c r="F34" s="2" t="n">
        <v>0</v>
      </c>
      <c r="G34" s="2" t="n">
        <v>0</v>
      </c>
      <c r="H34" s="2" t="n">
        <v>0</v>
      </c>
      <c r="I34" s="2" t="n">
        <v>0</v>
      </c>
      <c r="L34" s="2" t="n">
        <f aca="false">SUM(E34:K34)</f>
        <v>1</v>
      </c>
      <c r="N34" s="13" t="str">
        <f aca="false">A34</f>
        <v>Tanya Tamarchenko</v>
      </c>
      <c r="O34" s="2" t="n">
        <f aca="false">IF($B34="Dir",1,0)</f>
        <v>1</v>
      </c>
      <c r="P34" s="2" t="n">
        <f aca="false">IF($B34="Man",1,0)</f>
        <v>0</v>
      </c>
      <c r="Q34" s="2" t="n">
        <f aca="false">IF($B34="Assoc",1,0)</f>
        <v>0</v>
      </c>
      <c r="R34" s="2" t="n">
        <f aca="false">IF($B34="Anal",1,0)</f>
        <v>0</v>
      </c>
      <c r="S34" s="2" t="n">
        <f aca="false">IF($B34="Spec",1,0)</f>
        <v>0</v>
      </c>
      <c r="T34" s="2" t="n">
        <f aca="false">IF($B34="SSpec",1,0)</f>
        <v>0</v>
      </c>
      <c r="U34" s="2" t="n">
        <f aca="false">IF($B34="PT",1,0)</f>
        <v>0</v>
      </c>
      <c r="V34" s="2" t="n">
        <f aca="false">IF($B34="MD",1,0)</f>
        <v>0</v>
      </c>
      <c r="W34" s="2" t="n">
        <f aca="false">IF($B34="VP",1,0)</f>
        <v>0</v>
      </c>
      <c r="Y34" s="2" t="n">
        <f aca="false">SUM(O34:W34)</f>
        <v>1</v>
      </c>
    </row>
    <row r="35" customFormat="false" ht="12.75" hidden="false" customHeight="false" outlineLevel="0" collapsed="false">
      <c r="A35" s="16" t="s">
        <v>102</v>
      </c>
      <c r="B35" s="16" t="s">
        <v>75</v>
      </c>
      <c r="C35" s="16" t="n">
        <v>2</v>
      </c>
      <c r="D35" s="16" t="n">
        <v>19</v>
      </c>
      <c r="E35" s="2" t="n">
        <v>1</v>
      </c>
      <c r="F35" s="2" t="n">
        <v>0</v>
      </c>
      <c r="G35" s="2" t="n">
        <v>0</v>
      </c>
      <c r="H35" s="2" t="n">
        <v>0</v>
      </c>
      <c r="I35" s="2" t="n">
        <v>0</v>
      </c>
      <c r="L35" s="2" t="n">
        <f aca="false">SUM(E35:K35)</f>
        <v>1</v>
      </c>
      <c r="N35" s="13" t="str">
        <f aca="false">A35</f>
        <v>Rabi De</v>
      </c>
      <c r="O35" s="2" t="n">
        <f aca="false">IF($B35="Dir",1,0)</f>
        <v>0</v>
      </c>
      <c r="P35" s="2" t="n">
        <f aca="false">IF($B35="Man",1,0)</f>
        <v>1</v>
      </c>
      <c r="Q35" s="2" t="n">
        <f aca="false">IF($B35="Assoc",1,0)</f>
        <v>0</v>
      </c>
      <c r="R35" s="2" t="n">
        <f aca="false">IF($B35="Anal",1,0)</f>
        <v>0</v>
      </c>
      <c r="S35" s="2" t="n">
        <f aca="false">IF($B35="Spec",1,0)</f>
        <v>0</v>
      </c>
      <c r="T35" s="2" t="n">
        <f aca="false">IF($B35="SSpec",1,0)</f>
        <v>0</v>
      </c>
      <c r="U35" s="2" t="n">
        <f aca="false">IF($B35="PT",1,0)</f>
        <v>0</v>
      </c>
      <c r="V35" s="2" t="n">
        <f aca="false">IF($B35="MD",1,0)</f>
        <v>0</v>
      </c>
      <c r="W35" s="2" t="n">
        <f aca="false">IF($B35="VP",1,0)</f>
        <v>0</v>
      </c>
      <c r="Y35" s="2" t="n">
        <f aca="false">SUM(O35:W35)</f>
        <v>1</v>
      </c>
    </row>
    <row r="36" customFormat="false" ht="12.75" hidden="false" customHeight="false" outlineLevel="0" collapsed="false">
      <c r="A36" s="16" t="s">
        <v>103</v>
      </c>
      <c r="B36" s="16" t="s">
        <v>75</v>
      </c>
      <c r="C36" s="16" t="n">
        <v>3</v>
      </c>
      <c r="D36" s="16" t="n">
        <v>20</v>
      </c>
      <c r="E36" s="2" t="n">
        <v>1</v>
      </c>
      <c r="F36" s="2" t="n">
        <v>0</v>
      </c>
      <c r="G36" s="2" t="n">
        <v>0</v>
      </c>
      <c r="H36" s="2" t="n">
        <v>0</v>
      </c>
      <c r="I36" s="2" t="n">
        <v>0</v>
      </c>
      <c r="L36" s="2" t="n">
        <f aca="false">SUM(E36:K36)</f>
        <v>1</v>
      </c>
      <c r="N36" s="13" t="str">
        <f aca="false">A36</f>
        <v>Jaesoo Lew</v>
      </c>
      <c r="O36" s="2" t="n">
        <f aca="false">IF($B36="Dir",1,0)</f>
        <v>0</v>
      </c>
      <c r="P36" s="2" t="n">
        <f aca="false">IF($B36="Man",1,0)</f>
        <v>1</v>
      </c>
      <c r="Q36" s="2" t="n">
        <f aca="false">IF($B36="Assoc",1,0)</f>
        <v>0</v>
      </c>
      <c r="R36" s="2" t="n">
        <f aca="false">IF($B36="Anal",1,0)</f>
        <v>0</v>
      </c>
      <c r="S36" s="2" t="n">
        <f aca="false">IF($B36="Spec",1,0)</f>
        <v>0</v>
      </c>
      <c r="T36" s="2" t="n">
        <f aca="false">IF($B36="SSpec",1,0)</f>
        <v>0</v>
      </c>
      <c r="U36" s="2" t="n">
        <f aca="false">IF($B36="PT",1,0)</f>
        <v>0</v>
      </c>
      <c r="V36" s="2" t="n">
        <f aca="false">IF($B36="MD",1,0)</f>
        <v>0</v>
      </c>
      <c r="W36" s="2" t="n">
        <f aca="false">IF($B36="VP",1,0)</f>
        <v>0</v>
      </c>
      <c r="Y36" s="2" t="n">
        <f aca="false">SUM(O36:W36)</f>
        <v>1</v>
      </c>
    </row>
    <row r="37" customFormat="false" ht="12.75" hidden="false" customHeight="false" outlineLevel="0" collapsed="false">
      <c r="A37" s="16" t="s">
        <v>104</v>
      </c>
      <c r="B37" s="16" t="s">
        <v>75</v>
      </c>
      <c r="C37" s="16" t="n">
        <v>4</v>
      </c>
      <c r="D37" s="16" t="n">
        <v>21</v>
      </c>
      <c r="E37" s="2" t="n">
        <v>1</v>
      </c>
      <c r="F37" s="2" t="n">
        <v>0</v>
      </c>
      <c r="G37" s="2" t="n">
        <v>0</v>
      </c>
      <c r="H37" s="2" t="n">
        <v>0</v>
      </c>
      <c r="I37" s="2" t="n">
        <v>0</v>
      </c>
      <c r="L37" s="2" t="n">
        <f aca="false">SUM(E37:K37)</f>
        <v>1</v>
      </c>
      <c r="N37" s="13" t="str">
        <f aca="false">A37</f>
        <v>Jason Sokolov</v>
      </c>
      <c r="O37" s="2" t="n">
        <f aca="false">IF($B37="Dir",1,0)</f>
        <v>0</v>
      </c>
      <c r="P37" s="2" t="n">
        <f aca="false">IF($B37="Man",1,0)</f>
        <v>1</v>
      </c>
      <c r="Q37" s="2" t="n">
        <f aca="false">IF($B37="Assoc",1,0)</f>
        <v>0</v>
      </c>
      <c r="R37" s="2" t="n">
        <f aca="false">IF($B37="Anal",1,0)</f>
        <v>0</v>
      </c>
      <c r="S37" s="2" t="n">
        <f aca="false">IF($B37="Spec",1,0)</f>
        <v>0</v>
      </c>
      <c r="T37" s="2" t="n">
        <f aca="false">IF($B37="SSpec",1,0)</f>
        <v>0</v>
      </c>
      <c r="U37" s="2" t="n">
        <f aca="false">IF($B37="PT",1,0)</f>
        <v>0</v>
      </c>
      <c r="V37" s="2" t="n">
        <f aca="false">IF($B37="MD",1,0)</f>
        <v>0</v>
      </c>
      <c r="W37" s="2" t="n">
        <f aca="false">IF($B37="VP",1,0)</f>
        <v>0</v>
      </c>
      <c r="Y37" s="2" t="n">
        <f aca="false">SUM(O37:W37)</f>
        <v>1</v>
      </c>
    </row>
    <row r="38" customFormat="false" ht="12.75" hidden="false" customHeight="false" outlineLevel="0" collapsed="false">
      <c r="A38" s="16" t="s">
        <v>105</v>
      </c>
      <c r="B38" s="16" t="s">
        <v>75</v>
      </c>
      <c r="C38" s="16" t="n">
        <v>5</v>
      </c>
      <c r="D38" s="16" t="n">
        <v>22</v>
      </c>
      <c r="E38" s="2" t="n">
        <v>1</v>
      </c>
      <c r="F38" s="2" t="n">
        <v>0</v>
      </c>
      <c r="G38" s="2" t="n">
        <v>0</v>
      </c>
      <c r="H38" s="2" t="n">
        <v>0</v>
      </c>
      <c r="I38" s="2" t="n">
        <v>0</v>
      </c>
      <c r="L38" s="2" t="n">
        <f aca="false">SUM(E38:K38)</f>
        <v>1</v>
      </c>
      <c r="N38" s="13" t="str">
        <f aca="false">A38</f>
        <v>Rakesh Bharati</v>
      </c>
      <c r="O38" s="2" t="n">
        <f aca="false">IF($B38="Dir",1,0)</f>
        <v>0</v>
      </c>
      <c r="P38" s="2" t="n">
        <f aca="false">IF($B38="Man",1,0)</f>
        <v>1</v>
      </c>
      <c r="Q38" s="2" t="n">
        <f aca="false">IF($B38="Assoc",1,0)</f>
        <v>0</v>
      </c>
      <c r="R38" s="2" t="n">
        <f aca="false">IF($B38="Anal",1,0)</f>
        <v>0</v>
      </c>
      <c r="S38" s="2" t="n">
        <f aca="false">IF($B38="Spec",1,0)</f>
        <v>0</v>
      </c>
      <c r="T38" s="2" t="n">
        <f aca="false">IF($B38="SSpec",1,0)</f>
        <v>0</v>
      </c>
      <c r="U38" s="2" t="n">
        <f aca="false">IF($B38="PT",1,0)</f>
        <v>0</v>
      </c>
      <c r="V38" s="2" t="n">
        <f aca="false">IF($B38="MD",1,0)</f>
        <v>0</v>
      </c>
      <c r="W38" s="2" t="n">
        <f aca="false">IF($B38="VP",1,0)</f>
        <v>0</v>
      </c>
      <c r="Y38" s="2" t="n">
        <f aca="false">SUM(O38:W38)</f>
        <v>1</v>
      </c>
    </row>
    <row r="39" customFormat="false" ht="12.75" hidden="false" customHeight="false" outlineLevel="0" collapsed="false">
      <c r="A39" s="16" t="s">
        <v>106</v>
      </c>
      <c r="B39" s="16" t="s">
        <v>75</v>
      </c>
      <c r="C39" s="16" t="n">
        <v>6</v>
      </c>
      <c r="D39" s="16" t="n">
        <v>23</v>
      </c>
      <c r="E39" s="2" t="n">
        <v>1</v>
      </c>
      <c r="F39" s="2" t="n">
        <v>0</v>
      </c>
      <c r="G39" s="2" t="n">
        <v>0</v>
      </c>
      <c r="H39" s="2" t="n">
        <v>0</v>
      </c>
      <c r="I39" s="2" t="n">
        <v>0</v>
      </c>
      <c r="L39" s="2" t="n">
        <f aca="false">SUM(E39:K39)</f>
        <v>1</v>
      </c>
      <c r="N39" s="13" t="str">
        <f aca="false">A39</f>
        <v>Sriram</v>
      </c>
      <c r="O39" s="2" t="s">
        <v>12</v>
      </c>
      <c r="P39" s="2" t="s">
        <v>12</v>
      </c>
      <c r="Q39" s="2" t="s">
        <v>12</v>
      </c>
      <c r="R39" s="2" t="s">
        <v>12</v>
      </c>
      <c r="S39" s="2" t="s">
        <v>12</v>
      </c>
      <c r="T39" s="2" t="s">
        <v>12</v>
      </c>
      <c r="U39" s="2" t="s">
        <v>12</v>
      </c>
      <c r="V39" s="2" t="s">
        <v>12</v>
      </c>
      <c r="W39" s="2" t="s">
        <v>12</v>
      </c>
      <c r="Y39" s="2" t="s">
        <v>12</v>
      </c>
    </row>
    <row r="40" customFormat="false" ht="12.75" hidden="false" customHeight="false" outlineLevel="0" collapsed="false">
      <c r="A40" s="16" t="s">
        <v>9</v>
      </c>
      <c r="B40" s="16" t="s">
        <v>75</v>
      </c>
      <c r="C40" s="16" t="n">
        <v>7</v>
      </c>
      <c r="D40" s="16" t="n">
        <v>24</v>
      </c>
      <c r="E40" s="2" t="n">
        <v>1</v>
      </c>
      <c r="F40" s="2" t="n">
        <v>0</v>
      </c>
      <c r="G40" s="2" t="n">
        <v>0</v>
      </c>
      <c r="H40" s="2" t="n">
        <v>0</v>
      </c>
      <c r="I40" s="2" t="n">
        <v>0</v>
      </c>
      <c r="L40" s="2" t="n">
        <f aca="false">SUM(E40:K40)</f>
        <v>1</v>
      </c>
      <c r="N40" s="13" t="str">
        <f aca="false">A40</f>
        <v>Vacant</v>
      </c>
      <c r="O40" s="2" t="n">
        <f aca="false">IF($B40="Dir",1,0)</f>
        <v>0</v>
      </c>
      <c r="P40" s="2" t="n">
        <f aca="false">IF($B40="Man",1,0)</f>
        <v>1</v>
      </c>
      <c r="Q40" s="2" t="n">
        <f aca="false">IF($B40="Assoc",1,0)</f>
        <v>0</v>
      </c>
      <c r="R40" s="2" t="n">
        <f aca="false">IF($B40="Anal",1,0)</f>
        <v>0</v>
      </c>
      <c r="S40" s="2" t="n">
        <f aca="false">IF($B40="Spec",1,0)</f>
        <v>0</v>
      </c>
      <c r="T40" s="2" t="n">
        <f aca="false">IF($B40="SSpec",1,0)</f>
        <v>0</v>
      </c>
      <c r="U40" s="2" t="n">
        <f aca="false">IF($B40="PT",1,0)</f>
        <v>0</v>
      </c>
      <c r="V40" s="2" t="n">
        <f aca="false">IF($B40="MD",1,0)</f>
        <v>0</v>
      </c>
      <c r="W40" s="2" t="n">
        <f aca="false">IF($B40="VP",1,0)</f>
        <v>0</v>
      </c>
      <c r="Y40" s="2" t="n">
        <f aca="false">SUM(O40:W40)</f>
        <v>1</v>
      </c>
    </row>
    <row r="41" customFormat="false" ht="12.75" hidden="false" customHeight="false" outlineLevel="0" collapsed="false">
      <c r="A41" s="16"/>
      <c r="B41" s="16"/>
      <c r="C41" s="16"/>
      <c r="D41" s="16"/>
      <c r="N41" s="13"/>
    </row>
    <row r="42" customFormat="false" ht="12.75" hidden="false" customHeight="false" outlineLevel="0" collapsed="false">
      <c r="A42" s="16"/>
      <c r="B42" s="16"/>
      <c r="C42" s="16"/>
      <c r="D42" s="16"/>
      <c r="E42" s="13" t="s">
        <v>79</v>
      </c>
      <c r="F42" s="13" t="s">
        <v>80</v>
      </c>
      <c r="G42" s="13" t="s">
        <v>81</v>
      </c>
      <c r="H42" s="13" t="s">
        <v>82</v>
      </c>
      <c r="I42" s="13" t="s">
        <v>83</v>
      </c>
      <c r="N42" s="13"/>
    </row>
    <row r="43" customFormat="false" ht="12.75" hidden="false" customHeight="false" outlineLevel="0" collapsed="false">
      <c r="A43" s="13"/>
      <c r="B43" s="13"/>
      <c r="C43" s="13"/>
      <c r="D43" s="13"/>
      <c r="N43" s="13"/>
    </row>
    <row r="44" customFormat="false" ht="12.75" hidden="false" customHeight="false" outlineLevel="0" collapsed="false">
      <c r="A44" s="17" t="s">
        <v>33</v>
      </c>
      <c r="B44" s="17" t="s">
        <v>78</v>
      </c>
      <c r="C44" s="17" t="n">
        <v>1</v>
      </c>
      <c r="D44" s="17" t="n">
        <v>25</v>
      </c>
      <c r="E44" s="2" t="n">
        <v>0</v>
      </c>
      <c r="F44" s="2" t="n">
        <v>0</v>
      </c>
      <c r="G44" s="2" t="n">
        <v>0</v>
      </c>
      <c r="H44" s="2" t="n">
        <v>0.75</v>
      </c>
      <c r="I44" s="2" t="n">
        <v>0.25</v>
      </c>
      <c r="L44" s="2" t="n">
        <f aca="false">SUM(E44:K44)</f>
        <v>1</v>
      </c>
      <c r="N44" s="13" t="str">
        <f aca="false">A44</f>
        <v>KP</v>
      </c>
      <c r="O44" s="2" t="n">
        <f aca="false">IF($B44="Dir",1,0)</f>
        <v>0</v>
      </c>
      <c r="P44" s="2" t="n">
        <f aca="false">IF($B44="Man",1,0)</f>
        <v>0</v>
      </c>
      <c r="Q44" s="2" t="n">
        <f aca="false">IF($B44="Assoc",1,0)</f>
        <v>0</v>
      </c>
      <c r="R44" s="2" t="n">
        <f aca="false">IF($B44="Anal",1,0)</f>
        <v>0</v>
      </c>
      <c r="S44" s="2" t="n">
        <f aca="false">IF($B44="Spec",1,0)</f>
        <v>0</v>
      </c>
      <c r="T44" s="2" t="n">
        <f aca="false">IF($B44="SSpec",1,0)</f>
        <v>0</v>
      </c>
      <c r="U44" s="2" t="n">
        <f aca="false">IF($B44="PT",1,0)</f>
        <v>0</v>
      </c>
      <c r="V44" s="2" t="n">
        <f aca="false">IF($B44="MD",1,0)</f>
        <v>0</v>
      </c>
      <c r="W44" s="2" t="n">
        <f aca="false">IF($B44="VP",1,0)</f>
        <v>1</v>
      </c>
      <c r="Y44" s="2" t="n">
        <f aca="false">SUM(O44:W44)</f>
        <v>1</v>
      </c>
    </row>
    <row r="45" customFormat="false" ht="12.75" hidden="false" customHeight="false" outlineLevel="0" collapsed="false">
      <c r="A45" s="17" t="s">
        <v>107</v>
      </c>
      <c r="B45" s="17" t="s">
        <v>74</v>
      </c>
      <c r="C45" s="17" t="n">
        <v>2</v>
      </c>
      <c r="D45" s="17" t="n">
        <v>26</v>
      </c>
      <c r="E45" s="2" t="n">
        <v>0</v>
      </c>
      <c r="F45" s="2" t="n">
        <v>0</v>
      </c>
      <c r="G45" s="2" t="n">
        <v>0</v>
      </c>
      <c r="H45" s="2" t="n">
        <v>1</v>
      </c>
      <c r="I45" s="2" t="n">
        <v>0</v>
      </c>
      <c r="L45" s="2" t="n">
        <f aca="false">SUM(E45:K45)</f>
        <v>1</v>
      </c>
      <c r="N45" s="13" t="str">
        <f aca="false">A45</f>
        <v>Osman Sezgen</v>
      </c>
      <c r="O45" s="2" t="n">
        <f aca="false">IF($B45="Dir",1,0)</f>
        <v>1</v>
      </c>
      <c r="P45" s="2" t="n">
        <f aca="false">IF($B45="Man",1,0)</f>
        <v>0</v>
      </c>
      <c r="Q45" s="2" t="n">
        <f aca="false">IF($B45="Assoc",1,0)</f>
        <v>0</v>
      </c>
      <c r="R45" s="2" t="n">
        <f aca="false">IF($B45="Anal",1,0)</f>
        <v>0</v>
      </c>
      <c r="S45" s="2" t="n">
        <f aca="false">IF($B45="Spec",1,0)</f>
        <v>0</v>
      </c>
      <c r="T45" s="2" t="n">
        <f aca="false">IF($B45="SSpec",1,0)</f>
        <v>0</v>
      </c>
      <c r="U45" s="2" t="n">
        <f aca="false">IF($B45="PT",1,0)</f>
        <v>0</v>
      </c>
      <c r="V45" s="2" t="n">
        <f aca="false">IF($B45="MD",1,0)</f>
        <v>0</v>
      </c>
      <c r="W45" s="2" t="n">
        <f aca="false">IF($B45="VP",1,0)</f>
        <v>0</v>
      </c>
      <c r="Y45" s="2" t="n">
        <f aca="false">SUM(O45:W45)</f>
        <v>1</v>
      </c>
    </row>
    <row r="46" customFormat="false" ht="12.75" hidden="false" customHeight="false" outlineLevel="0" collapsed="false">
      <c r="A46" s="17" t="s">
        <v>108</v>
      </c>
      <c r="B46" s="17" t="s">
        <v>75</v>
      </c>
      <c r="C46" s="17" t="n">
        <v>3</v>
      </c>
      <c r="D46" s="17" t="n">
        <v>27</v>
      </c>
      <c r="E46" s="2" t="n">
        <v>0</v>
      </c>
      <c r="F46" s="2" t="n">
        <v>0</v>
      </c>
      <c r="G46" s="2" t="n">
        <v>0</v>
      </c>
      <c r="H46" s="2" t="n">
        <v>1</v>
      </c>
      <c r="I46" s="2" t="n">
        <v>0</v>
      </c>
      <c r="L46" s="2" t="n">
        <f aca="false">SUM(E46:K46)</f>
        <v>1</v>
      </c>
      <c r="N46" s="13" t="str">
        <f aca="false">A46</f>
        <v>Anguel Grigorov</v>
      </c>
      <c r="O46" s="2" t="n">
        <f aca="false">IF($B46="Dir",1,0)</f>
        <v>0</v>
      </c>
      <c r="P46" s="2" t="n">
        <f aca="false">IF($B46="Man",1,0)</f>
        <v>1</v>
      </c>
      <c r="Q46" s="2" t="n">
        <f aca="false">IF($B46="Assoc",1,0)</f>
        <v>0</v>
      </c>
      <c r="R46" s="2" t="n">
        <f aca="false">IF($B46="Anal",1,0)</f>
        <v>0</v>
      </c>
      <c r="S46" s="2" t="n">
        <f aca="false">IF($B46="Spec",1,0)</f>
        <v>0</v>
      </c>
      <c r="T46" s="2" t="n">
        <f aca="false">IF($B46="SSpec",1,0)</f>
        <v>0</v>
      </c>
      <c r="U46" s="2" t="n">
        <f aca="false">IF($B46="PT",1,0)</f>
        <v>0</v>
      </c>
      <c r="V46" s="2" t="n">
        <f aca="false">IF($B46="MD",1,0)</f>
        <v>0</v>
      </c>
      <c r="W46" s="2" t="n">
        <f aca="false">IF($B46="VP",1,0)</f>
        <v>0</v>
      </c>
      <c r="Y46" s="2" t="n">
        <f aca="false">SUM(O46:W46)</f>
        <v>1</v>
      </c>
    </row>
    <row r="47" customFormat="false" ht="12.75" hidden="false" customHeight="false" outlineLevel="0" collapsed="false">
      <c r="A47" s="17" t="s">
        <v>109</v>
      </c>
      <c r="B47" s="17" t="s">
        <v>75</v>
      </c>
      <c r="C47" s="17" t="n">
        <v>4</v>
      </c>
      <c r="D47" s="17" t="n">
        <v>28</v>
      </c>
      <c r="E47" s="2" t="n">
        <v>0</v>
      </c>
      <c r="F47" s="2" t="n">
        <v>0</v>
      </c>
      <c r="G47" s="2" t="n">
        <v>0</v>
      </c>
      <c r="H47" s="2" t="n">
        <v>1</v>
      </c>
      <c r="I47" s="2" t="n">
        <v>0</v>
      </c>
      <c r="L47" s="2" t="n">
        <f aca="false">SUM(E47:K47)</f>
        <v>1</v>
      </c>
      <c r="N47" s="13" t="str">
        <f aca="false">A47</f>
        <v>Wichai Naronwanich</v>
      </c>
      <c r="O47" s="2" t="n">
        <f aca="false">IF($B47="Dir",1,0)</f>
        <v>0</v>
      </c>
      <c r="P47" s="2" t="n">
        <f aca="false">IF($B47="Man",1,0)</f>
        <v>1</v>
      </c>
      <c r="Q47" s="2" t="n">
        <f aca="false">IF($B47="Assoc",1,0)</f>
        <v>0</v>
      </c>
      <c r="R47" s="2" t="n">
        <f aca="false">IF($B47="Anal",1,0)</f>
        <v>0</v>
      </c>
      <c r="S47" s="2" t="n">
        <f aca="false">IF($B47="Spec",1,0)</f>
        <v>0</v>
      </c>
      <c r="T47" s="2" t="n">
        <f aca="false">IF($B47="SSpec",1,0)</f>
        <v>0</v>
      </c>
      <c r="U47" s="2" t="n">
        <f aca="false">IF($B47="PT",1,0)</f>
        <v>0</v>
      </c>
      <c r="V47" s="2" t="n">
        <f aca="false">IF($B47="MD",1,0)</f>
        <v>0</v>
      </c>
      <c r="W47" s="2" t="n">
        <f aca="false">IF($B47="VP",1,0)</f>
        <v>0</v>
      </c>
      <c r="Y47" s="2" t="n">
        <f aca="false">SUM(O47:W47)</f>
        <v>1</v>
      </c>
    </row>
    <row r="48" customFormat="false" ht="12.75" hidden="false" customHeight="false" outlineLevel="0" collapsed="false">
      <c r="A48" s="17" t="s">
        <v>110</v>
      </c>
      <c r="B48" s="17" t="s">
        <v>75</v>
      </c>
      <c r="C48" s="17" t="n">
        <v>5</v>
      </c>
      <c r="D48" s="17" t="n">
        <v>29</v>
      </c>
      <c r="E48" s="2" t="n">
        <v>0</v>
      </c>
      <c r="F48" s="2" t="n">
        <v>0</v>
      </c>
      <c r="G48" s="2" t="n">
        <v>0</v>
      </c>
      <c r="H48" s="2" t="n">
        <v>1</v>
      </c>
      <c r="I48" s="2" t="n">
        <v>0</v>
      </c>
      <c r="L48" s="2" t="n">
        <f aca="false">SUM(E48:K48)</f>
        <v>1</v>
      </c>
      <c r="N48" s="13" t="str">
        <f aca="false">A48</f>
        <v>Seksan Kiatsupaibul</v>
      </c>
      <c r="O48" s="2" t="n">
        <f aca="false">IF($B48="Dir",1,0)</f>
        <v>0</v>
      </c>
      <c r="P48" s="2" t="n">
        <f aca="false">IF($B48="Man",1,0)</f>
        <v>1</v>
      </c>
      <c r="Q48" s="2" t="n">
        <f aca="false">IF($B48="Assoc",1,0)</f>
        <v>0</v>
      </c>
      <c r="R48" s="2" t="n">
        <f aca="false">IF($B48="Anal",1,0)</f>
        <v>0</v>
      </c>
      <c r="S48" s="2" t="n">
        <f aca="false">IF($B48="Spec",1,0)</f>
        <v>0</v>
      </c>
      <c r="T48" s="2" t="n">
        <f aca="false">IF($B48="SSpec",1,0)</f>
        <v>0</v>
      </c>
      <c r="U48" s="2" t="n">
        <f aca="false">IF($B48="PT",1,0)</f>
        <v>0</v>
      </c>
      <c r="V48" s="2" t="n">
        <f aca="false">IF($B48="MD",1,0)</f>
        <v>0</v>
      </c>
      <c r="W48" s="2" t="n">
        <f aca="false">IF($B48="VP",1,0)</f>
        <v>0</v>
      </c>
      <c r="Y48" s="2" t="n">
        <f aca="false">SUM(O48:W48)</f>
        <v>1</v>
      </c>
    </row>
    <row r="49" customFormat="false" ht="12.75" hidden="false" customHeight="false" outlineLevel="0" collapsed="false">
      <c r="A49" s="17" t="s">
        <v>111</v>
      </c>
      <c r="B49" s="17" t="s">
        <v>75</v>
      </c>
      <c r="C49" s="17" t="n">
        <v>6</v>
      </c>
      <c r="D49" s="17" t="n">
        <v>30</v>
      </c>
      <c r="E49" s="2" t="n">
        <v>0</v>
      </c>
      <c r="F49" s="2" t="n">
        <v>0</v>
      </c>
      <c r="G49" s="2" t="n">
        <v>0</v>
      </c>
      <c r="H49" s="2" t="n">
        <v>1</v>
      </c>
      <c r="I49" s="2" t="n">
        <v>0</v>
      </c>
      <c r="L49" s="2" t="n">
        <f aca="false">SUM(E49:K49)</f>
        <v>1</v>
      </c>
      <c r="N49" s="13" t="str">
        <f aca="false">A49</f>
        <v>Praveen Mellacheruvu</v>
      </c>
      <c r="O49" s="2" t="n">
        <f aca="false">IF($B49="Dir",1,0)</f>
        <v>0</v>
      </c>
      <c r="P49" s="2" t="n">
        <f aca="false">IF($B49="Man",1,0)</f>
        <v>1</v>
      </c>
      <c r="Q49" s="2" t="n">
        <f aca="false">IF($B49="Assoc",1,0)</f>
        <v>0</v>
      </c>
      <c r="R49" s="2" t="n">
        <f aca="false">IF($B49="Anal",1,0)</f>
        <v>0</v>
      </c>
      <c r="S49" s="2" t="n">
        <f aca="false">IF($B49="Spec",1,0)</f>
        <v>0</v>
      </c>
      <c r="T49" s="2" t="n">
        <f aca="false">IF($B49="SSpec",1,0)</f>
        <v>0</v>
      </c>
      <c r="U49" s="2" t="n">
        <f aca="false">IF($B49="PT",1,0)</f>
        <v>0</v>
      </c>
      <c r="V49" s="2" t="n">
        <f aca="false">IF($B49="MD",1,0)</f>
        <v>0</v>
      </c>
      <c r="W49" s="2" t="n">
        <f aca="false">IF($B49="VP",1,0)</f>
        <v>0</v>
      </c>
      <c r="Y49" s="2" t="n">
        <f aca="false">SUM(O49:W49)</f>
        <v>1</v>
      </c>
    </row>
    <row r="50" customFormat="false" ht="12.75" hidden="false" customHeight="false" outlineLevel="0" collapsed="false">
      <c r="A50" s="17" t="s">
        <v>112</v>
      </c>
      <c r="B50" s="17" t="s">
        <v>93</v>
      </c>
      <c r="C50" s="17" t="n">
        <v>7</v>
      </c>
      <c r="D50" s="17" t="n">
        <v>31</v>
      </c>
      <c r="E50" s="2" t="n">
        <v>0</v>
      </c>
      <c r="F50" s="2" t="n">
        <v>0</v>
      </c>
      <c r="G50" s="2" t="n">
        <v>0</v>
      </c>
      <c r="H50" s="2" t="n">
        <v>1</v>
      </c>
      <c r="I50" s="2" t="n">
        <v>0</v>
      </c>
      <c r="L50" s="2" t="n">
        <f aca="false">SUM(E50:K50)</f>
        <v>1</v>
      </c>
      <c r="N50" s="13" t="str">
        <f aca="false">A50</f>
        <v>Shane Green</v>
      </c>
      <c r="O50" s="2" t="n">
        <f aca="false">IF($B50="Dir",1,0)</f>
        <v>0</v>
      </c>
      <c r="P50" s="2" t="n">
        <f aca="false">IF($B50="Man",1,0)</f>
        <v>0</v>
      </c>
      <c r="Q50" s="2" t="n">
        <f aca="false">IF($B50="Assoc",1,0)</f>
        <v>0</v>
      </c>
      <c r="R50" s="2" t="n">
        <f aca="false">IF($B50="Anal",1,0)</f>
        <v>0</v>
      </c>
      <c r="S50" s="2" t="n">
        <f aca="false">IF($B50="Spec",1,0)</f>
        <v>0</v>
      </c>
      <c r="T50" s="2" t="n">
        <f aca="false">IF($B50="SSpec",1,0)</f>
        <v>1</v>
      </c>
      <c r="U50" s="2" t="n">
        <f aca="false">IF($B50="PT",1,0)</f>
        <v>0</v>
      </c>
      <c r="V50" s="2" t="n">
        <f aca="false">IF($B50="MD",1,0)</f>
        <v>0</v>
      </c>
      <c r="W50" s="2" t="n">
        <f aca="false">IF($B50="VP",1,0)</f>
        <v>0</v>
      </c>
      <c r="Y50" s="2" t="n">
        <f aca="false">SUM(O50:W50)</f>
        <v>1</v>
      </c>
    </row>
    <row r="51" customFormat="false" ht="12.75" hidden="false" customHeight="false" outlineLevel="0" collapsed="false">
      <c r="A51" s="17" t="s">
        <v>113</v>
      </c>
      <c r="B51" s="17" t="s">
        <v>75</v>
      </c>
      <c r="C51" s="17" t="n">
        <v>8</v>
      </c>
      <c r="D51" s="17" t="n">
        <v>32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1</v>
      </c>
      <c r="L51" s="2" t="n">
        <f aca="false">SUM(E51:K51)</f>
        <v>1</v>
      </c>
      <c r="N51" s="13" t="str">
        <f aca="false">A51</f>
        <v>Vacant Man T&amp;S</v>
      </c>
      <c r="O51" s="2" t="n">
        <f aca="false">IF($B51="Dir",1,0)</f>
        <v>0</v>
      </c>
      <c r="P51" s="2" t="n">
        <f aca="false">IF($B51="Man",1,0)</f>
        <v>1</v>
      </c>
      <c r="Q51" s="2" t="n">
        <f aca="false">IF($B51="Assoc",1,0)</f>
        <v>0</v>
      </c>
      <c r="R51" s="2" t="n">
        <f aca="false">IF($B51="Anal",1,0)</f>
        <v>0</v>
      </c>
      <c r="S51" s="2" t="n">
        <f aca="false">IF($B51="Spec",1,0)</f>
        <v>0</v>
      </c>
      <c r="T51" s="2" t="n">
        <f aca="false">IF($B51="SSpec",1,0)</f>
        <v>0</v>
      </c>
      <c r="U51" s="2" t="n">
        <f aca="false">IF($B51="PT",1,0)</f>
        <v>0</v>
      </c>
      <c r="V51" s="2" t="n">
        <f aca="false">IF($B51="MD",1,0)</f>
        <v>0</v>
      </c>
      <c r="W51" s="2" t="n">
        <f aca="false">IF($B51="VP",1,0)</f>
        <v>0</v>
      </c>
      <c r="Y51" s="2" t="n">
        <f aca="false">SUM(O51:W51)</f>
        <v>1</v>
      </c>
    </row>
    <row r="52" customFormat="false" ht="12.75" hidden="false" customHeight="false" outlineLevel="0" collapsed="false">
      <c r="A52" s="17" t="s">
        <v>113</v>
      </c>
      <c r="B52" s="17" t="s">
        <v>75</v>
      </c>
      <c r="C52" s="17" t="n">
        <v>9</v>
      </c>
      <c r="D52" s="17" t="n">
        <v>33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1</v>
      </c>
      <c r="J52" s="2"/>
      <c r="K52" s="2"/>
      <c r="L52" s="2" t="n">
        <f aca="false">SUM(E52:K52)</f>
        <v>1</v>
      </c>
      <c r="M52" s="18"/>
      <c r="N52" s="13" t="str">
        <f aca="false">A52</f>
        <v>Vacant Man T&amp;S</v>
      </c>
      <c r="O52" s="2" t="s">
        <v>12</v>
      </c>
      <c r="P52" s="2" t="s">
        <v>12</v>
      </c>
      <c r="Q52" s="2" t="s">
        <v>12</v>
      </c>
      <c r="R52" s="2" t="s">
        <v>12</v>
      </c>
      <c r="S52" s="2" t="s">
        <v>12</v>
      </c>
      <c r="T52" s="2" t="s">
        <v>12</v>
      </c>
      <c r="U52" s="2" t="s">
        <v>12</v>
      </c>
      <c r="V52" s="2" t="s">
        <v>12</v>
      </c>
      <c r="W52" s="2" t="s">
        <v>12</v>
      </c>
      <c r="X52" s="2"/>
      <c r="Y52" s="2" t="s">
        <v>12</v>
      </c>
    </row>
    <row r="53" customFormat="false" ht="12.75" hidden="false" customHeight="false" outlineLevel="0" collapsed="false">
      <c r="A53" s="17" t="s">
        <v>114</v>
      </c>
      <c r="B53" s="17" t="s">
        <v>75</v>
      </c>
      <c r="C53" s="17" t="n">
        <v>10</v>
      </c>
      <c r="D53" s="17" t="n">
        <v>34</v>
      </c>
      <c r="E53" s="2" t="n">
        <v>0</v>
      </c>
      <c r="F53" s="2" t="n">
        <v>0</v>
      </c>
      <c r="G53" s="2" t="n">
        <v>0</v>
      </c>
      <c r="H53" s="2" t="n">
        <v>1</v>
      </c>
      <c r="I53" s="2" t="n">
        <v>0</v>
      </c>
      <c r="L53" s="2" t="n">
        <f aca="false">SUM(E53:K53)</f>
        <v>1</v>
      </c>
      <c r="N53" s="13" t="str">
        <f aca="false">A53</f>
        <v>Vacant Man EES</v>
      </c>
      <c r="O53" s="2" t="n">
        <f aca="false">IF($B53="Dir",1,0)</f>
        <v>0</v>
      </c>
      <c r="P53" s="2" t="n">
        <f aca="false">IF($B53="Man",1,0)</f>
        <v>1</v>
      </c>
      <c r="Q53" s="2" t="n">
        <f aca="false">IF($B53="Assoc",1,0)</f>
        <v>0</v>
      </c>
      <c r="R53" s="2" t="n">
        <f aca="false">IF($B53="Anal",1,0)</f>
        <v>0</v>
      </c>
      <c r="S53" s="2" t="n">
        <f aca="false">IF($B53="Spec",1,0)</f>
        <v>0</v>
      </c>
      <c r="T53" s="2" t="n">
        <f aca="false">IF($B53="SSpec",1,0)</f>
        <v>0</v>
      </c>
      <c r="U53" s="2" t="n">
        <f aca="false">IF($B53="PT",1,0)</f>
        <v>0</v>
      </c>
      <c r="V53" s="2" t="n">
        <f aca="false">IF($B53="MD",1,0)</f>
        <v>0</v>
      </c>
      <c r="W53" s="2" t="n">
        <f aca="false">IF($B53="VP",1,0)</f>
        <v>0</v>
      </c>
      <c r="Y53" s="2" t="n">
        <f aca="false">SUM(O53:W53)</f>
        <v>1</v>
      </c>
    </row>
    <row r="54" customFormat="false" ht="12.75" hidden="false" customHeight="false" outlineLevel="0" collapsed="false">
      <c r="A54" s="17"/>
      <c r="B54" s="17"/>
      <c r="C54" s="17"/>
      <c r="D54" s="17"/>
      <c r="N54" s="13"/>
    </row>
    <row r="55" customFormat="false" ht="12.75" hidden="false" customHeight="false" outlineLevel="0" collapsed="false">
      <c r="A55" s="17"/>
      <c r="B55" s="17"/>
      <c r="C55" s="17"/>
      <c r="D55" s="17"/>
      <c r="N55" s="13"/>
    </row>
    <row r="56" customFormat="false" ht="12.75" hidden="false" customHeight="false" outlineLevel="0" collapsed="false">
      <c r="A56" s="13"/>
      <c r="B56" s="13"/>
      <c r="C56" s="13"/>
      <c r="D56" s="17"/>
      <c r="N56" s="13"/>
    </row>
    <row r="57" customFormat="false" ht="12.75" hidden="false" customHeight="false" outlineLevel="0" collapsed="false">
      <c r="A57" s="19" t="s">
        <v>115</v>
      </c>
      <c r="B57" s="19" t="s">
        <v>74</v>
      </c>
      <c r="C57" s="19" t="n">
        <v>1</v>
      </c>
      <c r="D57" s="19" t="n">
        <v>35</v>
      </c>
      <c r="E57" s="2" t="n">
        <v>0.1</v>
      </c>
      <c r="F57" s="2" t="n">
        <v>0.7</v>
      </c>
      <c r="G57" s="2" t="n">
        <v>0.1</v>
      </c>
      <c r="H57" s="2" t="n">
        <v>0.05</v>
      </c>
      <c r="I57" s="2" t="n">
        <v>0.05</v>
      </c>
      <c r="L57" s="2" t="n">
        <f aca="false">SUM(E57:K57)</f>
        <v>1</v>
      </c>
      <c r="N57" s="13" t="str">
        <f aca="false">A57</f>
        <v>Zimin Lu</v>
      </c>
      <c r="O57" s="2" t="n">
        <f aca="false">IF($B57="Dir",1,0)</f>
        <v>1</v>
      </c>
      <c r="P57" s="2" t="n">
        <f aca="false">IF($B57="Man",1,0)</f>
        <v>0</v>
      </c>
      <c r="Q57" s="2" t="n">
        <f aca="false">IF($B57="Assoc",1,0)</f>
        <v>0</v>
      </c>
      <c r="R57" s="2" t="n">
        <f aca="false">IF($B57="Anal",1,0)</f>
        <v>0</v>
      </c>
      <c r="S57" s="2" t="n">
        <f aca="false">IF($B57="Spec",1,0)</f>
        <v>0</v>
      </c>
      <c r="T57" s="2" t="n">
        <f aca="false">IF($B57="SSpec",1,0)</f>
        <v>0</v>
      </c>
      <c r="U57" s="2" t="n">
        <f aca="false">IF($B57="PT",1,0)</f>
        <v>0</v>
      </c>
      <c r="V57" s="2" t="n">
        <f aca="false">IF($B57="MD",1,0)</f>
        <v>0</v>
      </c>
      <c r="W57" s="2" t="n">
        <f aca="false">IF($B57="VP",1,0)</f>
        <v>0</v>
      </c>
      <c r="Y57" s="2" t="n">
        <f aca="false">SUM(O57:W57)</f>
        <v>1</v>
      </c>
    </row>
    <row r="58" customFormat="false" ht="12.75" hidden="false" customHeight="false" outlineLevel="0" collapsed="false">
      <c r="A58" s="19" t="s">
        <v>116</v>
      </c>
      <c r="B58" s="19" t="s">
        <v>75</v>
      </c>
      <c r="C58" s="19" t="n">
        <v>2</v>
      </c>
      <c r="D58" s="19" t="n">
        <v>36</v>
      </c>
      <c r="E58" s="2" t="n">
        <v>0</v>
      </c>
      <c r="F58" s="2" t="n">
        <v>1</v>
      </c>
      <c r="G58" s="2" t="n">
        <v>0</v>
      </c>
      <c r="H58" s="2" t="n">
        <v>0</v>
      </c>
      <c r="I58" s="2" t="n">
        <v>0</v>
      </c>
      <c r="L58" s="2" t="n">
        <f aca="false">SUM(E58:K58)</f>
        <v>1</v>
      </c>
      <c r="N58" s="13" t="str">
        <f aca="false">A58</f>
        <v>Alex Huang</v>
      </c>
      <c r="O58" s="2" t="n">
        <f aca="false">IF($B58="Dir",1,0)</f>
        <v>0</v>
      </c>
      <c r="P58" s="2" t="n">
        <f aca="false">IF($B58="Man",1,0)</f>
        <v>1</v>
      </c>
      <c r="Q58" s="2" t="n">
        <f aca="false">IF($B58="Assoc",1,0)</f>
        <v>0</v>
      </c>
      <c r="R58" s="2" t="n">
        <f aca="false">IF($B58="Anal",1,0)</f>
        <v>0</v>
      </c>
      <c r="S58" s="2" t="n">
        <f aca="false">IF($B58="Spec",1,0)</f>
        <v>0</v>
      </c>
      <c r="T58" s="2" t="n">
        <f aca="false">IF($B58="SSpec",1,0)</f>
        <v>0</v>
      </c>
      <c r="U58" s="2" t="n">
        <f aca="false">IF($B58="PT",1,0)</f>
        <v>0</v>
      </c>
      <c r="V58" s="2" t="n">
        <f aca="false">IF($B58="MD",1,0)</f>
        <v>0</v>
      </c>
      <c r="W58" s="2" t="n">
        <f aca="false">IF($B58="VP",1,0)</f>
        <v>0</v>
      </c>
      <c r="Y58" s="2" t="n">
        <f aca="false">SUM(O58:W58)</f>
        <v>1</v>
      </c>
    </row>
    <row r="59" customFormat="false" ht="12.75" hidden="false" customHeight="false" outlineLevel="0" collapsed="false">
      <c r="A59" s="19" t="s">
        <v>117</v>
      </c>
      <c r="B59" s="19" t="s">
        <v>75</v>
      </c>
      <c r="C59" s="19" t="n">
        <v>3</v>
      </c>
      <c r="D59" s="19" t="n">
        <v>37</v>
      </c>
      <c r="E59" s="2" t="n">
        <v>0</v>
      </c>
      <c r="F59" s="2" t="n">
        <v>1</v>
      </c>
      <c r="G59" s="2" t="n">
        <v>0</v>
      </c>
      <c r="H59" s="2" t="n">
        <v>0</v>
      </c>
      <c r="I59" s="2" t="n">
        <v>0</v>
      </c>
      <c r="L59" s="2" t="n">
        <f aca="false">SUM(E59:K59)</f>
        <v>1</v>
      </c>
      <c r="N59" s="13" t="str">
        <f aca="false">A59</f>
        <v>Tom Halliburton</v>
      </c>
      <c r="O59" s="2" t="n">
        <f aca="false">IF($B59="Dir",1,0)</f>
        <v>0</v>
      </c>
      <c r="P59" s="2" t="n">
        <f aca="false">IF($B59="Man",1,0)</f>
        <v>1</v>
      </c>
      <c r="Q59" s="2" t="n">
        <f aca="false">IF($B59="Assoc",1,0)</f>
        <v>0</v>
      </c>
      <c r="R59" s="2" t="n">
        <f aca="false">IF($B59="Anal",1,0)</f>
        <v>0</v>
      </c>
      <c r="S59" s="2" t="n">
        <f aca="false">IF($B59="Spec",1,0)</f>
        <v>0</v>
      </c>
      <c r="T59" s="2" t="n">
        <f aca="false">IF($B59="SSpec",1,0)</f>
        <v>0</v>
      </c>
      <c r="U59" s="2" t="n">
        <f aca="false">IF($B59="PT",1,0)</f>
        <v>0</v>
      </c>
      <c r="V59" s="2" t="n">
        <f aca="false">IF($B59="MD",1,0)</f>
        <v>0</v>
      </c>
      <c r="W59" s="2" t="n">
        <f aca="false">IF($B59="VP",1,0)</f>
        <v>0</v>
      </c>
      <c r="Y59" s="2" t="n">
        <f aca="false">SUM(O59:W59)</f>
        <v>1</v>
      </c>
    </row>
    <row r="60" customFormat="false" ht="12.75" hidden="false" customHeight="false" outlineLevel="0" collapsed="false">
      <c r="A60" s="19" t="s">
        <v>118</v>
      </c>
      <c r="B60" s="19" t="s">
        <v>75</v>
      </c>
      <c r="C60" s="19" t="n">
        <v>4</v>
      </c>
      <c r="D60" s="19" t="n">
        <v>38</v>
      </c>
      <c r="E60" s="2" t="n">
        <v>0</v>
      </c>
      <c r="F60" s="2" t="n">
        <v>1</v>
      </c>
      <c r="G60" s="2" t="n">
        <v>0</v>
      </c>
      <c r="H60" s="2" t="n">
        <v>0</v>
      </c>
      <c r="I60" s="2" t="n">
        <v>0</v>
      </c>
      <c r="L60" s="2" t="n">
        <f aca="false">SUM(E60:K60)</f>
        <v>1</v>
      </c>
      <c r="N60" s="13" t="str">
        <f aca="false">A60</f>
        <v>Bob Lee</v>
      </c>
      <c r="O60" s="2" t="n">
        <f aca="false">IF($B60="Dir",1,0)</f>
        <v>0</v>
      </c>
      <c r="P60" s="2" t="n">
        <f aca="false">IF($B60="Man",1,0)</f>
        <v>1</v>
      </c>
      <c r="Q60" s="2" t="n">
        <f aca="false">IF($B60="Assoc",1,0)</f>
        <v>0</v>
      </c>
      <c r="R60" s="2" t="n">
        <f aca="false">IF($B60="Anal",1,0)</f>
        <v>0</v>
      </c>
      <c r="S60" s="2" t="n">
        <f aca="false">IF($B60="Spec",1,0)</f>
        <v>0</v>
      </c>
      <c r="T60" s="2" t="n">
        <f aca="false">IF($B60="SSpec",1,0)</f>
        <v>0</v>
      </c>
      <c r="U60" s="2" t="n">
        <f aca="false">IF($B60="PT",1,0)</f>
        <v>0</v>
      </c>
      <c r="V60" s="2" t="n">
        <f aca="false">IF($B60="MD",1,0)</f>
        <v>0</v>
      </c>
      <c r="W60" s="2" t="n">
        <f aca="false">IF($B60="VP",1,0)</f>
        <v>0</v>
      </c>
      <c r="Y60" s="2" t="n">
        <f aca="false">SUM(O60:W60)</f>
        <v>1</v>
      </c>
    </row>
    <row r="61" customFormat="false" ht="12.75" hidden="false" customHeight="false" outlineLevel="0" collapsed="false">
      <c r="A61" s="19" t="s">
        <v>119</v>
      </c>
      <c r="B61" s="19" t="s">
        <v>75</v>
      </c>
      <c r="C61" s="19" t="n">
        <v>5</v>
      </c>
      <c r="D61" s="19" t="n">
        <v>39</v>
      </c>
      <c r="E61" s="2" t="n">
        <v>0</v>
      </c>
      <c r="F61" s="2" t="n">
        <v>1</v>
      </c>
      <c r="G61" s="2" t="n">
        <v>0</v>
      </c>
      <c r="H61" s="2" t="n">
        <v>0</v>
      </c>
      <c r="I61" s="2" t="n">
        <v>0</v>
      </c>
      <c r="L61" s="2" t="n">
        <f aca="false">SUM(E61:K61)</f>
        <v>1</v>
      </c>
      <c r="N61" s="13" t="str">
        <f aca="false">A61</f>
        <v>Tom Barkley</v>
      </c>
      <c r="O61" s="2" t="n">
        <f aca="false">IF($B61="Dir",1,0)</f>
        <v>0</v>
      </c>
      <c r="P61" s="2" t="n">
        <f aca="false">IF($B61="Man",1,0)</f>
        <v>1</v>
      </c>
      <c r="Q61" s="2" t="n">
        <f aca="false">IF($B61="Assoc",1,0)</f>
        <v>0</v>
      </c>
      <c r="R61" s="2" t="n">
        <f aca="false">IF($B61="Anal",1,0)</f>
        <v>0</v>
      </c>
      <c r="S61" s="2" t="n">
        <f aca="false">IF($B61="Spec",1,0)</f>
        <v>0</v>
      </c>
      <c r="T61" s="2" t="n">
        <f aca="false">IF($B61="SSpec",1,0)</f>
        <v>0</v>
      </c>
      <c r="U61" s="2" t="n">
        <f aca="false">IF($B61="PT",1,0)</f>
        <v>0</v>
      </c>
      <c r="V61" s="2" t="n">
        <f aca="false">IF($B61="MD",1,0)</f>
        <v>0</v>
      </c>
      <c r="W61" s="2" t="n">
        <f aca="false">IF($B61="VP",1,0)</f>
        <v>0</v>
      </c>
      <c r="Y61" s="2" t="n">
        <f aca="false">SUM(O61:W61)</f>
        <v>1</v>
      </c>
    </row>
    <row r="62" customFormat="false" ht="12.75" hidden="false" customHeight="false" outlineLevel="0" collapsed="false">
      <c r="A62" s="19" t="s">
        <v>120</v>
      </c>
      <c r="B62" s="19" t="s">
        <v>75</v>
      </c>
      <c r="C62" s="19" t="n">
        <v>6</v>
      </c>
      <c r="D62" s="19" t="n">
        <v>40</v>
      </c>
      <c r="E62" s="2" t="n">
        <v>0</v>
      </c>
      <c r="F62" s="2" t="n">
        <v>1</v>
      </c>
      <c r="G62" s="2" t="n">
        <v>0</v>
      </c>
      <c r="H62" s="2" t="n">
        <v>0</v>
      </c>
      <c r="I62" s="2" t="n">
        <v>0</v>
      </c>
      <c r="L62" s="2" t="n">
        <f aca="false">SUM(E62:K62)</f>
        <v>1</v>
      </c>
      <c r="N62" s="13" t="str">
        <f aca="false">A62</f>
        <v>Paulo Issler</v>
      </c>
      <c r="O62" s="2" t="n">
        <f aca="false">IF($B62="Dir",1,0)</f>
        <v>0</v>
      </c>
      <c r="P62" s="2" t="n">
        <f aca="false">IF($B62="Man",1,0)</f>
        <v>1</v>
      </c>
      <c r="Q62" s="2" t="n">
        <f aca="false">IF($B62="Assoc",1,0)</f>
        <v>0</v>
      </c>
      <c r="R62" s="2" t="n">
        <f aca="false">IF($B62="Anal",1,0)</f>
        <v>0</v>
      </c>
      <c r="S62" s="2" t="n">
        <f aca="false">IF($B62="Spec",1,0)</f>
        <v>0</v>
      </c>
      <c r="T62" s="2" t="n">
        <f aca="false">IF($B62="SSpec",1,0)</f>
        <v>0</v>
      </c>
      <c r="U62" s="2" t="n">
        <f aca="false">IF($B62="PT",1,0)</f>
        <v>0</v>
      </c>
      <c r="V62" s="2" t="n">
        <f aca="false">IF($B62="MD",1,0)</f>
        <v>0</v>
      </c>
      <c r="W62" s="2" t="n">
        <f aca="false">IF($B62="VP",1,0)</f>
        <v>0</v>
      </c>
      <c r="Y62" s="2" t="n">
        <f aca="false">SUM(O62:W62)</f>
        <v>1</v>
      </c>
    </row>
    <row r="63" customFormat="false" ht="12.75" hidden="false" customHeight="false" outlineLevel="0" collapsed="false">
      <c r="A63" s="19" t="s">
        <v>121</v>
      </c>
      <c r="B63" s="19" t="s">
        <v>75</v>
      </c>
      <c r="C63" s="19" t="n">
        <v>7</v>
      </c>
      <c r="D63" s="19" t="n">
        <v>41</v>
      </c>
      <c r="E63" s="2" t="n">
        <v>0</v>
      </c>
      <c r="F63" s="2" t="n">
        <v>1</v>
      </c>
      <c r="G63" s="2" t="n">
        <v>0</v>
      </c>
      <c r="H63" s="2" t="n">
        <v>0</v>
      </c>
      <c r="I63" s="2" t="n">
        <v>0</v>
      </c>
      <c r="L63" s="2" t="n">
        <f aca="false">SUM(E63:K63)</f>
        <v>1</v>
      </c>
      <c r="N63" s="13" t="str">
        <f aca="false">A63</f>
        <v>Ken Deng</v>
      </c>
      <c r="O63" s="2" t="n">
        <f aca="false">IF($B63="Dir",1,0)</f>
        <v>0</v>
      </c>
      <c r="P63" s="2" t="n">
        <f aca="false">IF($B63="Man",1,0)</f>
        <v>1</v>
      </c>
      <c r="Q63" s="2" t="n">
        <f aca="false">IF($B63="Assoc",1,0)</f>
        <v>0</v>
      </c>
      <c r="R63" s="2" t="n">
        <f aca="false">IF($B63="Anal",1,0)</f>
        <v>0</v>
      </c>
      <c r="S63" s="2" t="n">
        <f aca="false">IF($B63="Spec",1,0)</f>
        <v>0</v>
      </c>
      <c r="T63" s="2" t="n">
        <f aca="false">IF($B63="SSpec",1,0)</f>
        <v>0</v>
      </c>
      <c r="U63" s="2" t="n">
        <f aca="false">IF($B63="PT",1,0)</f>
        <v>0</v>
      </c>
      <c r="V63" s="2" t="n">
        <f aca="false">IF($B63="MD",1,0)</f>
        <v>0</v>
      </c>
      <c r="W63" s="2" t="n">
        <f aca="false">IF($B63="VP",1,0)</f>
        <v>0</v>
      </c>
      <c r="Y63" s="2" t="n">
        <f aca="false">SUM(O63:W63)</f>
        <v>1</v>
      </c>
    </row>
    <row r="64" customFormat="false" ht="12.75" hidden="false" customHeight="false" outlineLevel="0" collapsed="false">
      <c r="A64" s="19" t="s">
        <v>122</v>
      </c>
      <c r="B64" s="19" t="s">
        <v>93</v>
      </c>
      <c r="C64" s="19" t="n">
        <v>8</v>
      </c>
      <c r="D64" s="19" t="n">
        <v>42</v>
      </c>
      <c r="E64" s="2" t="n">
        <v>0</v>
      </c>
      <c r="F64" s="2" t="n">
        <v>1</v>
      </c>
      <c r="G64" s="2" t="n">
        <v>0</v>
      </c>
      <c r="H64" s="2" t="n">
        <v>0</v>
      </c>
      <c r="I64" s="2" t="n">
        <v>0</v>
      </c>
      <c r="L64" s="2" t="n">
        <f aca="false">SUM(E64:K64)</f>
        <v>1</v>
      </c>
      <c r="N64" s="13" t="str">
        <f aca="false">A64</f>
        <v>Karthi Rajan</v>
      </c>
      <c r="O64" s="2" t="n">
        <f aca="false">IF($B64="Dir",1,0)</f>
        <v>0</v>
      </c>
      <c r="P64" s="2" t="n">
        <f aca="false">IF($B64="Man",1,0)</f>
        <v>0</v>
      </c>
      <c r="Q64" s="2" t="n">
        <f aca="false">IF($B64="Assoc",1,0)</f>
        <v>0</v>
      </c>
      <c r="R64" s="2" t="n">
        <f aca="false">IF($B64="Anal",1,0)</f>
        <v>0</v>
      </c>
      <c r="S64" s="2" t="n">
        <f aca="false">IF($B64="Spec",1,0)</f>
        <v>0</v>
      </c>
      <c r="T64" s="2" t="n">
        <f aca="false">IF($B64="SSpec",1,0)</f>
        <v>1</v>
      </c>
      <c r="U64" s="2" t="n">
        <f aca="false">IF($B64="PT",1,0)</f>
        <v>0</v>
      </c>
      <c r="V64" s="2" t="n">
        <f aca="false">IF($B64="MD",1,0)</f>
        <v>0</v>
      </c>
      <c r="W64" s="2" t="n">
        <f aca="false">IF($B64="VP",1,0)</f>
        <v>0</v>
      </c>
      <c r="Y64" s="2" t="n">
        <f aca="false">SUM(O64:W64)</f>
        <v>1</v>
      </c>
    </row>
    <row r="65" customFormat="false" ht="12.75" hidden="false" customHeight="false" outlineLevel="0" collapsed="false">
      <c r="A65" s="19" t="s">
        <v>123</v>
      </c>
      <c r="B65" s="19" t="s">
        <v>73</v>
      </c>
      <c r="C65" s="19" t="n">
        <v>9</v>
      </c>
      <c r="D65" s="19" t="n">
        <v>43</v>
      </c>
      <c r="E65" s="2" t="n">
        <v>0</v>
      </c>
      <c r="F65" s="2" t="n">
        <v>1</v>
      </c>
      <c r="G65" s="2" t="n">
        <v>0</v>
      </c>
      <c r="H65" s="2" t="n">
        <v>0</v>
      </c>
      <c r="I65" s="2" t="n">
        <v>0</v>
      </c>
      <c r="L65" s="2" t="n">
        <f aca="false">SUM(E65:K65)</f>
        <v>1</v>
      </c>
      <c r="N65" s="13" t="str">
        <f aca="false">A65</f>
        <v>Heather Johnson</v>
      </c>
      <c r="O65" s="2" t="n">
        <f aca="false">IF($B65="Dir",1,0)</f>
        <v>0</v>
      </c>
      <c r="P65" s="2" t="n">
        <f aca="false">IF($B65="Man",1,0)</f>
        <v>0</v>
      </c>
      <c r="Q65" s="2" t="n">
        <f aca="false">IF($B65="Assoc",1,0)</f>
        <v>1</v>
      </c>
      <c r="R65" s="2" t="n">
        <f aca="false">IF($B65="Anal",1,0)</f>
        <v>0</v>
      </c>
      <c r="S65" s="2" t="n">
        <f aca="false">IF($B65="Spec",1,0)</f>
        <v>0</v>
      </c>
      <c r="T65" s="2" t="n">
        <f aca="false">IF($B65="SSpec",1,0)</f>
        <v>0</v>
      </c>
      <c r="U65" s="2" t="n">
        <f aca="false">IF($B65="PT",1,0)</f>
        <v>0</v>
      </c>
      <c r="V65" s="2" t="n">
        <f aca="false">IF($B65="MD",1,0)</f>
        <v>0</v>
      </c>
      <c r="W65" s="2" t="n">
        <f aca="false">IF($B65="VP",1,0)</f>
        <v>0</v>
      </c>
      <c r="Y65" s="2" t="n">
        <f aca="false">SUM(O65:W65)</f>
        <v>1</v>
      </c>
    </row>
    <row r="66" customFormat="false" ht="12.75" hidden="false" customHeight="false" outlineLevel="0" collapsed="false">
      <c r="A66" s="19" t="s">
        <v>124</v>
      </c>
      <c r="B66" s="19" t="s">
        <v>75</v>
      </c>
      <c r="C66" s="19" t="n">
        <v>10</v>
      </c>
      <c r="D66" s="19" t="n">
        <v>44</v>
      </c>
      <c r="E66" s="2" t="n">
        <v>0</v>
      </c>
      <c r="F66" s="2" t="n">
        <v>1</v>
      </c>
      <c r="G66" s="2" t="n">
        <v>0</v>
      </c>
      <c r="H66" s="2" t="n">
        <v>0</v>
      </c>
      <c r="I66" s="2" t="n">
        <v>0</v>
      </c>
      <c r="L66" s="2" t="n">
        <f aca="false">SUM(E66:K66)</f>
        <v>1</v>
      </c>
      <c r="N66" s="13" t="str">
        <f aca="false">A66</f>
        <v>Vacant Man</v>
      </c>
      <c r="O66" s="2" t="s">
        <v>12</v>
      </c>
      <c r="P66" s="2" t="s">
        <v>12</v>
      </c>
      <c r="Q66" s="2" t="s">
        <v>12</v>
      </c>
      <c r="R66" s="2" t="s">
        <v>12</v>
      </c>
      <c r="S66" s="2" t="s">
        <v>12</v>
      </c>
      <c r="T66" s="2" t="s">
        <v>12</v>
      </c>
      <c r="U66" s="2" t="s">
        <v>12</v>
      </c>
      <c r="V66" s="2" t="s">
        <v>12</v>
      </c>
      <c r="W66" s="2" t="s">
        <v>12</v>
      </c>
      <c r="Y66" s="2" t="s">
        <v>12</v>
      </c>
    </row>
    <row r="67" customFormat="false" ht="12.75" hidden="false" customHeight="false" outlineLevel="0" collapsed="false">
      <c r="A67" s="19" t="s">
        <v>125</v>
      </c>
      <c r="B67" s="19" t="s">
        <v>73</v>
      </c>
      <c r="C67" s="19" t="n">
        <v>11</v>
      </c>
      <c r="D67" s="19" t="n">
        <v>45</v>
      </c>
      <c r="E67" s="2" t="n">
        <v>0</v>
      </c>
      <c r="F67" s="2" t="n">
        <v>1</v>
      </c>
      <c r="G67" s="2" t="n">
        <v>0</v>
      </c>
      <c r="H67" s="2" t="n">
        <v>0</v>
      </c>
      <c r="I67" s="2" t="n">
        <v>0</v>
      </c>
      <c r="L67" s="2" t="n">
        <f aca="false">SUM(E67:K67)</f>
        <v>1</v>
      </c>
      <c r="N67" s="13" t="str">
        <f aca="false">A67</f>
        <v>Vacant Assoc</v>
      </c>
      <c r="O67" s="2" t="n">
        <f aca="false">IF($B67="Dir",1,0)</f>
        <v>0</v>
      </c>
      <c r="P67" s="2" t="n">
        <f aca="false">IF($B67="Man",1,0)</f>
        <v>0</v>
      </c>
      <c r="Q67" s="2" t="n">
        <f aca="false">IF($B67="Assoc",1,0)</f>
        <v>1</v>
      </c>
      <c r="R67" s="2" t="n">
        <f aca="false">IF($B67="Anal",1,0)</f>
        <v>0</v>
      </c>
      <c r="S67" s="2" t="n">
        <f aca="false">IF($B67="Spec",1,0)</f>
        <v>0</v>
      </c>
      <c r="T67" s="2" t="n">
        <f aca="false">IF($B67="SSpec",1,0)</f>
        <v>0</v>
      </c>
      <c r="U67" s="2" t="n">
        <f aca="false">IF($B67="PT",1,0)</f>
        <v>0</v>
      </c>
      <c r="V67" s="2" t="n">
        <f aca="false">IF($B67="MD",1,0)</f>
        <v>0</v>
      </c>
      <c r="W67" s="2" t="n">
        <f aca="false">IF($B67="VP",1,0)</f>
        <v>0</v>
      </c>
      <c r="Y67" s="2" t="n">
        <f aca="false">SUM(O67:W67)</f>
        <v>1</v>
      </c>
    </row>
    <row r="68" customFormat="false" ht="12.75" hidden="false" customHeight="false" outlineLevel="0" collapsed="false">
      <c r="A68" s="19"/>
      <c r="B68" s="19"/>
      <c r="C68" s="19"/>
      <c r="D68" s="19"/>
      <c r="N68" s="13"/>
    </row>
    <row r="69" customFormat="false" ht="12.75" hidden="false" customHeight="false" outlineLevel="0" collapsed="false">
      <c r="A69" s="19"/>
      <c r="B69" s="19"/>
      <c r="C69" s="19"/>
      <c r="D69" s="19"/>
      <c r="N69" s="13"/>
    </row>
    <row r="70" customFormat="false" ht="12.75" hidden="false" customHeight="false" outlineLevel="0" collapsed="false">
      <c r="A70" s="19"/>
      <c r="B70" s="19"/>
      <c r="C70" s="19"/>
      <c r="D70" s="19"/>
      <c r="N70" s="13"/>
    </row>
    <row r="71" customFormat="false" ht="12.75" hidden="false" customHeight="false" outlineLevel="0" collapsed="false">
      <c r="A71" s="13"/>
      <c r="B71" s="13"/>
      <c r="C71" s="13"/>
      <c r="D71" s="13"/>
      <c r="N71" s="13"/>
    </row>
    <row r="72" customFormat="false" ht="12.75" hidden="false" customHeight="false" outlineLevel="0" collapsed="false">
      <c r="A72" s="13" t="s">
        <v>126</v>
      </c>
      <c r="B72" s="13" t="s">
        <v>78</v>
      </c>
      <c r="C72" s="13" t="n">
        <v>1</v>
      </c>
      <c r="D72" s="13" t="n">
        <v>46</v>
      </c>
      <c r="E72" s="2" t="n">
        <v>0</v>
      </c>
      <c r="F72" s="2" t="n">
        <v>1</v>
      </c>
      <c r="G72" s="2" t="n">
        <v>0</v>
      </c>
      <c r="H72" s="2" t="n">
        <v>0</v>
      </c>
      <c r="I72" s="2" t="n">
        <v>0</v>
      </c>
      <c r="L72" s="2" t="n">
        <f aca="false">SUM(E72:K72)</f>
        <v>1</v>
      </c>
      <c r="N72" s="13" t="str">
        <f aca="false">A72</f>
        <v>Mike Roberts</v>
      </c>
      <c r="O72" s="2" t="n">
        <f aca="false">IF($B72="Dir",1,0)</f>
        <v>0</v>
      </c>
      <c r="P72" s="2" t="n">
        <f aca="false">IF($B72="Man",1,0)</f>
        <v>0</v>
      </c>
      <c r="Q72" s="2" t="n">
        <f aca="false">IF($B72="Assoc",1,0)</f>
        <v>0</v>
      </c>
      <c r="R72" s="2" t="n">
        <f aca="false">IF($B72="Anal",1,0)</f>
        <v>0</v>
      </c>
      <c r="S72" s="2" t="n">
        <f aca="false">IF($B72="Spec",1,0)</f>
        <v>0</v>
      </c>
      <c r="T72" s="2" t="n">
        <f aca="false">IF($B72="SSpec",1,0)</f>
        <v>0</v>
      </c>
      <c r="U72" s="2" t="n">
        <f aca="false">IF($B72="PT",1,0)</f>
        <v>0</v>
      </c>
      <c r="V72" s="2" t="n">
        <f aca="false">IF($B72="MD",1,0)</f>
        <v>0</v>
      </c>
      <c r="W72" s="2" t="n">
        <f aca="false">IF($B72="VP",1,0)</f>
        <v>1</v>
      </c>
      <c r="Y72" s="2" t="n">
        <f aca="false">SUM(O72:W72)</f>
        <v>1</v>
      </c>
    </row>
    <row r="73" customFormat="false" ht="12.75" hidden="false" customHeight="false" outlineLevel="0" collapsed="false">
      <c r="A73" s="13" t="s">
        <v>127</v>
      </c>
      <c r="B73" s="13" t="s">
        <v>75</v>
      </c>
      <c r="C73" s="13" t="n">
        <v>2</v>
      </c>
      <c r="D73" s="13" t="n">
        <v>47</v>
      </c>
      <c r="E73" s="2" t="n">
        <v>0</v>
      </c>
      <c r="F73" s="2" t="n">
        <v>1</v>
      </c>
      <c r="G73" s="2" t="n">
        <v>0</v>
      </c>
      <c r="H73" s="2" t="n">
        <v>0</v>
      </c>
      <c r="I73" s="2" t="n">
        <v>0</v>
      </c>
      <c r="L73" s="2" t="n">
        <f aca="false">SUM(E73:K73)</f>
        <v>1</v>
      </c>
      <c r="N73" s="13" t="str">
        <f aca="false">A73</f>
        <v>Jose Marquez</v>
      </c>
    </row>
    <row r="74" customFormat="false" ht="12.75" hidden="false" customHeight="false" outlineLevel="0" collapsed="false">
      <c r="A74" s="13" t="s">
        <v>128</v>
      </c>
      <c r="B74" s="13" t="s">
        <v>75</v>
      </c>
      <c r="C74" s="13" t="n">
        <v>3</v>
      </c>
      <c r="D74" s="13" t="n">
        <v>48</v>
      </c>
      <c r="E74" s="2" t="n">
        <v>0</v>
      </c>
      <c r="F74" s="2" t="n">
        <v>1</v>
      </c>
      <c r="G74" s="2" t="n">
        <v>0</v>
      </c>
      <c r="H74" s="2" t="n">
        <v>0</v>
      </c>
      <c r="I74" s="2" t="n">
        <v>0</v>
      </c>
      <c r="L74" s="2" t="n">
        <f aca="false">SUM(E74:K74)</f>
        <v>1</v>
      </c>
      <c r="N74" s="13" t="str">
        <f aca="false">A74</f>
        <v>Stephen Bennett</v>
      </c>
    </row>
    <row r="75" customFormat="false" ht="12.75" hidden="false" customHeight="false" outlineLevel="0" collapsed="false">
      <c r="A75" s="13" t="s">
        <v>129</v>
      </c>
      <c r="B75" s="13" t="s">
        <v>93</v>
      </c>
      <c r="C75" s="13" t="n">
        <v>4</v>
      </c>
      <c r="D75" s="13" t="n">
        <v>49</v>
      </c>
      <c r="E75" s="2" t="n">
        <v>0</v>
      </c>
      <c r="F75" s="2" t="n">
        <v>1</v>
      </c>
      <c r="G75" s="2" t="n">
        <v>0</v>
      </c>
      <c r="H75" s="2" t="n">
        <v>0</v>
      </c>
      <c r="I75" s="2" t="n">
        <v>0</v>
      </c>
      <c r="L75" s="2" t="n">
        <f aca="false">SUM(E75:K75)</f>
        <v>1</v>
      </c>
      <c r="N75" s="13" t="str">
        <f aca="false">A75</f>
        <v>Adam Stevens</v>
      </c>
    </row>
    <row r="76" customFormat="false" ht="12.75" hidden="false" customHeight="false" outlineLevel="0" collapsed="false">
      <c r="A76" s="13" t="s">
        <v>130</v>
      </c>
      <c r="B76" s="13" t="s">
        <v>93</v>
      </c>
      <c r="C76" s="13" t="n">
        <v>5</v>
      </c>
      <c r="D76" s="13" t="n">
        <v>50</v>
      </c>
      <c r="E76" s="2" t="n">
        <v>0</v>
      </c>
      <c r="F76" s="2" t="n">
        <v>1</v>
      </c>
      <c r="G76" s="2" t="n">
        <v>0</v>
      </c>
      <c r="H76" s="2" t="n">
        <v>0</v>
      </c>
      <c r="I76" s="2" t="n">
        <v>0</v>
      </c>
      <c r="L76" s="2" t="n">
        <f aca="false">SUM(E76:K76)</f>
        <v>1</v>
      </c>
      <c r="N76" s="13" t="str">
        <f aca="false">A76</f>
        <v>Sarah Woody</v>
      </c>
      <c r="O76" s="2" t="s">
        <v>12</v>
      </c>
      <c r="P76" s="2" t="s">
        <v>12</v>
      </c>
    </row>
    <row r="77" customFormat="false" ht="12.75" hidden="false" customHeight="false" outlineLevel="0" collapsed="false">
      <c r="A77" s="13" t="s">
        <v>131</v>
      </c>
      <c r="B77" s="13" t="s">
        <v>146</v>
      </c>
      <c r="C77" s="13" t="n">
        <v>6</v>
      </c>
      <c r="D77" s="13" t="n">
        <v>51</v>
      </c>
      <c r="E77" s="2" t="n">
        <v>0</v>
      </c>
      <c r="F77" s="2" t="n">
        <v>1</v>
      </c>
      <c r="G77" s="2" t="n">
        <v>0</v>
      </c>
      <c r="H77" s="2" t="n">
        <v>0</v>
      </c>
      <c r="I77" s="2" t="n">
        <v>0</v>
      </c>
      <c r="L77" s="2" t="n">
        <f aca="false">SUM(E77:K77)</f>
        <v>1</v>
      </c>
      <c r="N77" s="13" t="str">
        <f aca="false">A77</f>
        <v>Chris Pernoud</v>
      </c>
      <c r="O77" s="2" t="n">
        <f aca="false">SUM(O12:O72)</f>
        <v>3</v>
      </c>
      <c r="P77" s="2" t="n">
        <f aca="false">SUM(P12:P72)</f>
        <v>23</v>
      </c>
      <c r="Q77" s="2" t="n">
        <f aca="false">SUM(Q12:Q72)</f>
        <v>2</v>
      </c>
      <c r="R77" s="2" t="n">
        <f aca="false">SUM(R12:R72)</f>
        <v>0</v>
      </c>
      <c r="S77" s="2" t="n">
        <f aca="false">SUM(S12:S72)</f>
        <v>0</v>
      </c>
      <c r="T77" s="2" t="n">
        <f aca="false">SUM(T12:T72)</f>
        <v>3</v>
      </c>
      <c r="U77" s="2" t="n">
        <f aca="false">SUM(U12:U72)</f>
        <v>0</v>
      </c>
      <c r="V77" s="2" t="n">
        <f aca="false">SUM(V12:V72)</f>
        <v>0</v>
      </c>
      <c r="W77" s="2" t="n">
        <f aca="false">SUM(W12:W72)</f>
        <v>4</v>
      </c>
      <c r="X77" s="2" t="n">
        <f aca="false">SUM(O77:W77)</f>
        <v>35</v>
      </c>
      <c r="Y77" s="2" t="n">
        <f aca="false">SUM(Y12:Y72)</f>
        <v>35</v>
      </c>
    </row>
    <row r="78" customFormat="false" ht="12.75" hidden="false" customHeight="false" outlineLevel="0" collapsed="false">
      <c r="A78" s="13" t="s">
        <v>132</v>
      </c>
      <c r="B78" s="13" t="s">
        <v>76</v>
      </c>
      <c r="C78" s="13" t="n">
        <v>7</v>
      </c>
      <c r="D78" s="13" t="n">
        <v>52</v>
      </c>
      <c r="E78" s="2" t="n">
        <v>0</v>
      </c>
      <c r="F78" s="2" t="n">
        <v>1</v>
      </c>
      <c r="G78" s="2" t="n">
        <v>0</v>
      </c>
      <c r="H78" s="2" t="n">
        <v>0</v>
      </c>
      <c r="I78" s="2" t="n">
        <v>0</v>
      </c>
      <c r="L78" s="2" t="n">
        <f aca="false">SUM(E78:K78)</f>
        <v>1</v>
      </c>
      <c r="N78" s="13" t="str">
        <f aca="false">A78</f>
        <v>Sam Smith</v>
      </c>
    </row>
    <row r="79" customFormat="false" ht="12.75" hidden="false" customHeight="false" outlineLevel="0" collapsed="false">
      <c r="A79" s="13" t="s">
        <v>133</v>
      </c>
      <c r="B79" s="13" t="s">
        <v>75</v>
      </c>
      <c r="C79" s="13" t="n">
        <v>8</v>
      </c>
      <c r="D79" s="13" t="n">
        <v>53</v>
      </c>
      <c r="E79" s="2" t="n">
        <v>0</v>
      </c>
      <c r="F79" s="2" t="n">
        <v>1</v>
      </c>
      <c r="G79" s="2" t="n">
        <v>0</v>
      </c>
      <c r="H79" s="2" t="n">
        <v>0</v>
      </c>
      <c r="I79" s="2" t="n">
        <v>0</v>
      </c>
      <c r="L79" s="2" t="n">
        <f aca="false">SUM(E79:K79)</f>
        <v>1</v>
      </c>
      <c r="N79" s="13" t="str">
        <f aca="false">A79</f>
        <v>Vac Man</v>
      </c>
      <c r="O79" s="14" t="s">
        <v>74</v>
      </c>
      <c r="P79" s="14" t="s">
        <v>75</v>
      </c>
      <c r="Q79" s="14" t="s">
        <v>73</v>
      </c>
      <c r="R79" s="14" t="s">
        <v>72</v>
      </c>
      <c r="S79" s="14" t="s">
        <v>76</v>
      </c>
      <c r="T79" s="14" t="s">
        <v>77</v>
      </c>
      <c r="U79" s="14" t="s">
        <v>49</v>
      </c>
      <c r="V79" s="14" t="s">
        <v>145</v>
      </c>
      <c r="W79" s="14" t="s">
        <v>78</v>
      </c>
      <c r="X79" s="14" t="s">
        <v>50</v>
      </c>
      <c r="Y79" s="14" t="s">
        <v>50</v>
      </c>
    </row>
    <row r="80" customFormat="false" ht="12.75" hidden="false" customHeight="false" outlineLevel="0" collapsed="false">
      <c r="A80" s="13"/>
      <c r="B80" s="13"/>
      <c r="C80" s="13"/>
      <c r="D80" s="13"/>
    </row>
    <row r="81" customFormat="false" ht="12.75" hidden="false" customHeight="false" outlineLevel="0" collapsed="false">
      <c r="A81" s="2" t="s">
        <v>12</v>
      </c>
    </row>
    <row r="82" customFormat="false" ht="12.75" hidden="false" customHeight="false" outlineLevel="0" collapsed="false">
      <c r="E82" s="13" t="s">
        <v>79</v>
      </c>
      <c r="F82" s="13" t="s">
        <v>80</v>
      </c>
      <c r="G82" s="13" t="s">
        <v>81</v>
      </c>
      <c r="H82" s="13" t="s">
        <v>82</v>
      </c>
      <c r="I82" s="13" t="s">
        <v>83</v>
      </c>
    </row>
    <row r="83" customFormat="false" ht="12.75" hidden="false" customHeight="false" outlineLevel="0" collapsed="false">
      <c r="M83" s="2" t="s">
        <v>147</v>
      </c>
      <c r="O83" s="2" t="n">
        <v>70</v>
      </c>
      <c r="P83" s="2" t="n">
        <v>40</v>
      </c>
      <c r="Q83" s="2" t="n">
        <v>30</v>
      </c>
      <c r="R83" s="2" t="n">
        <v>20</v>
      </c>
      <c r="S83" s="2" t="n">
        <v>15</v>
      </c>
      <c r="T83" s="2" t="n">
        <v>15</v>
      </c>
      <c r="U83" s="2" t="n">
        <v>5</v>
      </c>
      <c r="V83" s="2" t="n">
        <v>200</v>
      </c>
      <c r="W83" s="2" t="n">
        <v>150</v>
      </c>
    </row>
    <row r="86" customFormat="false" ht="12.75" hidden="false" customHeight="false" outlineLevel="0" collapsed="false">
      <c r="M86" s="2" t="s">
        <v>147</v>
      </c>
      <c r="O86" s="2" t="n">
        <f aca="false">O77*O83</f>
        <v>210</v>
      </c>
      <c r="P86" s="2" t="n">
        <f aca="false">P77*P83</f>
        <v>920</v>
      </c>
      <c r="Q86" s="2" t="n">
        <f aca="false">Q77*Q83</f>
        <v>60</v>
      </c>
      <c r="R86" s="2" t="n">
        <f aca="false">R77*R83</f>
        <v>0</v>
      </c>
      <c r="S86" s="2" t="n">
        <f aca="false">S77*S83</f>
        <v>0</v>
      </c>
      <c r="T86" s="2" t="n">
        <f aca="false">T77*T83</f>
        <v>45</v>
      </c>
      <c r="U86" s="2" t="n">
        <f aca="false">U77*U83</f>
        <v>0</v>
      </c>
      <c r="V86" s="2" t="n">
        <f aca="false">V77*V83</f>
        <v>0</v>
      </c>
      <c r="W86" s="2" t="n">
        <f aca="false">W77*W83</f>
        <v>600</v>
      </c>
      <c r="X86" s="2" t="n">
        <f aca="false">SUM(O86:W86)</f>
        <v>1835</v>
      </c>
    </row>
    <row r="90" customFormat="false" ht="12.75" hidden="false" customHeight="false" outlineLevel="0" collapsed="false">
      <c r="M90" s="2" t="s">
        <v>148</v>
      </c>
      <c r="O90" s="2" t="n">
        <v>5</v>
      </c>
      <c r="P90" s="2" t="n">
        <v>4</v>
      </c>
      <c r="Q90" s="2" t="n">
        <v>2</v>
      </c>
      <c r="R90" s="2" t="n">
        <v>2</v>
      </c>
      <c r="S90" s="2" t="n">
        <v>2</v>
      </c>
      <c r="T90" s="2" t="n">
        <v>2</v>
      </c>
      <c r="U90" s="2" t="n">
        <v>2</v>
      </c>
      <c r="V90" s="2" t="n">
        <v>6</v>
      </c>
      <c r="W90" s="2" t="n">
        <v>6</v>
      </c>
    </row>
    <row r="91" customFormat="false" ht="12.75" hidden="false" customHeight="false" outlineLevel="0" collapsed="false">
      <c r="A91" s="5" t="s">
        <v>134</v>
      </c>
      <c r="B91" s="5"/>
      <c r="C91" s="5"/>
      <c r="O91" s="2" t="n">
        <f aca="false">O90*O77</f>
        <v>15</v>
      </c>
      <c r="P91" s="2" t="n">
        <f aca="false">P90*P77</f>
        <v>92</v>
      </c>
      <c r="Q91" s="2" t="n">
        <f aca="false">Q90*Q77</f>
        <v>4</v>
      </c>
      <c r="R91" s="2" t="n">
        <f aca="false">R90*R77</f>
        <v>0</v>
      </c>
      <c r="S91" s="2" t="n">
        <f aca="false">S90*S77</f>
        <v>0</v>
      </c>
      <c r="T91" s="2" t="n">
        <f aca="false">T90*T77</f>
        <v>6</v>
      </c>
      <c r="U91" s="2" t="n">
        <f aca="false">U90*U77</f>
        <v>0</v>
      </c>
      <c r="V91" s="2" t="n">
        <f aca="false">V90*V77</f>
        <v>0</v>
      </c>
      <c r="W91" s="2" t="n">
        <f aca="false">W90*W77</f>
        <v>24</v>
      </c>
      <c r="X91" s="2" t="n">
        <f aca="false">SUM(O91:W91)</f>
        <v>141</v>
      </c>
    </row>
    <row r="96" customFormat="false" ht="12.75" hidden="false" customHeight="false" outlineLevel="0" collapsed="false">
      <c r="A96" s="20" t="s">
        <v>135</v>
      </c>
      <c r="B96" s="20" t="s">
        <v>136</v>
      </c>
      <c r="C96" s="20" t="n">
        <v>1</v>
      </c>
      <c r="D96" s="20" t="n">
        <v>54</v>
      </c>
    </row>
    <row r="97" customFormat="false" ht="12.75" hidden="false" customHeight="false" outlineLevel="0" collapsed="false">
      <c r="A97" s="20" t="s">
        <v>137</v>
      </c>
      <c r="B97" s="20" t="s">
        <v>138</v>
      </c>
      <c r="C97" s="20" t="n">
        <v>2</v>
      </c>
      <c r="D97" s="20" t="n">
        <v>55</v>
      </c>
    </row>
    <row r="98" customFormat="false" ht="12.75" hidden="false" customHeight="false" outlineLevel="0" collapsed="false">
      <c r="A98" s="20" t="s">
        <v>139</v>
      </c>
      <c r="B98" s="20" t="s">
        <v>138</v>
      </c>
      <c r="C98" s="20" t="n">
        <v>3</v>
      </c>
      <c r="D98" s="20" t="n">
        <v>56</v>
      </c>
    </row>
    <row r="99" customFormat="false" ht="12.75" hidden="false" customHeight="false" outlineLevel="0" collapsed="false">
      <c r="A99" s="20" t="s">
        <v>140</v>
      </c>
      <c r="B99" s="20" t="s">
        <v>141</v>
      </c>
      <c r="C99" s="20" t="n">
        <v>4</v>
      </c>
      <c r="D99" s="20" t="n">
        <v>57</v>
      </c>
    </row>
    <row r="100" customFormat="false" ht="12.75" hidden="false" customHeight="false" outlineLevel="0" collapsed="false">
      <c r="A100" s="20" t="s">
        <v>142</v>
      </c>
      <c r="B100" s="20" t="s">
        <v>143</v>
      </c>
      <c r="C100" s="20" t="n">
        <v>5</v>
      </c>
      <c r="D100" s="20" t="n">
        <v>58</v>
      </c>
    </row>
    <row r="101" customFormat="false" ht="12.75" hidden="false" customHeight="false" outlineLevel="0" collapsed="false">
      <c r="A101" s="20" t="s">
        <v>144</v>
      </c>
      <c r="B101" s="20" t="s">
        <v>146</v>
      </c>
      <c r="C101" s="20" t="n">
        <v>6</v>
      </c>
      <c r="D101" s="20" t="n">
        <v>59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13.56"/>
  </cols>
  <sheetData>
    <row r="1" customFormat="false" ht="12.75" hidden="false" customHeight="false" outlineLevel="0" collapsed="false">
      <c r="A1" s="2" t="s">
        <v>12</v>
      </c>
      <c r="B1" s="2" t="s">
        <v>149</v>
      </c>
      <c r="C1" s="2" t="s">
        <v>150</v>
      </c>
      <c r="D1" s="2" t="s">
        <v>84</v>
      </c>
      <c r="E1" s="2" t="s">
        <v>151</v>
      </c>
      <c r="F1" s="2" t="s">
        <v>152</v>
      </c>
      <c r="G1" s="2" t="s">
        <v>98</v>
      </c>
      <c r="H1" s="2" t="s">
        <v>153</v>
      </c>
      <c r="J1" s="2" t="s">
        <v>50</v>
      </c>
    </row>
    <row r="3" customFormat="false" ht="12.75" hidden="false" customHeight="false" outlineLevel="0" collapsed="false">
      <c r="A3" s="2" t="s">
        <v>154</v>
      </c>
      <c r="B3" s="2" t="n">
        <v>2</v>
      </c>
      <c r="C3" s="2" t="n">
        <v>10</v>
      </c>
      <c r="D3" s="2" t="n">
        <v>3</v>
      </c>
      <c r="E3" s="2" t="n">
        <v>9</v>
      </c>
      <c r="F3" s="2" t="n">
        <v>5</v>
      </c>
      <c r="G3" s="2" t="n">
        <v>3</v>
      </c>
      <c r="H3" s="2" t="n">
        <v>7</v>
      </c>
      <c r="J3" s="2" t="n">
        <f aca="false">SUM(B3:I3)</f>
        <v>39</v>
      </c>
    </row>
    <row r="4" customFormat="false" ht="12.75" hidden="false" customHeight="false" outlineLevel="0" collapsed="false">
      <c r="A4" s="2" t="s">
        <v>155</v>
      </c>
      <c r="C4" s="2" t="n">
        <v>3</v>
      </c>
      <c r="D4" s="2" t="n">
        <v>4</v>
      </c>
      <c r="E4" s="2" t="n">
        <v>3</v>
      </c>
      <c r="H4" s="2" t="n">
        <v>5</v>
      </c>
      <c r="J4" s="2" t="n">
        <f aca="false">SUM(B4:I4)</f>
        <v>15</v>
      </c>
    </row>
    <row r="5" customFormat="false" ht="12.75" hidden="false" customHeight="false" outlineLevel="0" collapsed="false">
      <c r="A5" s="2" t="s">
        <v>146</v>
      </c>
      <c r="B5" s="2" t="s">
        <v>12</v>
      </c>
      <c r="C5" s="2" t="s">
        <v>12</v>
      </c>
      <c r="D5" s="2" t="s">
        <v>12</v>
      </c>
      <c r="E5" s="2" t="n">
        <v>1</v>
      </c>
      <c r="F5" s="2" t="n">
        <v>1</v>
      </c>
      <c r="J5" s="2" t="n">
        <f aca="false">SUM(B5:I5)</f>
        <v>2</v>
      </c>
    </row>
    <row r="6" customFormat="false" ht="12.75" hidden="false" customHeight="false" outlineLevel="0" collapsed="false">
      <c r="A6" s="2" t="s">
        <v>156</v>
      </c>
      <c r="B6" s="2" t="n">
        <v>0</v>
      </c>
      <c r="J6" s="2" t="n">
        <f aca="false">SUM(B6:I6)</f>
        <v>0</v>
      </c>
    </row>
    <row r="7" customFormat="false" ht="12.75" hidden="false" customHeight="false" outlineLevel="0" collapsed="false">
      <c r="A7" s="2" t="s">
        <v>157</v>
      </c>
      <c r="B7" s="2" t="n">
        <v>2</v>
      </c>
      <c r="F7" s="2" t="n">
        <v>2</v>
      </c>
      <c r="J7" s="2" t="n">
        <f aca="false">SUM(B7:I7)</f>
        <v>4</v>
      </c>
    </row>
    <row r="8" customFormat="false" ht="12.75" hidden="false" customHeight="false" outlineLevel="0" collapsed="false">
      <c r="J8" s="2" t="n">
        <f aca="false">SUM(J3:J7)</f>
        <v>60</v>
      </c>
    </row>
    <row r="9" customFormat="false" ht="12.75" hidden="false" customHeight="false" outlineLevel="0" collapsed="false">
      <c r="A9" s="2" t="s">
        <v>50</v>
      </c>
    </row>
    <row r="15" customFormat="false" ht="12.75" hidden="false" customHeight="false" outlineLevel="0" collapsed="false">
      <c r="A15" s="2" t="s">
        <v>158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9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H82" activeCellId="0" sqref="H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1" min="2" style="2" width="11.42"/>
  </cols>
  <sheetData>
    <row r="1" customFormat="false" ht="25.5" hidden="false" customHeight="false" outlineLevel="0" collapsed="false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/>
      <c r="M1" s="1"/>
    </row>
    <row r="2" customFormat="false" ht="12.75" hidden="false" customHeight="false" outlineLevel="0" collapsed="false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customFormat="false" ht="12.75" hidden="false" customHeight="false" outlineLevel="0" collapsed="false">
      <c r="A3" s="1"/>
      <c r="B3" s="1" t="s">
        <v>10</v>
      </c>
      <c r="C3" s="1"/>
      <c r="D3" s="1"/>
      <c r="E3" s="1"/>
      <c r="F3" s="1"/>
      <c r="G3" s="1"/>
      <c r="H3" s="1" t="s">
        <v>11</v>
      </c>
      <c r="I3" s="1"/>
      <c r="J3" s="1"/>
      <c r="K3" s="1"/>
      <c r="L3" s="1"/>
      <c r="M3" s="1"/>
    </row>
    <row r="4" customFormat="false" ht="12.75" hidden="false" customHeight="false" outlineLevel="0" collapsed="false">
      <c r="B4" s="2" t="s">
        <v>12</v>
      </c>
      <c r="H4" s="2" t="s">
        <v>13</v>
      </c>
    </row>
    <row r="5" customFormat="false" ht="12.75" hidden="false" customHeight="false" outlineLevel="0" collapsed="false">
      <c r="H5" s="2" t="s">
        <v>14</v>
      </c>
    </row>
    <row r="8" customFormat="false" ht="12.75" hidden="false" customHeight="false" outlineLevel="0" collapsed="false">
      <c r="C8" s="3" t="s">
        <v>15</v>
      </c>
      <c r="D8" s="3" t="s">
        <v>12</v>
      </c>
      <c r="E8" s="3" t="s">
        <v>16</v>
      </c>
      <c r="F8" s="3" t="s">
        <v>17</v>
      </c>
      <c r="G8" s="3"/>
      <c r="H8" s="3"/>
      <c r="I8" s="3"/>
      <c r="J8" s="3"/>
      <c r="K8" s="3" t="n">
        <v>1</v>
      </c>
    </row>
    <row r="9" customFormat="false" ht="12.75" hidden="false" customHeight="false" outlineLevel="0" collapsed="false">
      <c r="C9" s="3"/>
      <c r="D9" s="3"/>
      <c r="E9" s="3" t="s">
        <v>18</v>
      </c>
      <c r="F9" s="3"/>
      <c r="G9" s="3"/>
      <c r="H9" s="3"/>
      <c r="I9" s="3"/>
      <c r="J9" s="3"/>
      <c r="K9" s="3"/>
    </row>
    <row r="10" customFormat="false" ht="12.75" hidden="false" customHeight="false" outlineLevel="0" collapsed="false">
      <c r="C10" s="3"/>
      <c r="D10" s="3"/>
      <c r="E10" s="3" t="s">
        <v>19</v>
      </c>
      <c r="F10" s="3"/>
      <c r="G10" s="3"/>
      <c r="H10" s="3"/>
      <c r="I10" s="3"/>
      <c r="J10" s="3"/>
      <c r="K10" s="3"/>
    </row>
    <row r="13" customFormat="false" ht="12.75" hidden="false" customHeight="false" outlineLevel="0" collapsed="false">
      <c r="D13" s="4" t="s">
        <v>20</v>
      </c>
      <c r="E13" s="4"/>
      <c r="F13" s="4" t="s">
        <v>21</v>
      </c>
      <c r="G13" s="4" t="s">
        <v>22</v>
      </c>
      <c r="H13" s="4"/>
      <c r="I13" s="4"/>
      <c r="J13" s="4" t="s">
        <v>23</v>
      </c>
      <c r="K13" s="4"/>
    </row>
    <row r="15" customFormat="false" ht="12.75" hidden="false" customHeight="false" outlineLevel="0" collapsed="false">
      <c r="A15" s="5"/>
      <c r="B15" s="5"/>
      <c r="C15" s="5" t="s">
        <v>17</v>
      </c>
      <c r="D15" s="5"/>
      <c r="E15" s="5" t="s">
        <v>24</v>
      </c>
      <c r="F15" s="5" t="s">
        <v>25</v>
      </c>
      <c r="G15" s="5"/>
      <c r="H15" s="5"/>
      <c r="I15" s="5" t="s">
        <v>26</v>
      </c>
      <c r="J15" s="5"/>
      <c r="K15" s="5" t="n">
        <v>3</v>
      </c>
    </row>
    <row r="16" customFormat="false" ht="12.75" hidden="false" customHeight="false" outlineLevel="0" collapsed="false">
      <c r="A16" s="5"/>
      <c r="B16" s="5"/>
      <c r="C16" s="5"/>
      <c r="D16" s="5"/>
      <c r="E16" s="5" t="s">
        <v>27</v>
      </c>
      <c r="F16" s="5"/>
      <c r="G16" s="5"/>
      <c r="H16" s="5"/>
      <c r="I16" s="5" t="s">
        <v>28</v>
      </c>
      <c r="J16" s="5"/>
      <c r="K16" s="5"/>
    </row>
    <row r="17" customFormat="false" ht="12.75" hidden="false" customHeight="false" outlineLevel="0" collapsed="false">
      <c r="A17" s="5"/>
      <c r="B17" s="5"/>
      <c r="C17" s="5"/>
      <c r="D17" s="5"/>
      <c r="E17" s="5" t="s">
        <v>29</v>
      </c>
      <c r="F17" s="5"/>
      <c r="G17" s="5"/>
      <c r="H17" s="5"/>
      <c r="I17" s="5"/>
      <c r="J17" s="5"/>
      <c r="K17" s="5" t="s">
        <v>12</v>
      </c>
    </row>
    <row r="18" customFormat="false" ht="12.75" hidden="false" customHeight="false" outlineLevel="0" collapsed="false">
      <c r="A18" s="5"/>
      <c r="B18" s="5"/>
      <c r="C18" s="5"/>
      <c r="D18" s="5"/>
      <c r="E18" s="5" t="s">
        <v>30</v>
      </c>
      <c r="F18" s="5"/>
      <c r="G18" s="5"/>
      <c r="H18" s="5"/>
      <c r="I18" s="5"/>
      <c r="J18" s="5"/>
      <c r="K18" s="5"/>
    </row>
    <row r="19" customFormat="false" ht="12.75" hidden="false" customHeight="false" outlineLevel="0" collapsed="false">
      <c r="A19" s="5"/>
      <c r="B19" s="5"/>
      <c r="C19" s="5"/>
      <c r="D19" s="5"/>
      <c r="E19" s="5" t="s">
        <v>31</v>
      </c>
      <c r="F19" s="5"/>
      <c r="G19" s="5"/>
      <c r="H19" s="5"/>
      <c r="I19" s="5"/>
      <c r="J19" s="5"/>
      <c r="K19" s="5"/>
    </row>
    <row r="20" customFormat="false" ht="12.75" hidden="false" customHeight="false" outlineLevel="0" collapsed="false">
      <c r="A20" s="5"/>
      <c r="B20" s="5"/>
      <c r="C20" s="5"/>
      <c r="D20" s="5"/>
      <c r="E20" s="5" t="s">
        <v>32</v>
      </c>
      <c r="F20" s="5"/>
      <c r="G20" s="5"/>
      <c r="H20" s="5"/>
      <c r="I20" s="5"/>
      <c r="J20" s="5"/>
      <c r="K20" s="5"/>
    </row>
    <row r="21" customFormat="false" ht="12.75" hidden="false" customHeight="false" outlineLevel="0" collapsed="false">
      <c r="E21" s="2" t="s">
        <v>12</v>
      </c>
    </row>
    <row r="22" customFormat="false" ht="12.75" hidden="false" customHeight="false" outlineLevel="0" collapsed="false">
      <c r="C22" s="2" t="s">
        <v>12</v>
      </c>
      <c r="D22" s="6" t="s">
        <v>33</v>
      </c>
      <c r="E22" s="6" t="s">
        <v>34</v>
      </c>
      <c r="F22" s="6"/>
      <c r="G22" s="6" t="s">
        <v>35</v>
      </c>
      <c r="H22" s="6"/>
      <c r="I22" s="6"/>
      <c r="J22" s="6"/>
      <c r="K22" s="6" t="n">
        <v>6</v>
      </c>
    </row>
    <row r="23" customFormat="false" ht="12.75" hidden="false" customHeight="false" outlineLevel="0" collapsed="false">
      <c r="D23" s="6"/>
      <c r="E23" s="6" t="s">
        <v>36</v>
      </c>
      <c r="F23" s="6"/>
      <c r="G23" s="6"/>
      <c r="H23" s="6"/>
      <c r="I23" s="6"/>
      <c r="J23" s="6"/>
      <c r="K23" s="6"/>
    </row>
    <row r="24" customFormat="false" ht="12.75" hidden="false" customHeight="false" outlineLevel="0" collapsed="false">
      <c r="D24" s="6"/>
      <c r="E24" s="6"/>
      <c r="F24" s="6"/>
      <c r="G24" s="6"/>
      <c r="H24" s="6"/>
      <c r="I24" s="6"/>
      <c r="J24" s="6"/>
      <c r="K24" s="6"/>
    </row>
    <row r="26" customFormat="false" ht="12.75" hidden="false" customHeight="false" outlineLevel="0" collapsed="false">
      <c r="C26" s="2" t="s">
        <v>37</v>
      </c>
      <c r="D26" s="2" t="s">
        <v>38</v>
      </c>
      <c r="E26" s="2" t="s">
        <v>39</v>
      </c>
      <c r="F26" s="2" t="s">
        <v>40</v>
      </c>
      <c r="G26" s="2" t="s">
        <v>37</v>
      </c>
      <c r="K26" s="2" t="n">
        <v>2</v>
      </c>
    </row>
    <row r="27" customFormat="false" ht="12.75" hidden="false" customHeight="false" outlineLevel="0" collapsed="false">
      <c r="D27" s="2" t="s">
        <v>41</v>
      </c>
      <c r="E27" s="2" t="s">
        <v>42</v>
      </c>
      <c r="F27" s="2" t="s">
        <v>43</v>
      </c>
    </row>
    <row r="28" customFormat="false" ht="12.75" hidden="false" customHeight="false" outlineLevel="0" collapsed="false">
      <c r="E28" s="2" t="s">
        <v>44</v>
      </c>
    </row>
    <row r="29" customFormat="false" ht="12.75" hidden="false" customHeight="false" outlineLevel="0" collapsed="false">
      <c r="E29" s="2" t="s">
        <v>45</v>
      </c>
    </row>
    <row r="32" customFormat="false" ht="12.75" hidden="false" customHeight="false" outlineLevel="0" collapsed="false">
      <c r="A32" s="2" t="s">
        <v>12</v>
      </c>
      <c r="C32" s="2" t="s">
        <v>46</v>
      </c>
      <c r="E32" s="2" t="s">
        <v>47</v>
      </c>
      <c r="J32" s="2" t="s">
        <v>48</v>
      </c>
    </row>
    <row r="33" customFormat="false" ht="12.75" hidden="false" customHeight="false" outlineLevel="0" collapsed="false">
      <c r="E33" s="2" t="s">
        <v>49</v>
      </c>
    </row>
    <row r="35" customFormat="false" ht="12.75" hidden="false" customHeight="false" outlineLevel="0" collapsed="false">
      <c r="A35" s="2" t="s">
        <v>50</v>
      </c>
      <c r="B35" s="2" t="n">
        <v>1</v>
      </c>
      <c r="C35" s="2" t="n">
        <v>4</v>
      </c>
      <c r="D35" s="2" t="n">
        <v>4</v>
      </c>
      <c r="E35" s="2" t="n">
        <v>17</v>
      </c>
      <c r="F35" s="2" t="n">
        <v>5</v>
      </c>
      <c r="G35" s="2" t="n">
        <v>3</v>
      </c>
      <c r="H35" s="2" t="n">
        <v>3</v>
      </c>
      <c r="I35" s="2" t="n">
        <v>2</v>
      </c>
      <c r="J35" s="2" t="n">
        <v>2</v>
      </c>
      <c r="N35" s="2" t="s">
        <v>12</v>
      </c>
    </row>
    <row r="37" customFormat="false" ht="25.5" hidden="false" customHeight="false" outlineLevel="0" collapsed="false">
      <c r="B37" s="1" t="s">
        <v>0</v>
      </c>
      <c r="C37" s="1" t="s">
        <v>1</v>
      </c>
      <c r="D37" s="1" t="s">
        <v>2</v>
      </c>
      <c r="E37" s="1" t="s">
        <v>3</v>
      </c>
      <c r="F37" s="1" t="s">
        <v>4</v>
      </c>
      <c r="G37" s="1" t="s">
        <v>5</v>
      </c>
      <c r="H37" s="1" t="s">
        <v>6</v>
      </c>
      <c r="I37" s="1" t="s">
        <v>7</v>
      </c>
      <c r="J37" s="1" t="s">
        <v>8</v>
      </c>
      <c r="K37" s="1" t="s">
        <v>9</v>
      </c>
    </row>
    <row r="38" customFormat="false" ht="12.75" hidden="false" customHeight="false" outlineLevel="0" collapsed="false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customFormat="false" ht="12.75" hidden="false" customHeight="false" outlineLevel="0" collapsed="false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customFormat="false" ht="12.75" hidden="false" customHeight="false" outlineLevel="0" collapsed="false">
      <c r="B40" s="13" t="s">
        <v>159</v>
      </c>
      <c r="C40" s="13" t="s">
        <v>160</v>
      </c>
      <c r="D40" s="13" t="s">
        <v>161</v>
      </c>
      <c r="E40" s="13" t="s">
        <v>82</v>
      </c>
      <c r="F40" s="13" t="s">
        <v>162</v>
      </c>
      <c r="G40" s="13" t="s">
        <v>163</v>
      </c>
      <c r="H40" s="13" t="s">
        <v>164</v>
      </c>
      <c r="I40" s="13"/>
      <c r="J40" s="13"/>
      <c r="K40" s="13" t="s">
        <v>50</v>
      </c>
    </row>
    <row r="43" customFormat="false" ht="12.75" hidden="false" customHeight="false" outlineLevel="0" collapsed="false">
      <c r="A43" s="13" t="s">
        <v>10</v>
      </c>
      <c r="B43" s="2" t="n">
        <v>0.25</v>
      </c>
      <c r="C43" s="2" t="n">
        <v>0.05</v>
      </c>
      <c r="D43" s="2" t="n">
        <v>0.1</v>
      </c>
      <c r="E43" s="2" t="n">
        <v>0.1</v>
      </c>
      <c r="F43" s="2" t="n">
        <v>0.1</v>
      </c>
      <c r="G43" s="2" t="n">
        <v>0.2</v>
      </c>
      <c r="H43" s="2" t="n">
        <v>0.2</v>
      </c>
      <c r="K43" s="21" t="n">
        <f aca="false">SUM(B43:J43)</f>
        <v>1</v>
      </c>
      <c r="M43" s="2" t="n">
        <v>250</v>
      </c>
    </row>
    <row r="44" customFormat="false" ht="12.75" hidden="false" customHeight="false" outlineLevel="0" collapsed="false">
      <c r="A44" s="13"/>
    </row>
    <row r="45" customFormat="false" ht="12.75" hidden="false" customHeight="false" outlineLevel="0" collapsed="false">
      <c r="A45" s="14" t="s">
        <v>15</v>
      </c>
      <c r="B45" s="2" t="n">
        <v>0.2</v>
      </c>
      <c r="D45" s="2" t="n">
        <v>0.1</v>
      </c>
      <c r="H45" s="2" t="n">
        <v>0.7</v>
      </c>
      <c r="K45" s="21" t="n">
        <f aca="false">SUM(B45:J45)</f>
        <v>1</v>
      </c>
      <c r="M45" s="2" t="n">
        <v>200</v>
      </c>
    </row>
    <row r="46" customFormat="false" ht="12.75" hidden="false" customHeight="false" outlineLevel="0" collapsed="false">
      <c r="A46" s="14" t="s">
        <v>16</v>
      </c>
      <c r="H46" s="2" t="n">
        <v>1</v>
      </c>
      <c r="K46" s="21" t="n">
        <f aca="false">SUM(B46:J46)</f>
        <v>1</v>
      </c>
      <c r="M46" s="2" t="n">
        <v>110</v>
      </c>
    </row>
    <row r="47" customFormat="false" ht="12.75" hidden="false" customHeight="false" outlineLevel="0" collapsed="false">
      <c r="A47" s="14" t="s">
        <v>18</v>
      </c>
      <c r="H47" s="2" t="n">
        <v>1</v>
      </c>
      <c r="K47" s="21" t="n">
        <f aca="false">SUM(B47:J47)</f>
        <v>1</v>
      </c>
      <c r="M47" s="2" t="n">
        <v>110</v>
      </c>
    </row>
    <row r="48" customFormat="false" ht="12.75" hidden="false" customHeight="false" outlineLevel="0" collapsed="false">
      <c r="A48" s="14" t="s">
        <v>19</v>
      </c>
      <c r="H48" s="2" t="n">
        <v>1</v>
      </c>
      <c r="K48" s="21" t="n">
        <f aca="false">SUM(B48:J48)</f>
        <v>1</v>
      </c>
      <c r="M48" s="2" t="n">
        <v>110</v>
      </c>
    </row>
    <row r="49" customFormat="false" ht="12.75" hidden="false" customHeight="false" outlineLevel="0" collapsed="false">
      <c r="A49" s="14" t="s">
        <v>17</v>
      </c>
      <c r="H49" s="2" t="n">
        <v>1</v>
      </c>
      <c r="K49" s="21" t="n">
        <f aca="false">SUM(B49:J49)</f>
        <v>1</v>
      </c>
      <c r="M49" s="2" t="n">
        <v>80</v>
      </c>
      <c r="T49" s="2" t="s">
        <v>12</v>
      </c>
    </row>
    <row r="50" customFormat="false" ht="12.75" hidden="false" customHeight="false" outlineLevel="0" collapsed="false">
      <c r="A50" s="14" t="s">
        <v>165</v>
      </c>
      <c r="H50" s="2" t="n">
        <v>1</v>
      </c>
      <c r="K50" s="21" t="n">
        <f aca="false">SUM(B50:J50)</f>
        <v>1</v>
      </c>
      <c r="M50" s="2" t="n">
        <v>90</v>
      </c>
    </row>
    <row r="51" customFormat="false" ht="12.75" hidden="false" customHeight="false" outlineLevel="0" collapsed="false">
      <c r="A51" s="13"/>
    </row>
    <row r="52" customFormat="false" ht="12.75" hidden="false" customHeight="false" outlineLevel="0" collapsed="false">
      <c r="A52" s="15" t="s">
        <v>20</v>
      </c>
      <c r="F52" s="2" t="n">
        <v>0.6</v>
      </c>
      <c r="H52" s="2" t="n">
        <v>0.4</v>
      </c>
      <c r="K52" s="21" t="n">
        <f aca="false">SUM(B52:J52)</f>
        <v>1</v>
      </c>
      <c r="M52" s="2" t="n">
        <v>130</v>
      </c>
    </row>
    <row r="53" customFormat="false" ht="12.75" hidden="false" customHeight="false" outlineLevel="0" collapsed="false">
      <c r="A53" s="15" t="s">
        <v>21</v>
      </c>
      <c r="F53" s="2" t="n">
        <v>0.6</v>
      </c>
      <c r="H53" s="2" t="n">
        <v>0.4</v>
      </c>
      <c r="K53" s="21" t="n">
        <f aca="false">SUM(B53:J53)</f>
        <v>1</v>
      </c>
      <c r="M53" s="2" t="n">
        <v>80</v>
      </c>
      <c r="Q53" s="2" t="s">
        <v>12</v>
      </c>
    </row>
    <row r="54" customFormat="false" ht="12.75" hidden="false" customHeight="false" outlineLevel="0" collapsed="false">
      <c r="A54" s="15" t="s">
        <v>22</v>
      </c>
      <c r="F54" s="2" t="n">
        <v>0.6</v>
      </c>
      <c r="H54" s="2" t="n">
        <v>0.4</v>
      </c>
      <c r="K54" s="21" t="n">
        <f aca="false">SUM(B54:J54)</f>
        <v>1</v>
      </c>
      <c r="M54" s="2" t="n">
        <v>60</v>
      </c>
    </row>
    <row r="55" customFormat="false" ht="12.75" hidden="false" customHeight="false" outlineLevel="0" collapsed="false">
      <c r="A55" s="15" t="s">
        <v>23</v>
      </c>
      <c r="F55" s="2" t="n">
        <v>0.6</v>
      </c>
      <c r="H55" s="2" t="n">
        <v>0.4</v>
      </c>
      <c r="K55" s="21" t="n">
        <f aca="false">SUM(B55:J55)</f>
        <v>1</v>
      </c>
      <c r="M55" s="2" t="n">
        <v>40</v>
      </c>
    </row>
    <row r="56" customFormat="false" ht="12.75" hidden="false" customHeight="false" outlineLevel="0" collapsed="false">
      <c r="A56" s="13"/>
    </row>
    <row r="57" customFormat="false" ht="12.75" hidden="false" customHeight="false" outlineLevel="0" collapsed="false">
      <c r="A57" s="16" t="s">
        <v>17</v>
      </c>
      <c r="B57" s="2" t="n">
        <v>0.5</v>
      </c>
      <c r="D57" s="2" t="n">
        <v>0.1</v>
      </c>
      <c r="F57" s="2" t="n">
        <v>0.2</v>
      </c>
      <c r="H57" s="2" t="n">
        <v>0.2</v>
      </c>
      <c r="K57" s="22" t="n">
        <f aca="false">SUM(B57:J57)</f>
        <v>1</v>
      </c>
      <c r="M57" s="2" t="n">
        <v>200</v>
      </c>
    </row>
    <row r="58" customFormat="false" ht="12.75" hidden="false" customHeight="false" outlineLevel="0" collapsed="false">
      <c r="A58" s="16" t="s">
        <v>24</v>
      </c>
      <c r="B58" s="2" t="n">
        <v>1</v>
      </c>
      <c r="K58" s="22" t="n">
        <f aca="false">SUM(B58:J58)</f>
        <v>1</v>
      </c>
      <c r="M58" s="2" t="n">
        <v>110</v>
      </c>
      <c r="U58" s="2" t="s">
        <v>48</v>
      </c>
    </row>
    <row r="59" customFormat="false" ht="12.75" hidden="false" customHeight="false" outlineLevel="0" collapsed="false">
      <c r="A59" s="16" t="s">
        <v>27</v>
      </c>
      <c r="B59" s="2" t="n">
        <v>1</v>
      </c>
      <c r="K59" s="22" t="n">
        <f aca="false">SUM(B59:J59)</f>
        <v>1</v>
      </c>
      <c r="M59" s="2" t="n">
        <v>110</v>
      </c>
    </row>
    <row r="60" customFormat="false" ht="12.75" hidden="false" customHeight="false" outlineLevel="0" collapsed="false">
      <c r="A60" s="16" t="s">
        <v>29</v>
      </c>
      <c r="H60" s="2" t="n">
        <v>1</v>
      </c>
      <c r="K60" s="22" t="n">
        <f aca="false">SUM(B60:J60)</f>
        <v>1</v>
      </c>
      <c r="M60" s="2" t="n">
        <v>110</v>
      </c>
    </row>
    <row r="61" customFormat="false" ht="12.75" hidden="false" customHeight="false" outlineLevel="0" collapsed="false">
      <c r="A61" s="16" t="s">
        <v>30</v>
      </c>
      <c r="H61" s="2" t="n">
        <v>1</v>
      </c>
      <c r="K61" s="22" t="n">
        <f aca="false">SUM(B61:J61)</f>
        <v>1</v>
      </c>
      <c r="M61" s="2" t="n">
        <v>110</v>
      </c>
    </row>
    <row r="62" customFormat="false" ht="12.75" hidden="false" customHeight="false" outlineLevel="0" collapsed="false">
      <c r="A62" s="16" t="s">
        <v>31</v>
      </c>
      <c r="B62" s="2" t="n">
        <v>1</v>
      </c>
      <c r="K62" s="22" t="n">
        <f aca="false">SUM(B62:J62)</f>
        <v>1</v>
      </c>
      <c r="M62" s="2" t="n">
        <v>110</v>
      </c>
    </row>
    <row r="63" customFormat="false" ht="12.75" hidden="false" customHeight="false" outlineLevel="0" collapsed="false">
      <c r="A63" s="16" t="s">
        <v>32</v>
      </c>
      <c r="K63" s="22" t="n">
        <f aca="false">SUM(B63:J63)</f>
        <v>0</v>
      </c>
      <c r="M63" s="2" t="n">
        <v>0</v>
      </c>
    </row>
    <row r="64" customFormat="false" ht="12.75" hidden="false" customHeight="false" outlineLevel="0" collapsed="false">
      <c r="A64" s="16" t="s">
        <v>165</v>
      </c>
      <c r="B64" s="2" t="n">
        <v>1</v>
      </c>
      <c r="K64" s="22" t="n">
        <f aca="false">SUM(B64:J64)</f>
        <v>1</v>
      </c>
      <c r="M64" s="2" t="n">
        <v>110</v>
      </c>
    </row>
    <row r="65" customFormat="false" ht="12.75" hidden="false" customHeight="false" outlineLevel="0" collapsed="false">
      <c r="A65" s="16" t="s">
        <v>166</v>
      </c>
      <c r="H65" s="2" t="n">
        <v>1</v>
      </c>
      <c r="K65" s="22" t="n">
        <f aca="false">SUM(B65:J65)</f>
        <v>1</v>
      </c>
      <c r="M65" s="2" t="n">
        <v>110</v>
      </c>
    </row>
    <row r="66" customFormat="false" ht="12.75" hidden="false" customHeight="false" outlineLevel="0" collapsed="false">
      <c r="A66" s="16" t="s">
        <v>167</v>
      </c>
      <c r="F66" s="2" t="n">
        <v>1</v>
      </c>
      <c r="K66" s="22" t="n">
        <f aca="false">SUM(B66:J66)</f>
        <v>1</v>
      </c>
      <c r="M66" s="2" t="n">
        <v>110</v>
      </c>
    </row>
    <row r="67" customFormat="false" ht="12.75" hidden="false" customHeight="false" outlineLevel="0" collapsed="false">
      <c r="A67" s="13"/>
    </row>
    <row r="68" customFormat="false" ht="12.75" hidden="false" customHeight="false" outlineLevel="0" collapsed="false">
      <c r="A68" s="17" t="s">
        <v>33</v>
      </c>
      <c r="C68" s="2" t="n">
        <v>0.3</v>
      </c>
      <c r="E68" s="2" t="n">
        <v>0.5</v>
      </c>
      <c r="G68" s="2" t="n">
        <v>0.2</v>
      </c>
      <c r="K68" s="23" t="n">
        <f aca="false">SUM(B68:J68)</f>
        <v>1</v>
      </c>
      <c r="M68" s="2" t="n">
        <v>130</v>
      </c>
    </row>
    <row r="69" customFormat="false" ht="12.75" hidden="false" customHeight="false" outlineLevel="0" collapsed="false">
      <c r="A69" s="17" t="s">
        <v>34</v>
      </c>
      <c r="E69" s="2" t="n">
        <v>1</v>
      </c>
      <c r="K69" s="23" t="n">
        <f aca="false">SUM(B69:J69)</f>
        <v>1</v>
      </c>
      <c r="M69" s="2" t="n">
        <v>110</v>
      </c>
    </row>
    <row r="70" customFormat="false" ht="12.75" hidden="false" customHeight="false" outlineLevel="0" collapsed="false">
      <c r="A70" s="17" t="s">
        <v>36</v>
      </c>
      <c r="E70" s="2" t="n">
        <v>1</v>
      </c>
      <c r="K70" s="23" t="n">
        <f aca="false">SUM(B70:J70)</f>
        <v>1</v>
      </c>
      <c r="M70" s="2" t="n">
        <v>110</v>
      </c>
    </row>
    <row r="71" customFormat="false" ht="12.75" hidden="false" customHeight="false" outlineLevel="0" collapsed="false">
      <c r="A71" s="17" t="s">
        <v>35</v>
      </c>
      <c r="E71" s="2" t="n">
        <v>1</v>
      </c>
      <c r="K71" s="23" t="n">
        <f aca="false">SUM(B71:J71)</f>
        <v>1</v>
      </c>
      <c r="M71" s="2" t="n">
        <v>80</v>
      </c>
    </row>
    <row r="72" customFormat="false" ht="12.75" hidden="false" customHeight="false" outlineLevel="0" collapsed="false">
      <c r="A72" s="17" t="s">
        <v>165</v>
      </c>
      <c r="E72" s="2" t="n">
        <v>1</v>
      </c>
      <c r="K72" s="23" t="n">
        <f aca="false">SUM(B72:J72)</f>
        <v>1</v>
      </c>
      <c r="M72" s="2" t="n">
        <v>110</v>
      </c>
    </row>
    <row r="73" customFormat="false" ht="12.75" hidden="false" customHeight="false" outlineLevel="0" collapsed="false">
      <c r="A73" s="17" t="s">
        <v>166</v>
      </c>
      <c r="E73" s="2" t="n">
        <v>1</v>
      </c>
      <c r="K73" s="23" t="n">
        <f aca="false">SUM(B73:J73)</f>
        <v>1</v>
      </c>
      <c r="M73" s="2" t="n">
        <v>110</v>
      </c>
    </row>
    <row r="74" customFormat="false" ht="12.75" hidden="false" customHeight="false" outlineLevel="0" collapsed="false">
      <c r="A74" s="17" t="s">
        <v>167</v>
      </c>
      <c r="C74" s="2" t="n">
        <v>1</v>
      </c>
      <c r="K74" s="23" t="n">
        <f aca="false">SUM(B74:J74)</f>
        <v>1</v>
      </c>
      <c r="M74" s="2" t="n">
        <v>110</v>
      </c>
    </row>
    <row r="75" customFormat="false" ht="12.75" hidden="false" customHeight="false" outlineLevel="0" collapsed="false">
      <c r="A75" s="17" t="s">
        <v>168</v>
      </c>
      <c r="C75" s="2" t="n">
        <v>1</v>
      </c>
      <c r="K75" s="23" t="n">
        <f aca="false">SUM(B75:J75)</f>
        <v>1</v>
      </c>
      <c r="M75" s="2" t="n">
        <v>110</v>
      </c>
    </row>
    <row r="76" customFormat="false" ht="12.75" hidden="false" customHeight="false" outlineLevel="0" collapsed="false">
      <c r="A76" s="17" t="s">
        <v>169</v>
      </c>
      <c r="C76" s="2" t="n">
        <v>1</v>
      </c>
      <c r="K76" s="23" t="n">
        <f aca="false">SUM(B76:J76)</f>
        <v>1</v>
      </c>
      <c r="M76" s="2" t="n">
        <v>110</v>
      </c>
    </row>
    <row r="77" customFormat="false" ht="12.75" hidden="false" customHeight="false" outlineLevel="0" collapsed="false">
      <c r="A77" s="13"/>
    </row>
    <row r="78" customFormat="false" ht="12.75" hidden="false" customHeight="false" outlineLevel="0" collapsed="false">
      <c r="A78" s="19" t="s">
        <v>37</v>
      </c>
      <c r="D78" s="2" t="n">
        <v>0.1</v>
      </c>
      <c r="G78" s="2" t="n">
        <v>0.7</v>
      </c>
      <c r="H78" s="2" t="n">
        <v>0.2</v>
      </c>
      <c r="K78" s="23" t="n">
        <f aca="false">SUM(B78:J78)</f>
        <v>1</v>
      </c>
      <c r="M78" s="2" t="n">
        <v>200</v>
      </c>
    </row>
    <row r="79" customFormat="false" ht="12.75" hidden="false" customHeight="false" outlineLevel="0" collapsed="false">
      <c r="A79" s="19" t="s">
        <v>41</v>
      </c>
      <c r="C79" s="2" t="n">
        <v>0</v>
      </c>
      <c r="D79" s="2" t="n">
        <v>0.1</v>
      </c>
      <c r="E79" s="2" t="n">
        <v>0</v>
      </c>
      <c r="F79" s="2" t="n">
        <v>0.2</v>
      </c>
      <c r="G79" s="2" t="n">
        <v>0</v>
      </c>
      <c r="H79" s="2" t="n">
        <v>0.7</v>
      </c>
      <c r="I79" s="2" t="n">
        <v>0</v>
      </c>
      <c r="J79" s="2" t="n">
        <v>0</v>
      </c>
      <c r="K79" s="23" t="n">
        <f aca="false">SUM(B79:J79)</f>
        <v>1</v>
      </c>
      <c r="M79" s="2" t="n">
        <v>130</v>
      </c>
    </row>
    <row r="80" customFormat="false" ht="12.75" hidden="false" customHeight="false" outlineLevel="0" collapsed="false">
      <c r="A80" s="19" t="s">
        <v>42</v>
      </c>
      <c r="D80" s="2" t="n">
        <v>0.1</v>
      </c>
      <c r="F80" s="2" t="n">
        <v>0.3</v>
      </c>
      <c r="H80" s="2" t="n">
        <v>0.6</v>
      </c>
      <c r="K80" s="23" t="n">
        <f aca="false">SUM(B80:J80)</f>
        <v>1</v>
      </c>
      <c r="M80" s="2" t="n">
        <v>110</v>
      </c>
    </row>
    <row r="81" customFormat="false" ht="12.75" hidden="false" customHeight="false" outlineLevel="0" collapsed="false">
      <c r="A81" s="19" t="s">
        <v>44</v>
      </c>
      <c r="D81" s="2" t="n">
        <v>0.1</v>
      </c>
      <c r="F81" s="2" t="n">
        <v>0.2</v>
      </c>
      <c r="H81" s="2" t="n">
        <v>0.7</v>
      </c>
      <c r="K81" s="23" t="n">
        <f aca="false">SUM(B81:J81)</f>
        <v>1</v>
      </c>
      <c r="M81" s="2" t="n">
        <v>110</v>
      </c>
    </row>
    <row r="82" customFormat="false" ht="12.75" hidden="false" customHeight="false" outlineLevel="0" collapsed="false">
      <c r="A82" s="19" t="s">
        <v>165</v>
      </c>
      <c r="G82" s="2" t="n">
        <v>1</v>
      </c>
      <c r="H82" s="2" t="n">
        <v>0</v>
      </c>
      <c r="K82" s="23" t="n">
        <f aca="false">SUM(B82:J82)</f>
        <v>1</v>
      </c>
      <c r="M82" s="2" t="n">
        <v>110</v>
      </c>
    </row>
    <row r="83" customFormat="false" ht="12.75" hidden="false" customHeight="false" outlineLevel="0" collapsed="false">
      <c r="A83" s="19" t="s">
        <v>38</v>
      </c>
      <c r="G83" s="2" t="n">
        <v>1</v>
      </c>
      <c r="K83" s="23" t="n">
        <f aca="false">SUM(B83:J83)</f>
        <v>1</v>
      </c>
      <c r="M83" s="2" t="n">
        <v>130</v>
      </c>
    </row>
    <row r="84" customFormat="false" ht="12.75" hidden="false" customHeight="false" outlineLevel="0" collapsed="false">
      <c r="A84" s="19" t="s">
        <v>39</v>
      </c>
      <c r="G84" s="2" t="n">
        <v>1</v>
      </c>
      <c r="K84" s="23" t="n">
        <f aca="false">SUM(B84:J84)</f>
        <v>1</v>
      </c>
      <c r="M84" s="2" t="n">
        <v>110</v>
      </c>
    </row>
    <row r="85" customFormat="false" ht="12.75" hidden="false" customHeight="false" outlineLevel="0" collapsed="false">
      <c r="A85" s="19" t="s">
        <v>40</v>
      </c>
      <c r="G85" s="2" t="n">
        <v>1</v>
      </c>
      <c r="K85" s="23" t="n">
        <f aca="false">SUM(B85:J85)</f>
        <v>1</v>
      </c>
      <c r="M85" s="2" t="n">
        <v>80</v>
      </c>
    </row>
    <row r="86" customFormat="false" ht="12.75" hidden="false" customHeight="false" outlineLevel="0" collapsed="false">
      <c r="A86" s="19" t="s">
        <v>43</v>
      </c>
      <c r="G86" s="2" t="n">
        <v>1</v>
      </c>
      <c r="K86" s="23" t="n">
        <f aca="false">SUM(B86:J86)</f>
        <v>1</v>
      </c>
      <c r="M86" s="2" t="n">
        <v>80</v>
      </c>
    </row>
    <row r="87" customFormat="false" ht="12.75" hidden="false" customHeight="false" outlineLevel="0" collapsed="false">
      <c r="A87" s="19" t="s">
        <v>37</v>
      </c>
      <c r="G87" s="2" t="n">
        <v>1</v>
      </c>
      <c r="K87" s="23" t="n">
        <f aca="false">SUM(B87:J87)</f>
        <v>1</v>
      </c>
      <c r="M87" s="2" t="n">
        <v>60</v>
      </c>
    </row>
    <row r="88" customFormat="false" ht="12.75" hidden="false" customHeight="false" outlineLevel="0" collapsed="false">
      <c r="A88" s="19" t="s">
        <v>166</v>
      </c>
      <c r="G88" s="2" t="n">
        <v>1</v>
      </c>
      <c r="K88" s="23" t="n">
        <f aca="false">SUM(B88:J88)</f>
        <v>1</v>
      </c>
      <c r="M88" s="2" t="n">
        <v>110</v>
      </c>
    </row>
    <row r="89" customFormat="false" ht="12.75" hidden="false" customHeight="false" outlineLevel="0" collapsed="false">
      <c r="A89" s="13"/>
      <c r="G89" s="2" t="s">
        <v>12</v>
      </c>
      <c r="K89" s="23" t="s">
        <v>12</v>
      </c>
    </row>
    <row r="90" customFormat="false" ht="12.75" hidden="false" customHeight="false" outlineLevel="0" collapsed="false">
      <c r="A90" s="13" t="s">
        <v>46</v>
      </c>
      <c r="H90" s="2" t="n">
        <v>1</v>
      </c>
      <c r="K90" s="23" t="n">
        <f aca="false">SUM(B90:J90)</f>
        <v>1</v>
      </c>
      <c r="M90" s="2" t="n">
        <v>200</v>
      </c>
    </row>
    <row r="91" customFormat="false" ht="12.75" hidden="false" customHeight="false" outlineLevel="0" collapsed="false">
      <c r="A91" s="13" t="s">
        <v>47</v>
      </c>
      <c r="H91" s="2" t="n">
        <v>1</v>
      </c>
      <c r="K91" s="23" t="n">
        <f aca="false">SUM(B91:J91)</f>
        <v>1</v>
      </c>
      <c r="M91" s="2" t="n">
        <v>110</v>
      </c>
    </row>
    <row r="92" customFormat="false" ht="12.75" hidden="false" customHeight="false" outlineLevel="0" collapsed="false">
      <c r="A92" s="13" t="s">
        <v>49</v>
      </c>
      <c r="H92" s="2" t="n">
        <v>1</v>
      </c>
      <c r="K92" s="23" t="n">
        <f aca="false">SUM(B92:J92)</f>
        <v>1</v>
      </c>
      <c r="M92" s="2" t="n">
        <v>110</v>
      </c>
    </row>
    <row r="93" customFormat="false" ht="12.75" hidden="false" customHeight="false" outlineLevel="0" collapsed="false">
      <c r="A93" s="13" t="s">
        <v>48</v>
      </c>
      <c r="H93" s="2" t="n">
        <v>1</v>
      </c>
      <c r="K93" s="23" t="n">
        <f aca="false">SUM(B93:J93)</f>
        <v>1</v>
      </c>
      <c r="M93" s="2" t="n">
        <v>40</v>
      </c>
    </row>
    <row r="94" customFormat="false" ht="12.75" hidden="false" customHeight="false" outlineLevel="0" collapsed="false">
      <c r="A94" s="13" t="s">
        <v>165</v>
      </c>
      <c r="H94" s="2" t="n">
        <v>1</v>
      </c>
      <c r="K94" s="23" t="n">
        <f aca="false">SUM(B94:J94)</f>
        <v>1</v>
      </c>
      <c r="M94" s="2" t="n">
        <v>110</v>
      </c>
    </row>
    <row r="95" customFormat="false" ht="12.75" hidden="false" customHeight="false" outlineLevel="0" collapsed="false">
      <c r="A95" s="13" t="s">
        <v>166</v>
      </c>
      <c r="H95" s="2" t="n">
        <v>0</v>
      </c>
      <c r="K95" s="23" t="n">
        <f aca="false">SUM(B95:J95)</f>
        <v>0</v>
      </c>
      <c r="M95" s="2" t="n">
        <v>0</v>
      </c>
    </row>
    <row r="97" customFormat="false" ht="12.75" hidden="false" customHeight="false" outlineLevel="0" collapsed="false">
      <c r="B97" s="13" t="str">
        <f aca="false">B40</f>
        <v>ENE/RAC</v>
      </c>
      <c r="C97" s="13" t="str">
        <f aca="false">C40</f>
        <v>GPG Exec</v>
      </c>
      <c r="D97" s="13" t="str">
        <f aca="false">D40</f>
        <v>ENE Europe</v>
      </c>
      <c r="E97" s="13" t="str">
        <f aca="false">E40</f>
        <v>EES</v>
      </c>
      <c r="F97" s="13" t="str">
        <f aca="false">F40</f>
        <v>EI</v>
      </c>
      <c r="G97" s="13" t="str">
        <f aca="false">G40</f>
        <v>EBS</v>
      </c>
      <c r="H97" s="13" t="str">
        <f aca="false">H40</f>
        <v>ENE NA</v>
      </c>
      <c r="I97" s="13" t="s">
        <v>12</v>
      </c>
      <c r="J97" s="13" t="s">
        <v>12</v>
      </c>
      <c r="K97" s="13" t="str">
        <f aca="false">K40</f>
        <v>Total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2000-04-21T12:14:44Z</dcterms:created>
  <dc:creator>vkamins</dc:creator>
  <dc:description/>
  <dc:language>en-US</dc:language>
  <cp:lastModifiedBy>vkamins</cp:lastModifiedBy>
  <cp:lastPrinted>2000-09-20T14:19:20Z</cp:lastPrinted>
  <dcterms:modified xsi:type="dcterms:W3CDTF">2001-08-29T18:34:06Z</dcterms:modified>
  <cp:revision>0</cp:revision>
  <dc:subject/>
  <dc:title/>
</cp:coreProperties>
</file>