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<sst xmlns="http://schemas.openxmlformats.org/spreadsheetml/2006/main" count="74" uniqueCount="49">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</sst>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2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37419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7"/>
      <c r="C11" s="18" t="n">
        <v>1</v>
      </c>
      <c r="D11" s="18" t="n">
        <v>2</v>
      </c>
      <c r="E11" s="18" t="n">
        <v>3</v>
      </c>
      <c r="F11" s="18" t="n">
        <v>4</v>
      </c>
      <c r="G11" s="18" t="n">
        <v>5</v>
      </c>
      <c r="H11" s="18" t="n">
        <v>6</v>
      </c>
      <c r="I11" s="18" t="n">
        <v>7</v>
      </c>
      <c r="J11" s="18" t="n">
        <v>8</v>
      </c>
      <c r="K11" s="18" t="n">
        <v>9</v>
      </c>
      <c r="L11" s="18" t="n">
        <v>10</v>
      </c>
      <c r="M11" s="18" t="n">
        <v>11</v>
      </c>
      <c r="N11" s="18" t="n">
        <v>12</v>
      </c>
      <c r="O11" s="18" t="n">
        <v>13</v>
      </c>
      <c r="P11" s="18" t="n">
        <v>14</v>
      </c>
      <c r="Q11" s="18" t="n">
        <v>15</v>
      </c>
      <c r="R11" s="18" t="n">
        <v>16</v>
      </c>
      <c r="S11" s="18" t="n">
        <v>17</v>
      </c>
      <c r="T11" s="18" t="n">
        <v>18</v>
      </c>
      <c r="U11" s="18" t="n">
        <v>19</v>
      </c>
      <c r="V11" s="18" t="n">
        <v>20</v>
      </c>
      <c r="W11" s="18" t="n">
        <v>21</v>
      </c>
      <c r="X11" s="18" t="n">
        <v>22</v>
      </c>
      <c r="Y11" s="18" t="n">
        <v>23</v>
      </c>
      <c r="Z11" s="19" t="n">
        <v>24</v>
      </c>
      <c r="AA11" s="20"/>
      <c r="AB11" s="21"/>
      <c r="AC11" s="21"/>
      <c r="AD11" s="21"/>
      <c r="AE11" s="21"/>
      <c r="AF11" s="21"/>
      <c r="AJ11" s="0" t="s">
        <v>13</v>
      </c>
    </row>
    <row r="12" customFormat="false" ht="19.15" hidden="false" customHeight="true" outlineLevel="0" collapsed="false">
      <c r="B12" s="22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Wednesday</v>
      </c>
      <c r="C12" s="23" t="n">
        <v>14.22</v>
      </c>
      <c r="D12" s="23" t="n">
        <v>13.188</v>
      </c>
      <c r="E12" s="23" t="n">
        <v>13.86</v>
      </c>
      <c r="F12" s="23" t="n">
        <v>15.144</v>
      </c>
      <c r="G12" s="23" t="n">
        <v>16.536</v>
      </c>
      <c r="H12" s="23" t="n">
        <v>16.14</v>
      </c>
      <c r="I12" s="23" t="n">
        <v>17.04</v>
      </c>
      <c r="J12" s="23" t="n">
        <v>19.656</v>
      </c>
      <c r="K12" s="23" t="n">
        <v>20.556</v>
      </c>
      <c r="L12" s="23" t="n">
        <v>22.26</v>
      </c>
      <c r="M12" s="23" t="n">
        <v>25.08</v>
      </c>
      <c r="N12" s="23" t="n">
        <v>20.256</v>
      </c>
      <c r="O12" s="23" t="n">
        <v>24.744</v>
      </c>
      <c r="P12" s="23" t="n">
        <v>26.484</v>
      </c>
      <c r="Q12" s="23" t="n">
        <v>25.854</v>
      </c>
      <c r="R12" s="23" t="n">
        <v>24.642</v>
      </c>
      <c r="S12" s="23" t="n">
        <v>23.838</v>
      </c>
      <c r="T12" s="23" t="n">
        <v>22.14</v>
      </c>
      <c r="U12" s="23" t="n">
        <v>2.448</v>
      </c>
      <c r="V12" s="23" t="n">
        <v>8.016</v>
      </c>
      <c r="W12" s="23" t="n">
        <v>12.816</v>
      </c>
      <c r="X12" s="23" t="n">
        <v>13.572</v>
      </c>
      <c r="Y12" s="23" t="n">
        <v>13.932</v>
      </c>
      <c r="Z12" s="23" t="n">
        <v>13.908</v>
      </c>
      <c r="AA12" s="24" t="n">
        <f aca="false">SUM(C12:Z12)</f>
        <v>426.33</v>
      </c>
      <c r="AJ12" s="0" t="s">
        <v>14</v>
      </c>
    </row>
    <row r="13" customFormat="false" ht="19.15" hidden="false" customHeight="true" outlineLevel="0" collapsed="false">
      <c r="B13" s="22" t="str">
        <f aca="false">IF(AJ5=4,"Long Term Purchase Quantity for Saturday",IF(AJ5=5,"Long Term Purchase Quantity for Monday LLH",IF(AJ5=6,"Long Term Purchase Quantity for Monday HLH","")))</f>
        <v/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</row>
    <row r="14" customFormat="false" ht="16.5" hidden="false" customHeight="false" outlineLevel="0" collapsed="false">
      <c r="B14" s="25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Wednesday</v>
      </c>
      <c r="C14" s="26" t="n">
        <v>27.5102359066926</v>
      </c>
      <c r="D14" s="26" t="n">
        <v>27.5102359066926</v>
      </c>
      <c r="E14" s="26" t="n">
        <v>27.5102359066926</v>
      </c>
      <c r="F14" s="26" t="n">
        <v>27.5102359066926</v>
      </c>
      <c r="G14" s="26" t="n">
        <v>28.2602359066926</v>
      </c>
      <c r="H14" s="26" t="n">
        <v>28.2602359066926</v>
      </c>
      <c r="I14" s="26" t="n">
        <v>28.4602359066926</v>
      </c>
      <c r="J14" s="26" t="n">
        <v>28.4602359066926</v>
      </c>
      <c r="K14" s="26" t="n">
        <v>28.4602359066926</v>
      </c>
      <c r="L14" s="26" t="n">
        <v>28.4602359066926</v>
      </c>
      <c r="M14" s="26" t="n">
        <v>28.4602359066926</v>
      </c>
      <c r="N14" s="26" t="n">
        <v>28.4602359066926</v>
      </c>
      <c r="O14" s="26" t="n">
        <v>22.8352359066926</v>
      </c>
      <c r="P14" s="26" t="n">
        <v>22.8352359066926</v>
      </c>
      <c r="Q14" s="26" t="n">
        <v>23.5852359066926</v>
      </c>
      <c r="R14" s="26" t="n">
        <v>22.7052359066926</v>
      </c>
      <c r="S14" s="26" t="n">
        <v>22.7052359066926</v>
      </c>
      <c r="T14" s="26" t="n">
        <v>22.7052359066926</v>
      </c>
      <c r="U14" s="26" t="n">
        <v>31.4802359066926</v>
      </c>
      <c r="V14" s="26" t="n">
        <v>31.4802359066926</v>
      </c>
      <c r="W14" s="26" t="n">
        <v>32.3602359066926</v>
      </c>
      <c r="X14" s="26" t="n">
        <v>32.3602359066926</v>
      </c>
      <c r="Y14" s="26" t="n">
        <v>31.6102359066926</v>
      </c>
      <c r="Z14" s="26" t="n">
        <v>31.6102359066926</v>
      </c>
      <c r="AA14" s="27" t="n">
        <f aca="false">SUM(C14:Z14)</f>
        <v>665.595661760622</v>
      </c>
    </row>
    <row r="15" customFormat="false" ht="16.5" hidden="false" customHeight="true" outlineLevel="0" collapsed="false">
      <c r="B15" s="25" t="str">
        <f aca="false">IF(AJ5=4,"Expected Usage for Saturday",IF(AJ5=5,"Expected Usage for Monday LLH",IF(AJ5=6,"Expected Usage for Monday HLH","")))</f>
        <v/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7"/>
    </row>
    <row r="16" customFormat="false" ht="18.75" hidden="false" customHeight="true" outlineLevel="0" collapsed="false">
      <c r="B16" s="28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Wednesday</v>
      </c>
      <c r="C16" s="29" t="n">
        <f aca="false">IF($AJ$5=6,"",C12+C18+C20)</f>
        <v>27.22</v>
      </c>
      <c r="D16" s="29" t="n">
        <f aca="false">IF($AJ$5=6,"",D12+D18+D20)</f>
        <v>27.188</v>
      </c>
      <c r="E16" s="29" t="n">
        <f aca="false">IF($AJ$5=6,"",E12+E18+E20)</f>
        <v>27.86</v>
      </c>
      <c r="F16" s="29" t="n">
        <f aca="false">IF($AJ$5=6,"",F12+F18+F20)</f>
        <v>27.144</v>
      </c>
      <c r="G16" s="29" t="n">
        <f aca="false">IF($AJ$5=6,"",G12+G18+G20)</f>
        <v>28.536</v>
      </c>
      <c r="H16" s="29" t="n">
        <f aca="false">IF($AJ$5=6,"",H12+H18+H20)</f>
        <v>28.14</v>
      </c>
      <c r="I16" s="29" t="n">
        <f aca="false">IF($AJ$5=6,"",I12+I18+I20)</f>
        <v>28.04</v>
      </c>
      <c r="J16" s="29" t="n">
        <f aca="false">IF($AJ$5=6,"",J12+J18+J20)</f>
        <v>28.656</v>
      </c>
      <c r="K16" s="29" t="n">
        <f aca="false">IF($AJ$5=6,"",K12+K18+K20)</f>
        <v>28.556</v>
      </c>
      <c r="L16" s="29" t="n">
        <f aca="false">IF($AJ$5=6,"",L12+L18+L20)</f>
        <v>28.26</v>
      </c>
      <c r="M16" s="29" t="n">
        <f aca="false">IF($AJ$5=6,"",M12+M18+M20)</f>
        <v>28.08</v>
      </c>
      <c r="N16" s="29" t="n">
        <f aca="false">IF($AJ$5=6,"",N12+N18+N20)</f>
        <v>28.256</v>
      </c>
      <c r="O16" s="29" t="n">
        <f aca="false">IF($AJ$5=6,"",O12+O18+O20)</f>
        <v>22.744</v>
      </c>
      <c r="P16" s="29" t="n">
        <f aca="false">IF($AJ$5=6,"",P12+P18+P20)</f>
        <v>22.484</v>
      </c>
      <c r="Q16" s="29" t="n">
        <f aca="false">IF($AJ$5=6,"",Q12+Q18+Q20)</f>
        <v>23.854</v>
      </c>
      <c r="R16" s="29" t="n">
        <f aca="false">IF($AJ$5=6,"",R12+R18+R20)</f>
        <v>22.642</v>
      </c>
      <c r="S16" s="29" t="n">
        <f aca="false">IF($AJ$5=6,"",S12+S18+S20)</f>
        <v>22.838</v>
      </c>
      <c r="T16" s="29" t="n">
        <f aca="false">IF($AJ$5=6,"",T12+T18+T20)</f>
        <v>23.14</v>
      </c>
      <c r="U16" s="29" t="n">
        <f aca="false">IF($AJ$5=6,"",U12+U18+U20)</f>
        <v>31.448</v>
      </c>
      <c r="V16" s="29" t="n">
        <f aca="false">IF($AJ$5=6,"",V12+V18+V20)</f>
        <v>31.016</v>
      </c>
      <c r="W16" s="29" t="n">
        <f aca="false">IF($AJ$5=6,"",W12+W18+W20)</f>
        <v>32.816</v>
      </c>
      <c r="X16" s="29" t="n">
        <f aca="false">IF($AJ$5=6,"",X12+X18+X20)</f>
        <v>32.572</v>
      </c>
      <c r="Y16" s="29" t="n">
        <f aca="false">IF($AJ$5=6,"",Y12+Y18+Y20)</f>
        <v>31.932</v>
      </c>
      <c r="Z16" s="29" t="n">
        <f aca="false">IF($AJ$5=6,"",Z12+Z18+Z20)</f>
        <v>31.908</v>
      </c>
      <c r="AA16" s="30" t="n">
        <f aca="false">SUM(C16:Z16)</f>
        <v>665.33</v>
      </c>
    </row>
    <row r="17" customFormat="false" ht="18.75" hidden="false" customHeight="true" outlineLevel="0" collapsed="false">
      <c r="B17" s="28" t="str">
        <f aca="false">IF(AJ5=4,"Preschedule Quantity for Saturday",IF(AJ5=5,"Preschedule Quantity for Monday LLH",IF(AJ5=6,"Preschedule Quantity for Monday HLH","")))</f>
        <v/>
      </c>
      <c r="C17" s="31" t="str">
        <f aca="false">IF($AJ$5=6,"",IF(AND($AJ$5&gt;3,$AJ$5&lt;7),C13+C19+C21,""))</f>
        <v/>
      </c>
      <c r="D17" s="31" t="str">
        <f aca="false">IF($AJ$5=6,"",IF(AND($AJ$5&gt;3,$AJ$5&lt;7),D13+D19+D21,""))</f>
        <v/>
      </c>
      <c r="E17" s="31" t="str">
        <f aca="false">IF($AJ$5=6,"",IF(AND($AJ$5&gt;3,$AJ$5&lt;7),E13+E19+E21,""))</f>
        <v/>
      </c>
      <c r="F17" s="31" t="str">
        <f aca="false">IF($AJ$5=6,"",IF(AND($AJ$5&gt;3,$AJ$5&lt;7),F13+F19+F21,""))</f>
        <v/>
      </c>
      <c r="G17" s="31" t="str">
        <f aca="false">IF($AJ$5=6,"",IF(AND($AJ$5&gt;3,$AJ$5&lt;7),G13+G19+G21,""))</f>
        <v/>
      </c>
      <c r="H17" s="31" t="str">
        <f aca="false">IF($AJ$5=6,"",IF(AND($AJ$5&gt;3,$AJ$5&lt;7),H13+H19+H21,""))</f>
        <v/>
      </c>
      <c r="I17" s="31" t="str">
        <f aca="false">IF($AJ$5=5,"",IF(AND($AJ$5&gt;3,$AJ$5&lt;7),I13+I19+I21,""))</f>
        <v/>
      </c>
      <c r="J17" s="31" t="str">
        <f aca="false">IF($AJ$5=5,"",IF(AND($AJ$5&gt;3,$AJ$5&lt;7),J13+J19+J21,""))</f>
        <v/>
      </c>
      <c r="K17" s="31" t="str">
        <f aca="false">IF($AJ$5=5,"",IF(AND($AJ$5&gt;3,$AJ$5&lt;7),K13+K19+K21,""))</f>
        <v/>
      </c>
      <c r="L17" s="31" t="str">
        <f aca="false">IF($AJ$5=5,"",IF(AND($AJ$5&gt;3,$AJ$5&lt;7),L13+L19+L21,""))</f>
        <v/>
      </c>
      <c r="M17" s="31" t="str">
        <f aca="false">IF($AJ$5=5,"",IF(AND($AJ$5&gt;3,$AJ$5&lt;7),M13+M19+M21,""))</f>
        <v/>
      </c>
      <c r="N17" s="31" t="str">
        <f aca="false">IF($AJ$5=5,"",IF(AND($AJ$5&gt;3,$AJ$5&lt;7),N13+N19+N21,""))</f>
        <v/>
      </c>
      <c r="O17" s="31" t="str">
        <f aca="false">IF($AJ$5=5,"",IF(AND($AJ$5&gt;3,$AJ$5&lt;7),O13+O19+O21,""))</f>
        <v/>
      </c>
      <c r="P17" s="31" t="str">
        <f aca="false">IF($AJ$5=5,"",IF(AND($AJ$5&gt;3,$AJ$5&lt;7),P13+P19+P21,""))</f>
        <v/>
      </c>
      <c r="Q17" s="31" t="str">
        <f aca="false">IF($AJ$5=5,"",IF(AND($AJ$5&gt;3,$AJ$5&lt;7),Q13+Q19+Q21,""))</f>
        <v/>
      </c>
      <c r="R17" s="31" t="str">
        <f aca="false">IF($AJ$5=5,"",IF(AND($AJ$5&gt;3,$AJ$5&lt;7),R13+R19+R21,""))</f>
        <v/>
      </c>
      <c r="S17" s="31" t="str">
        <f aca="false">IF($AJ$5=5,"",IF(AND($AJ$5&gt;3,$AJ$5&lt;7),S13+S19+S21,""))</f>
        <v/>
      </c>
      <c r="T17" s="31" t="str">
        <f aca="false">IF($AJ$5=5,"",IF(AND($AJ$5&gt;3,$AJ$5&lt;7),T13+T19+T21,""))</f>
        <v/>
      </c>
      <c r="U17" s="31" t="str">
        <f aca="false">IF($AJ$5=5,"",IF(AND($AJ$5&gt;3,$AJ$5&lt;7),U13+U19+U21,""))</f>
        <v/>
      </c>
      <c r="V17" s="31" t="str">
        <f aca="false">IF($AJ$5=5,"",IF(AND($AJ$5&gt;3,$AJ$5&lt;7),V13+V19+V21,""))</f>
        <v/>
      </c>
      <c r="W17" s="31" t="str">
        <f aca="false">IF($AJ$5=5,"",IF(AND($AJ$5&gt;3,$AJ$5&lt;7),W13+W19+W21,""))</f>
        <v/>
      </c>
      <c r="X17" s="31" t="str">
        <f aca="false">IF($AJ$5=5,"",IF(AND($AJ$5&gt;3,$AJ$5&lt;7),X13+X19+X21,""))</f>
        <v/>
      </c>
      <c r="Y17" s="31" t="str">
        <f aca="false">IF($AJ$5=6,"",IF(AND($AJ$5&gt;3,$AJ$5&lt;7),Y13+Y19+Y21,""))</f>
        <v/>
      </c>
      <c r="Z17" s="31" t="str">
        <f aca="false">IF($AJ$5=6,"",IF(AND($AJ$5&gt;3,$AJ$5&lt;7),Z13+Z19+Z21,""))</f>
        <v/>
      </c>
      <c r="AA17" s="30"/>
    </row>
    <row r="18" customFormat="false" ht="12.75" hidden="false" customHeight="true" outlineLevel="0" collapsed="false">
      <c r="B18" s="32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Wednesday</v>
      </c>
      <c r="C18" s="33" t="n">
        <f aca="false">IF($AJ$5=6,"",ROUND((IF(C14&gt;C12,C14-C12,0)),0))</f>
        <v>13</v>
      </c>
      <c r="D18" s="34" t="n">
        <f aca="false">IF($AJ$5=6,"",ROUND((IF(D14&gt;D12,D14-D12,0)),0))</f>
        <v>14</v>
      </c>
      <c r="E18" s="34" t="n">
        <f aca="false">IF($AJ$5=6,"",ROUND((IF(E14&gt;E12,E14-E12,0)),0))</f>
        <v>14</v>
      </c>
      <c r="F18" s="34" t="n">
        <f aca="false">IF($AJ$5=6,"",ROUND((IF(F14&gt;F12,F14-F12,0)),0))</f>
        <v>12</v>
      </c>
      <c r="G18" s="34" t="n">
        <f aca="false">IF($AJ$5=6,"",ROUND((IF(G14&gt;G12,G14-G12,0)),0))</f>
        <v>12</v>
      </c>
      <c r="H18" s="34" t="n">
        <f aca="false">IF($AJ$5=6,"",ROUND((IF(H14&gt;H12,H14-H12,0)),0))</f>
        <v>12</v>
      </c>
      <c r="I18" s="34" t="n">
        <f aca="false">IF($AJ$5=6,"",ROUND((IF(I14&gt;I12,I14-I12,0)),0))</f>
        <v>11</v>
      </c>
      <c r="J18" s="34" t="n">
        <f aca="false">IF($AJ$5=6,"",ROUND((IF(J14&gt;J12,J14-J12,0)),0))</f>
        <v>9</v>
      </c>
      <c r="K18" s="34" t="n">
        <f aca="false">IF($AJ$5=6,"",ROUND((IF(K14&gt;K12,K14-K12,0)),0))</f>
        <v>8</v>
      </c>
      <c r="L18" s="34" t="n">
        <f aca="false">IF($AJ$5=6,"",ROUND((IF(L14&gt;L12,L14-L12,0)),0))</f>
        <v>6</v>
      </c>
      <c r="M18" s="34" t="n">
        <f aca="false">IF($AJ$5=6,"",ROUND((IF(M14&gt;M12,M14-M12,0)),0))</f>
        <v>3</v>
      </c>
      <c r="N18" s="34" t="n">
        <f aca="false">IF($AJ$5=6,"",ROUND((IF(N14&gt;N12,N14-N12,0)),0))</f>
        <v>8</v>
      </c>
      <c r="O18" s="34" t="n">
        <f aca="false">IF($AJ$5=6,"",ROUND((IF(O14&gt;O12,O14-O12,0)),0))</f>
        <v>0</v>
      </c>
      <c r="P18" s="34" t="n">
        <f aca="false">IF($AJ$5=6,"",ROUND((IF(P14&gt;P12,P14-P12,0)),0))</f>
        <v>0</v>
      </c>
      <c r="Q18" s="34" t="n">
        <f aca="false">IF($AJ$5=6,"",ROUND((IF(Q14&gt;Q12,Q14-Q12,0)),0))</f>
        <v>0</v>
      </c>
      <c r="R18" s="34" t="n">
        <f aca="false">IF($AJ$5=6,"",ROUND((IF(R14&gt;R12,R14-R12,0)),0))</f>
        <v>0</v>
      </c>
      <c r="S18" s="34" t="n">
        <f aca="false">IF($AJ$5=6,"",ROUND((IF(S14&gt;S12,S14-S12,0)),0))</f>
        <v>0</v>
      </c>
      <c r="T18" s="34" t="n">
        <f aca="false">IF($AJ$5=6,"",ROUND((IF(T14&gt;T12,T14-T12,0)),0))</f>
        <v>1</v>
      </c>
      <c r="U18" s="34" t="n">
        <f aca="false">IF($AJ$5=6,"",ROUND((IF(U14&gt;U12,U14-U12,0)),0))</f>
        <v>29</v>
      </c>
      <c r="V18" s="34" t="n">
        <f aca="false">IF($AJ$5=6,"",ROUND((IF(V14&gt;V12,V14-V12,0)),0))</f>
        <v>23</v>
      </c>
      <c r="W18" s="34" t="n">
        <f aca="false">IF($AJ$5=6,"",ROUND((IF(W14&gt;W12,W14-W12,0)),0))</f>
        <v>20</v>
      </c>
      <c r="X18" s="34" t="n">
        <f aca="false">IF($AJ$5=6,"",ROUND((IF(X14&gt;X12,X14-X12,0)),0))</f>
        <v>19</v>
      </c>
      <c r="Y18" s="34" t="n">
        <f aca="false">IF($AJ$5=6,"",ROUND((IF(Y14&gt;Y12,Y14-Y12,0)),0))</f>
        <v>18</v>
      </c>
      <c r="Z18" s="35" t="n">
        <f aca="false">IF($AJ$5=6,"",ROUND((IF(Z14&gt;Z12,Z14-Z12,0)),0))</f>
        <v>18</v>
      </c>
    </row>
    <row r="19" customFormat="false" ht="12.75" hidden="false" customHeight="true" outlineLevel="0" collapsed="false">
      <c r="B19" s="36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/>
      </c>
      <c r="C19" s="37" t="str">
        <f aca="false">IF($AJ$5=6,"",IF(AND($AJ$5&gt;3,$AJ$5&lt;7),ROUND((IF(C15&gt;C13,C15-C13,0)),0),""))</f>
        <v/>
      </c>
      <c r="D19" s="38" t="str">
        <f aca="false">IF($AJ$5=6,"",IF(AND($AJ$5&gt;3,$AJ$5&lt;7),ROUND((IF(D15&gt;D13,D15-D13,0)),0),""))</f>
        <v/>
      </c>
      <c r="E19" s="38" t="str">
        <f aca="false">IF($AJ$5=6,"",IF(AND($AJ$5&gt;3,$AJ$5&lt;7),ROUND((IF(E15&gt;E13,E15-E13,0)),0),""))</f>
        <v/>
      </c>
      <c r="F19" s="38" t="str">
        <f aca="false">IF($AJ$5=6,"",IF(AND($AJ$5&gt;3,$AJ$5&lt;7),ROUND((IF(F15&gt;F13,F15-F13,0)),0),""))</f>
        <v/>
      </c>
      <c r="G19" s="38" t="str">
        <f aca="false">IF($AJ$5=6,"",IF(AND($AJ$5&gt;3,$AJ$5&lt;7),ROUND((IF(G15&gt;G13,G15-G13,0)),0),""))</f>
        <v/>
      </c>
      <c r="H19" s="38" t="str">
        <f aca="false">IF($AJ$5=6,"",IF(AND($AJ$5&gt;3,$AJ$5&lt;7),ROUND((IF(H15&gt;H13,H15-H13,0)),0),""))</f>
        <v/>
      </c>
      <c r="I19" s="38" t="str">
        <f aca="false">IF($AJ$5=5,"",IF(AND($AJ$5&gt;3,$AJ$5&lt;7),ROUND((IF(I15&gt;I13,I15-I13,0)),0),""))</f>
        <v/>
      </c>
      <c r="J19" s="38" t="str">
        <f aca="false">IF($AJ$5=5,"",IF(AND($AJ$5&gt;3,$AJ$5&lt;7),ROUND((IF(J15&gt;J13,J15-J13,0)),0),""))</f>
        <v/>
      </c>
      <c r="K19" s="38" t="str">
        <f aca="false">IF($AJ$5=5,"",IF(AND($AJ$5&gt;3,$AJ$5&lt;7),ROUND((IF(K15&gt;K13,K15-K13,0)),0),""))</f>
        <v/>
      </c>
      <c r="L19" s="38" t="str">
        <f aca="false">IF($AJ$5=5,"",IF(AND($AJ$5&gt;3,$AJ$5&lt;7),ROUND((IF(L15&gt;L13,L15-L13,0)),0),""))</f>
        <v/>
      </c>
      <c r="M19" s="38" t="str">
        <f aca="false">IF($AJ$5=5,"",IF(AND($AJ$5&gt;3,$AJ$5&lt;7),ROUND((IF(M15&gt;M13,M15-M13,0)),0),""))</f>
        <v/>
      </c>
      <c r="N19" s="38" t="str">
        <f aca="false">IF($AJ$5=5,"",IF(AND($AJ$5&gt;3,$AJ$5&lt;7),ROUND((IF(N15&gt;N13,N15-N13,0)),0),""))</f>
        <v/>
      </c>
      <c r="O19" s="38" t="str">
        <f aca="false">IF($AJ$5=5,"",IF(AND($AJ$5&gt;3,$AJ$5&lt;7),ROUND((IF(O15&gt;O13,O15-O13,0)),0),""))</f>
        <v/>
      </c>
      <c r="P19" s="38" t="str">
        <f aca="false">IF($AJ$5=5,"",IF(AND($AJ$5&gt;3,$AJ$5&lt;7),ROUND((IF(P15&gt;P13,P15-P13,0)),0),""))</f>
        <v/>
      </c>
      <c r="Q19" s="38" t="str">
        <f aca="false">IF($AJ$5=5,"",IF(AND($AJ$5&gt;3,$AJ$5&lt;7),ROUND((IF(Q15&gt;Q13,Q15-Q13,0)),0),""))</f>
        <v/>
      </c>
      <c r="R19" s="38" t="str">
        <f aca="false">IF($AJ$5=5,"",IF(AND($AJ$5&gt;3,$AJ$5&lt;7),ROUND((IF(R15&gt;R13,R15-R13,0)),0),""))</f>
        <v/>
      </c>
      <c r="S19" s="38" t="str">
        <f aca="false">IF($AJ$5=5,"",IF(AND($AJ$5&gt;3,$AJ$5&lt;7),ROUND((IF(S15&gt;S13,S15-S13,0)),0),""))</f>
        <v/>
      </c>
      <c r="T19" s="38" t="str">
        <f aca="false">IF($AJ$5=5,"",IF(AND($AJ$5&gt;3,$AJ$5&lt;7),ROUND((IF(T15&gt;T13,T15-T13,0)),0),""))</f>
        <v/>
      </c>
      <c r="U19" s="38" t="str">
        <f aca="false">IF($AJ$5=5,"",IF(AND($AJ$5&gt;3,$AJ$5&lt;7),ROUND((IF(U15&gt;U13,U15-U13,0)),0),""))</f>
        <v/>
      </c>
      <c r="V19" s="38" t="str">
        <f aca="false">IF($AJ$5=5,"",IF(AND($AJ$5&gt;3,$AJ$5&lt;7),ROUND((IF(V15&gt;V13,V15-V13,0)),0),""))</f>
        <v/>
      </c>
      <c r="W19" s="38" t="str">
        <f aca="false">IF($AJ$5=5,"",IF(AND($AJ$5&gt;3,$AJ$5&lt;7),ROUND((IF(W15&gt;W13,W15-W13,0)),0),""))</f>
        <v/>
      </c>
      <c r="X19" s="38" t="str">
        <f aca="false">IF($AJ$5=5,"",IF(AND($AJ$5&gt;3,$AJ$5&lt;7),ROUND((IF(X15&gt;X13,X15-X13,0)),0),""))</f>
        <v/>
      </c>
      <c r="Y19" s="38" t="str">
        <f aca="false">IF($AJ$5=6,"",IF(AND($AJ$5&gt;3,$AJ$5&lt;7),ROUND((IF(Y15&gt;Y13,Y15-Y13,0)),0),""))</f>
        <v/>
      </c>
      <c r="Z19" s="39" t="str">
        <f aca="false">IF($AJ$5=6,"",IF(AND($AJ$5&gt;3,$AJ$5&lt;7),ROUND((IF(Z15&gt;Z13,Z15-Z13,0)),0),""))</f>
        <v/>
      </c>
    </row>
    <row r="20" customFormat="false" ht="12.75" hidden="false" customHeight="true" outlineLevel="0" collapsed="false">
      <c r="B20" s="40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Wednesday</v>
      </c>
      <c r="C20" s="41" t="n">
        <f aca="false">IF($AJ$5=6,"",ROUND(IF(C14&gt;C12,0,C14-C12),0))</f>
        <v>0</v>
      </c>
      <c r="D20" s="42" t="n">
        <f aca="false">IF($AJ$5=6,"",ROUND(IF(D14&gt;D12,0,D14-D12),0))</f>
        <v>0</v>
      </c>
      <c r="E20" s="42" t="n">
        <f aca="false">IF($AJ$5=6,"",ROUND(IF(E14&gt;E12,0,E14-E12),0))</f>
        <v>0</v>
      </c>
      <c r="F20" s="42" t="n">
        <f aca="false">IF($AJ$5=6,"",ROUND(IF(F14&gt;F12,0,F14-F12),0))</f>
        <v>0</v>
      </c>
      <c r="G20" s="42" t="n">
        <f aca="false">IF($AJ$5=6,"",ROUND(IF(G14&gt;G12,0,G14-G12),0))</f>
        <v>0</v>
      </c>
      <c r="H20" s="42" t="n">
        <f aca="false">IF($AJ$5=6,"",ROUND(IF(H14&gt;H12,0,H14-H12),0))</f>
        <v>0</v>
      </c>
      <c r="I20" s="42" t="n">
        <f aca="false">IF($AJ$5=6,"",ROUND(IF(I14&gt;I12,0,I14-I12),0))</f>
        <v>0</v>
      </c>
      <c r="J20" s="42" t="n">
        <f aca="false">IF($AJ$5=6,"",ROUND(IF(J14&gt;J12,0,J14-J12),0))</f>
        <v>0</v>
      </c>
      <c r="K20" s="42" t="n">
        <f aca="false">IF($AJ$5=6,"",ROUND(IF(K14&gt;K12,0,K14-K12),0))</f>
        <v>0</v>
      </c>
      <c r="L20" s="42" t="n">
        <f aca="false">IF($AJ$5=6,"",ROUND(IF(L14&gt;L12,0,L14-L12),0))</f>
        <v>0</v>
      </c>
      <c r="M20" s="42" t="n">
        <f aca="false">IF($AJ$5=6,"",ROUND(IF(M14&gt;M12,0,M14-M12),0))</f>
        <v>0</v>
      </c>
      <c r="N20" s="42" t="n">
        <f aca="false">IF($AJ$5=6,"",ROUND(IF(N14&gt;N12,0,N14-N12),0))</f>
        <v>0</v>
      </c>
      <c r="O20" s="42" t="n">
        <f aca="false">IF($AJ$5=6,"",ROUND(IF(O14&gt;O12,0,O14-O12),0))</f>
        <v>-2</v>
      </c>
      <c r="P20" s="42" t="n">
        <f aca="false">IF($AJ$5=6,"",ROUND(IF(P14&gt;P12,0,P14-P12),0))</f>
        <v>-4</v>
      </c>
      <c r="Q20" s="42" t="n">
        <f aca="false">IF($AJ$5=6,"",ROUND(IF(Q14&gt;Q12,0,Q14-Q12),0))</f>
        <v>-2</v>
      </c>
      <c r="R20" s="42" t="n">
        <f aca="false">IF($AJ$5=6,"",ROUND(IF(R14&gt;R12,0,R14-R12),0))</f>
        <v>-2</v>
      </c>
      <c r="S20" s="42" t="n">
        <f aca="false">IF($AJ$5=6,"",ROUND(IF(S14&gt;S12,0,S14-S12),0))</f>
        <v>-1</v>
      </c>
      <c r="T20" s="42" t="n">
        <f aca="false">IF($AJ$5=6,"",ROUND(IF(T14&gt;T12,0,T14-T12),0))</f>
        <v>0</v>
      </c>
      <c r="U20" s="42" t="n">
        <f aca="false">IF($AJ$5=6,"",ROUND(IF(U14&gt;U12,0,U14-U12),0))</f>
        <v>0</v>
      </c>
      <c r="V20" s="42" t="n">
        <f aca="false">IF($AJ$5=6,"",ROUND(IF(V14&gt;V12,0,V14-V12),0))</f>
        <v>0</v>
      </c>
      <c r="W20" s="42" t="n">
        <f aca="false">IF($AJ$5=6,"",ROUND(IF(W14&gt;W12,0,W14-W12),0))</f>
        <v>0</v>
      </c>
      <c r="X20" s="42" t="n">
        <f aca="false">IF($AJ$5=6,"",ROUND(IF(X14&gt;X12,0,X14-X12),0))</f>
        <v>0</v>
      </c>
      <c r="Y20" s="42" t="n">
        <f aca="false">IF($AJ$5=6,"",ROUND(IF(Y14&gt;Y12,0,Y14-Y12),0))</f>
        <v>0</v>
      </c>
      <c r="Z20" s="43" t="n">
        <f aca="false">IF($AJ$5=6,"",ROUND(IF(Z14&gt;Z12,0,Z14-Z12),0))</f>
        <v>0</v>
      </c>
    </row>
    <row r="21" customFormat="false" ht="12.75" hidden="false" customHeight="true" outlineLevel="0" collapsed="false">
      <c r="B21" s="44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/>
      </c>
      <c r="C21" s="41" t="str">
        <f aca="false">IF($AJ$5=6,"",IF(AND($AJ$5&gt;3,$AJ$5&lt;7),ROUND(IF(C15&gt;C13,0,C15-C13),0),""))</f>
        <v/>
      </c>
      <c r="D21" s="42" t="str">
        <f aca="false">IF($AJ$5=6,"",IF(AND($AJ$5&gt;3,$AJ$5&lt;7),ROUND(IF(D15&gt;D13,0,D15-D13),0),""))</f>
        <v/>
      </c>
      <c r="E21" s="42" t="str">
        <f aca="false">IF($AJ$5=6,"",IF(AND($AJ$5&gt;3,$AJ$5&lt;7),ROUND(IF(E15&gt;E13,0,E15-E13),0),""))</f>
        <v/>
      </c>
      <c r="F21" s="42" t="str">
        <f aca="false">IF($AJ$5=6,"",IF(AND($AJ$5&gt;3,$AJ$5&lt;7),ROUND(IF(F15&gt;F13,0,F15-F13),0),""))</f>
        <v/>
      </c>
      <c r="G21" s="42" t="str">
        <f aca="false">IF($AJ$5=6,"",IF(AND($AJ$5&gt;3,$AJ$5&lt;7),ROUND(IF(G15&gt;G13,0,G15-G13),0),""))</f>
        <v/>
      </c>
      <c r="H21" s="42" t="str">
        <f aca="false">IF($AJ$5=6,"",IF(AND($AJ$5&gt;3,$AJ$5&lt;7),ROUND(IF(H15&gt;H13,0,H15-H13),0),""))</f>
        <v/>
      </c>
      <c r="I21" s="42" t="str">
        <f aca="false">IF($AJ$5=5,"",IF(AND($AJ$5&gt;3,$AJ$5&lt;7),ROUND(IF(I15&gt;I13,0,I15-I13),0),""))</f>
        <v/>
      </c>
      <c r="J21" s="42" t="str">
        <f aca="false">IF($AJ$5=5,"",IF(AND($AJ$5&gt;3,$AJ$5&lt;7),ROUND(IF(J15&gt;J13,0,J15-J13),0),""))</f>
        <v/>
      </c>
      <c r="K21" s="42" t="str">
        <f aca="false">IF($AJ$5=5,"",IF(AND($AJ$5&gt;3,$AJ$5&lt;7),ROUND(IF(K15&gt;K13,0,K15-K13),0),""))</f>
        <v/>
      </c>
      <c r="L21" s="42" t="str">
        <f aca="false">IF($AJ$5=5,"",IF(AND($AJ$5&gt;3,$AJ$5&lt;7),ROUND(IF(L15&gt;L13,0,L15-L13),0),""))</f>
        <v/>
      </c>
      <c r="M21" s="42" t="str">
        <f aca="false">IF($AJ$5=5,"",IF(AND($AJ$5&gt;3,$AJ$5&lt;7),ROUND(IF(M15&gt;M13,0,M15-M13),0),""))</f>
        <v/>
      </c>
      <c r="N21" s="42" t="str">
        <f aca="false">IF($AJ$5=5,"",IF(AND($AJ$5&gt;3,$AJ$5&lt;7),ROUND(IF(N15&gt;N13,0,N15-N13),0),""))</f>
        <v/>
      </c>
      <c r="O21" s="42" t="str">
        <f aca="false">IF($AJ$5=5,"",IF(AND($AJ$5&gt;3,$AJ$5&lt;7),ROUND(IF(O15&gt;O13,0,O15-O13),0),""))</f>
        <v/>
      </c>
      <c r="P21" s="42" t="str">
        <f aca="false">IF($AJ$5=5,"",IF(AND($AJ$5&gt;3,$AJ$5&lt;7),ROUND(IF(P15&gt;P13,0,P15-P13),0),""))</f>
        <v/>
      </c>
      <c r="Q21" s="42" t="str">
        <f aca="false">IF($AJ$5=5,"",IF(AND($AJ$5&gt;3,$AJ$5&lt;7),ROUND(IF(Q15&gt;Q13,0,Q15-Q13),0),""))</f>
        <v/>
      </c>
      <c r="R21" s="42" t="str">
        <f aca="false">IF($AJ$5=5,"",IF(AND($AJ$5&gt;3,$AJ$5&lt;7),ROUND(IF(R15&gt;R13,0,R15-R13),0),""))</f>
        <v/>
      </c>
      <c r="S21" s="42" t="str">
        <f aca="false">IF($AJ$5=5,"",IF(AND($AJ$5&gt;3,$AJ$5&lt;7),ROUND(IF(S15&gt;S13,0,S15-S13),0),""))</f>
        <v/>
      </c>
      <c r="T21" s="42" t="str">
        <f aca="false">IF($AJ$5=5,"",IF(AND($AJ$5&gt;3,$AJ$5&lt;7),ROUND(IF(T15&gt;T13,0,T15-T13),0),""))</f>
        <v/>
      </c>
      <c r="U21" s="42" t="str">
        <f aca="false">IF($AJ$5=5,"",IF(AND($AJ$5&gt;3,$AJ$5&lt;7),ROUND(IF(U15&gt;U13,0,U15-U13),0),""))</f>
        <v/>
      </c>
      <c r="V21" s="42" t="str">
        <f aca="false">IF($AJ$5=5,"",IF(AND($AJ$5&gt;3,$AJ$5&lt;7),ROUND(IF(V15&gt;V13,0,V15-V13),0),""))</f>
        <v/>
      </c>
      <c r="W21" s="42" t="str">
        <f aca="false">IF($AJ$5=5,"",IF(AND($AJ$5&gt;3,$AJ$5&lt;7),ROUND(IF(W15&gt;W13,0,W15-W13),0),""))</f>
        <v/>
      </c>
      <c r="X21" s="42" t="str">
        <f aca="false">IF($AJ$5=5,"",IF(AND($AJ$5&gt;3,$AJ$5&lt;7),ROUND(IF(X15&gt;X13,0,X15-X13),0),""))</f>
        <v/>
      </c>
      <c r="Y21" s="42" t="str">
        <f aca="false">IF($AJ$5=6,"",IF(AND($AJ$5&gt;3,$AJ$5&lt;7),ROUND(IF(Y15&gt;Y13,0,Y15-Y13),0),""))</f>
        <v/>
      </c>
      <c r="Z21" s="43" t="str">
        <f aca="false">IF($AJ$5=6,"",IF(AND($AJ$5&gt;3,$AJ$5&lt;7),ROUND(IF(Z15&gt;Z13,0,Z15-Z13),0),""))</f>
        <v/>
      </c>
    </row>
    <row r="22" customFormat="false" ht="12.75" hidden="false" customHeight="true" outlineLevel="0" collapsed="false">
      <c r="B22" s="36" t="s">
        <v>15</v>
      </c>
      <c r="C22" s="33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12</v>
      </c>
      <c r="D22" s="34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12</v>
      </c>
      <c r="E22" s="34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12</v>
      </c>
      <c r="F22" s="34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12</v>
      </c>
      <c r="G22" s="34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12</v>
      </c>
      <c r="H22" s="34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12</v>
      </c>
      <c r="I22" s="34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4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4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4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4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4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4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4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4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4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4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4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4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4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4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4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4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12</v>
      </c>
      <c r="Z22" s="35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12</v>
      </c>
      <c r="AA22" s="45"/>
    </row>
    <row r="23" customFormat="false" ht="12.75" hidden="false" customHeight="true" outlineLevel="0" collapsed="false">
      <c r="B23" s="40" t="s">
        <v>16</v>
      </c>
      <c r="C23" s="41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2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2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2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2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2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2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2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2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2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2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2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2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2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2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2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2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2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2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2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2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2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2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3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2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Wednesday</v>
      </c>
      <c r="C24" s="33" t="n">
        <f aca="false">IF($AJ$5=6,"",(C18-C22))</f>
        <v>1</v>
      </c>
      <c r="D24" s="34" t="n">
        <f aca="false">IF($AJ$5=6,"",(D18-D22))</f>
        <v>2</v>
      </c>
      <c r="E24" s="34" t="n">
        <f aca="false">IF($AJ$5=6,"",(E18-E22))</f>
        <v>2</v>
      </c>
      <c r="F24" s="34" t="n">
        <f aca="false">IF($AJ$5=6,"",(F18-F22))</f>
        <v>0</v>
      </c>
      <c r="G24" s="34" t="n">
        <f aca="false">IF($AJ$5=6,"",(G18-G22))</f>
        <v>0</v>
      </c>
      <c r="H24" s="34" t="n">
        <f aca="false">IF($AJ$5=6,"",(H18-H22))</f>
        <v>0</v>
      </c>
      <c r="I24" s="34" t="n">
        <f aca="false">IF($AJ$5=6,"",(I18-I22))</f>
        <v>11</v>
      </c>
      <c r="J24" s="34" t="n">
        <f aca="false">IF($AJ$5=6,"",(J18-J22))</f>
        <v>9</v>
      </c>
      <c r="K24" s="34" t="n">
        <f aca="false">IF($AJ$5=6,"",(K18-K22))</f>
        <v>8</v>
      </c>
      <c r="L24" s="34" t="n">
        <f aca="false">IF($AJ$5=6,"",(L18-L22))</f>
        <v>6</v>
      </c>
      <c r="M24" s="34" t="n">
        <f aca="false">IF($AJ$5=6,"",(M18-M22))</f>
        <v>3</v>
      </c>
      <c r="N24" s="34" t="n">
        <f aca="false">IF($AJ$5=6,"",(N18-N22))</f>
        <v>8</v>
      </c>
      <c r="O24" s="34" t="n">
        <f aca="false">IF($AJ$5=6,"",(O18-O22))</f>
        <v>0</v>
      </c>
      <c r="P24" s="34" t="n">
        <f aca="false">IF($AJ$5=6,"",(P18-P22))</f>
        <v>0</v>
      </c>
      <c r="Q24" s="34" t="n">
        <f aca="false">IF($AJ$5=6,"",(Q18-Q22))</f>
        <v>0</v>
      </c>
      <c r="R24" s="34" t="n">
        <f aca="false">IF($AJ$5=6,"",(R18-R22))</f>
        <v>0</v>
      </c>
      <c r="S24" s="34" t="n">
        <f aca="false">IF($AJ$5=6,"",(S18-S22))</f>
        <v>0</v>
      </c>
      <c r="T24" s="34" t="n">
        <f aca="false">IF($AJ$5=6,"",(T18-T22))</f>
        <v>1</v>
      </c>
      <c r="U24" s="34" t="n">
        <f aca="false">IF($AJ$5=6,"",(U18-U22))</f>
        <v>29</v>
      </c>
      <c r="V24" s="34" t="n">
        <f aca="false">IF($AJ$5=6,"",(V18-V22))</f>
        <v>23</v>
      </c>
      <c r="W24" s="34" t="n">
        <f aca="false">IF($AJ$5=6,"",(W18-W22))</f>
        <v>20</v>
      </c>
      <c r="X24" s="34" t="n">
        <f aca="false">IF($AJ$5=6,"",(X18-X22))</f>
        <v>19</v>
      </c>
      <c r="Y24" s="34" t="n">
        <f aca="false">IF($AJ$5=6,"",(Y18-Y22))</f>
        <v>6</v>
      </c>
      <c r="Z24" s="35" t="n">
        <f aca="false">IF($AJ$5=6,"",(Z18-Z22))</f>
        <v>6</v>
      </c>
      <c r="AA24" s="46"/>
    </row>
    <row r="25" customFormat="false" ht="12.75" hidden="false" customHeight="false" outlineLevel="0" collapsed="false">
      <c r="B25" s="36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/>
      </c>
      <c r="C25" s="37" t="str">
        <f aca="false">IF($AJ$5=6,"",IF(OR($AJ$5&lt;4,$AJ$5=7),"",C19-C22))</f>
        <v/>
      </c>
      <c r="D25" s="38" t="str">
        <f aca="false">IF($AJ$5=6,"",IF(OR($AJ$5&lt;4,$AJ$5=7),"",D19-D22))</f>
        <v/>
      </c>
      <c r="E25" s="38" t="str">
        <f aca="false">IF($AJ$5=6,"",IF(OR($AJ$5&lt;4,$AJ$5=7),"",E19-E22))</f>
        <v/>
      </c>
      <c r="F25" s="38" t="str">
        <f aca="false">IF($AJ$5=6,"",IF(OR($AJ$5&lt;4,$AJ$5=7),"",F19-F22))</f>
        <v/>
      </c>
      <c r="G25" s="38" t="str">
        <f aca="false">IF($AJ$5=6,"",IF(OR($AJ$5&lt;4,$AJ$5=7),"",G19-G22))</f>
        <v/>
      </c>
      <c r="H25" s="38" t="str">
        <f aca="false">IF($AJ$5=6,"",IF(OR($AJ$5&lt;4,$AJ$5=7),"",H19-H22))</f>
        <v/>
      </c>
      <c r="I25" s="38" t="str">
        <f aca="false">IF($AJ$5=5,"",IF(OR($AJ$5&lt;4,$AJ$5=7),"",I19-I22))</f>
        <v/>
      </c>
      <c r="J25" s="38" t="str">
        <f aca="false">IF($AJ$5=5,"",IF(OR($AJ$5&lt;4,$AJ$5=7),"",J19-J22))</f>
        <v/>
      </c>
      <c r="K25" s="38" t="str">
        <f aca="false">IF($AJ$5=5,"",IF(OR($AJ$5&lt;4,$AJ$5=7),"",K19-K22))</f>
        <v/>
      </c>
      <c r="L25" s="38" t="str">
        <f aca="false">IF($AJ$5=5,"",IF(OR($AJ$5&lt;4,$AJ$5=7),"",L19-L22))</f>
        <v/>
      </c>
      <c r="M25" s="38" t="str">
        <f aca="false">IF($AJ$5=5,"",IF(OR($AJ$5&lt;4,$AJ$5=7),"",M19-M22))</f>
        <v/>
      </c>
      <c r="N25" s="38" t="str">
        <f aca="false">IF($AJ$5=5,"",IF(OR($AJ$5&lt;4,$AJ$5=7),"",N19-N22))</f>
        <v/>
      </c>
      <c r="O25" s="38" t="str">
        <f aca="false">IF($AJ$5=5,"",IF(OR($AJ$5&lt;4,$AJ$5=7),"",O19-O22))</f>
        <v/>
      </c>
      <c r="P25" s="38" t="str">
        <f aca="false">IF($AJ$5=5,"",IF(OR($AJ$5&lt;4,$AJ$5=7),"",P19-P22))</f>
        <v/>
      </c>
      <c r="Q25" s="38" t="str">
        <f aca="false">IF($AJ$5=5,"",IF(OR($AJ$5&lt;4,$AJ$5=7),"",Q19-Q22))</f>
        <v/>
      </c>
      <c r="R25" s="38" t="str">
        <f aca="false">IF($AJ$5=5,"",IF(OR($AJ$5&lt;4,$AJ$5=7),"",R19-R22))</f>
        <v/>
      </c>
      <c r="S25" s="38" t="str">
        <f aca="false">IF($AJ$5=5,"",IF(OR($AJ$5&lt;4,$AJ$5=7),"",S19-S22))</f>
        <v/>
      </c>
      <c r="T25" s="38" t="str">
        <f aca="false">IF($AJ$5=5,"",IF(OR($AJ$5&lt;4,$AJ$5=7),"",T19-T22))</f>
        <v/>
      </c>
      <c r="U25" s="38" t="str">
        <f aca="false">IF($AJ$5=5,"",IF(OR($AJ$5&lt;4,$AJ$5=7),"",U19-U22))</f>
        <v/>
      </c>
      <c r="V25" s="38" t="str">
        <f aca="false">IF($AJ$5=5,"",IF(OR($AJ$5&lt;4,$AJ$5=7),"",V19-V22))</f>
        <v/>
      </c>
      <c r="W25" s="38" t="str">
        <f aca="false">IF($AJ$5=5,"",IF(OR($AJ$5&lt;4,$AJ$5=7),"",W19-W22))</f>
        <v/>
      </c>
      <c r="X25" s="38" t="str">
        <f aca="false">IF($AJ$5=5,"",IF(OR($AJ$5&lt;4,$AJ$5=7),"",X19-X22))</f>
        <v/>
      </c>
      <c r="Y25" s="38" t="str">
        <f aca="false">IF($AJ$5=6,"",IF(OR($AJ$5&lt;4,$AJ$5=7),"",Y19-Y22))</f>
        <v/>
      </c>
      <c r="Z25" s="39" t="str">
        <f aca="false">IF($AJ$5=6,"",IF(OR($AJ$5&lt;4,$AJ$5=7),"",Z19-Z22))</f>
        <v/>
      </c>
      <c r="AA25" s="46"/>
    </row>
    <row r="26" customFormat="false" ht="12.75" hidden="false" customHeight="false" outlineLevel="0" collapsed="false">
      <c r="B26" s="40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Wednesday</v>
      </c>
      <c r="C26" s="41" t="n">
        <f aca="false">IF($AJ$5=6,"",(C20-C23))</f>
        <v>0</v>
      </c>
      <c r="D26" s="42" t="n">
        <f aca="false">IF($AJ$5=6,"",(D20-D23))</f>
        <v>0</v>
      </c>
      <c r="E26" s="42" t="n">
        <f aca="false">IF($AJ$5=6,"",(E20-E23))</f>
        <v>0</v>
      </c>
      <c r="F26" s="42" t="n">
        <f aca="false">IF($AJ$5=6,"",(F20-F23))</f>
        <v>0</v>
      </c>
      <c r="G26" s="42" t="n">
        <f aca="false">IF($AJ$5=6,"",(G20-G23))</f>
        <v>0</v>
      </c>
      <c r="H26" s="42" t="n">
        <f aca="false">IF($AJ$5=6,"",(H20-H23))</f>
        <v>0</v>
      </c>
      <c r="I26" s="42" t="n">
        <f aca="false">IF($AJ$5=6,"",(I20-I23))</f>
        <v>0</v>
      </c>
      <c r="J26" s="42" t="n">
        <f aca="false">IF($AJ$5=6,"",(J20-J23))</f>
        <v>0</v>
      </c>
      <c r="K26" s="42" t="n">
        <f aca="false">IF($AJ$5=6,"",(K20-K23))</f>
        <v>0</v>
      </c>
      <c r="L26" s="42" t="n">
        <f aca="false">IF($AJ$5=6,"",(L20-L23))</f>
        <v>0</v>
      </c>
      <c r="M26" s="42" t="n">
        <f aca="false">IF($AJ$5=6,"",(M20-M23))</f>
        <v>0</v>
      </c>
      <c r="N26" s="42" t="n">
        <f aca="false">IF($AJ$5=6,"",(N20-N23))</f>
        <v>0</v>
      </c>
      <c r="O26" s="42" t="n">
        <f aca="false">IF($AJ$5=6,"",(O20-O23))</f>
        <v>-2</v>
      </c>
      <c r="P26" s="42" t="n">
        <f aca="false">IF($AJ$5=6,"",(P20-P23))</f>
        <v>-4</v>
      </c>
      <c r="Q26" s="42" t="n">
        <f aca="false">IF($AJ$5=6,"",(Q20-Q23))</f>
        <v>-2</v>
      </c>
      <c r="R26" s="42" t="n">
        <f aca="false">IF($AJ$5=6,"",(R20-R23))</f>
        <v>-2</v>
      </c>
      <c r="S26" s="42" t="n">
        <f aca="false">IF($AJ$5=6,"",(S20-S23))</f>
        <v>-1</v>
      </c>
      <c r="T26" s="42" t="n">
        <f aca="false">IF($AJ$5=6,"",(T20-T23))</f>
        <v>0</v>
      </c>
      <c r="U26" s="42" t="n">
        <f aca="false">IF($AJ$5=6,"",(U20-U23))</f>
        <v>0</v>
      </c>
      <c r="V26" s="42" t="n">
        <f aca="false">IF($AJ$5=6,"",(V20-V23))</f>
        <v>0</v>
      </c>
      <c r="W26" s="42" t="n">
        <f aca="false">IF($AJ$5=6,"",(W20-W23))</f>
        <v>0</v>
      </c>
      <c r="X26" s="42" t="n">
        <f aca="false">IF($AJ$5=6,"",(X20-X23))</f>
        <v>0</v>
      </c>
      <c r="Y26" s="42" t="n">
        <f aca="false">IF($AJ$5=6,"",(Y20-Y23))</f>
        <v>0</v>
      </c>
      <c r="Z26" s="43" t="n">
        <f aca="false">IF($AJ$5=6,"",(Z20-Z23))</f>
        <v>0</v>
      </c>
      <c r="AA26" s="46"/>
    </row>
    <row r="27" customFormat="false" ht="13.5" hidden="false" customHeight="false" outlineLevel="0" collapsed="false">
      <c r="B27" s="44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/>
      </c>
      <c r="C27" s="47" t="str">
        <f aca="false">IF($AJ$5=6,"",IF(OR($AJ$5&lt;4,$AJ$5=7,),"",C21-C23))</f>
        <v/>
      </c>
      <c r="D27" s="48" t="str">
        <f aca="false">IF($AJ$5=6,"",IF(OR($AJ$5&lt;4,$AJ$5=7,),"",D21-D23))</f>
        <v/>
      </c>
      <c r="E27" s="48" t="str">
        <f aca="false">IF($AJ$5=6,"",IF(OR($AJ$5&lt;4,$AJ$5=7,),"",E21-E23))</f>
        <v/>
      </c>
      <c r="F27" s="48" t="str">
        <f aca="false">IF($AJ$5=6,"",IF(OR($AJ$5&lt;4,$AJ$5=7,),"",F21-F23))</f>
        <v/>
      </c>
      <c r="G27" s="48" t="str">
        <f aca="false">IF($AJ$5=6,"",IF(OR($AJ$5&lt;4,$AJ$5=7,),"",G21-G23))</f>
        <v/>
      </c>
      <c r="H27" s="48" t="str">
        <f aca="false">IF($AJ$5=6,"",IF(OR($AJ$5&lt;4,$AJ$5=7,),"",H21-H23))</f>
        <v/>
      </c>
      <c r="I27" s="48" t="str">
        <f aca="false">IF($AJ$5=5,"",IF(OR($AJ$5&lt;4,$AJ$5=7,),"",I21-I23))</f>
        <v/>
      </c>
      <c r="J27" s="48" t="str">
        <f aca="false">IF($AJ$5=5,"",IF(OR($AJ$5&lt;4,$AJ$5=7,),"",J21-J23))</f>
        <v/>
      </c>
      <c r="K27" s="48" t="str">
        <f aca="false">IF($AJ$5=5,"",IF(OR($AJ$5&lt;4,$AJ$5=7,),"",K21-K23))</f>
        <v/>
      </c>
      <c r="L27" s="48" t="str">
        <f aca="false">IF($AJ$5=5,"",IF(OR($AJ$5&lt;4,$AJ$5=7,),"",L21-L23))</f>
        <v/>
      </c>
      <c r="M27" s="48" t="str">
        <f aca="false">IF($AJ$5=5,"",IF(OR($AJ$5&lt;4,$AJ$5=7,),"",M21-M23))</f>
        <v/>
      </c>
      <c r="N27" s="48" t="str">
        <f aca="false">IF($AJ$5=5,"",IF(OR($AJ$5&lt;4,$AJ$5=7,),"",N21-N23))</f>
        <v/>
      </c>
      <c r="O27" s="48" t="str">
        <f aca="false">IF($AJ$5=5,"",IF(OR($AJ$5&lt;4,$AJ$5=7,),"",O21-O23))</f>
        <v/>
      </c>
      <c r="P27" s="48" t="str">
        <f aca="false">IF($AJ$5=5,"",IF(OR($AJ$5&lt;4,$AJ$5=7,),"",P21-P23))</f>
        <v/>
      </c>
      <c r="Q27" s="48" t="str">
        <f aca="false">IF($AJ$5=5,"",IF(OR($AJ$5&lt;4,$AJ$5=7,),"",Q21-Q23))</f>
        <v/>
      </c>
      <c r="R27" s="48" t="str">
        <f aca="false">IF($AJ$5=5,"",IF(OR($AJ$5&lt;4,$AJ$5=7,),"",R21-R23))</f>
        <v/>
      </c>
      <c r="S27" s="48" t="str">
        <f aca="false">IF($AJ$5=5,"",IF(OR($AJ$5&lt;4,$AJ$5=7,),"",S21-S23))</f>
        <v/>
      </c>
      <c r="T27" s="48" t="str">
        <f aca="false">IF($AJ$5=5,"",IF(OR($AJ$5&lt;4,$AJ$5=7,),"",T21-T23))</f>
        <v/>
      </c>
      <c r="U27" s="48" t="str">
        <f aca="false">IF($AJ$5=5,"",IF(OR($AJ$5&lt;4,$AJ$5=7,),"",U21-U23))</f>
        <v/>
      </c>
      <c r="V27" s="48" t="str">
        <f aca="false">IF($AJ$5=5,"",IF(OR($AJ$5&lt;4,$AJ$5=7,),"",V21-V23))</f>
        <v/>
      </c>
      <c r="W27" s="48" t="str">
        <f aca="false">IF($AJ$5=5,"",IF(OR($AJ$5&lt;4,$AJ$5=7,),"",W21-W23))</f>
        <v/>
      </c>
      <c r="X27" s="48" t="str">
        <f aca="false">IF($AJ$5=5,"",IF(OR($AJ$5&lt;4,$AJ$5=7,),"",X21-X23))</f>
        <v/>
      </c>
      <c r="Y27" s="48" t="str">
        <f aca="false">IF($AJ$5=6,"",IF(OR($AJ$5&lt;4,$AJ$5=7,),"",Y21-Y23))</f>
        <v/>
      </c>
      <c r="Z27" s="49" t="str">
        <f aca="false">IF($AJ$5=6,"",IF(OR($AJ$5&lt;4,$AJ$5=7,),"",Z21-Z23))</f>
        <v/>
      </c>
      <c r="AA27" s="46"/>
    </row>
    <row r="28" customFormat="false" ht="12.75" hidden="false" customHeight="false" outlineLevel="0" collapsed="false">
      <c r="B28" s="50"/>
      <c r="C28" s="42" t="str">
        <f aca="false">IF($AF$5=6,IF(OR(C11&gt;6,C11&lt;23),MIN($I18:$X18),""),"")</f>
        <v/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51"/>
    </row>
    <row r="29" customFormat="false" ht="12.75" hidden="false" customHeight="false" outlineLevel="0" collapsed="false">
      <c r="B29" s="52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2" t="s">
        <v>18</v>
      </c>
      <c r="C30" s="53" t="s">
        <v>19</v>
      </c>
      <c r="D30" s="53"/>
      <c r="E30" s="53"/>
      <c r="F30" s="53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4" t="s">
        <v>22</v>
      </c>
      <c r="D31" s="54"/>
      <c r="E31" s="54"/>
      <c r="F31" s="55" t="s">
        <v>23</v>
      </c>
      <c r="G31" s="55"/>
      <c r="H31" s="55"/>
      <c r="I31" s="5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4" t="s">
        <v>25</v>
      </c>
      <c r="D32" s="54"/>
      <c r="E32" s="54"/>
      <c r="F32" s="55" t="s">
        <v>26</v>
      </c>
      <c r="G32" s="55"/>
      <c r="H32" s="55"/>
      <c r="I32" s="5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4" t="s">
        <v>28</v>
      </c>
      <c r="D33" s="54"/>
      <c r="E33" s="54"/>
      <c r="F33" s="55" t="s">
        <v>29</v>
      </c>
      <c r="G33" s="55"/>
      <c r="H33" s="55"/>
      <c r="I33" s="5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4" t="s">
        <v>31</v>
      </c>
      <c r="D34" s="54"/>
      <c r="E34" s="54"/>
      <c r="F34" s="55" t="s">
        <v>32</v>
      </c>
      <c r="G34" s="55"/>
      <c r="H34" s="55"/>
      <c r="I34" s="5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4" t="s">
        <v>34</v>
      </c>
      <c r="D35" s="54"/>
      <c r="E35" s="54"/>
      <c r="F35" s="55" t="s">
        <v>35</v>
      </c>
      <c r="G35" s="54"/>
      <c r="H35" s="54"/>
      <c r="I35" s="54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2" t="s">
        <v>36</v>
      </c>
      <c r="C37" s="56" t="s">
        <v>19</v>
      </c>
      <c r="D37" s="56"/>
      <c r="E37" s="56"/>
      <c r="F37" s="56" t="s">
        <v>20</v>
      </c>
      <c r="G37" s="5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8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