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 Volumes-Jul 1" sheetId="1" state="visible" r:id="rId3"/>
    <sheet name="TRANSPORT NOM" sheetId="2" state="visible" r:id="rId4"/>
  </sheets>
  <definedNames>
    <definedName function="false" hidden="false" localSheetId="0" name="_xlnm.Print_Area" vbProcedure="false">'Estimate Volumes-Jul 1'!$A$1:$S$153</definedName>
    <definedName function="false" hidden="false" localSheetId="1" name="_xlnm.Print_Area" vbProcedure="false">'TRANSPORT NOM'!$A$1:$R$50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<sst xmlns="http://schemas.openxmlformats.org/spreadsheetml/2006/main" count="605" uniqueCount="219">
  <si>
    <t xml:space="preserve">EOG Production,Transport, and HPL Purchase Estimates of EOG Gas - Texas</t>
  </si>
  <si>
    <t xml:space="preserve">Days</t>
  </si>
  <si>
    <t xml:space="preserve">Omnibus (Webb/Zapata) - EOG 100% Production</t>
  </si>
  <si>
    <t xml:space="preserve">EOG</t>
  </si>
  <si>
    <t xml:space="preserve">HPL</t>
  </si>
  <si>
    <t xml:space="preserve">Contract </t>
  </si>
  <si>
    <t xml:space="preserve">Global Contract</t>
  </si>
  <si>
    <t xml:space="preserve">Common Field Name</t>
  </si>
  <si>
    <t xml:space="preserve">HPL Point Name</t>
  </si>
  <si>
    <t xml:space="preserve">Meter #</t>
  </si>
  <si>
    <t xml:space="preserve"> Mcf/Dy.</t>
  </si>
  <si>
    <t xml:space="preserve">Est. BTU</t>
  </si>
  <si>
    <t xml:space="preserve"> MMbtu/Dy.</t>
  </si>
  <si>
    <t xml:space="preserve"> MMbtu/Mo.</t>
  </si>
  <si>
    <t xml:space="preserve">HPR42008</t>
  </si>
  <si>
    <t xml:space="preserve">012-40228-172</t>
  </si>
  <si>
    <t xml:space="preserve">VOLPE</t>
  </si>
  <si>
    <t xml:space="preserve">VOLPE C/P EOG</t>
  </si>
  <si>
    <t xml:space="preserve">98-0268</t>
  </si>
  <si>
    <t xml:space="preserve">J. C. MARTIN</t>
  </si>
  <si>
    <t xml:space="preserve">MARTINEZ, LAURO #1 (BENAVIDES)</t>
  </si>
  <si>
    <t xml:space="preserve">98-5263</t>
  </si>
  <si>
    <t xml:space="preserve">LAS OVEJAS</t>
  </si>
  <si>
    <t xml:space="preserve">LAS OVEJAS C/P</t>
  </si>
  <si>
    <t xml:space="preserve">98-5353</t>
  </si>
  <si>
    <t xml:space="preserve">MARSHALL, S. G. #3</t>
  </si>
  <si>
    <t xml:space="preserve">98-5357</t>
  </si>
  <si>
    <t xml:space="preserve">MARTINEZ, M. B. #1</t>
  </si>
  <si>
    <t xml:space="preserve">98-6067</t>
  </si>
  <si>
    <t xml:space="preserve">MARSHALL, STANLEY G. 2 </t>
  </si>
  <si>
    <t xml:space="preserve">98-6103</t>
  </si>
  <si>
    <t xml:space="preserve">HUNDIDO</t>
  </si>
  <si>
    <t xml:space="preserve">BENAVIDES, BELIA R. B #11</t>
  </si>
  <si>
    <t xml:space="preserve">98-6748</t>
  </si>
  <si>
    <t xml:space="preserve">MARTINEZ TRUST</t>
  </si>
  <si>
    <t xml:space="preserve">98-6760</t>
  </si>
  <si>
    <t xml:space="preserve">MARTINEZ, S. #2</t>
  </si>
  <si>
    <t xml:space="preserve">98-6776</t>
  </si>
  <si>
    <t xml:space="preserve">SPRINT SOUTH</t>
  </si>
  <si>
    <t xml:space="preserve">98-6882</t>
  </si>
  <si>
    <t xml:space="preserve">Production Estimate</t>
  </si>
  <si>
    <t xml:space="preserve">Big Cowboy (Webb) - EOG 100% Production</t>
  </si>
  <si>
    <t xml:space="preserve">HPL42028</t>
  </si>
  <si>
    <t xml:space="preserve">012-40228-174</t>
  </si>
  <si>
    <t xml:space="preserve">VAQUILLAS RANCH</t>
  </si>
  <si>
    <t xml:space="preserve">APPLEGATE ALLEY GAS UNIT #1</t>
  </si>
  <si>
    <t xml:space="preserve">98-6546</t>
  </si>
  <si>
    <t xml:space="preserve">BRISCOE</t>
  </si>
  <si>
    <t xml:space="preserve">HUGHES #1 CMP</t>
  </si>
  <si>
    <t xml:space="preserve">98-6679</t>
  </si>
  <si>
    <t xml:space="preserve">BLACK CREEK</t>
  </si>
  <si>
    <t xml:space="preserve">DESPAIN/EOG #1</t>
  </si>
  <si>
    <t xml:space="preserve">98-6728</t>
  </si>
  <si>
    <t xml:space="preserve">BRISCOE D #6</t>
  </si>
  <si>
    <t xml:space="preserve">98-6742</t>
  </si>
  <si>
    <t xml:space="preserve">BRISCOE M &amp; B</t>
  </si>
  <si>
    <t xml:space="preserve">BRISCOE M - CDP</t>
  </si>
  <si>
    <t xml:space="preserve">98-8751</t>
  </si>
  <si>
    <t xml:space="preserve">Various - EOG 100% Production</t>
  </si>
  <si>
    <t xml:space="preserve">HPR42004</t>
  </si>
  <si>
    <t xml:space="preserve">078-40228-132</t>
  </si>
  <si>
    <t xml:space="preserve">????</t>
  </si>
  <si>
    <t xml:space="preserve">TRI-STATE/MANOR</t>
  </si>
  <si>
    <t xml:space="preserve">MANOR LAKE </t>
  </si>
  <si>
    <t xml:space="preserve">98-4157</t>
  </si>
  <si>
    <t xml:space="preserve">HPR42006</t>
  </si>
  <si>
    <t xml:space="preserve">012-40228-175</t>
  </si>
  <si>
    <t xml:space="preserve">J.C. MARTIN</t>
  </si>
  <si>
    <t xml:space="preserve">ESCAMILLA CENTRAL POINT</t>
  </si>
  <si>
    <t xml:space="preserve">98-9674</t>
  </si>
  <si>
    <t xml:space="preserve">HPL42048</t>
  </si>
  <si>
    <t xml:space="preserve">012-40228-176</t>
  </si>
  <si>
    <t xml:space="preserve">LA ENCANTADA</t>
  </si>
  <si>
    <t xml:space="preserve">MANGEL #1</t>
  </si>
  <si>
    <t xml:space="preserve">98-9749</t>
  </si>
  <si>
    <t xml:space="preserve">HPL42051</t>
  </si>
  <si>
    <t xml:space="preserve">012-40228-178</t>
  </si>
  <si>
    <t xml:space="preserve">DINN DEEP</t>
  </si>
  <si>
    <t xml:space="preserve">LOPEZ MINERAL TRUST</t>
  </si>
  <si>
    <t xml:space="preserve">98-9780</t>
  </si>
  <si>
    <t xml:space="preserve">HPL42049</t>
  </si>
  <si>
    <t xml:space="preserve">012-40228-106</t>
  </si>
  <si>
    <t xml:space="preserve">MUY CHICITO</t>
  </si>
  <si>
    <t xml:space="preserve">WESTFIELD CENTRAL POINT</t>
  </si>
  <si>
    <t xml:space="preserve">98-9757</t>
  </si>
  <si>
    <t xml:space="preserve">Tyler Division</t>
  </si>
  <si>
    <t xml:space="preserve">HPL42053</t>
  </si>
  <si>
    <t xml:space="preserve">012-40228-179</t>
  </si>
  <si>
    <t xml:space="preserve">9602????</t>
  </si>
  <si>
    <t xml:space="preserve">POK-A-DOT</t>
  </si>
  <si>
    <t xml:space="preserve">TEXACO FEE</t>
  </si>
  <si>
    <t xml:space="preserve">98-9788</t>
  </si>
  <si>
    <t xml:space="preserve">HPL42054</t>
  </si>
  <si>
    <t xml:space="preserve">012-40228-180</t>
  </si>
  <si>
    <t xml:space="preserve">FAITH MAG</t>
  </si>
  <si>
    <t xml:space="preserve">HUEBNER</t>
  </si>
  <si>
    <t xml:space="preserve">98-9795</t>
  </si>
  <si>
    <t xml:space="preserve">HPL42056</t>
  </si>
  <si>
    <t xml:space="preserve">012-40228-</t>
  </si>
  <si>
    <t xml:space="preserve">FGG RANCHES</t>
  </si>
  <si>
    <t xml:space="preserve">HPL42057</t>
  </si>
  <si>
    <t xml:space="preserve">MARSHALL, SG</t>
  </si>
  <si>
    <t xml:space="preserve">98-6296</t>
  </si>
  <si>
    <t xml:space="preserve">PG&amp;E Transport/Processed</t>
  </si>
  <si>
    <t xml:space="preserve">HPL42058</t>
  </si>
  <si>
    <t xml:space="preserve">REINKE ESTATE #1</t>
  </si>
  <si>
    <t xml:space="preserve">98-6945</t>
  </si>
  <si>
    <t xml:space="preserve">HPL42059</t>
  </si>
  <si>
    <t xml:space="preserve">012-25200-104</t>
  </si>
  <si>
    <t xml:space="preserve">FLOYD BILLINGS SR #1</t>
  </si>
  <si>
    <t xml:space="preserve">98-6031</t>
  </si>
  <si>
    <t xml:space="preserve">Bammel (Harris) - EOG 100% Production</t>
  </si>
  <si>
    <t xml:space="preserve">HPR42009</t>
  </si>
  <si>
    <t xml:space="preserve">012-40228-171</t>
  </si>
  <si>
    <t xml:space="preserve">NORTH MILTON</t>
  </si>
  <si>
    <t xml:space="preserve">EHRHARDT GAS UNIT 1 #2</t>
  </si>
  <si>
    <t xml:space="preserve">98-3081</t>
  </si>
  <si>
    <t xml:space="preserve">HAMILL(WILCOX)GAS UNIT NO.1 #3</t>
  </si>
  <si>
    <t xml:space="preserve">98-3082</t>
  </si>
  <si>
    <t xml:space="preserve">MCLAUGHLIN #1&amp;2</t>
  </si>
  <si>
    <t xml:space="preserve">98-9631</t>
  </si>
  <si>
    <t xml:space="preserve">Total Production Estimate</t>
  </si>
  <si>
    <t xml:space="preserve">Transport - MOBIL Volume Commitment</t>
  </si>
  <si>
    <t xml:space="preserve">TRANS</t>
  </si>
  <si>
    <t xml:space="preserve">NOM</t>
  </si>
  <si>
    <t xml:space="preserve">PROD</t>
  </si>
  <si>
    <t xml:space="preserve">Mmbtu/Dy.</t>
  </si>
  <si>
    <t xml:space="preserve">HPL42803</t>
  </si>
  <si>
    <t xml:space="preserve">012-27112-02-004</t>
  </si>
  <si>
    <t xml:space="preserve">     Total Transport Estimate</t>
  </si>
  <si>
    <t xml:space="preserve">Shaded volumes should have full meter allocated to transport.</t>
  </si>
  <si>
    <t xml:space="preserve">Omnibus (Webb/Zapata) - HPL Purchase Volume</t>
  </si>
  <si>
    <t xml:space="preserve">Purchase Estimate</t>
  </si>
  <si>
    <t xml:space="preserve">Big Cowboy (Webb) - HPL Purchase Volume</t>
  </si>
  <si>
    <t xml:space="preserve">RANCHO VIEJO</t>
  </si>
  <si>
    <t xml:space="preserve">Various - HPL Purchase Volume</t>
  </si>
  <si>
    <t xml:space="preserve">HPL42055</t>
  </si>
  <si>
    <t xml:space="preserve">MARSHALL, SG - INACTIVE </t>
  </si>
  <si>
    <t xml:space="preserve">TIFFANY</t>
  </si>
  <si>
    <t xml:space="preserve">Bammel (Harris) - HPL Purchase Volume</t>
  </si>
  <si>
    <t xml:space="preserve">Total Purchase Estimates Under Main Contracts</t>
  </si>
  <si>
    <t xml:space="preserve">corpus</t>
  </si>
  <si>
    <t xml:space="preserve">Houston</t>
  </si>
  <si>
    <t xml:space="preserve">X</t>
  </si>
  <si>
    <t xml:space="preserve">1. First of the Month</t>
  </si>
  <si>
    <t xml:space="preserve">Please send Nomination Request to:</t>
  </si>
  <si>
    <t xml:space="preserve">Pipe Line</t>
  </si>
  <si>
    <t xml:space="preserve">Houston Pipe Line Company</t>
  </si>
  <si>
    <t xml:space="preserve">Company</t>
  </si>
  <si>
    <t xml:space="preserve">2. Nomination Change</t>
  </si>
  <si>
    <t xml:space="preserve">Attn: Throughput Management</t>
  </si>
  <si>
    <t xml:space="preserve">P.O. Box 1188</t>
  </si>
  <si>
    <t xml:space="preserve">Houston, TX 77251-1188</t>
  </si>
  <si>
    <t xml:space="preserve">Aimee Lannou</t>
  </si>
  <si>
    <t xml:space="preserve">Telecopy (713)-646-2372</t>
  </si>
  <si>
    <t xml:space="preserve">Transportation Nomination Request</t>
  </si>
  <si>
    <t xml:space="preserve">Attn: Operations Coordinator</t>
  </si>
  <si>
    <t xml:space="preserve">HPL CONTRACT NUMBER</t>
  </si>
  <si>
    <t xml:space="preserve">EFFECTIVE DATE(S) START</t>
  </si>
  <si>
    <t xml:space="preserve">STOP</t>
  </si>
  <si>
    <t xml:space="preserve">PAGE</t>
  </si>
  <si>
    <t xml:space="preserve">OF</t>
  </si>
  <si>
    <t xml:space="preserve">SHIPPER</t>
  </si>
  <si>
    <t xml:space="preserve">NOMINATOR</t>
  </si>
  <si>
    <t xml:space="preserve">TELEPHONE NUMBER</t>
  </si>
  <si>
    <t xml:space="preserve">TELECOPY NUMBER</t>
  </si>
  <si>
    <t xml:space="preserve">EOG RESOURCES MARKETING, INC.</t>
  </si>
  <si>
    <t xml:space="preserve">SUZANNE SALDIVAR</t>
  </si>
  <si>
    <t xml:space="preserve">(713) - 651- 6858</t>
  </si>
  <si>
    <t xml:space="preserve">(713) - 651-6990</t>
  </si>
  <si>
    <t xml:space="preserve">Please Indicate</t>
  </si>
  <si>
    <t xml:space="preserve">RP - Receipt Point</t>
  </si>
  <si>
    <t xml:space="preserve">DP - Delivery Point</t>
  </si>
  <si>
    <t xml:space="preserve">Meter</t>
  </si>
  <si>
    <t xml:space="preserve">Volume (Dry)</t>
  </si>
  <si>
    <t xml:space="preserve">Upstream/Downstream Confirmation</t>
  </si>
  <si>
    <t xml:space="preserve">IM - Imbalance Makeup</t>
  </si>
  <si>
    <t xml:space="preserve">Number</t>
  </si>
  <si>
    <t xml:space="preserve">Name</t>
  </si>
  <si>
    <t xml:space="preserve">MMBTU/D</t>
  </si>
  <si>
    <t xml:space="preserve">RP</t>
  </si>
  <si>
    <t xml:space="preserve">DP</t>
  </si>
  <si>
    <t xml:space="preserve">IM</t>
  </si>
  <si>
    <t xml:space="preserve">FROM</t>
  </si>
  <si>
    <t xml:space="preserve">TO</t>
  </si>
  <si>
    <t xml:space="preserve">Contact Name/Number</t>
  </si>
  <si>
    <t xml:space="preserve">Contract Number</t>
  </si>
  <si>
    <t xml:space="preserve">MARTIN, J.C.- EOG</t>
  </si>
  <si>
    <t xml:space="preserve">SUZANNE SALDIVAR (713) 651-6858</t>
  </si>
  <si>
    <t xml:space="preserve">LAS OVEJAS COMMON PT</t>
  </si>
  <si>
    <t xml:space="preserve">BRISCOE/EOG #1</t>
  </si>
  <si>
    <t xml:space="preserve">BENAVIDES/EOG CMP</t>
  </si>
  <si>
    <t xml:space="preserve">FLORIDA ST.</t>
  </si>
  <si>
    <t xml:space="preserve">TOTAL RECEIPTS</t>
  </si>
  <si>
    <t xml:space="preserve">Lauri Allen</t>
  </si>
  <si>
    <t xml:space="preserve">(713)-853-7272</t>
  </si>
  <si>
    <t xml:space="preserve">Cynthia Rivers</t>
  </si>
  <si>
    <t xml:space="preserve">(713)-853-6238</t>
  </si>
  <si>
    <t xml:space="preserve">C.J. Barrera</t>
  </si>
  <si>
    <t xml:space="preserve">(713)-853-3803</t>
  </si>
  <si>
    <t xml:space="preserve">Mary Smith</t>
  </si>
  <si>
    <t xml:space="preserve">(713)-853-6055</t>
  </si>
  <si>
    <t xml:space="preserve">TOTAL DELIVERIES</t>
  </si>
  <si>
    <t xml:space="preserve">Carolyn Belton</t>
  </si>
  <si>
    <t xml:space="preserve">(713)-853-7513</t>
  </si>
  <si>
    <t xml:space="preserve">Jerry Vitek</t>
  </si>
  <si>
    <t xml:space="preserve">(713)-853-5650</t>
  </si>
  <si>
    <t xml:space="preserve">Tamara Bosque</t>
  </si>
  <si>
    <t xml:space="preserve">(713)-853-7164</t>
  </si>
  <si>
    <t xml:space="preserve">Will Wright </t>
  </si>
  <si>
    <t xml:space="preserve">(713)-853-7517</t>
  </si>
  <si>
    <t xml:space="preserve">Theresa Kotria</t>
  </si>
  <si>
    <t xml:space="preserve">(713)-853-7649</t>
  </si>
  <si>
    <t xml:space="preserve">Ellsa Villarreal, MGR</t>
  </si>
  <si>
    <t xml:space="preserve">(713)-853-5656</t>
  </si>
  <si>
    <t xml:space="preserve">Robert Lloyd</t>
  </si>
  <si>
    <t xml:space="preserve">(713)-853-6222</t>
  </si>
  <si>
    <t xml:space="preserve">Telecopy</t>
  </si>
  <si>
    <t xml:space="preserve">(713)-646-2372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</si>
</sst>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[$-409]mmm\-yy"/>
    <numFmt numFmtId="167" formatCode="mm/dd/yy"/>
    <numFmt numFmtId="168" formatCode="0"/>
    <numFmt numFmtId="169" formatCode="#,##0"/>
    <numFmt numFmtId="170" formatCode="[$-409]#,##0_);[RED]\(#,##0\)"/>
    <numFmt numFmtId="171" formatCode="#,##0.000"/>
    <numFmt numFmtId="172" formatCode="mmmm\ d&quot;, &quot;yyyy"/>
    <numFmt numFmtId="173" formatCode="[$-409]d\-mmm\-yy"/>
    <numFmt numFmtId="174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4"/>
      <color rgb="FF008000"/>
      <name val="Arial"/>
      <family val="2"/>
    </font>
    <font>
      <b val="true"/>
      <sz val="14"/>
      <color rgb="FF3333CC"/>
      <name val="Arial"/>
      <family val="2"/>
    </font>
    <font>
      <b val="true"/>
      <sz val="10"/>
      <name val="Arial"/>
      <family val="2"/>
    </font>
    <font>
      <sz val="10"/>
      <color rgb="FF008000"/>
      <name val="Arial"/>
      <family val="2"/>
    </font>
    <font>
      <b val="true"/>
      <i val="true"/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8"/>
      <color rgb="FF0000FF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2.7"/>
    <col collapsed="false" customWidth="true" hidden="false" outlineLevel="0" max="3" min="3" style="1" width="18.99"/>
    <col collapsed="false" customWidth="true" hidden="false" outlineLevel="0" max="4" min="4" style="1" width="2.7"/>
    <col collapsed="false" customWidth="true" hidden="false" outlineLevel="0" max="5" min="5" style="1" width="18.99"/>
    <col collapsed="false" customWidth="true" hidden="false" outlineLevel="0" max="6" min="6" style="1" width="2.56"/>
    <col collapsed="false" customWidth="true" hidden="false" outlineLevel="0" max="7" min="7" style="2" width="18.41"/>
    <col collapsed="false" customWidth="true" hidden="false" outlineLevel="0" max="8" min="8" style="1" width="2.7"/>
    <col collapsed="false" customWidth="true" hidden="false" outlineLevel="0" max="9" min="9" style="2" width="33.14"/>
    <col collapsed="false" customWidth="true" hidden="false" outlineLevel="0" max="10" min="10" style="1" width="2.7"/>
    <col collapsed="false" customWidth="false" hidden="false" outlineLevel="0" max="11" min="11" style="2" width="9.14"/>
    <col collapsed="false" customWidth="true" hidden="false" outlineLevel="0" max="12" min="12" style="1" width="2.7"/>
    <col collapsed="false" customWidth="true" hidden="false" outlineLevel="0" max="13" min="13" style="2" width="8.85"/>
    <col collapsed="false" customWidth="true" hidden="false" outlineLevel="0" max="14" min="14" style="2" width="2.7"/>
    <col collapsed="false" customWidth="true" hidden="false" outlineLevel="0" max="15" min="15" style="3" width="8.56"/>
    <col collapsed="false" customWidth="true" hidden="false" outlineLevel="0" max="16" min="16" style="2" width="2.7"/>
    <col collapsed="false" customWidth="true" hidden="false" outlineLevel="0" max="17" min="17" style="2" width="11.28"/>
    <col collapsed="false" customWidth="true" hidden="false" outlineLevel="0" max="18" min="18" style="2" width="2.7"/>
    <col collapsed="false" customWidth="true" hidden="false" outlineLevel="0" max="19" min="19" style="2" width="11.42"/>
    <col collapsed="false" customWidth="true" hidden="false" outlineLevel="0" max="20" min="20" style="1" width="10.71"/>
    <col collapsed="false" customWidth="true" hidden="false" outlineLevel="0" max="21" min="21" style="1" width="9.28"/>
    <col collapsed="false" customWidth="false" hidden="false" outlineLevel="0" max="257" min="22" style="1" width="9.14"/>
  </cols>
  <sheetData>
    <row r="1" customFormat="false" ht="1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18" hidden="false" customHeight="false" outlineLevel="0" collapsed="false">
      <c r="A2" s="5" t="n">
        <v>36708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Format="false" ht="18" hidden="false" customHeight="false" outlineLevel="0" collapsed="false">
      <c r="A3" s="6" t="n">
        <v>36691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12.75" hidden="false" customHeight="false" outlineLevel="0" collapsed="false">
      <c r="A4" s="7" t="s">
        <v>1</v>
      </c>
      <c r="C4" s="8" t="n">
        <v>31</v>
      </c>
      <c r="G4" s="9"/>
      <c r="H4" s="9"/>
      <c r="I4" s="9"/>
      <c r="J4" s="9"/>
      <c r="T4" s="3"/>
    </row>
    <row r="5" customFormat="false" ht="12.75" hidden="false" customHeight="false" outlineLevel="0" collapsed="false">
      <c r="A5" s="7" t="s">
        <v>2</v>
      </c>
      <c r="S5" s="1"/>
    </row>
    <row r="6" customFormat="false" ht="12.75" hidden="false" customHeight="false" outlineLevel="0" collapsed="false">
      <c r="A6" s="7"/>
      <c r="M6" s="10"/>
    </row>
    <row r="7" customFormat="false" ht="12.75" hidden="false" customHeight="false" outlineLevel="0" collapsed="false">
      <c r="A7" s="2" t="s">
        <v>3</v>
      </c>
      <c r="C7" s="2" t="s">
        <v>4</v>
      </c>
      <c r="E7" s="2" t="s">
        <v>4</v>
      </c>
      <c r="K7" s="2" t="s">
        <v>4</v>
      </c>
    </row>
    <row r="8" customFormat="false" ht="12.75" hidden="false" customHeight="false" outlineLevel="0" collapsed="false">
      <c r="A8" s="11" t="s">
        <v>5</v>
      </c>
      <c r="B8" s="2"/>
      <c r="C8" s="11" t="s">
        <v>5</v>
      </c>
      <c r="D8" s="2"/>
      <c r="E8" s="12" t="s">
        <v>6</v>
      </c>
      <c r="F8" s="2"/>
      <c r="G8" s="11" t="s">
        <v>7</v>
      </c>
      <c r="H8" s="2"/>
      <c r="I8" s="11" t="s">
        <v>8</v>
      </c>
      <c r="J8" s="2"/>
      <c r="K8" s="11" t="s">
        <v>9</v>
      </c>
      <c r="L8" s="2"/>
      <c r="M8" s="11" t="s">
        <v>10</v>
      </c>
      <c r="O8" s="13" t="s">
        <v>11</v>
      </c>
      <c r="Q8" s="11" t="s">
        <v>12</v>
      </c>
      <c r="S8" s="11" t="s">
        <v>13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14"/>
    </row>
    <row r="10" customFormat="false" ht="12.75" hidden="false" customHeight="false" outlineLevel="0" collapsed="false">
      <c r="A10" s="2" t="s">
        <v>14</v>
      </c>
      <c r="B10" s="2"/>
      <c r="C10" s="2" t="s">
        <v>15</v>
      </c>
      <c r="D10" s="2"/>
      <c r="E10" s="15" t="n">
        <v>96017491</v>
      </c>
      <c r="G10" s="2" t="s">
        <v>16</v>
      </c>
      <c r="I10" s="2" t="s">
        <v>17</v>
      </c>
      <c r="K10" s="2" t="s">
        <v>18</v>
      </c>
      <c r="M10" s="16" t="n">
        <f aca="false">ROUND(Q10/O10,0)</f>
        <v>2092</v>
      </c>
      <c r="O10" s="3" t="n">
        <v>1.066</v>
      </c>
      <c r="Q10" s="17" t="n">
        <v>2230</v>
      </c>
      <c r="S10" s="16" t="n">
        <f aca="false">ROUND(Q10*$C$4,0)</f>
        <v>69130</v>
      </c>
    </row>
    <row r="11" customFormat="false" ht="12.75" hidden="false" customHeight="false" outlineLevel="0" collapsed="false">
      <c r="A11" s="2" t="s">
        <v>14</v>
      </c>
      <c r="B11" s="2"/>
      <c r="C11" s="2" t="s">
        <v>15</v>
      </c>
      <c r="D11" s="2"/>
      <c r="E11" s="15" t="n">
        <v>96017491</v>
      </c>
      <c r="G11" s="2" t="s">
        <v>19</v>
      </c>
      <c r="I11" s="2" t="s">
        <v>20</v>
      </c>
      <c r="K11" s="2" t="s">
        <v>21</v>
      </c>
      <c r="M11" s="16" t="n">
        <f aca="false">ROUND(Q11/O11,0)</f>
        <v>5569</v>
      </c>
      <c r="O11" s="18" t="n">
        <v>1.002</v>
      </c>
      <c r="Q11" s="17" t="n">
        <v>5580</v>
      </c>
      <c r="S11" s="16" t="n">
        <f aca="false">ROUND(Q11*$C$4,0)</f>
        <v>172980</v>
      </c>
    </row>
    <row r="12" customFormat="false" ht="12.75" hidden="false" customHeight="false" outlineLevel="0" collapsed="false">
      <c r="A12" s="2" t="s">
        <v>14</v>
      </c>
      <c r="B12" s="2"/>
      <c r="C12" s="2" t="s">
        <v>15</v>
      </c>
      <c r="D12" s="2"/>
      <c r="E12" s="15" t="n">
        <v>96017491</v>
      </c>
      <c r="G12" s="2" t="s">
        <v>22</v>
      </c>
      <c r="I12" s="2" t="s">
        <v>23</v>
      </c>
      <c r="K12" s="2" t="s">
        <v>24</v>
      </c>
      <c r="M12" s="16" t="n">
        <f aca="false">ROUND(Q12/O12,0)</f>
        <v>945</v>
      </c>
      <c r="O12" s="3" t="n">
        <v>1.005</v>
      </c>
      <c r="Q12" s="17" t="n">
        <v>950</v>
      </c>
      <c r="S12" s="16" t="n">
        <f aca="false">ROUND(Q12*$C$4,0)</f>
        <v>29450</v>
      </c>
    </row>
    <row r="13" customFormat="false" ht="12.75" hidden="false" customHeight="false" outlineLevel="0" collapsed="false">
      <c r="A13" s="2" t="s">
        <v>14</v>
      </c>
      <c r="B13" s="2"/>
      <c r="C13" s="2" t="s">
        <v>15</v>
      </c>
      <c r="D13" s="2"/>
      <c r="E13" s="15" t="n">
        <v>96017491</v>
      </c>
      <c r="G13" s="2" t="s">
        <v>22</v>
      </c>
      <c r="I13" s="2" t="s">
        <v>25</v>
      </c>
      <c r="K13" s="2" t="s">
        <v>26</v>
      </c>
      <c r="M13" s="16" t="n">
        <f aca="false">ROUND(Q13/O13,0)</f>
        <v>51</v>
      </c>
      <c r="O13" s="3" t="n">
        <v>0.987</v>
      </c>
      <c r="Q13" s="17" t="n">
        <v>50</v>
      </c>
      <c r="S13" s="16" t="n">
        <f aca="false">ROUND(Q13*$C$4,0)</f>
        <v>1550</v>
      </c>
    </row>
    <row r="14" customFormat="false" ht="12.75" hidden="false" customHeight="false" outlineLevel="0" collapsed="false">
      <c r="A14" s="2" t="s">
        <v>14</v>
      </c>
      <c r="B14" s="2"/>
      <c r="C14" s="2" t="s">
        <v>15</v>
      </c>
      <c r="D14" s="2"/>
      <c r="E14" s="15" t="n">
        <v>96017491</v>
      </c>
      <c r="G14" s="2" t="s">
        <v>22</v>
      </c>
      <c r="I14" s="2" t="s">
        <v>27</v>
      </c>
      <c r="K14" s="2" t="s">
        <v>28</v>
      </c>
      <c r="M14" s="16" t="n">
        <f aca="false">ROUND(Q14/O14,0)</f>
        <v>6041</v>
      </c>
      <c r="O14" s="3" t="n">
        <v>1.076</v>
      </c>
      <c r="Q14" s="17" t="n">
        <v>6500</v>
      </c>
      <c r="S14" s="16" t="n">
        <f aca="false">ROUND(Q14*$C$4,0)</f>
        <v>201500</v>
      </c>
    </row>
    <row r="15" customFormat="false" ht="12.75" hidden="false" customHeight="false" outlineLevel="0" collapsed="false">
      <c r="A15" s="2" t="s">
        <v>14</v>
      </c>
      <c r="B15" s="2"/>
      <c r="C15" s="2" t="s">
        <v>15</v>
      </c>
      <c r="D15" s="2"/>
      <c r="E15" s="15" t="n">
        <v>96017491</v>
      </c>
      <c r="G15" s="2" t="s">
        <v>19</v>
      </c>
      <c r="I15" s="2" t="s">
        <v>29</v>
      </c>
      <c r="K15" s="2" t="s">
        <v>30</v>
      </c>
      <c r="M15" s="16" t="n">
        <f aca="false">ROUND(Q15/O15,0)</f>
        <v>0</v>
      </c>
      <c r="O15" s="3" t="n">
        <v>0.989</v>
      </c>
      <c r="Q15" s="17" t="n">
        <v>0</v>
      </c>
      <c r="S15" s="16" t="n">
        <f aca="false">ROUND(Q15*$C$4,0)</f>
        <v>0</v>
      </c>
    </row>
    <row r="16" customFormat="false" ht="12.75" hidden="false" customHeight="false" outlineLevel="0" collapsed="false">
      <c r="A16" s="2" t="s">
        <v>14</v>
      </c>
      <c r="B16" s="2"/>
      <c r="C16" s="2" t="s">
        <v>15</v>
      </c>
      <c r="D16" s="2"/>
      <c r="E16" s="15" t="n">
        <v>96017491</v>
      </c>
      <c r="G16" s="2" t="s">
        <v>31</v>
      </c>
      <c r="I16" s="2" t="s">
        <v>32</v>
      </c>
      <c r="K16" s="2" t="s">
        <v>33</v>
      </c>
      <c r="M16" s="16" t="n">
        <f aca="false">ROUND(Q16/O16,0)</f>
        <v>3109</v>
      </c>
      <c r="O16" s="3" t="n">
        <v>0.997</v>
      </c>
      <c r="Q16" s="17" t="n">
        <v>3100</v>
      </c>
      <c r="S16" s="16" t="n">
        <f aca="false">ROUND(Q16*$C$4,0)</f>
        <v>96100</v>
      </c>
    </row>
    <row r="17" customFormat="false" ht="12.75" hidden="false" customHeight="false" outlineLevel="0" collapsed="false">
      <c r="A17" s="2" t="s">
        <v>14</v>
      </c>
      <c r="B17" s="2"/>
      <c r="C17" s="2" t="s">
        <v>15</v>
      </c>
      <c r="D17" s="2"/>
      <c r="E17" s="15" t="n">
        <v>96017491</v>
      </c>
      <c r="G17" s="2" t="s">
        <v>31</v>
      </c>
      <c r="I17" s="2" t="s">
        <v>34</v>
      </c>
      <c r="K17" s="2" t="s">
        <v>35</v>
      </c>
      <c r="M17" s="16" t="n">
        <f aca="false">ROUND(Q17/O17,0)</f>
        <v>0</v>
      </c>
      <c r="N17" s="19"/>
      <c r="O17" s="20" t="n">
        <v>0.998</v>
      </c>
      <c r="P17" s="19"/>
      <c r="Q17" s="21" t="n">
        <v>0</v>
      </c>
      <c r="S17" s="16" t="n">
        <f aca="false">ROUND(Q17*$C$4,0)</f>
        <v>0</v>
      </c>
    </row>
    <row r="18" customFormat="false" ht="12.75" hidden="false" customHeight="false" outlineLevel="0" collapsed="false">
      <c r="A18" s="2" t="s">
        <v>14</v>
      </c>
      <c r="B18" s="2"/>
      <c r="C18" s="2" t="s">
        <v>15</v>
      </c>
      <c r="D18" s="2"/>
      <c r="E18" s="15" t="n">
        <v>96017491</v>
      </c>
      <c r="G18" s="2" t="s">
        <v>31</v>
      </c>
      <c r="I18" s="2" t="s">
        <v>36</v>
      </c>
      <c r="K18" s="2" t="s">
        <v>37</v>
      </c>
      <c r="M18" s="16" t="n">
        <f aca="false">ROUND(Q18/O18,0)</f>
        <v>218</v>
      </c>
      <c r="N18" s="19"/>
      <c r="O18" s="20" t="n">
        <v>1.01</v>
      </c>
      <c r="P18" s="19"/>
      <c r="Q18" s="21" t="n">
        <v>220</v>
      </c>
      <c r="R18" s="19"/>
      <c r="S18" s="22" t="n">
        <f aca="false">ROUND(Q18*$C$4,0)</f>
        <v>6820</v>
      </c>
      <c r="T18" s="23"/>
      <c r="U18" s="23"/>
      <c r="V18" s="23"/>
      <c r="W18" s="23"/>
      <c r="X18" s="23"/>
      <c r="Y18" s="23"/>
      <c r="Z18" s="23"/>
      <c r="AA18" s="23"/>
      <c r="AB18" s="23"/>
    </row>
    <row r="19" customFormat="false" ht="12.75" hidden="false" customHeight="false" outlineLevel="0" collapsed="false">
      <c r="A19" s="2" t="s">
        <v>14</v>
      </c>
      <c r="B19" s="2"/>
      <c r="C19" s="2" t="s">
        <v>15</v>
      </c>
      <c r="D19" s="2"/>
      <c r="E19" s="15" t="n">
        <v>96017491</v>
      </c>
      <c r="G19" s="2" t="s">
        <v>38</v>
      </c>
      <c r="I19" s="2" t="s">
        <v>38</v>
      </c>
      <c r="K19" s="2" t="s">
        <v>39</v>
      </c>
      <c r="M19" s="24" t="n">
        <f aca="false">ROUND(Q19/O19,0)</f>
        <v>1257</v>
      </c>
      <c r="O19" s="13" t="n">
        <v>1.034</v>
      </c>
      <c r="Q19" s="25" t="n">
        <v>1300</v>
      </c>
      <c r="S19" s="24" t="n">
        <f aca="false">ROUND(Q19*$C$4,0)</f>
        <v>40300</v>
      </c>
    </row>
    <row r="20" customFormat="false" ht="12.75" hidden="false" customHeight="false" outlineLevel="0" collapsed="false">
      <c r="E20" s="14"/>
      <c r="M20" s="22"/>
      <c r="Q20" s="22"/>
      <c r="S20" s="22"/>
    </row>
    <row r="21" customFormat="false" ht="12.75" hidden="false" customHeight="false" outlineLevel="0" collapsed="false">
      <c r="E21" s="14"/>
      <c r="I21" s="26" t="s">
        <v>40</v>
      </c>
      <c r="M21" s="16" t="n">
        <f aca="false">SUM(M10:M20)</f>
        <v>19282</v>
      </c>
      <c r="O21" s="3" t="n">
        <f aca="false">ROUND(Q21/M21,3)</f>
        <v>1.034</v>
      </c>
      <c r="Q21" s="16" t="n">
        <f aca="false">SUM(Q10:Q20)</f>
        <v>19930</v>
      </c>
      <c r="S21" s="16" t="n">
        <f aca="false">SUM(S10:S20)</f>
        <v>617830</v>
      </c>
    </row>
    <row r="22" customFormat="false" ht="12.75" hidden="false" customHeight="false" outlineLevel="0" collapsed="false">
      <c r="E22" s="14"/>
      <c r="I22" s="26"/>
      <c r="M22" s="16"/>
      <c r="Q22" s="16"/>
      <c r="S22" s="16"/>
    </row>
    <row r="23" customFormat="false" ht="12.75" hidden="false" customHeight="false" outlineLevel="0" collapsed="false">
      <c r="A23" s="7" t="s">
        <v>41</v>
      </c>
      <c r="E23" s="14"/>
    </row>
    <row r="24" customFormat="false" ht="12.75" hidden="false" customHeight="false" outlineLevel="0" collapsed="false">
      <c r="A24" s="7"/>
      <c r="E24" s="14"/>
    </row>
    <row r="25" customFormat="false" ht="12.75" hidden="false" customHeight="false" outlineLevel="0" collapsed="false">
      <c r="A25" s="2" t="s">
        <v>3</v>
      </c>
      <c r="C25" s="2" t="s">
        <v>4</v>
      </c>
      <c r="E25" s="2" t="s">
        <v>4</v>
      </c>
    </row>
    <row r="26" customFormat="false" ht="12.75" hidden="false" customHeight="false" outlineLevel="0" collapsed="false">
      <c r="A26" s="11" t="s">
        <v>5</v>
      </c>
      <c r="B26" s="2"/>
      <c r="C26" s="11" t="s">
        <v>5</v>
      </c>
      <c r="D26" s="2"/>
      <c r="E26" s="12" t="s">
        <v>6</v>
      </c>
      <c r="F26" s="2"/>
      <c r="G26" s="11" t="s">
        <v>7</v>
      </c>
      <c r="H26" s="2"/>
      <c r="I26" s="11" t="s">
        <v>8</v>
      </c>
      <c r="J26" s="2"/>
      <c r="K26" s="11" t="s">
        <v>9</v>
      </c>
      <c r="L26" s="2"/>
      <c r="M26" s="11" t="s">
        <v>10</v>
      </c>
      <c r="O26" s="13" t="s">
        <v>11</v>
      </c>
      <c r="Q26" s="11" t="s">
        <v>12</v>
      </c>
      <c r="S26" s="11" t="s">
        <v>13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E27" s="14"/>
    </row>
    <row r="28" customFormat="false" ht="12.75" hidden="false" customHeight="false" outlineLevel="0" collapsed="false">
      <c r="A28" s="2" t="s">
        <v>42</v>
      </c>
      <c r="B28" s="2"/>
      <c r="C28" s="2" t="s">
        <v>43</v>
      </c>
      <c r="D28" s="2"/>
      <c r="E28" s="15" t="n">
        <v>96001780</v>
      </c>
      <c r="G28" s="2" t="s">
        <v>44</v>
      </c>
      <c r="I28" s="2" t="s">
        <v>45</v>
      </c>
      <c r="K28" s="2" t="s">
        <v>46</v>
      </c>
      <c r="M28" s="16" t="n">
        <f aca="false">ROUND(Q28/O28,0)</f>
        <v>384</v>
      </c>
      <c r="O28" s="3" t="n">
        <v>1.119</v>
      </c>
      <c r="Q28" s="17" t="n">
        <v>430</v>
      </c>
      <c r="S28" s="16" t="n">
        <f aca="false">ROUND(Q28*$C$4,0)</f>
        <v>13330</v>
      </c>
    </row>
    <row r="29" customFormat="false" ht="12.75" hidden="false" customHeight="false" outlineLevel="0" collapsed="false">
      <c r="A29" s="2" t="s">
        <v>42</v>
      </c>
      <c r="B29" s="2"/>
      <c r="C29" s="2" t="s">
        <v>43</v>
      </c>
      <c r="D29" s="2"/>
      <c r="E29" s="15" t="n">
        <v>96001780</v>
      </c>
      <c r="G29" s="2" t="s">
        <v>47</v>
      </c>
      <c r="I29" s="2" t="s">
        <v>48</v>
      </c>
      <c r="K29" s="2" t="s">
        <v>49</v>
      </c>
      <c r="M29" s="16" t="n">
        <f aca="false">ROUND(Q29/O29,0)</f>
        <v>923</v>
      </c>
      <c r="O29" s="3" t="n">
        <v>1.083</v>
      </c>
      <c r="Q29" s="17" t="n">
        <v>1000</v>
      </c>
      <c r="S29" s="16" t="n">
        <f aca="false">ROUND(Q29*$C$4,0)</f>
        <v>31000</v>
      </c>
    </row>
    <row r="30" customFormat="false" ht="12.75" hidden="false" customHeight="false" outlineLevel="0" collapsed="false">
      <c r="A30" s="2" t="s">
        <v>42</v>
      </c>
      <c r="B30" s="2"/>
      <c r="C30" s="2" t="s">
        <v>43</v>
      </c>
      <c r="D30" s="2"/>
      <c r="E30" s="15" t="n">
        <v>96001780</v>
      </c>
      <c r="G30" s="2" t="s">
        <v>50</v>
      </c>
      <c r="I30" s="2" t="s">
        <v>51</v>
      </c>
      <c r="K30" s="2" t="s">
        <v>52</v>
      </c>
      <c r="M30" s="16" t="n">
        <f aca="false">ROUND(Q30/O30,0)</f>
        <v>621</v>
      </c>
      <c r="O30" s="3" t="n">
        <v>1.095</v>
      </c>
      <c r="Q30" s="17" t="n">
        <v>680</v>
      </c>
      <c r="S30" s="16" t="n">
        <f aca="false">ROUND(Q30*$C$4,0)</f>
        <v>21080</v>
      </c>
    </row>
    <row r="31" customFormat="false" ht="12.75" hidden="false" customHeight="false" outlineLevel="0" collapsed="false">
      <c r="A31" s="2" t="s">
        <v>42</v>
      </c>
      <c r="B31" s="2"/>
      <c r="C31" s="2" t="s">
        <v>43</v>
      </c>
      <c r="D31" s="2"/>
      <c r="E31" s="15" t="n">
        <v>96001780</v>
      </c>
      <c r="G31" s="2" t="s">
        <v>50</v>
      </c>
      <c r="I31" s="2" t="s">
        <v>53</v>
      </c>
      <c r="K31" s="2" t="s">
        <v>54</v>
      </c>
      <c r="M31" s="16" t="n">
        <f aca="false">ROUND(Q31/O31,0)</f>
        <v>8827</v>
      </c>
      <c r="O31" s="3" t="n">
        <v>1.083</v>
      </c>
      <c r="Q31" s="17" t="n">
        <v>9560</v>
      </c>
      <c r="S31" s="16" t="n">
        <f aca="false">ROUND(Q31*$C$4,0)</f>
        <v>296360</v>
      </c>
    </row>
    <row r="32" customFormat="false" ht="12.75" hidden="false" customHeight="false" outlineLevel="0" collapsed="false">
      <c r="A32" s="2" t="s">
        <v>42</v>
      </c>
      <c r="B32" s="2"/>
      <c r="C32" s="2" t="s">
        <v>43</v>
      </c>
      <c r="D32" s="2"/>
      <c r="E32" s="15" t="n">
        <v>96001780</v>
      </c>
      <c r="G32" s="2" t="s">
        <v>55</v>
      </c>
      <c r="I32" s="2" t="s">
        <v>56</v>
      </c>
      <c r="K32" s="2" t="s">
        <v>57</v>
      </c>
      <c r="M32" s="24" t="n">
        <f aca="false">ROUND(Q32/O32,0)</f>
        <v>1680</v>
      </c>
      <c r="O32" s="13" t="n">
        <v>1.131</v>
      </c>
      <c r="Q32" s="25" t="n">
        <v>1900</v>
      </c>
      <c r="S32" s="24" t="n">
        <f aca="false">ROUND(Q32*$C$4,0)</f>
        <v>58900</v>
      </c>
    </row>
    <row r="33" customFormat="false" ht="12.75" hidden="false" customHeight="false" outlineLevel="0" collapsed="false">
      <c r="E33" s="15"/>
      <c r="M33" s="22"/>
      <c r="Q33" s="16"/>
      <c r="S33" s="22"/>
    </row>
    <row r="34" customFormat="false" ht="12.75" hidden="false" customHeight="false" outlineLevel="0" collapsed="false">
      <c r="E34" s="15"/>
      <c r="I34" s="26" t="s">
        <v>40</v>
      </c>
      <c r="M34" s="16" t="n">
        <f aca="false">SUM(M28:M33)</f>
        <v>12435</v>
      </c>
      <c r="O34" s="3" t="n">
        <f aca="false">ROUND(Q34/M34,3)</f>
        <v>1.091</v>
      </c>
      <c r="Q34" s="16" t="n">
        <f aca="false">SUM(Q28:Q33)</f>
        <v>13570</v>
      </c>
      <c r="S34" s="16" t="n">
        <f aca="false">SUM(S28:S33)</f>
        <v>420670</v>
      </c>
    </row>
    <row r="35" customFormat="false" ht="12.75" hidden="false" customHeight="false" outlineLevel="0" collapsed="false">
      <c r="E35" s="15"/>
      <c r="I35" s="26"/>
      <c r="M35" s="16"/>
      <c r="Q35" s="16"/>
      <c r="S35" s="16"/>
    </row>
    <row r="36" customFormat="false" ht="12.75" hidden="false" customHeight="false" outlineLevel="0" collapsed="false">
      <c r="A36" s="7" t="s">
        <v>58</v>
      </c>
      <c r="E36" s="15"/>
      <c r="I36" s="3"/>
    </row>
    <row r="37" customFormat="false" ht="12.75" hidden="false" customHeight="false" outlineLevel="0" collapsed="false">
      <c r="A37" s="7"/>
      <c r="E37" s="15"/>
      <c r="I37" s="27"/>
      <c r="J37" s="28"/>
      <c r="K37" s="29"/>
    </row>
    <row r="38" customFormat="false" ht="12.75" hidden="false" customHeight="false" outlineLevel="0" collapsed="false">
      <c r="A38" s="2" t="s">
        <v>3</v>
      </c>
      <c r="C38" s="2" t="s">
        <v>4</v>
      </c>
      <c r="E38" s="2" t="s">
        <v>4</v>
      </c>
      <c r="I38" s="29"/>
      <c r="J38" s="28"/>
      <c r="K38" s="29"/>
    </row>
    <row r="39" customFormat="false" ht="12.75" hidden="false" customHeight="false" outlineLevel="0" collapsed="false">
      <c r="A39" s="11" t="s">
        <v>5</v>
      </c>
      <c r="B39" s="2"/>
      <c r="C39" s="11" t="s">
        <v>5</v>
      </c>
      <c r="D39" s="2"/>
      <c r="E39" s="12" t="s">
        <v>6</v>
      </c>
      <c r="F39" s="2"/>
      <c r="G39" s="11" t="s">
        <v>7</v>
      </c>
      <c r="H39" s="2"/>
      <c r="I39" s="30" t="s">
        <v>8</v>
      </c>
      <c r="J39" s="29"/>
      <c r="K39" s="30" t="s">
        <v>9</v>
      </c>
      <c r="L39" s="2"/>
      <c r="M39" s="11" t="s">
        <v>10</v>
      </c>
      <c r="O39" s="13" t="s">
        <v>11</v>
      </c>
      <c r="Q39" s="11" t="s">
        <v>12</v>
      </c>
      <c r="S39" s="11" t="s">
        <v>13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E40" s="15"/>
      <c r="I40" s="29"/>
      <c r="J40" s="28"/>
      <c r="K40" s="29"/>
    </row>
    <row r="41" customFormat="false" ht="12.75" hidden="false" customHeight="false" outlineLevel="0" collapsed="false">
      <c r="A41" s="19" t="s">
        <v>59</v>
      </c>
      <c r="B41" s="19"/>
      <c r="C41" s="31" t="s">
        <v>60</v>
      </c>
      <c r="D41" s="19"/>
      <c r="E41" s="32" t="s">
        <v>61</v>
      </c>
      <c r="F41" s="23"/>
      <c r="G41" s="19" t="s">
        <v>62</v>
      </c>
      <c r="H41" s="23"/>
      <c r="I41" s="31" t="s">
        <v>63</v>
      </c>
      <c r="J41" s="33"/>
      <c r="K41" s="31" t="s">
        <v>64</v>
      </c>
      <c r="L41" s="23"/>
      <c r="M41" s="22" t="n">
        <f aca="false">ROUND(Q41/O41,0)</f>
        <v>0</v>
      </c>
      <c r="N41" s="19"/>
      <c r="O41" s="20" t="n">
        <v>1.038</v>
      </c>
      <c r="P41" s="19"/>
      <c r="Q41" s="21" t="n">
        <v>0</v>
      </c>
      <c r="R41" s="19"/>
      <c r="S41" s="22" t="n">
        <f aca="false">ROUND(Q41*$C$4,0)</f>
        <v>0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  <row r="42" customFormat="false" ht="12.75" hidden="false" customHeight="false" outlineLevel="0" collapsed="false">
      <c r="A42" s="19" t="s">
        <v>65</v>
      </c>
      <c r="B42" s="19"/>
      <c r="C42" s="19" t="s">
        <v>66</v>
      </c>
      <c r="D42" s="19"/>
      <c r="E42" s="32" t="n">
        <v>96010709</v>
      </c>
      <c r="F42" s="23"/>
      <c r="G42" s="19" t="s">
        <v>67</v>
      </c>
      <c r="H42" s="23"/>
      <c r="I42" s="31" t="s">
        <v>68</v>
      </c>
      <c r="J42" s="33"/>
      <c r="K42" s="31" t="s">
        <v>69</v>
      </c>
      <c r="L42" s="23"/>
      <c r="M42" s="22" t="n">
        <f aca="false">ROUND(Q42/O42,0)</f>
        <v>626</v>
      </c>
      <c r="N42" s="19"/>
      <c r="O42" s="20" t="n">
        <v>0.991</v>
      </c>
      <c r="P42" s="19"/>
      <c r="Q42" s="21" t="n">
        <v>620</v>
      </c>
      <c r="R42" s="19"/>
      <c r="S42" s="22" t="n">
        <f aca="false">ROUND(Q42*$C$4,0)</f>
        <v>19220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customFormat="false" ht="12.75" hidden="false" customHeight="false" outlineLevel="0" collapsed="false">
      <c r="A43" s="2" t="s">
        <v>70</v>
      </c>
      <c r="B43" s="2"/>
      <c r="C43" s="2" t="s">
        <v>71</v>
      </c>
      <c r="D43" s="2"/>
      <c r="E43" s="15" t="n">
        <v>96019270</v>
      </c>
      <c r="G43" s="2" t="s">
        <v>72</v>
      </c>
      <c r="I43" s="29" t="s">
        <v>73</v>
      </c>
      <c r="J43" s="28"/>
      <c r="K43" s="31" t="s">
        <v>74</v>
      </c>
      <c r="L43" s="23"/>
      <c r="M43" s="22" t="n">
        <f aca="false">ROUND(Q43/O43,0)</f>
        <v>249</v>
      </c>
      <c r="N43" s="19"/>
      <c r="O43" s="20" t="n">
        <v>1.123</v>
      </c>
      <c r="P43" s="19"/>
      <c r="Q43" s="21" t="n">
        <v>280</v>
      </c>
      <c r="R43" s="19"/>
      <c r="S43" s="22" t="n">
        <f aca="false">ROUND(Q43*$C$4,0)</f>
        <v>8680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  <row r="44" customFormat="false" ht="12.75" hidden="false" customHeight="false" outlineLevel="0" collapsed="false">
      <c r="A44" s="2" t="s">
        <v>75</v>
      </c>
      <c r="B44" s="2"/>
      <c r="C44" s="2" t="s">
        <v>76</v>
      </c>
      <c r="D44" s="2"/>
      <c r="E44" s="15" t="n">
        <v>96021888</v>
      </c>
      <c r="G44" s="2" t="s">
        <v>77</v>
      </c>
      <c r="I44" s="29" t="s">
        <v>78</v>
      </c>
      <c r="J44" s="28"/>
      <c r="K44" s="31" t="s">
        <v>79</v>
      </c>
      <c r="L44" s="23"/>
      <c r="M44" s="22" t="n">
        <f aca="false">ROUND(Q44/O44,0)</f>
        <v>8321</v>
      </c>
      <c r="N44" s="19"/>
      <c r="O44" s="20" t="n">
        <v>0.8773</v>
      </c>
      <c r="P44" s="19"/>
      <c r="Q44" s="21" t="n">
        <v>7300</v>
      </c>
      <c r="R44" s="19"/>
      <c r="S44" s="22" t="n">
        <f aca="false">ROUND(Q44*$C$4,0)</f>
        <v>226300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2.75" hidden="false" customHeight="false" outlineLevel="0" collapsed="false">
      <c r="A45" s="2" t="s">
        <v>80</v>
      </c>
      <c r="B45" s="2"/>
      <c r="C45" s="2" t="s">
        <v>81</v>
      </c>
      <c r="D45" s="2"/>
      <c r="E45" s="15" t="n">
        <v>96020744</v>
      </c>
      <c r="G45" s="2" t="s">
        <v>82</v>
      </c>
      <c r="I45" s="34" t="s">
        <v>83</v>
      </c>
      <c r="J45" s="28"/>
      <c r="K45" s="31" t="s">
        <v>84</v>
      </c>
      <c r="L45" s="23"/>
      <c r="M45" s="22" t="n">
        <f aca="false">ROUND(Q45/O45,0)</f>
        <v>2755</v>
      </c>
      <c r="N45" s="19"/>
      <c r="O45" s="20" t="n">
        <v>1.089</v>
      </c>
      <c r="P45" s="19"/>
      <c r="Q45" s="22" t="n">
        <v>3000</v>
      </c>
      <c r="R45" s="19"/>
      <c r="S45" s="22" t="n">
        <f aca="false">ROUND(Q45*$C$4,0)</f>
        <v>93000</v>
      </c>
      <c r="U45" s="1" t="s">
        <v>85</v>
      </c>
    </row>
    <row r="46" customFormat="false" ht="12.75" hidden="false" customHeight="false" outlineLevel="0" collapsed="false">
      <c r="A46" s="2" t="s">
        <v>86</v>
      </c>
      <c r="B46" s="2"/>
      <c r="C46" s="2" t="s">
        <v>87</v>
      </c>
      <c r="D46" s="2"/>
      <c r="E46" s="15" t="s">
        <v>88</v>
      </c>
      <c r="G46" s="2" t="s">
        <v>89</v>
      </c>
      <c r="I46" s="29" t="s">
        <v>90</v>
      </c>
      <c r="J46" s="28"/>
      <c r="K46" s="31" t="s">
        <v>91</v>
      </c>
      <c r="L46" s="23"/>
      <c r="M46" s="22" t="n">
        <f aca="false">ROUND(Q46/O46,0)</f>
        <v>228</v>
      </c>
      <c r="N46" s="19"/>
      <c r="O46" s="20" t="n">
        <v>1.051</v>
      </c>
      <c r="P46" s="19"/>
      <c r="Q46" s="21" t="n">
        <v>240</v>
      </c>
      <c r="R46" s="19"/>
      <c r="S46" s="22" t="n">
        <f aca="false">ROUND(Q46*$C$4,0)</f>
        <v>7440</v>
      </c>
    </row>
    <row r="47" customFormat="false" ht="12.75" hidden="false" customHeight="false" outlineLevel="0" collapsed="false">
      <c r="A47" s="2" t="s">
        <v>92</v>
      </c>
      <c r="B47" s="2"/>
      <c r="C47" s="2" t="s">
        <v>93</v>
      </c>
      <c r="D47" s="2"/>
      <c r="E47" s="15" t="s">
        <v>88</v>
      </c>
      <c r="G47" s="2" t="s">
        <v>94</v>
      </c>
      <c r="I47" s="29" t="s">
        <v>95</v>
      </c>
      <c r="J47" s="28"/>
      <c r="K47" s="31" t="s">
        <v>96</v>
      </c>
      <c r="L47" s="23"/>
      <c r="M47" s="22" t="n">
        <f aca="false">ROUND(Q47/O47,0)</f>
        <v>8614</v>
      </c>
      <c r="N47" s="19"/>
      <c r="O47" s="20" t="n">
        <v>1.104</v>
      </c>
      <c r="P47" s="19"/>
      <c r="Q47" s="21" t="n">
        <v>9510</v>
      </c>
      <c r="R47" s="19"/>
      <c r="S47" s="22" t="n">
        <f aca="false">ROUND(Q47*$C$4,0)</f>
        <v>294810</v>
      </c>
    </row>
    <row r="48" customFormat="false" ht="12.75" hidden="false" customHeight="false" outlineLevel="0" collapsed="false">
      <c r="A48" s="2" t="s">
        <v>97</v>
      </c>
      <c r="B48" s="2"/>
      <c r="C48" s="2" t="s">
        <v>98</v>
      </c>
      <c r="D48" s="2"/>
      <c r="E48" s="15" t="s">
        <v>61</v>
      </c>
      <c r="G48" s="2" t="s">
        <v>89</v>
      </c>
      <c r="I48" s="29" t="s">
        <v>99</v>
      </c>
      <c r="J48" s="28"/>
      <c r="K48" s="31" t="s">
        <v>69</v>
      </c>
      <c r="L48" s="23"/>
      <c r="M48" s="22" t="n">
        <f aca="false">ROUND(Q48/O48,0)</f>
        <v>1163</v>
      </c>
      <c r="N48" s="19"/>
      <c r="O48" s="20" t="n">
        <v>0.9803</v>
      </c>
      <c r="P48" s="19"/>
      <c r="Q48" s="21" t="n">
        <v>1140</v>
      </c>
      <c r="R48" s="19"/>
      <c r="S48" s="22" t="n">
        <f aca="false">ROUND(Q48*$C$4,0)</f>
        <v>35340</v>
      </c>
    </row>
    <row r="49" customFormat="false" ht="12.75" hidden="false" customHeight="false" outlineLevel="0" collapsed="false">
      <c r="A49" s="2" t="s">
        <v>100</v>
      </c>
      <c r="B49" s="2"/>
      <c r="C49" s="2" t="s">
        <v>98</v>
      </c>
      <c r="D49" s="2"/>
      <c r="E49" s="15" t="s">
        <v>61</v>
      </c>
      <c r="G49" s="2" t="s">
        <v>89</v>
      </c>
      <c r="I49" s="35" t="s">
        <v>101</v>
      </c>
      <c r="J49" s="28"/>
      <c r="K49" s="31" t="s">
        <v>102</v>
      </c>
      <c r="L49" s="23"/>
      <c r="M49" s="22" t="n">
        <f aca="false">Q49/O49</f>
        <v>5958.29195630586</v>
      </c>
      <c r="N49" s="19"/>
      <c r="O49" s="20" t="n">
        <v>1.007</v>
      </c>
      <c r="P49" s="19"/>
      <c r="Q49" s="21" t="n">
        <v>6000</v>
      </c>
      <c r="R49" s="19"/>
      <c r="S49" s="22" t="n">
        <f aca="false">Q49*C4</f>
        <v>186000</v>
      </c>
      <c r="U49" s="1" t="s">
        <v>103</v>
      </c>
    </row>
    <row r="50" customFormat="false" ht="12.75" hidden="false" customHeight="false" outlineLevel="0" collapsed="false">
      <c r="A50" s="2" t="s">
        <v>104</v>
      </c>
      <c r="B50" s="2"/>
      <c r="C50" s="2" t="s">
        <v>98</v>
      </c>
      <c r="D50" s="2"/>
      <c r="E50" s="15" t="s">
        <v>61</v>
      </c>
      <c r="I50" s="29" t="s">
        <v>105</v>
      </c>
      <c r="J50" s="28"/>
      <c r="K50" s="31" t="s">
        <v>106</v>
      </c>
      <c r="L50" s="23"/>
      <c r="M50" s="22" t="n">
        <f aca="false">Q50/O50</f>
        <v>80.572963294539</v>
      </c>
      <c r="N50" s="19"/>
      <c r="O50" s="20" t="n">
        <v>1.117</v>
      </c>
      <c r="P50" s="19"/>
      <c r="Q50" s="21" t="n">
        <v>90</v>
      </c>
      <c r="R50" s="19"/>
      <c r="S50" s="22" t="n">
        <f aca="false">Q50*C4</f>
        <v>2790</v>
      </c>
    </row>
    <row r="51" customFormat="false" ht="12.75" hidden="false" customHeight="false" outlineLevel="0" collapsed="false">
      <c r="A51" s="2" t="s">
        <v>107</v>
      </c>
      <c r="B51" s="2"/>
      <c r="C51" s="2" t="s">
        <v>108</v>
      </c>
      <c r="D51" s="2"/>
      <c r="E51" s="15" t="s">
        <v>61</v>
      </c>
      <c r="I51" s="29" t="s">
        <v>109</v>
      </c>
      <c r="J51" s="28"/>
      <c r="K51" s="31" t="s">
        <v>110</v>
      </c>
      <c r="L51" s="23"/>
      <c r="M51" s="24" t="n">
        <f aca="false">Q51/O51</f>
        <v>77.0712909441233</v>
      </c>
      <c r="N51" s="19"/>
      <c r="O51" s="13" t="n">
        <v>1.038</v>
      </c>
      <c r="P51" s="19"/>
      <c r="Q51" s="25" t="n">
        <v>80</v>
      </c>
      <c r="R51" s="19"/>
      <c r="S51" s="24" t="n">
        <f aca="false">Q51*C4</f>
        <v>2480</v>
      </c>
    </row>
    <row r="52" customFormat="false" ht="12.75" hidden="false" customHeight="false" outlineLevel="0" collapsed="false">
      <c r="A52" s="2"/>
      <c r="B52" s="2"/>
      <c r="C52" s="2"/>
      <c r="D52" s="2"/>
      <c r="E52" s="15"/>
      <c r="K52" s="19"/>
      <c r="L52" s="23"/>
      <c r="M52" s="22"/>
      <c r="N52" s="19"/>
      <c r="O52" s="20"/>
      <c r="P52" s="19"/>
      <c r="Q52" s="22"/>
      <c r="R52" s="19"/>
      <c r="S52" s="22"/>
    </row>
    <row r="53" customFormat="false" ht="12.75" hidden="false" customHeight="false" outlineLevel="0" collapsed="false">
      <c r="A53" s="2"/>
      <c r="B53" s="2"/>
      <c r="C53" s="2"/>
      <c r="D53" s="2"/>
      <c r="E53" s="15"/>
      <c r="K53" s="19"/>
      <c r="L53" s="23"/>
      <c r="M53" s="22"/>
      <c r="N53" s="19"/>
      <c r="O53" s="20"/>
      <c r="P53" s="19"/>
      <c r="Q53" s="22"/>
      <c r="R53" s="19"/>
      <c r="S53" s="22"/>
    </row>
    <row r="54" customFormat="false" ht="12.75" hidden="false" customHeight="false" outlineLevel="0" collapsed="false">
      <c r="E54" s="15"/>
      <c r="I54" s="26" t="s">
        <v>40</v>
      </c>
      <c r="M54" s="16" t="n">
        <f aca="false">SUM(M41:M53)</f>
        <v>28071.9362105445</v>
      </c>
      <c r="O54" s="3" t="n">
        <f aca="false">ROUND(Q54/M54,3)</f>
        <v>1.007</v>
      </c>
      <c r="Q54" s="16" t="n">
        <f aca="false">SUM(Q41:Q53)</f>
        <v>28260</v>
      </c>
      <c r="S54" s="16" t="n">
        <f aca="false">SUM(S41:S53)</f>
        <v>876060</v>
      </c>
    </row>
    <row r="55" customFormat="false" ht="12.75" hidden="false" customHeight="false" outlineLevel="0" collapsed="false">
      <c r="E55" s="15"/>
      <c r="I55" s="26"/>
      <c r="M55" s="16"/>
      <c r="Q55" s="16"/>
      <c r="S55" s="16"/>
    </row>
    <row r="56" customFormat="false" ht="12.75" hidden="false" customHeight="false" outlineLevel="0" collapsed="false">
      <c r="A56" s="7" t="s">
        <v>111</v>
      </c>
      <c r="E56" s="15"/>
    </row>
    <row r="57" customFormat="false" ht="12.75" hidden="false" customHeight="false" outlineLevel="0" collapsed="false">
      <c r="A57" s="7"/>
      <c r="E57" s="15"/>
    </row>
    <row r="58" customFormat="false" ht="12.75" hidden="false" customHeight="false" outlineLevel="0" collapsed="false">
      <c r="A58" s="2" t="s">
        <v>3</v>
      </c>
      <c r="C58" s="2" t="s">
        <v>4</v>
      </c>
      <c r="E58" s="2" t="s">
        <v>4</v>
      </c>
    </row>
    <row r="59" customFormat="false" ht="12.75" hidden="false" customHeight="false" outlineLevel="0" collapsed="false">
      <c r="A59" s="11" t="s">
        <v>5</v>
      </c>
      <c r="B59" s="2"/>
      <c r="C59" s="11" t="s">
        <v>5</v>
      </c>
      <c r="D59" s="2"/>
      <c r="E59" s="12" t="s">
        <v>6</v>
      </c>
      <c r="F59" s="2"/>
      <c r="G59" s="11" t="s">
        <v>7</v>
      </c>
      <c r="H59" s="2"/>
      <c r="I59" s="11" t="s">
        <v>8</v>
      </c>
      <c r="J59" s="2"/>
      <c r="K59" s="11" t="s">
        <v>9</v>
      </c>
      <c r="L59" s="2"/>
      <c r="M59" s="11" t="s">
        <v>10</v>
      </c>
      <c r="O59" s="13" t="s">
        <v>11</v>
      </c>
      <c r="Q59" s="11" t="s">
        <v>12</v>
      </c>
      <c r="S59" s="11" t="s">
        <v>13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E60" s="15"/>
    </row>
    <row r="61" customFormat="false" ht="12.75" hidden="false" customHeight="false" outlineLevel="0" collapsed="false">
      <c r="A61" s="2" t="s">
        <v>112</v>
      </c>
      <c r="B61" s="2"/>
      <c r="C61" s="2" t="s">
        <v>113</v>
      </c>
      <c r="D61" s="2"/>
      <c r="E61" s="15" t="n">
        <v>96017489</v>
      </c>
      <c r="G61" s="2" t="s">
        <v>114</v>
      </c>
      <c r="I61" s="34" t="s">
        <v>115</v>
      </c>
      <c r="K61" s="2" t="s">
        <v>116</v>
      </c>
      <c r="M61" s="16" t="n">
        <v>0</v>
      </c>
      <c r="O61" s="3" t="n">
        <v>1.071</v>
      </c>
      <c r="Q61" s="16" t="n">
        <f aca="false">ROUND(M61*O61,0)</f>
        <v>0</v>
      </c>
      <c r="S61" s="16" t="n">
        <f aca="false">ROUND(Q61*$C$4,0)</f>
        <v>0</v>
      </c>
      <c r="U61" s="1" t="s">
        <v>85</v>
      </c>
    </row>
    <row r="62" customFormat="false" ht="12.75" hidden="false" customHeight="false" outlineLevel="0" collapsed="false">
      <c r="A62" s="2" t="s">
        <v>112</v>
      </c>
      <c r="B62" s="2"/>
      <c r="C62" s="2" t="s">
        <v>113</v>
      </c>
      <c r="D62" s="2"/>
      <c r="E62" s="15" t="n">
        <v>96017489</v>
      </c>
      <c r="G62" s="2" t="s">
        <v>114</v>
      </c>
      <c r="I62" s="34" t="s">
        <v>117</v>
      </c>
      <c r="K62" s="2" t="s">
        <v>118</v>
      </c>
      <c r="M62" s="22" t="n">
        <f aca="false">Q62/O62</f>
        <v>5036.63003663004</v>
      </c>
      <c r="N62" s="19"/>
      <c r="O62" s="20" t="n">
        <v>1.092</v>
      </c>
      <c r="P62" s="19"/>
      <c r="Q62" s="22" t="n">
        <v>5500</v>
      </c>
      <c r="R62" s="19"/>
      <c r="S62" s="22" t="n">
        <f aca="false">ROUND(Q62*$C$4,0)</f>
        <v>170500</v>
      </c>
      <c r="T62" s="23"/>
      <c r="U62" s="1" t="s">
        <v>85</v>
      </c>
    </row>
    <row r="63" customFormat="false" ht="12.75" hidden="false" customHeight="false" outlineLevel="0" collapsed="false">
      <c r="A63" s="2" t="s">
        <v>112</v>
      </c>
      <c r="B63" s="2"/>
      <c r="C63" s="2" t="s">
        <v>113</v>
      </c>
      <c r="D63" s="2"/>
      <c r="E63" s="15" t="n">
        <v>96017489</v>
      </c>
      <c r="G63" s="2" t="s">
        <v>114</v>
      </c>
      <c r="I63" s="34" t="s">
        <v>119</v>
      </c>
      <c r="K63" s="2" t="s">
        <v>120</v>
      </c>
      <c r="M63" s="24" t="n">
        <f aca="false">Q63/O63</f>
        <v>852.878464818763</v>
      </c>
      <c r="O63" s="13" t="n">
        <v>1.05525</v>
      </c>
      <c r="Q63" s="24" t="n">
        <v>900</v>
      </c>
      <c r="S63" s="24" t="n">
        <f aca="false">ROUND(Q63*$C$4,0)</f>
        <v>27900</v>
      </c>
      <c r="U63" s="1" t="s">
        <v>85</v>
      </c>
    </row>
    <row r="64" customFormat="false" ht="12.75" hidden="false" customHeight="false" outlineLevel="0" collapsed="false">
      <c r="E64" s="14"/>
      <c r="M64" s="22"/>
      <c r="Q64" s="22"/>
      <c r="S64" s="22"/>
    </row>
    <row r="65" customFormat="false" ht="12.75" hidden="false" customHeight="false" outlineLevel="0" collapsed="false">
      <c r="I65" s="26" t="s">
        <v>40</v>
      </c>
      <c r="M65" s="16" t="n">
        <f aca="false">SUM(M61:M63)</f>
        <v>5889.5085014488</v>
      </c>
      <c r="O65" s="3" t="n">
        <f aca="false">ROUND(Q65/M65,3)</f>
        <v>1.087</v>
      </c>
      <c r="Q65" s="16" t="n">
        <f aca="false">SUM(Q61:Q63)</f>
        <v>6400</v>
      </c>
      <c r="S65" s="16" t="n">
        <f aca="false">SUM(S61:S63)</f>
        <v>198400</v>
      </c>
    </row>
    <row r="68" customFormat="false" ht="13.5" hidden="false" customHeight="false" outlineLevel="0" collapsed="false">
      <c r="I68" s="26" t="s">
        <v>121</v>
      </c>
      <c r="M68" s="36" t="n">
        <f aca="false">M21+M34+M65+M54</f>
        <v>65678.4447119933</v>
      </c>
      <c r="O68" s="37" t="n">
        <f aca="false">ROUND(Q68/M68,3)</f>
        <v>1.038</v>
      </c>
      <c r="Q68" s="36" t="n">
        <f aca="false">Q21+Q34+Q65+Q54</f>
        <v>68160</v>
      </c>
      <c r="S68" s="36" t="n">
        <f aca="false">S21+S34+S54+S65</f>
        <v>2112960</v>
      </c>
    </row>
    <row r="69" customFormat="false" ht="13.5" hidden="false" customHeight="false" outlineLevel="0" collapsed="false">
      <c r="T69" s="38"/>
    </row>
    <row r="71" customFormat="false" ht="12.75" hidden="false" customHeight="false" outlineLevel="0" collapsed="false">
      <c r="A71" s="7" t="s">
        <v>122</v>
      </c>
      <c r="S71" s="1"/>
      <c r="T71" s="2"/>
    </row>
    <row r="72" customFormat="false" ht="12.75" hidden="false" customHeight="false" outlineLevel="0" collapsed="false">
      <c r="A72" s="7"/>
      <c r="U72" s="15" t="s">
        <v>123</v>
      </c>
    </row>
    <row r="73" customFormat="false" ht="12.75" hidden="false" customHeight="false" outlineLevel="0" collapsed="false">
      <c r="A73" s="2" t="s">
        <v>3</v>
      </c>
      <c r="C73" s="2" t="s">
        <v>4</v>
      </c>
      <c r="E73" s="2" t="s">
        <v>4</v>
      </c>
      <c r="K73" s="2" t="s">
        <v>4</v>
      </c>
      <c r="U73" s="15" t="s">
        <v>124</v>
      </c>
      <c r="W73" s="1" t="s">
        <v>125</v>
      </c>
    </row>
    <row r="74" customFormat="false" ht="12.75" hidden="false" customHeight="false" outlineLevel="0" collapsed="false">
      <c r="A74" s="11" t="s">
        <v>5</v>
      </c>
      <c r="B74" s="2"/>
      <c r="C74" s="11" t="s">
        <v>5</v>
      </c>
      <c r="D74" s="2"/>
      <c r="E74" s="12" t="s">
        <v>6</v>
      </c>
      <c r="F74" s="2"/>
      <c r="G74" s="11" t="s">
        <v>7</v>
      </c>
      <c r="H74" s="2"/>
      <c r="I74" s="11" t="s">
        <v>8</v>
      </c>
      <c r="J74" s="2"/>
      <c r="K74" s="11" t="s">
        <v>9</v>
      </c>
      <c r="L74" s="2"/>
      <c r="M74" s="11" t="s">
        <v>10</v>
      </c>
      <c r="O74" s="13" t="s">
        <v>11</v>
      </c>
      <c r="Q74" s="11" t="s">
        <v>12</v>
      </c>
      <c r="S74" s="11" t="s">
        <v>13</v>
      </c>
      <c r="U74" s="12" t="s">
        <v>12</v>
      </c>
      <c r="V74" s="2"/>
      <c r="W74" s="11" t="s">
        <v>126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Q75" s="1"/>
      <c r="U75" s="15"/>
    </row>
    <row r="76" customFormat="false" ht="12.75" hidden="false" customHeight="false" outlineLevel="0" collapsed="false">
      <c r="A76" s="2" t="s">
        <v>127</v>
      </c>
      <c r="B76" s="2"/>
      <c r="C76" s="2" t="s">
        <v>128</v>
      </c>
      <c r="D76" s="2"/>
      <c r="E76" s="2" t="s">
        <v>61</v>
      </c>
      <c r="G76" s="2" t="s">
        <v>19</v>
      </c>
      <c r="I76" s="2" t="s">
        <v>20</v>
      </c>
      <c r="K76" s="2" t="s">
        <v>21</v>
      </c>
      <c r="M76" s="16" t="n">
        <f aca="false">ROUND(Q76/O76,0)</f>
        <v>798</v>
      </c>
      <c r="O76" s="3" t="n">
        <f aca="false">O11</f>
        <v>1.002</v>
      </c>
      <c r="Q76" s="39" t="n">
        <f aca="false">IF(U76&gt;Q11,Q11,U76)</f>
        <v>800</v>
      </c>
      <c r="S76" s="16" t="n">
        <f aca="false">ROUND(Q76*$C$4,0)</f>
        <v>24800</v>
      </c>
      <c r="U76" s="40" t="n">
        <v>800</v>
      </c>
      <c r="W76" s="38" t="n">
        <f aca="false">Q11</f>
        <v>5580</v>
      </c>
    </row>
    <row r="77" customFormat="false" ht="12.75" hidden="false" customHeight="false" outlineLevel="0" collapsed="false">
      <c r="A77" s="2" t="s">
        <v>127</v>
      </c>
      <c r="B77" s="2"/>
      <c r="C77" s="2" t="s">
        <v>128</v>
      </c>
      <c r="D77" s="2"/>
      <c r="E77" s="2" t="s">
        <v>61</v>
      </c>
      <c r="G77" s="2" t="s">
        <v>22</v>
      </c>
      <c r="I77" s="2" t="s">
        <v>23</v>
      </c>
      <c r="K77" s="29" t="s">
        <v>24</v>
      </c>
      <c r="M77" s="16" t="n">
        <f aca="false">ROUND(Q77/O77,0)</f>
        <v>945</v>
      </c>
      <c r="O77" s="3" t="n">
        <f aca="false">O12</f>
        <v>1.005</v>
      </c>
      <c r="Q77" s="16" t="n">
        <f aca="false">Q12</f>
        <v>950</v>
      </c>
      <c r="S77" s="16" t="n">
        <f aca="false">ROUND(Q77*$C$4,0)</f>
        <v>29450</v>
      </c>
      <c r="U77" s="40" t="n">
        <v>910</v>
      </c>
      <c r="W77" s="38" t="n">
        <f aca="false">Q12</f>
        <v>950</v>
      </c>
    </row>
    <row r="78" customFormat="false" ht="12.75" hidden="false" customHeight="false" outlineLevel="0" collapsed="false">
      <c r="A78" s="2" t="s">
        <v>127</v>
      </c>
      <c r="B78" s="2"/>
      <c r="C78" s="2" t="s">
        <v>128</v>
      </c>
      <c r="D78" s="2"/>
      <c r="E78" s="2" t="s">
        <v>61</v>
      </c>
      <c r="G78" s="2" t="s">
        <v>22</v>
      </c>
      <c r="I78" s="2" t="s">
        <v>27</v>
      </c>
      <c r="K78" s="2" t="s">
        <v>28</v>
      </c>
      <c r="M78" s="16" t="n">
        <f aca="false">ROUND(Q78/O78,0)</f>
        <v>929</v>
      </c>
      <c r="O78" s="3" t="n">
        <f aca="false">O14</f>
        <v>1.076</v>
      </c>
      <c r="Q78" s="2" t="n">
        <f aca="false">IF(U78&gt;Q14,Q14,U78)</f>
        <v>1000</v>
      </c>
      <c r="S78" s="16" t="n">
        <f aca="false">ROUND(Q78*$C$4,0)</f>
        <v>31000</v>
      </c>
      <c r="U78" s="40" t="n">
        <v>1000</v>
      </c>
      <c r="W78" s="38" t="n">
        <f aca="false">Q14</f>
        <v>6500</v>
      </c>
    </row>
    <row r="79" customFormat="false" ht="12.75" hidden="false" customHeight="false" outlineLevel="0" collapsed="false">
      <c r="A79" s="2" t="s">
        <v>127</v>
      </c>
      <c r="B79" s="2"/>
      <c r="C79" s="2" t="s">
        <v>128</v>
      </c>
      <c r="D79" s="2"/>
      <c r="E79" s="2" t="s">
        <v>61</v>
      </c>
      <c r="G79" s="2" t="s">
        <v>47</v>
      </c>
      <c r="I79" s="2" t="s">
        <v>48</v>
      </c>
      <c r="K79" s="41" t="s">
        <v>49</v>
      </c>
      <c r="M79" s="16" t="n">
        <f aca="false">ROUND(Q79/O79,0)</f>
        <v>923</v>
      </c>
      <c r="O79" s="3" t="n">
        <f aca="false">O29</f>
        <v>1.083</v>
      </c>
      <c r="Q79" s="16" t="n">
        <f aca="false">Q29</f>
        <v>1000</v>
      </c>
      <c r="S79" s="16" t="n">
        <f aca="false">ROUND(Q79*$C$4,0)</f>
        <v>31000</v>
      </c>
      <c r="U79" s="40" t="n">
        <v>660</v>
      </c>
      <c r="W79" s="38" t="n">
        <f aca="false">Q29</f>
        <v>1000</v>
      </c>
    </row>
    <row r="80" customFormat="false" ht="12.75" hidden="false" customHeight="false" outlineLevel="0" collapsed="false">
      <c r="A80" s="2" t="s">
        <v>127</v>
      </c>
      <c r="B80" s="2"/>
      <c r="C80" s="2" t="s">
        <v>128</v>
      </c>
      <c r="D80" s="2"/>
      <c r="E80" s="2" t="s">
        <v>61</v>
      </c>
      <c r="G80" s="2" t="s">
        <v>50</v>
      </c>
      <c r="I80" s="2" t="s">
        <v>51</v>
      </c>
      <c r="K80" s="41" t="s">
        <v>52</v>
      </c>
      <c r="M80" s="16" t="n">
        <f aca="false">ROUND(Q80/O80,0)</f>
        <v>621</v>
      </c>
      <c r="O80" s="3" t="n">
        <f aca="false">O30</f>
        <v>1.095</v>
      </c>
      <c r="Q80" s="16" t="n">
        <f aca="false">Q30</f>
        <v>680</v>
      </c>
      <c r="S80" s="16" t="n">
        <f aca="false">ROUND(Q80*$C$4,0)</f>
        <v>21080</v>
      </c>
      <c r="U80" s="40" t="n">
        <v>640</v>
      </c>
      <c r="W80" s="38" t="n">
        <f aca="false">Q30</f>
        <v>680</v>
      </c>
    </row>
    <row r="81" customFormat="false" ht="12.75" hidden="false" customHeight="false" outlineLevel="0" collapsed="false">
      <c r="A81" s="2" t="s">
        <v>127</v>
      </c>
      <c r="B81" s="2"/>
      <c r="C81" s="2" t="s">
        <v>128</v>
      </c>
      <c r="D81" s="2"/>
      <c r="E81" s="2" t="s">
        <v>61</v>
      </c>
      <c r="G81" s="2" t="s">
        <v>50</v>
      </c>
      <c r="I81" s="2" t="s">
        <v>53</v>
      </c>
      <c r="K81" s="2" t="s">
        <v>54</v>
      </c>
      <c r="M81" s="16" t="n">
        <f aca="false">ROUND(Q81/O81,0)</f>
        <v>4220</v>
      </c>
      <c r="O81" s="3" t="n">
        <f aca="false">O31</f>
        <v>1.083</v>
      </c>
      <c r="Q81" s="16" t="n">
        <f aca="false">10000-Q84-Q83-Q82-Q80-Q79-Q78-Q77-Q76</f>
        <v>4570</v>
      </c>
      <c r="S81" s="16" t="n">
        <f aca="false">ROUND(Q81*$C$4,0)</f>
        <v>141670</v>
      </c>
      <c r="U81" s="40" t="n">
        <v>4990</v>
      </c>
      <c r="W81" s="38" t="n">
        <f aca="false">Q31</f>
        <v>9560</v>
      </c>
    </row>
    <row r="82" customFormat="false" ht="12.75" hidden="false" customHeight="false" outlineLevel="0" collapsed="false">
      <c r="A82" s="2" t="s">
        <v>127</v>
      </c>
      <c r="B82" s="2"/>
      <c r="C82" s="2" t="s">
        <v>128</v>
      </c>
      <c r="D82" s="2"/>
      <c r="E82" s="2" t="s">
        <v>61</v>
      </c>
      <c r="G82" s="2" t="s">
        <v>31</v>
      </c>
      <c r="I82" s="2" t="s">
        <v>32</v>
      </c>
      <c r="K82" s="2" t="s">
        <v>33</v>
      </c>
      <c r="M82" s="16" t="n">
        <f aca="false">ROUND(Q82/O82,0)</f>
        <v>1003</v>
      </c>
      <c r="O82" s="3" t="n">
        <f aca="false">O16</f>
        <v>0.997</v>
      </c>
      <c r="Q82" s="2" t="n">
        <f aca="false">IF(U82&gt;Q16,Q16,U82)</f>
        <v>1000</v>
      </c>
      <c r="S82" s="16" t="n">
        <f aca="false">ROUND(Q82*$C$4,0)</f>
        <v>31000</v>
      </c>
      <c r="U82" s="40" t="n">
        <v>1000</v>
      </c>
      <c r="W82" s="38" t="n">
        <f aca="false">Q16</f>
        <v>3100</v>
      </c>
    </row>
    <row r="83" customFormat="false" ht="12.75" hidden="false" customHeight="false" outlineLevel="0" collapsed="false">
      <c r="A83" s="2" t="s">
        <v>127</v>
      </c>
      <c r="B83" s="2"/>
      <c r="C83" s="2" t="s">
        <v>128</v>
      </c>
      <c r="D83" s="2"/>
      <c r="E83" s="2" t="s">
        <v>61</v>
      </c>
      <c r="G83" s="2" t="s">
        <v>31</v>
      </c>
      <c r="I83" s="2" t="s">
        <v>34</v>
      </c>
      <c r="K83" s="41" t="s">
        <v>35</v>
      </c>
      <c r="M83" s="16" t="n">
        <f aca="false">ROUND(Q83/O83,0)</f>
        <v>0</v>
      </c>
      <c r="N83" s="19"/>
      <c r="O83" s="20" t="n">
        <f aca="false">O17</f>
        <v>0.998</v>
      </c>
      <c r="P83" s="19"/>
      <c r="Q83" s="16" t="n">
        <f aca="false">Q17</f>
        <v>0</v>
      </c>
      <c r="S83" s="16" t="n">
        <f aca="false">ROUND(Q83*$C$4,0)</f>
        <v>0</v>
      </c>
      <c r="T83" s="23"/>
      <c r="U83" s="42" t="n">
        <v>0</v>
      </c>
      <c r="V83" s="23"/>
      <c r="W83" s="43" t="n">
        <f aca="false">Q17</f>
        <v>0</v>
      </c>
      <c r="X83" s="23"/>
      <c r="Y83" s="23"/>
      <c r="Z83" s="23"/>
      <c r="AA83" s="23"/>
      <c r="AB83" s="23"/>
    </row>
    <row r="84" customFormat="false" ht="12.75" hidden="false" customHeight="false" outlineLevel="0" collapsed="false">
      <c r="A84" s="2" t="s">
        <v>127</v>
      </c>
      <c r="B84" s="2"/>
      <c r="C84" s="2" t="s">
        <v>128</v>
      </c>
      <c r="D84" s="2"/>
      <c r="E84" s="2" t="s">
        <v>61</v>
      </c>
      <c r="G84" s="2" t="s">
        <v>55</v>
      </c>
      <c r="I84" s="2" t="s">
        <v>56</v>
      </c>
      <c r="K84" s="2" t="s">
        <v>57</v>
      </c>
      <c r="M84" s="24" t="n">
        <f aca="false">ROUND(Q84/O84,0)</f>
        <v>0</v>
      </c>
      <c r="O84" s="13" t="n">
        <f aca="false">O32</f>
        <v>1.131</v>
      </c>
      <c r="Q84" s="11" t="n">
        <f aca="false">IF(U84&gt;Q31,Q31,U84)</f>
        <v>0</v>
      </c>
      <c r="S84" s="24" t="n">
        <f aca="false">ROUND(Q84*$C$4,0)</f>
        <v>0</v>
      </c>
      <c r="U84" s="44" t="n">
        <v>0</v>
      </c>
      <c r="W84" s="45" t="n">
        <f aca="false">Q32</f>
        <v>1900</v>
      </c>
    </row>
    <row r="85" customFormat="false" ht="12.75" hidden="false" customHeight="false" outlineLevel="0" collapsed="false">
      <c r="M85" s="22"/>
      <c r="Q85" s="1"/>
      <c r="S85" s="22"/>
      <c r="U85" s="42"/>
    </row>
    <row r="86" customFormat="false" ht="13.5" hidden="false" customHeight="false" outlineLevel="0" collapsed="false">
      <c r="I86" s="26" t="s">
        <v>129</v>
      </c>
      <c r="M86" s="36" t="n">
        <f aca="false">SUM(M76:M85)</f>
        <v>9439</v>
      </c>
      <c r="O86" s="37" t="n">
        <f aca="false">ROUND(Q86/M86,3)</f>
        <v>1.059</v>
      </c>
      <c r="Q86" s="46" t="n">
        <f aca="false">SUM(Q76:Q85)</f>
        <v>10000</v>
      </c>
      <c r="S86" s="36" t="n">
        <f aca="false">SUM(S76:S85)</f>
        <v>310000</v>
      </c>
      <c r="U86" s="40" t="n">
        <f aca="false">SUM(U76:U85)</f>
        <v>10000</v>
      </c>
      <c r="W86" s="38" t="n">
        <f aca="false">SUM(W76:W85)</f>
        <v>29270</v>
      </c>
    </row>
    <row r="87" customFormat="false" ht="13.5" hidden="false" customHeight="false" outlineLevel="0" collapsed="false">
      <c r="A87" s="47" t="s">
        <v>130</v>
      </c>
      <c r="B87" s="47"/>
      <c r="C87" s="47"/>
      <c r="D87" s="47"/>
      <c r="E87" s="47"/>
      <c r="F87" s="47"/>
      <c r="G87" s="48"/>
      <c r="H87" s="49"/>
      <c r="I87" s="50"/>
      <c r="M87" s="16"/>
      <c r="Q87" s="39"/>
      <c r="S87" s="16"/>
    </row>
    <row r="88" customFormat="false" ht="12.75" hidden="false" customHeight="false" outlineLevel="0" collapsed="false">
      <c r="A88" s="51"/>
      <c r="B88" s="51"/>
      <c r="C88" s="51"/>
      <c r="D88" s="51"/>
      <c r="E88" s="51"/>
      <c r="F88" s="51"/>
      <c r="G88" s="52"/>
      <c r="H88" s="28"/>
      <c r="I88" s="53"/>
      <c r="J88" s="28"/>
      <c r="K88" s="29"/>
      <c r="L88" s="28"/>
      <c r="M88" s="54"/>
      <c r="N88" s="29"/>
      <c r="O88" s="18"/>
      <c r="P88" s="29"/>
      <c r="Q88" s="55"/>
      <c r="R88" s="29"/>
      <c r="S88" s="54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</row>
    <row r="89" customFormat="false" ht="12.75" hidden="false" customHeight="false" outlineLevel="0" collapsed="false">
      <c r="A89" s="28"/>
      <c r="B89" s="28"/>
      <c r="C89" s="28"/>
      <c r="D89" s="28"/>
      <c r="E89" s="28"/>
      <c r="F89" s="28"/>
      <c r="G89" s="29"/>
      <c r="H89" s="28"/>
      <c r="I89" s="53"/>
      <c r="J89" s="28"/>
      <c r="K89" s="29"/>
      <c r="L89" s="28"/>
      <c r="M89" s="54"/>
      <c r="N89" s="29"/>
      <c r="O89" s="18"/>
      <c r="P89" s="29"/>
      <c r="Q89" s="54"/>
      <c r="R89" s="29"/>
      <c r="S89" s="54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</row>
    <row r="90" customFormat="false" ht="12.75" hidden="false" customHeight="false" outlineLevel="0" collapsed="false">
      <c r="A90" s="7" t="s">
        <v>131</v>
      </c>
      <c r="S90" s="1"/>
      <c r="T90" s="2"/>
    </row>
    <row r="91" customFormat="false" ht="12.75" hidden="false" customHeight="false" outlineLevel="0" collapsed="false">
      <c r="A91" s="7"/>
    </row>
    <row r="92" customFormat="false" ht="12.75" hidden="false" customHeight="false" outlineLevel="0" collapsed="false">
      <c r="A92" s="2" t="s">
        <v>3</v>
      </c>
      <c r="C92" s="2" t="s">
        <v>4</v>
      </c>
      <c r="E92" s="2" t="s">
        <v>4</v>
      </c>
      <c r="K92" s="2" t="s">
        <v>4</v>
      </c>
    </row>
    <row r="93" customFormat="false" ht="12.75" hidden="false" customHeight="false" outlineLevel="0" collapsed="false">
      <c r="A93" s="11" t="s">
        <v>5</v>
      </c>
      <c r="B93" s="2"/>
      <c r="C93" s="11" t="s">
        <v>5</v>
      </c>
      <c r="D93" s="2"/>
      <c r="E93" s="12" t="s">
        <v>6</v>
      </c>
      <c r="F93" s="2"/>
      <c r="G93" s="11" t="s">
        <v>7</v>
      </c>
      <c r="H93" s="2"/>
      <c r="I93" s="11" t="s">
        <v>8</v>
      </c>
      <c r="J93" s="2"/>
      <c r="K93" s="11" t="s">
        <v>9</v>
      </c>
      <c r="L93" s="2"/>
      <c r="M93" s="11" t="s">
        <v>10</v>
      </c>
      <c r="O93" s="13" t="s">
        <v>11</v>
      </c>
      <c r="Q93" s="11" t="s">
        <v>12</v>
      </c>
      <c r="S93" s="11" t="s">
        <v>13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5" customFormat="false" ht="12.75" hidden="false" customHeight="false" outlineLevel="0" collapsed="false">
      <c r="A95" s="2" t="s">
        <v>14</v>
      </c>
      <c r="B95" s="2"/>
      <c r="C95" s="2" t="s">
        <v>15</v>
      </c>
      <c r="D95" s="2"/>
      <c r="E95" s="15" t="n">
        <v>96017491</v>
      </c>
      <c r="G95" s="2" t="s">
        <v>16</v>
      </c>
      <c r="I95" s="2" t="s">
        <v>17</v>
      </c>
      <c r="K95" s="2" t="s">
        <v>18</v>
      </c>
      <c r="M95" s="16" t="n">
        <f aca="false">M10</f>
        <v>2092</v>
      </c>
      <c r="O95" s="3" t="n">
        <f aca="false">O10</f>
        <v>1.066</v>
      </c>
      <c r="Q95" s="16" t="n">
        <f aca="false">Q10</f>
        <v>2230</v>
      </c>
      <c r="S95" s="16" t="n">
        <f aca="false">S10</f>
        <v>69130</v>
      </c>
    </row>
    <row r="96" customFormat="false" ht="12.75" hidden="false" customHeight="false" outlineLevel="0" collapsed="false">
      <c r="A96" s="2" t="s">
        <v>14</v>
      </c>
      <c r="B96" s="2"/>
      <c r="C96" s="2" t="s">
        <v>15</v>
      </c>
      <c r="D96" s="2"/>
      <c r="E96" s="15" t="n">
        <v>96017491</v>
      </c>
      <c r="G96" s="2" t="s">
        <v>19</v>
      </c>
      <c r="I96" s="2" t="s">
        <v>20</v>
      </c>
      <c r="K96" s="2" t="s">
        <v>21</v>
      </c>
      <c r="M96" s="16" t="n">
        <f aca="false">ROUND(M11-M76,0)</f>
        <v>4771</v>
      </c>
      <c r="O96" s="3" t="n">
        <f aca="false">O11</f>
        <v>1.002</v>
      </c>
      <c r="Q96" s="16" t="n">
        <f aca="false">ROUND(Q11-Q76,0)</f>
        <v>4780</v>
      </c>
      <c r="S96" s="16" t="n">
        <f aca="false">ROUND(S11-S76,0)</f>
        <v>148180</v>
      </c>
    </row>
    <row r="97" customFormat="false" ht="12.75" hidden="false" customHeight="false" outlineLevel="0" collapsed="false">
      <c r="A97" s="2" t="s">
        <v>14</v>
      </c>
      <c r="B97" s="2"/>
      <c r="C97" s="2" t="s">
        <v>15</v>
      </c>
      <c r="D97" s="2"/>
      <c r="E97" s="15" t="n">
        <v>96017491</v>
      </c>
      <c r="G97" s="2" t="s">
        <v>22</v>
      </c>
      <c r="I97" s="2" t="s">
        <v>23</v>
      </c>
      <c r="K97" s="2" t="s">
        <v>24</v>
      </c>
      <c r="M97" s="16" t="n">
        <f aca="false">ROUND(M12-M77,0)</f>
        <v>0</v>
      </c>
      <c r="O97" s="3" t="n">
        <f aca="false">O12</f>
        <v>1.005</v>
      </c>
      <c r="Q97" s="16" t="n">
        <f aca="false">ROUND(Q12-Q77,0)</f>
        <v>0</v>
      </c>
      <c r="S97" s="16" t="n">
        <f aca="false">ROUND(S12-S77,0)</f>
        <v>0</v>
      </c>
    </row>
    <row r="98" customFormat="false" ht="12.75" hidden="false" customHeight="false" outlineLevel="0" collapsed="false">
      <c r="A98" s="2" t="s">
        <v>14</v>
      </c>
      <c r="B98" s="2"/>
      <c r="C98" s="2" t="s">
        <v>15</v>
      </c>
      <c r="D98" s="2"/>
      <c r="E98" s="15" t="n">
        <v>96017491</v>
      </c>
      <c r="G98" s="2" t="s">
        <v>22</v>
      </c>
      <c r="I98" s="2" t="s">
        <v>25</v>
      </c>
      <c r="K98" s="2" t="s">
        <v>26</v>
      </c>
      <c r="M98" s="16" t="n">
        <f aca="false">M13</f>
        <v>51</v>
      </c>
      <c r="O98" s="3" t="n">
        <f aca="false">O13</f>
        <v>0.987</v>
      </c>
      <c r="Q98" s="16" t="n">
        <f aca="false">Q13</f>
        <v>50</v>
      </c>
      <c r="S98" s="16" t="n">
        <f aca="false">S13</f>
        <v>1550</v>
      </c>
    </row>
    <row r="99" customFormat="false" ht="12.75" hidden="false" customHeight="false" outlineLevel="0" collapsed="false">
      <c r="A99" s="2" t="s">
        <v>14</v>
      </c>
      <c r="B99" s="2"/>
      <c r="C99" s="2" t="s">
        <v>15</v>
      </c>
      <c r="D99" s="2"/>
      <c r="E99" s="15" t="n">
        <v>96017491</v>
      </c>
      <c r="G99" s="2" t="s">
        <v>22</v>
      </c>
      <c r="I99" s="2" t="s">
        <v>27</v>
      </c>
      <c r="K99" s="2" t="s">
        <v>28</v>
      </c>
      <c r="M99" s="16" t="n">
        <f aca="false">ROUND(M14-M78,0)</f>
        <v>5112</v>
      </c>
      <c r="O99" s="3" t="n">
        <f aca="false">O14</f>
        <v>1.076</v>
      </c>
      <c r="Q99" s="16" t="n">
        <f aca="false">ROUND(Q14-Q78,0)</f>
        <v>5500</v>
      </c>
      <c r="S99" s="16" t="n">
        <f aca="false">ROUND(S14-S78,0)</f>
        <v>170500</v>
      </c>
    </row>
    <row r="100" customFormat="false" ht="12.75" hidden="false" customHeight="false" outlineLevel="0" collapsed="false">
      <c r="A100" s="2" t="s">
        <v>14</v>
      </c>
      <c r="B100" s="2"/>
      <c r="C100" s="2" t="s">
        <v>15</v>
      </c>
      <c r="D100" s="2"/>
      <c r="E100" s="15" t="n">
        <v>96017491</v>
      </c>
      <c r="G100" s="2" t="s">
        <v>19</v>
      </c>
      <c r="I100" s="2" t="s">
        <v>29</v>
      </c>
      <c r="K100" s="2" t="s">
        <v>30</v>
      </c>
      <c r="M100" s="16" t="n">
        <f aca="false">M15</f>
        <v>0</v>
      </c>
      <c r="O100" s="3" t="n">
        <f aca="false">O15</f>
        <v>0.989</v>
      </c>
      <c r="Q100" s="16" t="n">
        <f aca="false">Q15</f>
        <v>0</v>
      </c>
      <c r="S100" s="16" t="n">
        <f aca="false">S15</f>
        <v>0</v>
      </c>
    </row>
    <row r="101" customFormat="false" ht="12.75" hidden="false" customHeight="false" outlineLevel="0" collapsed="false">
      <c r="A101" s="2" t="s">
        <v>14</v>
      </c>
      <c r="B101" s="2"/>
      <c r="C101" s="2" t="s">
        <v>15</v>
      </c>
      <c r="D101" s="2"/>
      <c r="E101" s="15" t="n">
        <v>96017491</v>
      </c>
      <c r="G101" s="2" t="s">
        <v>31</v>
      </c>
      <c r="I101" s="2" t="s">
        <v>32</v>
      </c>
      <c r="K101" s="2" t="s">
        <v>33</v>
      </c>
      <c r="M101" s="16" t="n">
        <f aca="false">ROUND(M16-M82,0)</f>
        <v>2106</v>
      </c>
      <c r="O101" s="3" t="n">
        <f aca="false">O16</f>
        <v>0.997</v>
      </c>
      <c r="Q101" s="16" t="n">
        <f aca="false">ROUND(Q16-Q82,0)</f>
        <v>2100</v>
      </c>
      <c r="S101" s="16" t="n">
        <f aca="false">ROUND(S16-S82,0)</f>
        <v>65100</v>
      </c>
    </row>
    <row r="102" customFormat="false" ht="12.75" hidden="false" customHeight="false" outlineLevel="0" collapsed="false">
      <c r="A102" s="2" t="s">
        <v>14</v>
      </c>
      <c r="B102" s="2"/>
      <c r="C102" s="2" t="s">
        <v>15</v>
      </c>
      <c r="D102" s="2"/>
      <c r="E102" s="15" t="n">
        <v>96017491</v>
      </c>
      <c r="G102" s="2" t="s">
        <v>31</v>
      </c>
      <c r="I102" s="2" t="s">
        <v>34</v>
      </c>
      <c r="K102" s="2" t="s">
        <v>35</v>
      </c>
      <c r="M102" s="16" t="n">
        <v>0</v>
      </c>
      <c r="N102" s="19"/>
      <c r="O102" s="3" t="n">
        <f aca="false">O17</f>
        <v>0.998</v>
      </c>
      <c r="P102" s="19"/>
      <c r="Q102" s="16" t="n">
        <f aca="false">ROUND(Q17-Q83,0)</f>
        <v>0</v>
      </c>
      <c r="S102" s="16" t="n">
        <v>0</v>
      </c>
    </row>
    <row r="103" customFormat="false" ht="12.75" hidden="false" customHeight="false" outlineLevel="0" collapsed="false">
      <c r="A103" s="2" t="s">
        <v>14</v>
      </c>
      <c r="B103" s="2"/>
      <c r="C103" s="2" t="s">
        <v>15</v>
      </c>
      <c r="D103" s="2"/>
      <c r="E103" s="15" t="n">
        <v>96017491</v>
      </c>
      <c r="G103" s="2" t="s">
        <v>31</v>
      </c>
      <c r="I103" s="2" t="s">
        <v>36</v>
      </c>
      <c r="K103" s="2" t="s">
        <v>37</v>
      </c>
      <c r="M103" s="16" t="n">
        <f aca="false">M18</f>
        <v>218</v>
      </c>
      <c r="N103" s="19"/>
      <c r="O103" s="3" t="n">
        <f aca="false">O18</f>
        <v>1.01</v>
      </c>
      <c r="P103" s="19"/>
      <c r="Q103" s="16" t="n">
        <f aca="false">Q18</f>
        <v>220</v>
      </c>
      <c r="R103" s="19"/>
      <c r="S103" s="16" t="n">
        <f aca="false">S18</f>
        <v>6820</v>
      </c>
      <c r="T103" s="23"/>
      <c r="U103" s="23"/>
      <c r="V103" s="23"/>
      <c r="W103" s="23"/>
      <c r="X103" s="23"/>
      <c r="Y103" s="23"/>
      <c r="Z103" s="23"/>
      <c r="AA103" s="23"/>
      <c r="AB103" s="23"/>
    </row>
    <row r="104" customFormat="false" ht="12.75" hidden="false" customHeight="false" outlineLevel="0" collapsed="false">
      <c r="A104" s="2" t="s">
        <v>14</v>
      </c>
      <c r="B104" s="2"/>
      <c r="C104" s="2" t="s">
        <v>15</v>
      </c>
      <c r="D104" s="2"/>
      <c r="E104" s="15" t="n">
        <v>96017491</v>
      </c>
      <c r="G104" s="2" t="s">
        <v>38</v>
      </c>
      <c r="I104" s="2" t="s">
        <v>38</v>
      </c>
      <c r="K104" s="2" t="s">
        <v>39</v>
      </c>
      <c r="M104" s="24" t="n">
        <f aca="false">M19</f>
        <v>1257</v>
      </c>
      <c r="O104" s="13" t="n">
        <f aca="false">O19</f>
        <v>1.034</v>
      </c>
      <c r="Q104" s="24" t="n">
        <f aca="false">Q19</f>
        <v>1300</v>
      </c>
      <c r="S104" s="24" t="n">
        <f aca="false">S19</f>
        <v>40300</v>
      </c>
    </row>
    <row r="105" customFormat="false" ht="12.75" hidden="false" customHeight="false" outlineLevel="0" collapsed="false">
      <c r="E105" s="14"/>
      <c r="M105" s="22"/>
      <c r="Q105" s="22"/>
      <c r="S105" s="22"/>
    </row>
    <row r="106" customFormat="false" ht="12.75" hidden="false" customHeight="false" outlineLevel="0" collapsed="false">
      <c r="E106" s="14"/>
      <c r="I106" s="26" t="s">
        <v>132</v>
      </c>
      <c r="M106" s="16" t="n">
        <f aca="false">SUM(M95:M105)</f>
        <v>15607</v>
      </c>
      <c r="O106" s="3" t="n">
        <f aca="false">ROUND(Q106/M106,3)</f>
        <v>1.037</v>
      </c>
      <c r="Q106" s="16" t="n">
        <f aca="false">SUM(Q95:Q105)</f>
        <v>16180</v>
      </c>
      <c r="S106" s="16" t="n">
        <f aca="false">SUM(S95:S105)</f>
        <v>501580</v>
      </c>
    </row>
    <row r="107" customFormat="false" ht="12.75" hidden="false" customHeight="false" outlineLevel="0" collapsed="false">
      <c r="E107" s="14"/>
      <c r="I107" s="26"/>
      <c r="M107" s="16"/>
      <c r="Q107" s="16"/>
      <c r="S107" s="16"/>
    </row>
    <row r="108" customFormat="false" ht="12.75" hidden="false" customHeight="false" outlineLevel="0" collapsed="false">
      <c r="A108" s="7" t="s">
        <v>133</v>
      </c>
      <c r="E108" s="14"/>
    </row>
    <row r="109" customFormat="false" ht="12.75" hidden="false" customHeight="false" outlineLevel="0" collapsed="false">
      <c r="A109" s="7"/>
      <c r="E109" s="14"/>
    </row>
    <row r="110" customFormat="false" ht="12.75" hidden="false" customHeight="false" outlineLevel="0" collapsed="false">
      <c r="A110" s="2" t="s">
        <v>3</v>
      </c>
      <c r="C110" s="2" t="s">
        <v>4</v>
      </c>
      <c r="E110" s="2" t="s">
        <v>4</v>
      </c>
    </row>
    <row r="111" customFormat="false" ht="12.75" hidden="false" customHeight="false" outlineLevel="0" collapsed="false">
      <c r="A111" s="11" t="s">
        <v>5</v>
      </c>
      <c r="B111" s="2"/>
      <c r="C111" s="11" t="s">
        <v>5</v>
      </c>
      <c r="D111" s="2"/>
      <c r="E111" s="12" t="s">
        <v>6</v>
      </c>
      <c r="F111" s="2"/>
      <c r="G111" s="11" t="s">
        <v>7</v>
      </c>
      <c r="H111" s="2"/>
      <c r="I111" s="11" t="s">
        <v>8</v>
      </c>
      <c r="J111" s="2"/>
      <c r="K111" s="11" t="s">
        <v>9</v>
      </c>
      <c r="L111" s="2"/>
      <c r="M111" s="11" t="s">
        <v>10</v>
      </c>
      <c r="O111" s="13" t="s">
        <v>11</v>
      </c>
      <c r="Q111" s="11" t="s">
        <v>12</v>
      </c>
      <c r="S111" s="11" t="s">
        <v>13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A113" s="2" t="s">
        <v>42</v>
      </c>
      <c r="B113" s="2"/>
      <c r="C113" s="2" t="s">
        <v>43</v>
      </c>
      <c r="D113" s="2"/>
      <c r="E113" s="15" t="n">
        <v>96001780</v>
      </c>
      <c r="G113" s="2" t="s">
        <v>134</v>
      </c>
      <c r="I113" s="2" t="s">
        <v>45</v>
      </c>
      <c r="K113" s="2" t="s">
        <v>46</v>
      </c>
      <c r="M113" s="16" t="n">
        <f aca="false">M28</f>
        <v>384</v>
      </c>
      <c r="O113" s="3" t="n">
        <f aca="false">O28</f>
        <v>1.119</v>
      </c>
      <c r="Q113" s="16" t="n">
        <f aca="false">Q28</f>
        <v>430</v>
      </c>
      <c r="S113" s="16" t="n">
        <f aca="false">S28</f>
        <v>13330</v>
      </c>
    </row>
    <row r="114" customFormat="false" ht="12.75" hidden="false" customHeight="false" outlineLevel="0" collapsed="false">
      <c r="A114" s="2" t="s">
        <v>42</v>
      </c>
      <c r="B114" s="2"/>
      <c r="C114" s="2" t="s">
        <v>43</v>
      </c>
      <c r="D114" s="2"/>
      <c r="E114" s="15" t="n">
        <v>96001780</v>
      </c>
      <c r="G114" s="2" t="s">
        <v>47</v>
      </c>
      <c r="I114" s="2" t="s">
        <v>48</v>
      </c>
      <c r="K114" s="2" t="s">
        <v>49</v>
      </c>
      <c r="M114" s="16" t="n">
        <f aca="false">ROUND(M29-M79,0)</f>
        <v>0</v>
      </c>
      <c r="O114" s="3" t="n">
        <f aca="false">O29</f>
        <v>1.083</v>
      </c>
      <c r="Q114" s="16" t="n">
        <f aca="false">ROUND(Q29-Q79,0)</f>
        <v>0</v>
      </c>
      <c r="S114" s="16" t="n">
        <f aca="false">ROUND(S29-S79,0)</f>
        <v>0</v>
      </c>
    </row>
    <row r="115" customFormat="false" ht="12.75" hidden="false" customHeight="false" outlineLevel="0" collapsed="false">
      <c r="A115" s="2" t="s">
        <v>42</v>
      </c>
      <c r="B115" s="2"/>
      <c r="C115" s="2" t="s">
        <v>43</v>
      </c>
      <c r="D115" s="2"/>
      <c r="E115" s="15" t="n">
        <v>96001780</v>
      </c>
      <c r="G115" s="2" t="s">
        <v>50</v>
      </c>
      <c r="I115" s="2" t="s">
        <v>51</v>
      </c>
      <c r="K115" s="2" t="s">
        <v>52</v>
      </c>
      <c r="M115" s="16" t="n">
        <f aca="false">ROUND(M30-M80,0)</f>
        <v>0</v>
      </c>
      <c r="O115" s="3" t="n">
        <f aca="false">O30</f>
        <v>1.095</v>
      </c>
      <c r="Q115" s="16" t="n">
        <f aca="false">ROUND(Q30-Q80,0)</f>
        <v>0</v>
      </c>
      <c r="S115" s="16" t="n">
        <f aca="false">ROUND(S30-S80,0)</f>
        <v>0</v>
      </c>
    </row>
    <row r="116" customFormat="false" ht="12.75" hidden="false" customHeight="false" outlineLevel="0" collapsed="false">
      <c r="A116" s="2" t="s">
        <v>42</v>
      </c>
      <c r="B116" s="2"/>
      <c r="C116" s="2" t="s">
        <v>43</v>
      </c>
      <c r="D116" s="2"/>
      <c r="E116" s="15" t="n">
        <v>96001780</v>
      </c>
      <c r="G116" s="2" t="s">
        <v>50</v>
      </c>
      <c r="I116" s="2" t="s">
        <v>53</v>
      </c>
      <c r="K116" s="2" t="s">
        <v>54</v>
      </c>
      <c r="M116" s="16" t="n">
        <f aca="false">ROUND(M31-M81,0)</f>
        <v>4607</v>
      </c>
      <c r="O116" s="3" t="n">
        <f aca="false">O31</f>
        <v>1.083</v>
      </c>
      <c r="Q116" s="16" t="n">
        <f aca="false">ROUND(Q31-Q81,0)</f>
        <v>4990</v>
      </c>
      <c r="S116" s="16" t="n">
        <f aca="false">ROUND(S31-S81,0)</f>
        <v>154690</v>
      </c>
    </row>
    <row r="117" customFormat="false" ht="12.75" hidden="false" customHeight="false" outlineLevel="0" collapsed="false">
      <c r="A117" s="2" t="s">
        <v>42</v>
      </c>
      <c r="B117" s="2"/>
      <c r="C117" s="2" t="s">
        <v>43</v>
      </c>
      <c r="D117" s="2"/>
      <c r="E117" s="15" t="n">
        <v>96001780</v>
      </c>
      <c r="G117" s="2" t="s">
        <v>55</v>
      </c>
      <c r="I117" s="2" t="s">
        <v>56</v>
      </c>
      <c r="K117" s="2" t="s">
        <v>57</v>
      </c>
      <c r="M117" s="24" t="n">
        <f aca="false">ROUND(M32-M84,0)</f>
        <v>1680</v>
      </c>
      <c r="O117" s="56" t="n">
        <f aca="false">O32</f>
        <v>1.131</v>
      </c>
      <c r="Q117" s="24" t="n">
        <f aca="false">ROUND(Q32-Q84,0)</f>
        <v>1900</v>
      </c>
      <c r="S117" s="24" t="n">
        <f aca="false">ROUND(S32-S84,0)</f>
        <v>58900</v>
      </c>
      <c r="T117" s="2"/>
    </row>
    <row r="118" customFormat="false" ht="12.75" hidden="false" customHeight="false" outlineLevel="0" collapsed="false">
      <c r="E118" s="15"/>
      <c r="M118" s="22"/>
      <c r="Q118" s="16"/>
      <c r="S118" s="22"/>
    </row>
    <row r="119" customFormat="false" ht="12.75" hidden="false" customHeight="false" outlineLevel="0" collapsed="false">
      <c r="E119" s="15"/>
      <c r="I119" s="26" t="s">
        <v>132</v>
      </c>
      <c r="M119" s="16" t="n">
        <f aca="false">SUM(M113:M118)</f>
        <v>6671</v>
      </c>
      <c r="O119" s="3" t="n">
        <f aca="false">ROUND(Q119/M119,3)</f>
        <v>1.097</v>
      </c>
      <c r="Q119" s="16" t="n">
        <f aca="false">SUM(Q113:Q118)</f>
        <v>7320</v>
      </c>
      <c r="S119" s="16" t="n">
        <f aca="false">SUM(S113:S118)</f>
        <v>226920</v>
      </c>
      <c r="V119" s="23"/>
    </row>
    <row r="120" customFormat="false" ht="12.75" hidden="false" customHeight="false" outlineLevel="0" collapsed="false">
      <c r="E120" s="15"/>
      <c r="I120" s="26"/>
      <c r="M120" s="16"/>
      <c r="Q120" s="16"/>
      <c r="S120" s="16"/>
    </row>
    <row r="121" customFormat="false" ht="12.75" hidden="false" customHeight="false" outlineLevel="0" collapsed="false">
      <c r="A121" s="7" t="s">
        <v>135</v>
      </c>
      <c r="E121" s="15"/>
    </row>
    <row r="122" customFormat="false" ht="12.75" hidden="false" customHeight="false" outlineLevel="0" collapsed="false">
      <c r="A122" s="7"/>
      <c r="E122" s="15"/>
      <c r="I122" s="2" t="n">
        <v>6945</v>
      </c>
    </row>
    <row r="123" customFormat="false" ht="12.75" hidden="false" customHeight="false" outlineLevel="0" collapsed="false">
      <c r="A123" s="2" t="s">
        <v>3</v>
      </c>
      <c r="C123" s="2" t="s">
        <v>4</v>
      </c>
      <c r="E123" s="2" t="s">
        <v>4</v>
      </c>
    </row>
    <row r="124" customFormat="false" ht="12.75" hidden="false" customHeight="false" outlineLevel="0" collapsed="false">
      <c r="A124" s="11" t="s">
        <v>5</v>
      </c>
      <c r="B124" s="2"/>
      <c r="C124" s="11" t="s">
        <v>5</v>
      </c>
      <c r="D124" s="2"/>
      <c r="E124" s="12" t="s">
        <v>6</v>
      </c>
      <c r="F124" s="2"/>
      <c r="G124" s="11" t="s">
        <v>7</v>
      </c>
      <c r="H124" s="2"/>
      <c r="I124" s="11" t="s">
        <v>8</v>
      </c>
      <c r="J124" s="2"/>
      <c r="K124" s="11" t="s">
        <v>9</v>
      </c>
      <c r="L124" s="2"/>
      <c r="M124" s="11" t="s">
        <v>10</v>
      </c>
      <c r="O124" s="13" t="s">
        <v>11</v>
      </c>
      <c r="Q124" s="11" t="s">
        <v>12</v>
      </c>
      <c r="S124" s="11" t="s">
        <v>13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E125" s="15"/>
    </row>
    <row r="126" customFormat="false" ht="12.75" hidden="false" customHeight="false" outlineLevel="0" collapsed="false">
      <c r="A126" s="19" t="s">
        <v>59</v>
      </c>
      <c r="B126" s="19"/>
      <c r="C126" s="31" t="s">
        <v>60</v>
      </c>
      <c r="D126" s="19"/>
      <c r="E126" s="32" t="s">
        <v>61</v>
      </c>
      <c r="F126" s="23"/>
      <c r="G126" s="19" t="s">
        <v>62</v>
      </c>
      <c r="H126" s="23"/>
      <c r="I126" s="19" t="s">
        <v>63</v>
      </c>
      <c r="J126" s="23"/>
      <c r="K126" s="19" t="s">
        <v>64</v>
      </c>
      <c r="L126" s="23"/>
      <c r="M126" s="22" t="n">
        <f aca="false">ROUND(Q126/O126,0)</f>
        <v>0</v>
      </c>
      <c r="N126" s="19"/>
      <c r="O126" s="20" t="n">
        <f aca="false">O41</f>
        <v>1.038</v>
      </c>
      <c r="P126" s="19"/>
      <c r="Q126" s="22" t="n">
        <f aca="false">Q41</f>
        <v>0</v>
      </c>
      <c r="R126" s="19"/>
      <c r="S126" s="22" t="n">
        <f aca="false">ROUND(Q126*$C$4,0)</f>
        <v>0</v>
      </c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</row>
    <row r="127" customFormat="false" ht="12.75" hidden="false" customHeight="false" outlineLevel="0" collapsed="false">
      <c r="A127" s="19" t="s">
        <v>65</v>
      </c>
      <c r="B127" s="19"/>
      <c r="C127" s="19" t="s">
        <v>66</v>
      </c>
      <c r="D127" s="19"/>
      <c r="E127" s="32" t="n">
        <v>96010709</v>
      </c>
      <c r="F127" s="23"/>
      <c r="G127" s="19" t="s">
        <v>67</v>
      </c>
      <c r="I127" s="19" t="s">
        <v>68</v>
      </c>
      <c r="K127" s="19" t="s">
        <v>69</v>
      </c>
      <c r="M127" s="22" t="n">
        <f aca="false">M42</f>
        <v>626</v>
      </c>
      <c r="N127" s="19"/>
      <c r="O127" s="20" t="n">
        <f aca="false">O42</f>
        <v>0.991</v>
      </c>
      <c r="P127" s="19"/>
      <c r="Q127" s="22" t="n">
        <f aca="false">Q42</f>
        <v>620</v>
      </c>
      <c r="R127" s="19"/>
      <c r="S127" s="22" t="n">
        <f aca="false">S42</f>
        <v>19220</v>
      </c>
    </row>
    <row r="128" customFormat="false" ht="12.75" hidden="false" customHeight="false" outlineLevel="0" collapsed="false">
      <c r="A128" s="2" t="s">
        <v>70</v>
      </c>
      <c r="B128" s="2"/>
      <c r="C128" s="2" t="s">
        <v>71</v>
      </c>
      <c r="D128" s="2"/>
      <c r="E128" s="15" t="n">
        <v>96019270</v>
      </c>
      <c r="G128" s="2" t="s">
        <v>72</v>
      </c>
      <c r="H128" s="23"/>
      <c r="I128" s="2" t="s">
        <v>73</v>
      </c>
      <c r="J128" s="23"/>
      <c r="K128" s="19" t="s">
        <v>74</v>
      </c>
      <c r="L128" s="23"/>
      <c r="M128" s="22" t="n">
        <f aca="false">M43</f>
        <v>249</v>
      </c>
      <c r="N128" s="19"/>
      <c r="O128" s="20" t="n">
        <f aca="false">O43</f>
        <v>1.123</v>
      </c>
      <c r="P128" s="19"/>
      <c r="Q128" s="22" t="n">
        <f aca="false">Q43</f>
        <v>280</v>
      </c>
      <c r="R128" s="19"/>
      <c r="S128" s="22" t="n">
        <f aca="false">S43</f>
        <v>8680</v>
      </c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</row>
    <row r="129" customFormat="false" ht="12.75" hidden="false" customHeight="false" outlineLevel="0" collapsed="false">
      <c r="A129" s="2" t="s">
        <v>75</v>
      </c>
      <c r="B129" s="2"/>
      <c r="C129" s="2" t="s">
        <v>76</v>
      </c>
      <c r="D129" s="2"/>
      <c r="E129" s="15" t="n">
        <f aca="false">E44</f>
        <v>96021888</v>
      </c>
      <c r="G129" s="2" t="s">
        <v>77</v>
      </c>
      <c r="H129" s="23"/>
      <c r="I129" s="2" t="s">
        <v>78</v>
      </c>
      <c r="J129" s="23"/>
      <c r="K129" s="19" t="s">
        <v>79</v>
      </c>
      <c r="L129" s="23"/>
      <c r="M129" s="22" t="n">
        <f aca="false">M44</f>
        <v>8321</v>
      </c>
      <c r="N129" s="19"/>
      <c r="O129" s="20" t="n">
        <f aca="false">O44</f>
        <v>0.8773</v>
      </c>
      <c r="P129" s="19"/>
      <c r="Q129" s="22" t="n">
        <f aca="false">Q44</f>
        <v>7300</v>
      </c>
      <c r="R129" s="19"/>
      <c r="S129" s="22" t="n">
        <f aca="false">S44</f>
        <v>226300</v>
      </c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</row>
    <row r="130" customFormat="false" ht="12.75" hidden="false" customHeight="false" outlineLevel="0" collapsed="false">
      <c r="A130" s="2" t="s">
        <v>80</v>
      </c>
      <c r="B130" s="2"/>
      <c r="C130" s="2" t="s">
        <v>81</v>
      </c>
      <c r="D130" s="2"/>
      <c r="E130" s="15" t="n">
        <v>96020744</v>
      </c>
      <c r="G130" s="2" t="s">
        <v>82</v>
      </c>
      <c r="H130" s="23"/>
      <c r="I130" s="2" t="s">
        <v>83</v>
      </c>
      <c r="J130" s="23"/>
      <c r="K130" s="19" t="s">
        <v>84</v>
      </c>
      <c r="L130" s="23"/>
      <c r="M130" s="22" t="n">
        <f aca="false">M45</f>
        <v>2755</v>
      </c>
      <c r="N130" s="19"/>
      <c r="O130" s="20" t="n">
        <f aca="false">O45</f>
        <v>1.089</v>
      </c>
      <c r="P130" s="19"/>
      <c r="Q130" s="22" t="n">
        <f aca="false">Q45</f>
        <v>3000</v>
      </c>
      <c r="R130" s="19"/>
      <c r="S130" s="22" t="n">
        <f aca="false">S45</f>
        <v>93000</v>
      </c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</row>
    <row r="131" customFormat="false" ht="12.75" hidden="false" customHeight="false" outlineLevel="0" collapsed="false">
      <c r="A131" s="2" t="s">
        <v>86</v>
      </c>
      <c r="B131" s="2"/>
      <c r="C131" s="2" t="str">
        <f aca="false">C46</f>
        <v>012-40228-179</v>
      </c>
      <c r="D131" s="2"/>
      <c r="E131" s="15" t="str">
        <f aca="false">E46</f>
        <v>9602????</v>
      </c>
      <c r="G131" s="2" t="s">
        <v>89</v>
      </c>
      <c r="I131" s="2" t="s">
        <v>90</v>
      </c>
      <c r="K131" s="19" t="s">
        <v>91</v>
      </c>
      <c r="M131" s="22" t="n">
        <f aca="false">M46</f>
        <v>228</v>
      </c>
      <c r="N131" s="19"/>
      <c r="O131" s="20" t="n">
        <f aca="false">O46</f>
        <v>1.051</v>
      </c>
      <c r="P131" s="19"/>
      <c r="Q131" s="22" t="n">
        <f aca="false">Q46</f>
        <v>240</v>
      </c>
      <c r="R131" s="19"/>
      <c r="S131" s="22" t="n">
        <f aca="false">S46</f>
        <v>7440</v>
      </c>
    </row>
    <row r="132" customFormat="false" ht="12.75" hidden="false" customHeight="false" outlineLevel="0" collapsed="false">
      <c r="A132" s="2" t="s">
        <v>92</v>
      </c>
      <c r="B132" s="2"/>
      <c r="C132" s="2" t="str">
        <f aca="false">C47</f>
        <v>012-40228-180</v>
      </c>
      <c r="D132" s="2"/>
      <c r="E132" s="15" t="str">
        <f aca="false">E47</f>
        <v>9602????</v>
      </c>
      <c r="G132" s="2" t="s">
        <v>94</v>
      </c>
      <c r="H132" s="23"/>
      <c r="I132" s="2" t="s">
        <v>95</v>
      </c>
      <c r="J132" s="23"/>
      <c r="K132" s="19" t="s">
        <v>96</v>
      </c>
      <c r="L132" s="23"/>
      <c r="M132" s="22" t="n">
        <f aca="false">M47</f>
        <v>8614</v>
      </c>
      <c r="N132" s="19"/>
      <c r="O132" s="20" t="n">
        <f aca="false">O47</f>
        <v>1.104</v>
      </c>
      <c r="P132" s="19"/>
      <c r="Q132" s="22" t="n">
        <f aca="false">Q47</f>
        <v>9510</v>
      </c>
      <c r="R132" s="19"/>
      <c r="S132" s="22" t="n">
        <f aca="false">S47</f>
        <v>294810</v>
      </c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</row>
    <row r="133" customFormat="false" ht="12.75" hidden="false" customHeight="false" outlineLevel="0" collapsed="false">
      <c r="A133" s="2" t="s">
        <v>136</v>
      </c>
      <c r="B133" s="2"/>
      <c r="C133" s="2" t="s">
        <v>98</v>
      </c>
      <c r="D133" s="2"/>
      <c r="E133" s="15" t="s">
        <v>61</v>
      </c>
      <c r="G133" s="2" t="s">
        <v>89</v>
      </c>
      <c r="I133" s="2" t="s">
        <v>137</v>
      </c>
      <c r="K133" s="19" t="s">
        <v>28</v>
      </c>
      <c r="M133" s="22" t="n">
        <v>0</v>
      </c>
      <c r="N133" s="19"/>
      <c r="O133" s="20"/>
      <c r="P133" s="19"/>
      <c r="Q133" s="22" t="n">
        <v>0</v>
      </c>
      <c r="R133" s="19"/>
      <c r="S133" s="22" t="n">
        <v>0</v>
      </c>
    </row>
    <row r="134" customFormat="false" ht="12.75" hidden="false" customHeight="false" outlineLevel="0" collapsed="false">
      <c r="A134" s="2" t="s">
        <v>97</v>
      </c>
      <c r="B134" s="2"/>
      <c r="C134" s="2" t="s">
        <v>98</v>
      </c>
      <c r="D134" s="2"/>
      <c r="E134" s="15" t="s">
        <v>61</v>
      </c>
      <c r="G134" s="2" t="s">
        <v>89</v>
      </c>
      <c r="I134" s="2" t="s">
        <v>99</v>
      </c>
      <c r="K134" s="31" t="s">
        <v>69</v>
      </c>
      <c r="M134" s="22" t="n">
        <f aca="false">M48</f>
        <v>1163</v>
      </c>
      <c r="N134" s="19"/>
      <c r="O134" s="20" t="n">
        <f aca="false">O48</f>
        <v>0.9803</v>
      </c>
      <c r="P134" s="19"/>
      <c r="Q134" s="22" t="n">
        <f aca="false">Q48</f>
        <v>1140</v>
      </c>
      <c r="R134" s="19"/>
      <c r="S134" s="22" t="n">
        <f aca="false">S48</f>
        <v>35340</v>
      </c>
    </row>
    <row r="135" customFormat="false" ht="12.75" hidden="false" customHeight="false" outlineLevel="0" collapsed="false">
      <c r="A135" s="2" t="s">
        <v>100</v>
      </c>
      <c r="B135" s="2"/>
      <c r="C135" s="2" t="s">
        <v>98</v>
      </c>
      <c r="D135" s="2"/>
      <c r="E135" s="15" t="s">
        <v>61</v>
      </c>
      <c r="G135" s="2" t="s">
        <v>89</v>
      </c>
      <c r="I135" s="2" t="s">
        <v>101</v>
      </c>
      <c r="K135" s="19" t="s">
        <v>102</v>
      </c>
      <c r="L135" s="23"/>
      <c r="M135" s="22" t="n">
        <f aca="false">M49</f>
        <v>5958.29195630586</v>
      </c>
      <c r="N135" s="19"/>
      <c r="O135" s="20" t="n">
        <f aca="false">O49</f>
        <v>1.007</v>
      </c>
      <c r="P135" s="19"/>
      <c r="Q135" s="22" t="n">
        <f aca="false">Q49</f>
        <v>6000</v>
      </c>
      <c r="R135" s="19"/>
      <c r="S135" s="22" t="n">
        <f aca="false">S49</f>
        <v>186000</v>
      </c>
    </row>
    <row r="136" customFormat="false" ht="12.75" hidden="false" customHeight="false" outlineLevel="0" collapsed="false">
      <c r="A136" s="2" t="s">
        <v>104</v>
      </c>
      <c r="B136" s="2"/>
      <c r="C136" s="2" t="s">
        <v>98</v>
      </c>
      <c r="D136" s="2"/>
      <c r="E136" s="15" t="s">
        <v>61</v>
      </c>
      <c r="I136" s="2" t="s">
        <v>105</v>
      </c>
      <c r="K136" s="31" t="s">
        <v>106</v>
      </c>
      <c r="M136" s="22" t="n">
        <f aca="false">M50</f>
        <v>80.572963294539</v>
      </c>
      <c r="N136" s="19"/>
      <c r="O136" s="20" t="n">
        <f aca="false">O50</f>
        <v>1.117</v>
      </c>
      <c r="P136" s="19"/>
      <c r="Q136" s="22" t="n">
        <f aca="false">Q50</f>
        <v>90</v>
      </c>
      <c r="R136" s="19"/>
      <c r="S136" s="22" t="n">
        <f aca="false">S50</f>
        <v>2790</v>
      </c>
    </row>
    <row r="137" customFormat="false" ht="12.75" hidden="false" customHeight="false" outlineLevel="0" collapsed="false">
      <c r="A137" s="2" t="s">
        <v>107</v>
      </c>
      <c r="B137" s="2"/>
      <c r="C137" s="2" t="s">
        <v>98</v>
      </c>
      <c r="D137" s="2"/>
      <c r="E137" s="15" t="s">
        <v>61</v>
      </c>
      <c r="G137" s="2" t="s">
        <v>138</v>
      </c>
      <c r="I137" s="2" t="s">
        <v>109</v>
      </c>
      <c r="K137" s="19" t="s">
        <v>110</v>
      </c>
      <c r="L137" s="23"/>
      <c r="M137" s="24" t="n">
        <f aca="false">M51</f>
        <v>77.0712909441233</v>
      </c>
      <c r="N137" s="19"/>
      <c r="O137" s="13" t="n">
        <f aca="false">O51</f>
        <v>1.038</v>
      </c>
      <c r="P137" s="19"/>
      <c r="Q137" s="24" t="n">
        <f aca="false">Q51</f>
        <v>80</v>
      </c>
      <c r="R137" s="19"/>
      <c r="S137" s="24" t="n">
        <f aca="false">S51</f>
        <v>2480</v>
      </c>
    </row>
    <row r="138" customFormat="false" ht="12.75" hidden="false" customHeight="false" outlineLevel="0" collapsed="false">
      <c r="A138" s="2"/>
      <c r="B138" s="2"/>
      <c r="C138" s="2"/>
      <c r="D138" s="2"/>
      <c r="E138" s="15"/>
      <c r="K138" s="19"/>
      <c r="M138" s="22"/>
      <c r="N138" s="19"/>
      <c r="O138" s="20"/>
      <c r="P138" s="19"/>
      <c r="Q138" s="22"/>
      <c r="R138" s="19"/>
      <c r="S138" s="22"/>
    </row>
    <row r="139" customFormat="false" ht="12.75" hidden="false" customHeight="false" outlineLevel="0" collapsed="false">
      <c r="E139" s="15"/>
      <c r="I139" s="26" t="s">
        <v>132</v>
      </c>
      <c r="M139" s="16" t="n">
        <f aca="false">SUM(M126:M138)</f>
        <v>28071.9362105445</v>
      </c>
      <c r="O139" s="3" t="n">
        <f aca="false">ROUND(Q139/M139,3)</f>
        <v>1.007</v>
      </c>
      <c r="Q139" s="16" t="n">
        <f aca="false">SUM(Q126:Q138)</f>
        <v>28260</v>
      </c>
      <c r="S139" s="16" t="n">
        <f aca="false">SUM(S126:S138)</f>
        <v>876060</v>
      </c>
    </row>
    <row r="140" customFormat="false" ht="12.75" hidden="false" customHeight="false" outlineLevel="0" collapsed="false">
      <c r="E140" s="15"/>
      <c r="I140" s="26"/>
      <c r="M140" s="16"/>
      <c r="Q140" s="16"/>
      <c r="S140" s="16"/>
    </row>
    <row r="141" customFormat="false" ht="12.75" hidden="false" customHeight="false" outlineLevel="0" collapsed="false">
      <c r="A141" s="7" t="s">
        <v>139</v>
      </c>
      <c r="E141" s="15"/>
      <c r="Q141" s="16"/>
    </row>
    <row r="142" customFormat="false" ht="12.75" hidden="false" customHeight="false" outlineLevel="0" collapsed="false">
      <c r="A142" s="7"/>
      <c r="E142" s="15"/>
    </row>
    <row r="143" customFormat="false" ht="12.75" hidden="false" customHeight="false" outlineLevel="0" collapsed="false">
      <c r="A143" s="2" t="s">
        <v>3</v>
      </c>
      <c r="C143" s="2" t="s">
        <v>4</v>
      </c>
      <c r="E143" s="2" t="s">
        <v>4</v>
      </c>
    </row>
    <row r="144" customFormat="false" ht="12.75" hidden="false" customHeight="false" outlineLevel="0" collapsed="false">
      <c r="A144" s="11" t="s">
        <v>5</v>
      </c>
      <c r="B144" s="2"/>
      <c r="C144" s="11" t="s">
        <v>5</v>
      </c>
      <c r="D144" s="2"/>
      <c r="E144" s="12" t="s">
        <v>6</v>
      </c>
      <c r="F144" s="2"/>
      <c r="G144" s="11" t="s">
        <v>7</v>
      </c>
      <c r="H144" s="2"/>
      <c r="I144" s="11" t="s">
        <v>8</v>
      </c>
      <c r="J144" s="2"/>
      <c r="K144" s="11" t="s">
        <v>9</v>
      </c>
      <c r="L144" s="2"/>
      <c r="M144" s="11" t="s">
        <v>10</v>
      </c>
      <c r="O144" s="13" t="s">
        <v>11</v>
      </c>
      <c r="Q144" s="11" t="s">
        <v>12</v>
      </c>
      <c r="S144" s="11" t="s">
        <v>13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E145" s="15"/>
    </row>
    <row r="146" customFormat="false" ht="12.75" hidden="false" customHeight="false" outlineLevel="0" collapsed="false">
      <c r="A146" s="2" t="s">
        <v>112</v>
      </c>
      <c r="B146" s="2"/>
      <c r="C146" s="2" t="s">
        <v>113</v>
      </c>
      <c r="D146" s="2"/>
      <c r="E146" s="15" t="n">
        <v>96017489</v>
      </c>
      <c r="G146" s="2" t="s">
        <v>114</v>
      </c>
      <c r="I146" s="2" t="s">
        <v>115</v>
      </c>
      <c r="K146" s="2" t="s">
        <v>116</v>
      </c>
      <c r="M146" s="16" t="n">
        <f aca="false">M61</f>
        <v>0</v>
      </c>
      <c r="O146" s="3" t="n">
        <f aca="false">O61</f>
        <v>1.071</v>
      </c>
      <c r="Q146" s="16" t="n">
        <f aca="false">Q61</f>
        <v>0</v>
      </c>
      <c r="S146" s="16" t="n">
        <f aca="false">S61</f>
        <v>0</v>
      </c>
    </row>
    <row r="147" customFormat="false" ht="12.75" hidden="false" customHeight="false" outlineLevel="0" collapsed="false">
      <c r="A147" s="2" t="s">
        <v>112</v>
      </c>
      <c r="B147" s="2"/>
      <c r="C147" s="2" t="s">
        <v>113</v>
      </c>
      <c r="D147" s="2"/>
      <c r="E147" s="15" t="n">
        <v>96017489</v>
      </c>
      <c r="G147" s="2" t="s">
        <v>114</v>
      </c>
      <c r="I147" s="2" t="s">
        <v>117</v>
      </c>
      <c r="K147" s="2" t="s">
        <v>118</v>
      </c>
      <c r="M147" s="16" t="n">
        <f aca="false">M62</f>
        <v>5036.63003663004</v>
      </c>
      <c r="O147" s="3" t="n">
        <f aca="false">O62</f>
        <v>1.092</v>
      </c>
      <c r="P147" s="19"/>
      <c r="Q147" s="16" t="n">
        <f aca="false">Q62</f>
        <v>5500</v>
      </c>
      <c r="R147" s="19"/>
      <c r="S147" s="16" t="n">
        <f aca="false">S62</f>
        <v>170500</v>
      </c>
      <c r="T147" s="23"/>
    </row>
    <row r="148" customFormat="false" ht="12.75" hidden="false" customHeight="false" outlineLevel="0" collapsed="false">
      <c r="A148" s="2" t="s">
        <v>112</v>
      </c>
      <c r="B148" s="2"/>
      <c r="C148" s="2" t="s">
        <v>113</v>
      </c>
      <c r="D148" s="2"/>
      <c r="E148" s="15" t="n">
        <v>96017489</v>
      </c>
      <c r="G148" s="2" t="s">
        <v>114</v>
      </c>
      <c r="I148" s="2" t="s">
        <v>119</v>
      </c>
      <c r="K148" s="2" t="s">
        <v>120</v>
      </c>
      <c r="M148" s="24" t="n">
        <f aca="false">M63</f>
        <v>852.878464818763</v>
      </c>
      <c r="O148" s="13" t="n">
        <f aca="false">O63</f>
        <v>1.05525</v>
      </c>
      <c r="Q148" s="24" t="n">
        <f aca="false">Q63</f>
        <v>900</v>
      </c>
      <c r="S148" s="24" t="n">
        <f aca="false">S63</f>
        <v>27900</v>
      </c>
    </row>
    <row r="149" customFormat="false" ht="12.75" hidden="false" customHeight="false" outlineLevel="0" collapsed="false">
      <c r="M149" s="22"/>
      <c r="Q149" s="22"/>
      <c r="S149" s="22"/>
    </row>
    <row r="150" customFormat="false" ht="12.75" hidden="false" customHeight="false" outlineLevel="0" collapsed="false">
      <c r="I150" s="26" t="s">
        <v>132</v>
      </c>
      <c r="M150" s="16" t="n">
        <f aca="false">SUM(M146:M148)</f>
        <v>5889.5085014488</v>
      </c>
      <c r="O150" s="3" t="n">
        <f aca="false">ROUND(Q150/M150,3)</f>
        <v>1.087</v>
      </c>
      <c r="Q150" s="16" t="n">
        <f aca="false">SUM(Q146:Q148)</f>
        <v>6400</v>
      </c>
      <c r="S150" s="16" t="n">
        <f aca="false">SUM(S146:S148)</f>
        <v>198400</v>
      </c>
    </row>
    <row r="153" customFormat="false" ht="13.5" hidden="false" customHeight="false" outlineLevel="0" collapsed="false">
      <c r="I153" s="26" t="s">
        <v>140</v>
      </c>
      <c r="M153" s="36" t="n">
        <f aca="false">M106+M119+M139+M150</f>
        <v>56239.4447119933</v>
      </c>
      <c r="O153" s="37" t="n">
        <f aca="false">ROUND(Q153/M153,3)</f>
        <v>1.034</v>
      </c>
      <c r="Q153" s="36" t="n">
        <f aca="false">Q106+Q119+Q139+Q150</f>
        <v>58160</v>
      </c>
      <c r="S153" s="36" t="n">
        <f aca="false">S106+S119+S139+S150</f>
        <v>1802960</v>
      </c>
    </row>
    <row r="154" customFormat="false" ht="13.5" hidden="false" customHeight="false" outlineLevel="0" collapsed="false">
      <c r="Q154" s="16"/>
    </row>
    <row r="155" customFormat="false" ht="12.75" hidden="false" customHeight="false" outlineLevel="0" collapsed="false">
      <c r="Q155" s="16"/>
    </row>
    <row r="156" customFormat="false" ht="12.75" hidden="false" customHeight="false" outlineLevel="0" collapsed="false">
      <c r="Q156" s="16"/>
    </row>
    <row r="157" customFormat="false" ht="12.75" hidden="false" customHeight="false" outlineLevel="0" collapsed="false">
      <c r="M157" s="10"/>
      <c r="Q157" s="16"/>
    </row>
    <row r="158" customFormat="false" ht="12.75" hidden="false" customHeight="false" outlineLevel="0" collapsed="false">
      <c r="Q158" s="16"/>
    </row>
    <row r="159" customFormat="false" ht="12.75" hidden="false" customHeight="false" outlineLevel="0" collapsed="false">
      <c r="M159" s="10"/>
      <c r="Q159" s="10"/>
      <c r="S159" s="10"/>
    </row>
    <row r="160" customFormat="false" ht="12.75" hidden="false" customHeight="false" outlineLevel="0" collapsed="false">
      <c r="M160" s="10"/>
      <c r="Q160" s="16"/>
    </row>
    <row r="161" customFormat="false" ht="12.75" hidden="false" customHeight="false" outlineLevel="0" collapsed="false">
      <c r="M161" s="16"/>
      <c r="Q161" s="16"/>
      <c r="S161" s="16"/>
    </row>
    <row r="162" customFormat="false" ht="12.75" hidden="false" customHeight="false" outlineLevel="0" collapsed="false">
      <c r="Q162" s="16"/>
    </row>
    <row r="163" customFormat="false" ht="12.75" hidden="false" customHeight="false" outlineLevel="0" collapsed="false">
      <c r="Q163" s="16"/>
    </row>
    <row r="164" customFormat="false" ht="12.75" hidden="false" customHeight="false" outlineLevel="0" collapsed="false">
      <c r="Q164" s="16"/>
    </row>
    <row r="165" customFormat="false" ht="12.75" hidden="false" customHeight="false" outlineLevel="0" collapsed="false">
      <c r="M165" s="2" t="s">
        <v>141</v>
      </c>
      <c r="Q165" s="16" t="n">
        <f aca="false">Q153-(Q130+Q150)</f>
        <v>48760</v>
      </c>
    </row>
    <row r="166" customFormat="false" ht="12.75" hidden="false" customHeight="false" outlineLevel="0" collapsed="false">
      <c r="Q166" s="16"/>
      <c r="S166" s="16"/>
    </row>
    <row r="167" customFormat="false" ht="12.75" hidden="false" customHeight="false" outlineLevel="0" collapsed="false">
      <c r="Q167" s="16"/>
    </row>
    <row r="170" customFormat="false" ht="12.75" hidden="false" customHeight="false" outlineLevel="0" collapsed="false">
      <c r="Q170" s="16"/>
    </row>
  </sheetData>
  <mergeCells count="4">
    <mergeCell ref="A1:S1"/>
    <mergeCell ref="A2:S2"/>
    <mergeCell ref="A3:S3"/>
    <mergeCell ref="G4:J4"/>
  </mergeCells>
  <printOptions headings="false" gridLines="false" gridLinesSet="true" horizontalCentered="true" verticalCentered="false"/>
  <pageMargins left="0" right="0" top="0.25" bottom="0.5" header="0.511811023622047" footer="0.2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
&amp;D &amp;T</oddFooter>
  </headerFooter>
  <rowBreaks count="2" manualBreakCount="2">
    <brk id="89" man="true" max="16383" min="0"/>
    <brk id="16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9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1" activeCellId="0" sqref="M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3" min="3" style="0" width="2.7"/>
    <col collapsed="false" customWidth="true" hidden="false" outlineLevel="0" max="6" min="5" style="0" width="2.7"/>
    <col collapsed="false" customWidth="true" hidden="false" outlineLevel="0" max="8" min="8" style="0" width="12.7"/>
    <col collapsed="false" customWidth="true" hidden="false" outlineLevel="0" max="9" min="9" style="0" width="2.7"/>
    <col collapsed="false" customWidth="true" hidden="false" outlineLevel="0" max="14" min="14" style="0" width="9.85"/>
    <col collapsed="false" customWidth="true" hidden="false" outlineLevel="0" max="17" min="17" style="0" width="11.7"/>
    <col collapsed="false" customWidth="true" hidden="false" outlineLevel="0" max="18" min="18" style="0" width="9.85"/>
  </cols>
  <sheetData>
    <row r="1" customFormat="false" ht="15" hidden="false" customHeight="false" outlineLevel="0" collapsed="false">
      <c r="A1" s="57" t="s">
        <v>142</v>
      </c>
      <c r="B1" s="57"/>
      <c r="C1" s="57"/>
      <c r="D1" s="57"/>
      <c r="I1" s="58" t="s">
        <v>143</v>
      </c>
      <c r="J1" s="59" t="s">
        <v>144</v>
      </c>
      <c r="P1" s="59" t="s">
        <v>145</v>
      </c>
    </row>
    <row r="2" customFormat="false" ht="15" hidden="false" customHeight="false" outlineLevel="0" collapsed="false">
      <c r="A2" s="57" t="s">
        <v>146</v>
      </c>
      <c r="B2" s="57"/>
      <c r="C2" s="57"/>
      <c r="D2" s="57"/>
      <c r="J2" s="59"/>
      <c r="P2" s="59" t="s">
        <v>147</v>
      </c>
    </row>
    <row r="3" customFormat="false" ht="15" hidden="false" customHeight="false" outlineLevel="0" collapsed="false">
      <c r="A3" s="57" t="s">
        <v>148</v>
      </c>
      <c r="B3" s="57"/>
      <c r="C3" s="57"/>
      <c r="D3" s="57"/>
      <c r="I3" s="60"/>
      <c r="J3" s="59" t="s">
        <v>149</v>
      </c>
      <c r="P3" s="59" t="s">
        <v>150</v>
      </c>
    </row>
    <row r="4" customFormat="false" ht="12.75" hidden="false" customHeight="false" outlineLevel="0" collapsed="false">
      <c r="P4" s="59" t="s">
        <v>151</v>
      </c>
    </row>
    <row r="5" customFormat="false" ht="12.75" hidden="false" customHeight="false" outlineLevel="0" collapsed="false">
      <c r="P5" s="59" t="s">
        <v>152</v>
      </c>
    </row>
    <row r="6" customFormat="false" ht="12.75" hidden="false" customHeight="false" outlineLevel="0" collapsed="false">
      <c r="J6" s="61" t="s">
        <v>153</v>
      </c>
      <c r="K6" s="61"/>
      <c r="L6" s="61"/>
      <c r="P6" s="59" t="s">
        <v>154</v>
      </c>
    </row>
    <row r="7" customFormat="false" ht="15" hidden="false" customHeight="false" outlineLevel="0" collapsed="false">
      <c r="A7" s="57" t="s">
        <v>155</v>
      </c>
      <c r="B7" s="57"/>
      <c r="C7" s="57"/>
      <c r="D7" s="57"/>
      <c r="J7" s="62" t="s">
        <v>156</v>
      </c>
      <c r="K7" s="62"/>
      <c r="L7" s="62"/>
      <c r="P7" s="59"/>
    </row>
    <row r="8" customFormat="false" ht="13.5" hidden="false" customHeight="false" outlineLevel="0" collapsed="false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customFormat="false" ht="13.5" hidden="false" customHeight="false" outlineLevel="0" collapsed="false">
      <c r="A9" s="64" t="s">
        <v>157</v>
      </c>
      <c r="B9" s="65"/>
      <c r="C9" s="65"/>
      <c r="D9" s="65"/>
      <c r="H9" s="64" t="s">
        <v>158</v>
      </c>
      <c r="M9" s="64" t="s">
        <v>159</v>
      </c>
      <c r="N9" s="65"/>
      <c r="O9" s="65"/>
      <c r="P9" s="65"/>
      <c r="Q9" s="64" t="s">
        <v>160</v>
      </c>
      <c r="R9" s="66" t="s">
        <v>161</v>
      </c>
    </row>
    <row r="10" customFormat="false" ht="12.75" hidden="false" customHeight="false" outlineLevel="0" collapsed="false">
      <c r="A10" s="67" t="s">
        <v>128</v>
      </c>
      <c r="B10" s="67"/>
      <c r="C10" s="67"/>
      <c r="D10" s="67"/>
      <c r="E10" s="67"/>
      <c r="F10" s="67"/>
      <c r="G10" s="67"/>
      <c r="H10" s="68" t="n">
        <v>36708</v>
      </c>
      <c r="I10" s="68"/>
      <c r="J10" s="68"/>
      <c r="K10" s="68"/>
      <c r="L10" s="68"/>
      <c r="M10" s="68" t="n">
        <v>36738</v>
      </c>
      <c r="N10" s="68"/>
      <c r="O10" s="68"/>
      <c r="P10" s="68"/>
      <c r="Q10" s="69" t="n">
        <v>1</v>
      </c>
      <c r="R10" s="70" t="n">
        <v>1</v>
      </c>
    </row>
    <row r="11" customFormat="false" ht="12.75" hidden="false" customHeight="false" outlineLevel="0" collapsed="false">
      <c r="A11" s="71" t="s">
        <v>162</v>
      </c>
      <c r="B11" s="72"/>
      <c r="C11" s="72"/>
      <c r="D11" s="72"/>
      <c r="E11" s="73"/>
      <c r="F11" s="73"/>
      <c r="G11" s="73"/>
      <c r="H11" s="74"/>
      <c r="I11" s="75" t="s">
        <v>163</v>
      </c>
      <c r="J11" s="73"/>
      <c r="K11" s="73"/>
      <c r="L11" s="76"/>
      <c r="M11" s="77" t="s">
        <v>164</v>
      </c>
      <c r="N11" s="73"/>
      <c r="O11" s="76"/>
      <c r="P11" s="75" t="s">
        <v>165</v>
      </c>
      <c r="Q11" s="78"/>
      <c r="R11" s="79"/>
    </row>
    <row r="12" customFormat="false" ht="12.75" hidden="false" customHeight="false" outlineLevel="0" collapsed="false">
      <c r="A12" s="80" t="s">
        <v>166</v>
      </c>
      <c r="B12" s="80"/>
      <c r="C12" s="80"/>
      <c r="D12" s="80"/>
      <c r="E12" s="80"/>
      <c r="F12" s="80"/>
      <c r="G12" s="80"/>
      <c r="H12" s="80"/>
      <c r="I12" s="80" t="s">
        <v>167</v>
      </c>
      <c r="J12" s="80"/>
      <c r="K12" s="80"/>
      <c r="L12" s="80"/>
      <c r="M12" s="81" t="s">
        <v>168</v>
      </c>
      <c r="N12" s="81"/>
      <c r="O12" s="81"/>
      <c r="P12" s="80" t="s">
        <v>169</v>
      </c>
      <c r="Q12" s="80"/>
      <c r="R12" s="80"/>
    </row>
    <row r="13" customFormat="false" ht="12.75" hidden="false" customHeight="false" outlineLevel="0" collapsed="false">
      <c r="A13" s="82" t="s">
        <v>170</v>
      </c>
      <c r="B13" s="82"/>
      <c r="C13" s="82"/>
      <c r="D13" s="82"/>
      <c r="E13" s="82"/>
      <c r="F13" s="79"/>
      <c r="G13" s="83"/>
      <c r="H13" s="84"/>
      <c r="I13" s="78"/>
      <c r="J13" s="79"/>
      <c r="K13" s="84"/>
      <c r="L13" s="79"/>
      <c r="M13" s="84"/>
      <c r="N13" s="78"/>
      <c r="O13" s="78"/>
      <c r="P13" s="78"/>
      <c r="Q13" s="78"/>
      <c r="R13" s="79"/>
    </row>
    <row r="14" customFormat="false" ht="12.75" hidden="false" customHeight="false" outlineLevel="0" collapsed="false">
      <c r="A14" s="85" t="s">
        <v>171</v>
      </c>
      <c r="B14" s="85"/>
      <c r="C14" s="85"/>
      <c r="D14" s="85"/>
      <c r="E14" s="85"/>
      <c r="F14" s="66"/>
      <c r="G14" s="86"/>
      <c r="H14" s="87"/>
      <c r="I14" s="88"/>
      <c r="J14" s="89"/>
      <c r="K14" s="64"/>
      <c r="L14" s="66"/>
      <c r="M14" s="64"/>
      <c r="N14" s="65"/>
      <c r="O14" s="65"/>
      <c r="P14" s="65"/>
      <c r="Q14" s="65"/>
      <c r="R14" s="66"/>
    </row>
    <row r="15" customFormat="false" ht="12.75" hidden="false" customHeight="false" outlineLevel="0" collapsed="false">
      <c r="A15" s="85" t="s">
        <v>172</v>
      </c>
      <c r="B15" s="85"/>
      <c r="C15" s="85"/>
      <c r="D15" s="85"/>
      <c r="E15" s="85"/>
      <c r="F15" s="66"/>
      <c r="G15" s="86" t="s">
        <v>173</v>
      </c>
      <c r="H15" s="90" t="s">
        <v>173</v>
      </c>
      <c r="I15" s="90"/>
      <c r="J15" s="90"/>
      <c r="K15" s="90" t="s">
        <v>174</v>
      </c>
      <c r="L15" s="90"/>
      <c r="M15" s="90" t="s">
        <v>175</v>
      </c>
      <c r="N15" s="90"/>
      <c r="O15" s="90"/>
      <c r="P15" s="90"/>
      <c r="Q15" s="90"/>
      <c r="R15" s="90"/>
    </row>
    <row r="16" customFormat="false" ht="12.75" hidden="false" customHeight="false" outlineLevel="0" collapsed="false">
      <c r="A16" s="85" t="s">
        <v>176</v>
      </c>
      <c r="B16" s="85"/>
      <c r="C16" s="85"/>
      <c r="D16" s="85"/>
      <c r="E16" s="85"/>
      <c r="F16" s="66"/>
      <c r="G16" s="86" t="s">
        <v>177</v>
      </c>
      <c r="H16" s="90" t="s">
        <v>178</v>
      </c>
      <c r="I16" s="90"/>
      <c r="J16" s="90"/>
      <c r="K16" s="91" t="s">
        <v>179</v>
      </c>
      <c r="L16" s="91"/>
      <c r="M16" s="69"/>
      <c r="N16" s="92"/>
      <c r="O16" s="92"/>
      <c r="P16" s="92"/>
      <c r="Q16" s="92"/>
      <c r="R16" s="70"/>
    </row>
    <row r="17" customFormat="false" ht="12.75" hidden="false" customHeight="false" outlineLevel="0" collapsed="false">
      <c r="A17" s="93" t="s">
        <v>180</v>
      </c>
      <c r="B17" s="92"/>
      <c r="C17" s="61" t="s">
        <v>181</v>
      </c>
      <c r="D17" s="92"/>
      <c r="E17" s="61" t="s">
        <v>182</v>
      </c>
      <c r="F17" s="94"/>
      <c r="G17" s="95"/>
      <c r="H17" s="69"/>
      <c r="I17" s="92"/>
      <c r="J17" s="70"/>
      <c r="K17" s="91" t="s">
        <v>183</v>
      </c>
      <c r="L17" s="94" t="s">
        <v>184</v>
      </c>
      <c r="M17" s="96" t="s">
        <v>185</v>
      </c>
      <c r="N17" s="96"/>
      <c r="O17" s="96"/>
      <c r="P17" s="96"/>
      <c r="Q17" s="96" t="s">
        <v>186</v>
      </c>
      <c r="R17" s="96"/>
    </row>
    <row r="18" customFormat="false" ht="12.75" hidden="false" customHeight="false" outlineLevel="0" collapsed="false">
      <c r="G18" s="83"/>
      <c r="H18" s="84"/>
      <c r="I18" s="78"/>
      <c r="J18" s="79"/>
      <c r="K18" s="97"/>
      <c r="L18" s="97"/>
      <c r="M18" s="84"/>
      <c r="N18" s="78"/>
      <c r="O18" s="78"/>
      <c r="P18" s="79"/>
      <c r="Q18" s="84"/>
      <c r="R18" s="79"/>
    </row>
    <row r="19" customFormat="false" ht="12.75" hidden="false" customHeight="false" outlineLevel="0" collapsed="false">
      <c r="A19" s="58" t="s">
        <v>143</v>
      </c>
      <c r="C19" s="60"/>
      <c r="E19" s="60"/>
      <c r="F19" s="65"/>
      <c r="G19" s="98" t="n">
        <v>5263</v>
      </c>
      <c r="H19" s="98" t="s">
        <v>187</v>
      </c>
      <c r="I19" s="98"/>
      <c r="J19" s="98"/>
      <c r="K19" s="99" t="n">
        <v>800</v>
      </c>
      <c r="L19" s="99"/>
      <c r="M19" s="100" t="s">
        <v>188</v>
      </c>
      <c r="N19" s="100"/>
      <c r="O19" s="100"/>
      <c r="P19" s="100"/>
      <c r="Q19" s="101"/>
      <c r="R19" s="102"/>
    </row>
    <row r="20" customFormat="false" ht="12.75" hidden="false" customHeight="false" outlineLevel="0" collapsed="false">
      <c r="G20" s="103"/>
      <c r="H20" s="104"/>
      <c r="I20" s="105"/>
      <c r="J20" s="106"/>
      <c r="K20" s="107"/>
      <c r="L20" s="107"/>
      <c r="M20" s="108"/>
      <c r="N20" s="109"/>
      <c r="O20" s="109"/>
      <c r="P20" s="110"/>
      <c r="Q20" s="108"/>
      <c r="R20" s="110"/>
    </row>
    <row r="21" customFormat="false" ht="12.75" hidden="false" customHeight="false" outlineLevel="0" collapsed="false">
      <c r="A21" s="58" t="s">
        <v>143</v>
      </c>
      <c r="C21" s="60"/>
      <c r="E21" s="60"/>
      <c r="F21" s="65"/>
      <c r="G21" s="98" t="n">
        <v>5353</v>
      </c>
      <c r="H21" s="98" t="s">
        <v>23</v>
      </c>
      <c r="I21" s="98"/>
      <c r="J21" s="98"/>
      <c r="K21" s="99" t="n">
        <v>910</v>
      </c>
      <c r="L21" s="99"/>
      <c r="M21" s="101"/>
      <c r="N21" s="111"/>
      <c r="O21" s="111"/>
      <c r="P21" s="102"/>
      <c r="Q21" s="101"/>
      <c r="R21" s="102"/>
    </row>
    <row r="22" customFormat="false" ht="12.75" hidden="false" customHeight="false" outlineLevel="0" collapsed="false">
      <c r="G22" s="103"/>
      <c r="H22" s="104"/>
      <c r="I22" s="105"/>
      <c r="J22" s="106"/>
      <c r="K22" s="107"/>
      <c r="L22" s="107"/>
      <c r="M22" s="108"/>
      <c r="N22" s="109"/>
      <c r="O22" s="109"/>
      <c r="P22" s="110"/>
      <c r="Q22" s="108"/>
      <c r="R22" s="110"/>
    </row>
    <row r="23" customFormat="false" ht="12.75" hidden="false" customHeight="false" outlineLevel="0" collapsed="false">
      <c r="A23" s="58" t="s">
        <v>143</v>
      </c>
      <c r="C23" s="60"/>
      <c r="E23" s="60"/>
      <c r="F23" s="65"/>
      <c r="G23" s="98" t="n">
        <v>6067</v>
      </c>
      <c r="H23" s="98" t="s">
        <v>189</v>
      </c>
      <c r="I23" s="98"/>
      <c r="J23" s="98"/>
      <c r="K23" s="99" t="n">
        <v>1000</v>
      </c>
      <c r="L23" s="99"/>
      <c r="M23" s="101"/>
      <c r="N23" s="111"/>
      <c r="O23" s="111"/>
      <c r="P23" s="102"/>
      <c r="Q23" s="101"/>
      <c r="R23" s="102"/>
    </row>
    <row r="24" customFormat="false" ht="12.75" hidden="false" customHeight="false" outlineLevel="0" collapsed="false">
      <c r="G24" s="103"/>
      <c r="H24" s="104"/>
      <c r="I24" s="105"/>
      <c r="J24" s="106"/>
      <c r="K24" s="107"/>
      <c r="L24" s="107"/>
      <c r="M24" s="108"/>
      <c r="N24" s="109"/>
      <c r="O24" s="109"/>
      <c r="P24" s="110"/>
      <c r="Q24" s="108"/>
      <c r="R24" s="110"/>
    </row>
    <row r="25" customFormat="false" ht="12.75" hidden="false" customHeight="false" outlineLevel="0" collapsed="false">
      <c r="A25" s="58" t="s">
        <v>143</v>
      </c>
      <c r="C25" s="60"/>
      <c r="E25" s="60"/>
      <c r="F25" s="65"/>
      <c r="G25" s="98" t="n">
        <v>6679</v>
      </c>
      <c r="H25" s="98" t="s">
        <v>48</v>
      </c>
      <c r="I25" s="98"/>
      <c r="J25" s="98"/>
      <c r="K25" s="99" t="n">
        <v>660</v>
      </c>
      <c r="L25" s="99"/>
      <c r="M25" s="101"/>
      <c r="N25" s="111"/>
      <c r="O25" s="111"/>
      <c r="P25" s="102"/>
      <c r="Q25" s="101"/>
      <c r="R25" s="112"/>
    </row>
    <row r="26" customFormat="false" ht="12.75" hidden="false" customHeight="false" outlineLevel="0" collapsed="false">
      <c r="G26" s="103"/>
      <c r="H26" s="104"/>
      <c r="I26" s="105"/>
      <c r="J26" s="106"/>
      <c r="K26" s="107"/>
      <c r="L26" s="107"/>
      <c r="M26" s="108"/>
      <c r="N26" s="109"/>
      <c r="O26" s="109"/>
      <c r="P26" s="110"/>
      <c r="Q26" s="108"/>
      <c r="R26" s="110"/>
    </row>
    <row r="27" customFormat="false" ht="12.75" hidden="false" customHeight="false" outlineLevel="0" collapsed="false">
      <c r="A27" s="58" t="s">
        <v>143</v>
      </c>
      <c r="C27" s="60"/>
      <c r="E27" s="60"/>
      <c r="F27" s="65"/>
      <c r="G27" s="98" t="n">
        <v>6728</v>
      </c>
      <c r="H27" s="98" t="s">
        <v>51</v>
      </c>
      <c r="I27" s="98"/>
      <c r="J27" s="98"/>
      <c r="K27" s="99" t="n">
        <v>640</v>
      </c>
      <c r="L27" s="99"/>
      <c r="M27" s="101"/>
      <c r="N27" s="111"/>
      <c r="O27" s="111"/>
      <c r="P27" s="102"/>
      <c r="Q27" s="101"/>
      <c r="R27" s="112"/>
    </row>
    <row r="28" customFormat="false" ht="12.75" hidden="false" customHeight="false" outlineLevel="0" collapsed="false">
      <c r="G28" s="103"/>
      <c r="H28" s="104"/>
      <c r="I28" s="105"/>
      <c r="J28" s="106"/>
      <c r="K28" s="107"/>
      <c r="L28" s="107"/>
      <c r="M28" s="108"/>
      <c r="N28" s="109"/>
      <c r="O28" s="109"/>
      <c r="P28" s="110"/>
      <c r="Q28" s="108"/>
      <c r="R28" s="110"/>
    </row>
    <row r="29" customFormat="false" ht="12.75" hidden="false" customHeight="false" outlineLevel="0" collapsed="false">
      <c r="A29" s="58" t="s">
        <v>143</v>
      </c>
      <c r="C29" s="60"/>
      <c r="E29" s="60"/>
      <c r="F29" s="65"/>
      <c r="G29" s="98" t="n">
        <v>6742</v>
      </c>
      <c r="H29" s="98" t="s">
        <v>190</v>
      </c>
      <c r="I29" s="98"/>
      <c r="J29" s="98"/>
      <c r="K29" s="99" t="n">
        <v>4990</v>
      </c>
      <c r="L29" s="99"/>
      <c r="M29" s="101"/>
      <c r="N29" s="111"/>
      <c r="O29" s="111"/>
      <c r="P29" s="102"/>
      <c r="Q29" s="101"/>
      <c r="R29" s="112"/>
    </row>
    <row r="30" customFormat="false" ht="12.75" hidden="false" customHeight="false" outlineLevel="0" collapsed="false">
      <c r="G30" s="103"/>
      <c r="H30" s="104"/>
      <c r="I30" s="105"/>
      <c r="J30" s="106"/>
      <c r="K30" s="107"/>
      <c r="L30" s="107"/>
      <c r="M30" s="108"/>
      <c r="N30" s="109"/>
      <c r="O30" s="109"/>
      <c r="P30" s="110"/>
      <c r="Q30" s="108"/>
      <c r="R30" s="110"/>
    </row>
    <row r="31" customFormat="false" ht="12.75" hidden="false" customHeight="false" outlineLevel="0" collapsed="false">
      <c r="A31" s="58" t="s">
        <v>143</v>
      </c>
      <c r="C31" s="60"/>
      <c r="E31" s="60"/>
      <c r="F31" s="65"/>
      <c r="G31" s="98" t="n">
        <v>6748</v>
      </c>
      <c r="H31" s="98" t="s">
        <v>191</v>
      </c>
      <c r="I31" s="98"/>
      <c r="J31" s="98"/>
      <c r="K31" s="99" t="n">
        <v>1000</v>
      </c>
      <c r="L31" s="99"/>
      <c r="M31" s="101"/>
      <c r="N31" s="111"/>
      <c r="O31" s="111"/>
      <c r="P31" s="102"/>
      <c r="Q31" s="101"/>
      <c r="R31" s="112"/>
    </row>
    <row r="32" customFormat="false" ht="12.75" hidden="false" customHeight="false" outlineLevel="0" collapsed="false">
      <c r="G32" s="113"/>
      <c r="H32" s="113"/>
      <c r="I32" s="114"/>
      <c r="J32" s="115"/>
      <c r="K32" s="116"/>
      <c r="L32" s="117"/>
      <c r="M32" s="108"/>
      <c r="N32" s="109"/>
      <c r="O32" s="109"/>
      <c r="P32" s="110"/>
      <c r="Q32" s="108"/>
      <c r="R32" s="110"/>
    </row>
    <row r="33" customFormat="false" ht="12.75" hidden="false" customHeight="false" outlineLevel="0" collapsed="false">
      <c r="A33" s="58" t="s">
        <v>143</v>
      </c>
      <c r="C33" s="60"/>
      <c r="E33" s="60"/>
      <c r="F33" s="65"/>
      <c r="G33" s="118" t="n">
        <v>6760</v>
      </c>
      <c r="H33" s="118" t="s">
        <v>34</v>
      </c>
      <c r="I33" s="118"/>
      <c r="J33" s="118"/>
      <c r="K33" s="119" t="n">
        <v>0</v>
      </c>
      <c r="L33" s="99"/>
      <c r="M33" s="101"/>
      <c r="N33" s="111"/>
      <c r="O33" s="111"/>
      <c r="P33" s="102"/>
      <c r="Q33" s="101"/>
      <c r="R33" s="112"/>
    </row>
    <row r="34" customFormat="false" ht="12.75" hidden="false" customHeight="false" outlineLevel="0" collapsed="false">
      <c r="G34" s="103"/>
      <c r="H34" s="104"/>
      <c r="I34" s="105"/>
      <c r="J34" s="106"/>
      <c r="K34" s="107"/>
      <c r="L34" s="107"/>
      <c r="M34" s="108"/>
      <c r="N34" s="109"/>
      <c r="O34" s="109"/>
      <c r="P34" s="110"/>
      <c r="Q34" s="108"/>
      <c r="R34" s="110"/>
    </row>
    <row r="35" customFormat="false" ht="12.75" hidden="false" customHeight="false" outlineLevel="0" collapsed="false">
      <c r="A35" s="58" t="s">
        <v>143</v>
      </c>
      <c r="C35" s="60"/>
      <c r="E35" s="60"/>
      <c r="F35" s="65"/>
      <c r="G35" s="98" t="n">
        <v>8751</v>
      </c>
      <c r="H35" s="98" t="s">
        <v>56</v>
      </c>
      <c r="I35" s="98"/>
      <c r="J35" s="98"/>
      <c r="K35" s="99" t="n">
        <v>0</v>
      </c>
      <c r="L35" s="99"/>
      <c r="M35" s="101"/>
      <c r="N35" s="111"/>
      <c r="O35" s="111"/>
      <c r="P35" s="102"/>
      <c r="Q35" s="101"/>
      <c r="R35" s="112"/>
    </row>
    <row r="36" customFormat="false" ht="12.75" hidden="false" customHeight="false" outlineLevel="0" collapsed="false">
      <c r="G36" s="103"/>
      <c r="H36" s="104"/>
      <c r="I36" s="105"/>
      <c r="J36" s="106"/>
      <c r="K36" s="107"/>
      <c r="L36" s="107"/>
      <c r="M36" s="108"/>
      <c r="N36" s="109"/>
      <c r="O36" s="109"/>
      <c r="P36" s="110"/>
      <c r="Q36" s="108"/>
      <c r="R36" s="110"/>
    </row>
    <row r="37" customFormat="false" ht="12.75" hidden="false" customHeight="false" outlineLevel="0" collapsed="false">
      <c r="A37" s="58"/>
      <c r="C37" s="58" t="s">
        <v>143</v>
      </c>
      <c r="E37" s="60"/>
      <c r="F37" s="65"/>
      <c r="G37" s="98" t="n">
        <v>1040</v>
      </c>
      <c r="H37" s="98" t="s">
        <v>192</v>
      </c>
      <c r="I37" s="98"/>
      <c r="J37" s="98"/>
      <c r="K37" s="99"/>
      <c r="L37" s="99" t="n">
        <v>10000</v>
      </c>
      <c r="M37" s="101"/>
      <c r="N37" s="111"/>
      <c r="O37" s="111"/>
      <c r="P37" s="102"/>
      <c r="Q37" s="101"/>
      <c r="R37" s="112"/>
    </row>
    <row r="38" customFormat="false" ht="12.75" hidden="false" customHeight="false" outlineLevel="0" collapsed="false">
      <c r="G38" s="103"/>
      <c r="H38" s="104"/>
      <c r="I38" s="105"/>
      <c r="J38" s="106"/>
      <c r="K38" s="107"/>
      <c r="L38" s="107"/>
      <c r="M38" s="108"/>
      <c r="N38" s="109"/>
      <c r="O38" s="109"/>
      <c r="P38" s="110"/>
      <c r="Q38" s="108"/>
      <c r="R38" s="110"/>
    </row>
    <row r="39" customFormat="false" ht="12.75" hidden="false" customHeight="false" outlineLevel="0" collapsed="false">
      <c r="A39" s="58"/>
      <c r="C39" s="58"/>
      <c r="E39" s="60"/>
      <c r="F39" s="65"/>
      <c r="G39" s="98"/>
      <c r="H39" s="120"/>
      <c r="I39" s="121"/>
      <c r="J39" s="112"/>
      <c r="K39" s="99"/>
      <c r="L39" s="99"/>
      <c r="M39" s="101"/>
      <c r="N39" s="111"/>
      <c r="O39" s="111"/>
      <c r="P39" s="102"/>
      <c r="Q39" s="101"/>
      <c r="R39" s="112"/>
    </row>
    <row r="40" customFormat="false" ht="12.75" hidden="false" customHeight="false" outlineLevel="0" collapsed="false">
      <c r="G40" s="103"/>
      <c r="H40" s="104"/>
      <c r="I40" s="105"/>
      <c r="J40" s="106"/>
      <c r="K40" s="107"/>
      <c r="L40" s="107"/>
      <c r="M40" s="108"/>
      <c r="N40" s="109"/>
      <c r="O40" s="109"/>
      <c r="P40" s="110"/>
      <c r="Q40" s="108"/>
      <c r="R40" s="110"/>
    </row>
    <row r="41" customFormat="false" ht="12.75" hidden="false" customHeight="false" outlineLevel="0" collapsed="false">
      <c r="A41" s="58"/>
      <c r="C41" s="60"/>
      <c r="E41" s="60"/>
      <c r="F41" s="65"/>
      <c r="G41" s="98"/>
      <c r="H41" s="120"/>
      <c r="I41" s="121"/>
      <c r="J41" s="112"/>
      <c r="K41" s="99"/>
      <c r="L41" s="99"/>
      <c r="M41" s="101"/>
      <c r="N41" s="111"/>
      <c r="O41" s="111"/>
      <c r="P41" s="102"/>
      <c r="Q41" s="101"/>
      <c r="R41" s="112"/>
    </row>
    <row r="42" customFormat="false" ht="12.75" hidden="false" customHeight="false" outlineLevel="0" collapsed="false">
      <c r="G42" s="103"/>
      <c r="H42" s="104"/>
      <c r="I42" s="105"/>
      <c r="J42" s="106"/>
      <c r="K42" s="107"/>
      <c r="L42" s="107"/>
      <c r="M42" s="108"/>
      <c r="N42" s="109"/>
      <c r="O42" s="109"/>
      <c r="P42" s="110"/>
      <c r="Q42" s="108"/>
      <c r="R42" s="110"/>
    </row>
    <row r="43" customFormat="false" ht="12.75" hidden="false" customHeight="false" outlineLevel="0" collapsed="false">
      <c r="A43" s="58"/>
      <c r="C43" s="58"/>
      <c r="E43" s="60"/>
      <c r="F43" s="65"/>
      <c r="G43" s="98"/>
      <c r="H43" s="120"/>
      <c r="I43" s="121"/>
      <c r="J43" s="112"/>
      <c r="K43" s="99"/>
      <c r="L43" s="99"/>
      <c r="M43" s="101"/>
      <c r="N43" s="111"/>
      <c r="O43" s="111"/>
      <c r="P43" s="102"/>
      <c r="Q43" s="101"/>
      <c r="R43" s="112"/>
    </row>
    <row r="44" customFormat="false" ht="12.75" hidden="false" customHeight="false" outlineLevel="0" collapsed="false">
      <c r="G44" s="122"/>
      <c r="H44" s="59"/>
      <c r="I44" s="59"/>
      <c r="J44" s="59"/>
      <c r="K44" s="123"/>
      <c r="L44" s="123"/>
      <c r="M44" s="59"/>
      <c r="N44" s="59"/>
      <c r="O44" s="59"/>
      <c r="P44" s="59"/>
      <c r="Q44" s="59"/>
      <c r="R44" s="59"/>
    </row>
    <row r="45" customFormat="false" ht="12.75" hidden="false" customHeight="false" outlineLevel="0" collapsed="false">
      <c r="G45" s="122"/>
      <c r="H45" s="59"/>
      <c r="I45" s="59"/>
      <c r="J45" s="124" t="s">
        <v>193</v>
      </c>
      <c r="K45" s="125" t="n">
        <f aca="false">SUM(K18:K43)</f>
        <v>10000</v>
      </c>
      <c r="L45" s="125"/>
      <c r="M45" s="126" t="s">
        <v>194</v>
      </c>
      <c r="N45" s="127" t="s">
        <v>195</v>
      </c>
      <c r="O45" s="126"/>
      <c r="Q45" s="126" t="s">
        <v>196</v>
      </c>
      <c r="R45" s="127" t="s">
        <v>197</v>
      </c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customFormat="false" ht="12.75" hidden="false" customHeight="false" outlineLevel="0" collapsed="false">
      <c r="G46" s="59"/>
      <c r="H46" s="59"/>
      <c r="I46" s="59"/>
      <c r="J46" s="59"/>
      <c r="K46" s="123"/>
      <c r="L46" s="123"/>
      <c r="M46" s="126" t="s">
        <v>198</v>
      </c>
      <c r="N46" s="127" t="s">
        <v>199</v>
      </c>
      <c r="O46" s="126"/>
      <c r="Q46" s="126" t="s">
        <v>200</v>
      </c>
      <c r="R46" s="127" t="s">
        <v>201</v>
      </c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customFormat="false" ht="12.75" hidden="false" customHeight="false" outlineLevel="0" collapsed="false">
      <c r="G47" s="59"/>
      <c r="H47" s="59"/>
      <c r="I47" s="59"/>
      <c r="J47" s="124" t="s">
        <v>202</v>
      </c>
      <c r="K47" s="125"/>
      <c r="L47" s="125" t="n">
        <f aca="false">SUM(L18:L43)</f>
        <v>10000</v>
      </c>
      <c r="M47" s="126" t="s">
        <v>203</v>
      </c>
      <c r="N47" s="127" t="s">
        <v>204</v>
      </c>
      <c r="O47" s="126"/>
      <c r="Q47" s="126" t="s">
        <v>205</v>
      </c>
      <c r="R47" s="127" t="s">
        <v>206</v>
      </c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</row>
    <row r="48" customFormat="false" ht="12.75" hidden="false" customHeight="false" outlineLevel="0" collapsed="false">
      <c r="G48" s="59"/>
      <c r="H48" s="59"/>
      <c r="I48" s="59"/>
      <c r="J48" s="59"/>
      <c r="K48" s="122"/>
      <c r="L48" s="122"/>
      <c r="M48" s="126" t="s">
        <v>207</v>
      </c>
      <c r="N48" s="127" t="s">
        <v>208</v>
      </c>
      <c r="O48" s="126"/>
      <c r="Q48" s="126" t="s">
        <v>209</v>
      </c>
      <c r="R48" s="127" t="s">
        <v>210</v>
      </c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</row>
    <row r="49" customFormat="false" ht="12.75" hidden="false" customHeight="false" outlineLevel="0" collapsed="false">
      <c r="K49" s="128"/>
      <c r="L49" s="128"/>
      <c r="M49" s="126" t="s">
        <v>211</v>
      </c>
      <c r="N49" s="127" t="s">
        <v>212</v>
      </c>
      <c r="O49" s="126"/>
      <c r="Q49" s="126" t="s">
        <v>213</v>
      </c>
      <c r="R49" s="127" t="s">
        <v>214</v>
      </c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</row>
    <row r="50" customFormat="false" ht="12.75" hidden="false" customHeight="false" outlineLevel="0" collapsed="false">
      <c r="K50" s="128"/>
      <c r="L50" s="128"/>
      <c r="M50" s="126" t="s">
        <v>215</v>
      </c>
      <c r="N50" s="127" t="s">
        <v>216</v>
      </c>
      <c r="O50" s="126"/>
      <c r="Q50" s="126" t="s">
        <v>217</v>
      </c>
      <c r="R50" s="127" t="s">
        <v>218</v>
      </c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</row>
    <row r="51" customFormat="false" ht="12.75" hidden="false" customHeight="false" outlineLevel="0" collapsed="false">
      <c r="K51" s="128"/>
      <c r="L51" s="128"/>
      <c r="M51" s="59"/>
    </row>
    <row r="52" customFormat="false" ht="12.75" hidden="false" customHeight="false" outlineLevel="0" collapsed="false">
      <c r="K52" s="128"/>
      <c r="L52" s="128"/>
      <c r="M52" s="59"/>
    </row>
    <row r="53" customFormat="false" ht="12.75" hidden="false" customHeight="false" outlineLevel="0" collapsed="false">
      <c r="K53" s="128"/>
      <c r="L53" s="128"/>
    </row>
    <row r="54" customFormat="false" ht="12.75" hidden="false" customHeight="false" outlineLevel="0" collapsed="false">
      <c r="K54" s="128"/>
      <c r="L54" s="128"/>
    </row>
    <row r="55" customFormat="false" ht="12.75" hidden="false" customHeight="false" outlineLevel="0" collapsed="false">
      <c r="K55" s="128"/>
      <c r="L55" s="128"/>
    </row>
    <row r="56" customFormat="false" ht="12.75" hidden="false" customHeight="false" outlineLevel="0" collapsed="false">
      <c r="K56" s="128"/>
      <c r="L56" s="128"/>
    </row>
    <row r="57" customFormat="false" ht="12.75" hidden="false" customHeight="false" outlineLevel="0" collapsed="false">
      <c r="K57" s="128"/>
      <c r="L57" s="128"/>
    </row>
    <row r="58" customFormat="false" ht="12.75" hidden="false" customHeight="false" outlineLevel="0" collapsed="false">
      <c r="K58" s="128"/>
      <c r="L58" s="128"/>
    </row>
    <row r="59" customFormat="false" ht="12.75" hidden="false" customHeight="false" outlineLevel="0" collapsed="false">
      <c r="K59" s="128"/>
      <c r="L59" s="128"/>
    </row>
    <row r="60" customFormat="false" ht="12.75" hidden="false" customHeight="false" outlineLevel="0" collapsed="false">
      <c r="K60" s="128"/>
      <c r="L60" s="128"/>
    </row>
    <row r="61" customFormat="false" ht="12.75" hidden="false" customHeight="false" outlineLevel="0" collapsed="false">
      <c r="K61" s="128"/>
      <c r="L61" s="128"/>
    </row>
    <row r="62" customFormat="false" ht="12.75" hidden="false" customHeight="false" outlineLevel="0" collapsed="false">
      <c r="K62" s="128"/>
      <c r="L62" s="128"/>
    </row>
    <row r="63" customFormat="false" ht="12.75" hidden="false" customHeight="false" outlineLevel="0" collapsed="false">
      <c r="K63" s="128"/>
      <c r="L63" s="128"/>
    </row>
    <row r="64" customFormat="false" ht="12.75" hidden="false" customHeight="false" outlineLevel="0" collapsed="false">
      <c r="K64" s="128"/>
      <c r="L64" s="128"/>
    </row>
    <row r="65" customFormat="false" ht="12.75" hidden="false" customHeight="false" outlineLevel="0" collapsed="false">
      <c r="K65" s="128"/>
      <c r="L65" s="128"/>
    </row>
    <row r="66" customFormat="false" ht="12.75" hidden="false" customHeight="false" outlineLevel="0" collapsed="false">
      <c r="K66" s="128"/>
      <c r="L66" s="128"/>
    </row>
    <row r="67" customFormat="false" ht="12.75" hidden="false" customHeight="false" outlineLevel="0" collapsed="false">
      <c r="K67" s="128"/>
      <c r="L67" s="128"/>
    </row>
    <row r="68" customFormat="false" ht="12.75" hidden="false" customHeight="false" outlineLevel="0" collapsed="false">
      <c r="K68" s="128"/>
      <c r="L68" s="128"/>
    </row>
    <row r="69" customFormat="false" ht="12.75" hidden="false" customHeight="false" outlineLevel="0" collapsed="false">
      <c r="K69" s="128"/>
      <c r="L69" s="128"/>
    </row>
    <row r="70" customFormat="false" ht="12.75" hidden="false" customHeight="false" outlineLevel="0" collapsed="false">
      <c r="K70" s="128"/>
      <c r="L70" s="128"/>
    </row>
    <row r="71" customFormat="false" ht="12.75" hidden="false" customHeight="false" outlineLevel="0" collapsed="false">
      <c r="K71" s="128"/>
      <c r="L71" s="128"/>
    </row>
    <row r="72" customFormat="false" ht="12.75" hidden="false" customHeight="false" outlineLevel="0" collapsed="false">
      <c r="K72" s="128"/>
      <c r="L72" s="128"/>
    </row>
    <row r="73" customFormat="false" ht="12.75" hidden="false" customHeight="false" outlineLevel="0" collapsed="false">
      <c r="K73" s="128"/>
      <c r="L73" s="128"/>
    </row>
    <row r="74" customFormat="false" ht="12.75" hidden="false" customHeight="false" outlineLevel="0" collapsed="false">
      <c r="K74" s="128"/>
      <c r="L74" s="128"/>
    </row>
    <row r="75" customFormat="false" ht="12.75" hidden="false" customHeight="false" outlineLevel="0" collapsed="false">
      <c r="K75" s="128"/>
      <c r="L75" s="128"/>
    </row>
    <row r="76" customFormat="false" ht="12.75" hidden="false" customHeight="false" outlineLevel="0" collapsed="false">
      <c r="K76" s="128"/>
      <c r="L76" s="128"/>
    </row>
    <row r="77" customFormat="false" ht="12.75" hidden="false" customHeight="false" outlineLevel="0" collapsed="false">
      <c r="K77" s="128"/>
      <c r="L77" s="128"/>
    </row>
    <row r="78" customFormat="false" ht="12.75" hidden="false" customHeight="false" outlineLevel="0" collapsed="false">
      <c r="K78" s="128"/>
      <c r="L78" s="128"/>
    </row>
    <row r="79" customFormat="false" ht="12.75" hidden="false" customHeight="false" outlineLevel="0" collapsed="false">
      <c r="K79" s="128"/>
      <c r="L79" s="128"/>
    </row>
    <row r="80" customFormat="false" ht="12.75" hidden="false" customHeight="false" outlineLevel="0" collapsed="false">
      <c r="K80" s="128"/>
      <c r="L80" s="128"/>
    </row>
    <row r="81" customFormat="false" ht="12.75" hidden="false" customHeight="false" outlineLevel="0" collapsed="false">
      <c r="K81" s="128"/>
      <c r="L81" s="128"/>
    </row>
    <row r="82" customFormat="false" ht="12.75" hidden="false" customHeight="false" outlineLevel="0" collapsed="false">
      <c r="K82" s="128"/>
      <c r="L82" s="128"/>
    </row>
    <row r="83" customFormat="false" ht="12.75" hidden="false" customHeight="false" outlineLevel="0" collapsed="false">
      <c r="K83" s="128"/>
      <c r="L83" s="128"/>
    </row>
    <row r="84" customFormat="false" ht="12.75" hidden="false" customHeight="false" outlineLevel="0" collapsed="false">
      <c r="K84" s="128"/>
      <c r="L84" s="128"/>
    </row>
    <row r="85" customFormat="false" ht="12.75" hidden="false" customHeight="false" outlineLevel="0" collapsed="false">
      <c r="K85" s="128"/>
      <c r="L85" s="128"/>
    </row>
    <row r="86" customFormat="false" ht="12.75" hidden="false" customHeight="false" outlineLevel="0" collapsed="false">
      <c r="K86" s="128"/>
      <c r="L86" s="128"/>
    </row>
    <row r="87" customFormat="false" ht="12.75" hidden="false" customHeight="false" outlineLevel="0" collapsed="false">
      <c r="K87" s="128"/>
      <c r="L87" s="128"/>
    </row>
    <row r="88" customFormat="false" ht="12.75" hidden="false" customHeight="false" outlineLevel="0" collapsed="false">
      <c r="K88" s="128"/>
      <c r="L88" s="128"/>
    </row>
    <row r="89" customFormat="false" ht="12.75" hidden="false" customHeight="false" outlineLevel="0" collapsed="false">
      <c r="K89" s="128"/>
      <c r="L89" s="128"/>
    </row>
    <row r="90" customFormat="false" ht="12.75" hidden="false" customHeight="false" outlineLevel="0" collapsed="false">
      <c r="K90" s="128"/>
      <c r="L90" s="128"/>
    </row>
    <row r="91" customFormat="false" ht="12.75" hidden="false" customHeight="false" outlineLevel="0" collapsed="false">
      <c r="K91" s="128"/>
      <c r="L91" s="128"/>
    </row>
    <row r="92" customFormat="false" ht="12.75" hidden="false" customHeight="false" outlineLevel="0" collapsed="false">
      <c r="K92" s="128"/>
      <c r="L92" s="128"/>
    </row>
    <row r="93" customFormat="false" ht="12.75" hidden="false" customHeight="false" outlineLevel="0" collapsed="false">
      <c r="K93" s="128"/>
      <c r="L93" s="128"/>
    </row>
    <row r="94" customFormat="false" ht="12.75" hidden="false" customHeight="false" outlineLevel="0" collapsed="false">
      <c r="K94" s="128"/>
      <c r="L94" s="128"/>
    </row>
  </sheetData>
  <mergeCells count="31">
    <mergeCell ref="J6:L6"/>
    <mergeCell ref="J7:L7"/>
    <mergeCell ref="A10:G10"/>
    <mergeCell ref="H10:L10"/>
    <mergeCell ref="M10:P10"/>
    <mergeCell ref="A12:H12"/>
    <mergeCell ref="I12:L12"/>
    <mergeCell ref="M12:O12"/>
    <mergeCell ref="P12:R12"/>
    <mergeCell ref="A13:E13"/>
    <mergeCell ref="A14:E14"/>
    <mergeCell ref="A15:E15"/>
    <mergeCell ref="H15:J15"/>
    <mergeCell ref="K15:L15"/>
    <mergeCell ref="M15:R15"/>
    <mergeCell ref="A16:E16"/>
    <mergeCell ref="H16:J16"/>
    <mergeCell ref="K16:L16"/>
    <mergeCell ref="M17:P17"/>
    <mergeCell ref="Q17:R17"/>
    <mergeCell ref="H19:J19"/>
    <mergeCell ref="M19:P19"/>
    <mergeCell ref="H21:J21"/>
    <mergeCell ref="H23:J23"/>
    <mergeCell ref="H25:J25"/>
    <mergeCell ref="H27:J27"/>
    <mergeCell ref="H29:J29"/>
    <mergeCell ref="H31:J31"/>
    <mergeCell ref="H33:J33"/>
    <mergeCell ref="H35:J35"/>
    <mergeCell ref="H37:J3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1998-03-19T20:35:10Z</dcterms:created>
  <dc:creator>EOG</dc:creator>
  <dc:description/>
  <dc:language>en-US</dc:language>
  <cp:lastModifiedBy>ssaldiva</cp:lastModifiedBy>
  <cp:lastPrinted>2000-06-26T18:48:20Z</cp:lastPrinted>
  <cp:revision>0</cp:revision>
  <dc:subject/>
  <dc:title/>
</cp:coreProperties>
</file>