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<sst xmlns="http://schemas.openxmlformats.org/spreadsheetml/2006/main" count="38" uniqueCount="34">
  <si>
    <t xml:space="preserve">Devon Energy Corporation</t>
  </si>
  <si>
    <t xml:space="preserve">HIOS System</t>
  </si>
  <si>
    <t xml:space="preserve">Effective:</t>
  </si>
  <si>
    <t xml:space="preserve">Market:  Enron</t>
  </si>
  <si>
    <t xml:space="preserve">Phone:  713-853-5858</t>
  </si>
  <si>
    <t xml:space="preserve">Agent:  Mark Schrab</t>
  </si>
  <si>
    <t xml:space="preserve">Phone:  713-853-7164</t>
  </si>
  <si>
    <t xml:space="preserve">Email:  Katherine.l.kelly@enron.com</t>
  </si>
  <si>
    <t xml:space="preserve">Email:  mschrab@enron.com</t>
  </si>
  <si>
    <t xml:space="preserve">Email: Mschrab@enron.com</t>
  </si>
  <si>
    <t xml:space="preserve">Email: Kirk.Lenart@enron.com</t>
  </si>
  <si>
    <t xml:space="preserve">Scheduler:  Charlene Merrill</t>
  </si>
  <si>
    <t xml:space="preserve">Phone:  405-552-4739</t>
  </si>
  <si>
    <t xml:space="preserve">Email:  merrillc1@dvn.com</t>
  </si>
  <si>
    <t xml:space="preserve">ENRON'S NOM INFORMATION</t>
  </si>
  <si>
    <t xml:space="preserve">DEVON'S PVR NOM</t>
  </si>
  <si>
    <t xml:space="preserve">Effective Date of Change</t>
  </si>
  <si>
    <t xml:space="preserve">Property Name</t>
  </si>
  <si>
    <t xml:space="preserve">Gross Vol (MMBTU)</t>
  </si>
  <si>
    <t xml:space="preserve">Enron's Gross Volume</t>
  </si>
  <si>
    <t xml:space="preserve">Enron's Available Volume @ WC 167</t>
  </si>
  <si>
    <t xml:space="preserve">DBQ</t>
  </si>
  <si>
    <t xml:space="preserve">Excess</t>
  </si>
  <si>
    <t xml:space="preserve">PVR%</t>
  </si>
  <si>
    <t xml:space="preserve">PVR Volume</t>
  </si>
  <si>
    <t xml:space="preserve">Fuel on PVR (MMBtu/d)</t>
  </si>
  <si>
    <t xml:space="preserve">Avail PVR After Fuel (MMBtu/d)</t>
  </si>
  <si>
    <t xml:space="preserve">First of the Month  DBQ</t>
  </si>
  <si>
    <t xml:space="preserve">HI 563/564 B</t>
  </si>
  <si>
    <t xml:space="preserve">HI 351/368</t>
  </si>
  <si>
    <t xml:space="preserve">HI 325</t>
  </si>
  <si>
    <t xml:space="preserve">HI 339/340</t>
  </si>
  <si>
    <t xml:space="preserve">HI 582</t>
  </si>
  <si>
    <t xml:space="preserve">Total Nom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</si>
</sst>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[$-409]m/d/yyyy"/>
    <numFmt numFmtId="167" formatCode="0.000"/>
    <numFmt numFmtId="168" formatCode="_(* #,##0.00_);_(* \(#,##0.00\);_(* \-??_);_(@_)"/>
    <numFmt numFmtId="169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333399"/>
      <name val="Arial"/>
      <family val="2"/>
    </font>
    <font>
      <b val="true"/>
      <sz val="10"/>
      <name val="Arial"/>
      <family val="2"/>
    </font>
    <font>
      <b val="true"/>
      <sz val="12"/>
      <color rgb="FF000080"/>
      <name val="Arial"/>
      <family val="2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6.56"/>
    <col collapsed="false" customWidth="true" hidden="false" outlineLevel="0" max="4" min="3" style="0" width="12.14"/>
    <col collapsed="false" customWidth="true" hidden="true" outlineLevel="0" max="5" min="5" style="0" width="12.14"/>
    <col collapsed="false" customWidth="true" hidden="false" outlineLevel="0" max="7" min="6" style="0" width="12.14"/>
    <col collapsed="false" customWidth="true" hidden="false" outlineLevel="0" max="8" min="8" style="0" width="2.7"/>
    <col collapsed="false" customWidth="true" hidden="false" outlineLevel="0" max="13" min="9" style="0" width="12.14"/>
    <col collapsed="false" customWidth="true" hidden="false" outlineLevel="0" max="14" min="14" style="0" width="10.28"/>
    <col collapsed="false" customWidth="true" hidden="false" outlineLevel="0" max="15" min="15" style="0" width="10.13"/>
    <col collapsed="false" customWidth="true" hidden="false" outlineLevel="0" max="17" min="17" style="0" width="11.99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false" ht="16.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customFormat="false" ht="16.5" hidden="false" customHeight="false" outlineLevel="0" collapsed="false">
      <c r="A4" s="1" t="s">
        <v>2</v>
      </c>
      <c r="B4" s="2" t="n">
        <v>37020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customFormat="false" ht="15.7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customFormat="false" ht="15.75" hidden="false" customHeight="false" outlineLevel="0" collapsed="false">
      <c r="A6" s="1" t="s">
        <v>3</v>
      </c>
      <c r="B6" s="1"/>
      <c r="C6" s="1"/>
      <c r="D6" s="1"/>
      <c r="E6" s="1"/>
      <c r="F6" s="1"/>
      <c r="G6" s="1"/>
      <c r="H6" s="1"/>
      <c r="I6" s="1"/>
      <c r="J6" s="1" t="s">
        <v>4</v>
      </c>
      <c r="K6" s="1"/>
      <c r="L6" s="1"/>
    </row>
    <row r="7" customFormat="false" ht="15.75" hidden="false" customHeight="false" outlineLevel="0" collapsed="false">
      <c r="A7" s="1" t="s">
        <v>5</v>
      </c>
      <c r="B7" s="1"/>
      <c r="C7" s="1"/>
      <c r="D7" s="1"/>
      <c r="E7" s="1" t="s">
        <v>6</v>
      </c>
      <c r="F7" s="1"/>
      <c r="G7" s="1"/>
      <c r="H7" s="1"/>
      <c r="I7" s="1"/>
      <c r="J7" s="1" t="s">
        <v>7</v>
      </c>
      <c r="K7" s="1"/>
      <c r="L7" s="1"/>
    </row>
    <row r="8" customFormat="false" ht="15.75" hidden="false" customHeight="false" outlineLevel="0" collapsed="false">
      <c r="A8" s="1"/>
      <c r="B8" s="1"/>
      <c r="C8" s="1"/>
      <c r="D8" s="1"/>
      <c r="E8" s="1" t="s">
        <v>8</v>
      </c>
      <c r="F8" s="1"/>
      <c r="G8" s="1"/>
      <c r="H8" s="1"/>
      <c r="I8" s="1"/>
      <c r="J8" s="1" t="s">
        <v>9</v>
      </c>
      <c r="K8" s="1"/>
      <c r="L8" s="1"/>
    </row>
    <row r="9" customFormat="false" ht="15.75" hidden="false" customHeight="false" outlineLevel="0" collapsed="false">
      <c r="A9" s="1"/>
      <c r="B9" s="1"/>
      <c r="C9" s="1"/>
      <c r="D9" s="1"/>
      <c r="E9" s="1" t="s">
        <v>10</v>
      </c>
      <c r="F9" s="1"/>
      <c r="G9" s="1"/>
      <c r="H9" s="1"/>
      <c r="I9" s="1"/>
      <c r="J9" s="1" t="s">
        <v>6</v>
      </c>
      <c r="K9" s="1"/>
      <c r="L9" s="1"/>
    </row>
    <row r="10" customFormat="false" ht="15.75" hidden="false" customHeight="fals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customFormat="false" ht="15.75" hidden="false" customHeight="false" outlineLevel="0" collapsed="false">
      <c r="A11" s="1" t="s">
        <v>11</v>
      </c>
      <c r="B11" s="1"/>
      <c r="C11" s="1"/>
      <c r="D11" s="1"/>
      <c r="E11" s="1"/>
      <c r="F11" s="1"/>
      <c r="G11" s="1"/>
      <c r="H11" s="1"/>
      <c r="I11" s="1"/>
      <c r="J11" s="1" t="s">
        <v>12</v>
      </c>
      <c r="K11" s="1"/>
      <c r="L11" s="1"/>
    </row>
    <row r="12" customFormat="false" ht="15.75" hidden="false" customHeight="false" outlineLevel="0" collapsed="false">
      <c r="A12" s="1"/>
      <c r="B12" s="1"/>
      <c r="C12" s="1"/>
      <c r="D12" s="1"/>
      <c r="E12" s="1" t="s">
        <v>12</v>
      </c>
      <c r="F12" s="1"/>
      <c r="G12" s="1"/>
      <c r="H12" s="1"/>
      <c r="I12" s="1"/>
      <c r="J12" s="1" t="s">
        <v>13</v>
      </c>
      <c r="K12" s="1"/>
      <c r="L12" s="1"/>
    </row>
    <row r="13" customFormat="false" ht="15.75" hidden="false" customHeight="false" outlineLevel="0" collapsed="false">
      <c r="A13" s="1"/>
      <c r="B13" s="1"/>
      <c r="C13" s="1"/>
      <c r="D13" s="1"/>
      <c r="E13" s="1" t="s">
        <v>13</v>
      </c>
      <c r="F13" s="1"/>
      <c r="G13" s="1"/>
      <c r="H13" s="1"/>
      <c r="I13" s="1"/>
      <c r="L13" s="1"/>
    </row>
    <row r="15" customFormat="false" ht="13.5" hidden="false" customHeight="false" outlineLevel="0" collapsed="false">
      <c r="A15" s="3" t="s">
        <v>14</v>
      </c>
      <c r="B15" s="3"/>
      <c r="C15" s="3"/>
      <c r="D15" s="3"/>
      <c r="E15" s="3"/>
      <c r="F15" s="3"/>
      <c r="G15" s="3"/>
      <c r="H15" s="4"/>
      <c r="I15" s="5" t="s">
        <v>15</v>
      </c>
      <c r="J15" s="5"/>
      <c r="K15" s="5"/>
      <c r="L15" s="5"/>
      <c r="M15" s="5"/>
    </row>
    <row r="16" customFormat="false" ht="79.5" hidden="false" customHeight="false" outlineLevel="0" collapsed="false">
      <c r="A16" s="6" t="s">
        <v>16</v>
      </c>
      <c r="B16" s="7" t="s">
        <v>17</v>
      </c>
      <c r="C16" s="7" t="s">
        <v>18</v>
      </c>
      <c r="D16" s="6" t="s">
        <v>19</v>
      </c>
      <c r="E16" s="7" t="s">
        <v>20</v>
      </c>
      <c r="F16" s="7" t="s">
        <v>21</v>
      </c>
      <c r="G16" s="8" t="s">
        <v>22</v>
      </c>
      <c r="H16" s="9"/>
      <c r="I16" s="10" t="s">
        <v>23</v>
      </c>
      <c r="J16" s="7" t="s">
        <v>24</v>
      </c>
      <c r="K16" s="7" t="s">
        <v>24</v>
      </c>
      <c r="L16" s="7" t="s">
        <v>25</v>
      </c>
      <c r="M16" s="8" t="s">
        <v>26</v>
      </c>
      <c r="Q16" s="11" t="s">
        <v>27</v>
      </c>
    </row>
    <row r="17" customFormat="false" ht="15.75" hidden="false" customHeight="false" outlineLevel="0" collapsed="false">
      <c r="A17" s="12" t="n">
        <v>37020</v>
      </c>
      <c r="B17" s="13" t="s">
        <v>28</v>
      </c>
      <c r="C17" s="13" t="n">
        <v>1582</v>
      </c>
      <c r="D17" s="13" t="n">
        <f aca="false">+C17-J17</f>
        <v>1437</v>
      </c>
      <c r="E17" s="13" t="n">
        <f aca="false">ROUND(D17*0.99,0)</f>
        <v>1423</v>
      </c>
      <c r="F17" s="13" t="n">
        <f aca="false">IF(E17&lt;Q17,+E17,+Q17)</f>
        <v>1392</v>
      </c>
      <c r="G17" s="14" t="n">
        <f aca="false">+E17-F17</f>
        <v>31</v>
      </c>
      <c r="H17" s="15"/>
      <c r="I17" s="16" t="n">
        <v>0.09</v>
      </c>
      <c r="J17" s="13" t="n">
        <f aca="false">ROUND((C17*I17)/0.9819,0)</f>
        <v>145</v>
      </c>
      <c r="K17" s="13" t="n">
        <f aca="false">ROUND(J17*0.99,0)</f>
        <v>144</v>
      </c>
      <c r="L17" s="13" t="n">
        <f aca="false">ROUND(J17*0.0081,0)</f>
        <v>1</v>
      </c>
      <c r="M17" s="14" t="n">
        <f aca="false">+J17-L17</f>
        <v>144</v>
      </c>
      <c r="P17" s="13"/>
      <c r="Q17" s="13" t="n">
        <v>1392</v>
      </c>
    </row>
    <row r="18" customFormat="false" ht="15.75" hidden="false" customHeight="false" outlineLevel="0" collapsed="false">
      <c r="A18" s="12" t="n">
        <v>37020</v>
      </c>
      <c r="B18" s="17" t="s">
        <v>29</v>
      </c>
      <c r="C18" s="13" t="n">
        <v>22115</v>
      </c>
      <c r="D18" s="13" t="n">
        <f aca="false">+C18-J18</f>
        <v>20088</v>
      </c>
      <c r="E18" s="13" t="n">
        <f aca="false">ROUND(D18*0.99,0)</f>
        <v>19887</v>
      </c>
      <c r="F18" s="13" t="n">
        <f aca="false">IF(E18&lt;Q18,+E18,+Q18)</f>
        <v>16646</v>
      </c>
      <c r="G18" s="14" t="n">
        <f aca="false">+E18-F18</f>
        <v>3241</v>
      </c>
      <c r="H18" s="15"/>
      <c r="I18" s="16" t="n">
        <f aca="false">+I17</f>
        <v>0.09</v>
      </c>
      <c r="J18" s="13" t="n">
        <f aca="false">ROUND((C18*I18)/0.9819,0)</f>
        <v>2027</v>
      </c>
      <c r="K18" s="13" t="n">
        <f aca="false">ROUND(J18*0.99,0)</f>
        <v>2007</v>
      </c>
      <c r="L18" s="13" t="n">
        <f aca="false">ROUND(J18*0.0081,0)</f>
        <v>16</v>
      </c>
      <c r="M18" s="14" t="n">
        <f aca="false">+J18-L18</f>
        <v>2011</v>
      </c>
      <c r="P18" s="13"/>
      <c r="Q18" s="13" t="n">
        <v>16646</v>
      </c>
    </row>
    <row r="19" customFormat="false" ht="15.75" hidden="false" customHeight="false" outlineLevel="0" collapsed="false">
      <c r="A19" s="12" t="n">
        <v>37020</v>
      </c>
      <c r="B19" s="13" t="s">
        <v>30</v>
      </c>
      <c r="C19" s="13" t="n">
        <v>1946</v>
      </c>
      <c r="D19" s="13" t="n">
        <f aca="false">+C19-J19</f>
        <v>1768</v>
      </c>
      <c r="E19" s="13" t="n">
        <f aca="false">ROUND(D19*0.99,0)</f>
        <v>1750</v>
      </c>
      <c r="F19" s="13" t="n">
        <f aca="false">IF(E19&lt;Q19,+E19,+Q19)</f>
        <v>1188</v>
      </c>
      <c r="G19" s="14" t="n">
        <f aca="false">+E19-F19</f>
        <v>562</v>
      </c>
      <c r="H19" s="15"/>
      <c r="I19" s="16" t="n">
        <f aca="false">+I18</f>
        <v>0.09</v>
      </c>
      <c r="J19" s="13" t="n">
        <f aca="false">ROUND((C19*I19)/0.9819,0)</f>
        <v>178</v>
      </c>
      <c r="K19" s="13" t="n">
        <f aca="false">ROUND(J19*0.99,0)</f>
        <v>176</v>
      </c>
      <c r="L19" s="13" t="n">
        <f aca="false">ROUND(J19*0.0081,0)</f>
        <v>1</v>
      </c>
      <c r="M19" s="14" t="n">
        <f aca="false">+J19-L19</f>
        <v>177</v>
      </c>
      <c r="P19" s="13"/>
      <c r="Q19" s="13" t="n">
        <v>1188</v>
      </c>
    </row>
    <row r="20" customFormat="false" ht="15.75" hidden="false" customHeight="false" outlineLevel="0" collapsed="false">
      <c r="A20" s="12" t="n">
        <v>37020</v>
      </c>
      <c r="B20" s="17" t="s">
        <v>31</v>
      </c>
      <c r="C20" s="13" t="n">
        <v>9388</v>
      </c>
      <c r="D20" s="13" t="n">
        <f aca="false">+C20-J20</f>
        <v>8528</v>
      </c>
      <c r="E20" s="13" t="n">
        <f aca="false">ROUND(D20*0.99,0)</f>
        <v>8443</v>
      </c>
      <c r="F20" s="13" t="n">
        <f aca="false">IF(E20&lt;Q20,+E20,+Q20)</f>
        <v>8443</v>
      </c>
      <c r="G20" s="14" t="n">
        <f aca="false">+E20-F20</f>
        <v>0</v>
      </c>
      <c r="H20" s="15"/>
      <c r="I20" s="16" t="n">
        <f aca="false">+I19</f>
        <v>0.09</v>
      </c>
      <c r="J20" s="13" t="n">
        <f aca="false">ROUND((C20*I20)/0.9819,0)</f>
        <v>860</v>
      </c>
      <c r="K20" s="13" t="n">
        <f aca="false">ROUND(J20*0.99,0)</f>
        <v>851</v>
      </c>
      <c r="L20" s="13" t="n">
        <f aca="false">ROUND(J20*0.0081,0)</f>
        <v>7</v>
      </c>
      <c r="M20" s="14" t="n">
        <f aca="false">+J20-L20</f>
        <v>853</v>
      </c>
      <c r="P20" s="13"/>
      <c r="Q20" s="13" t="n">
        <v>9978</v>
      </c>
    </row>
    <row r="21" customFormat="false" ht="15.75" hidden="false" customHeight="false" outlineLevel="0" collapsed="false">
      <c r="A21" s="12" t="n">
        <v>37012</v>
      </c>
      <c r="B21" s="17" t="s">
        <v>32</v>
      </c>
      <c r="C21" s="17" t="n">
        <v>2381</v>
      </c>
      <c r="D21" s="13" t="n">
        <f aca="false">+C21-J21</f>
        <v>2163</v>
      </c>
      <c r="E21" s="13" t="n">
        <f aca="false">ROUND(D21*0.99,0)</f>
        <v>2141</v>
      </c>
      <c r="F21" s="13" t="n">
        <f aca="false">IF(E21&lt;Q21,+E21,+Q21)</f>
        <v>1452</v>
      </c>
      <c r="G21" s="14" t="n">
        <f aca="false">+E21-F21</f>
        <v>689</v>
      </c>
      <c r="H21" s="15"/>
      <c r="I21" s="16" t="n">
        <f aca="false">+I20</f>
        <v>0.09</v>
      </c>
      <c r="J21" s="13" t="n">
        <f aca="false">ROUND((C21*I21)/0.9819,0)</f>
        <v>218</v>
      </c>
      <c r="K21" s="13" t="n">
        <f aca="false">ROUND(J21*0.99,0)</f>
        <v>216</v>
      </c>
      <c r="L21" s="13" t="n">
        <f aca="false">ROUND(J21*0.0081,0)</f>
        <v>2</v>
      </c>
      <c r="M21" s="14" t="n">
        <f aca="false">+J21-L21</f>
        <v>216</v>
      </c>
      <c r="P21" s="13"/>
      <c r="Q21" s="17" t="n">
        <v>1452</v>
      </c>
    </row>
    <row r="22" customFormat="false" ht="12.75" hidden="false" customHeight="false" outlineLevel="0" collapsed="false">
      <c r="A22" s="18"/>
      <c r="B22" s="19"/>
      <c r="C22" s="19"/>
      <c r="D22" s="19"/>
      <c r="E22" s="19"/>
      <c r="F22" s="19"/>
      <c r="G22" s="20"/>
      <c r="H22" s="21"/>
      <c r="I22" s="22"/>
      <c r="J22" s="19"/>
      <c r="K22" s="19"/>
      <c r="L22" s="19"/>
      <c r="M22" s="20"/>
    </row>
    <row r="23" customFormat="false" ht="13.5" hidden="false" customHeight="false" outlineLevel="0" collapsed="false">
      <c r="A23" s="23"/>
      <c r="B23" s="19"/>
      <c r="C23" s="19"/>
      <c r="D23" s="19"/>
      <c r="E23" s="19"/>
      <c r="F23" s="19"/>
      <c r="G23" s="20"/>
      <c r="H23" s="21"/>
      <c r="I23" s="24"/>
      <c r="J23" s="19"/>
      <c r="K23" s="19"/>
      <c r="L23" s="19"/>
      <c r="M23" s="20"/>
    </row>
    <row r="24" customFormat="false" ht="13.5" hidden="false" customHeight="false" outlineLevel="0" collapsed="false">
      <c r="A24" s="25" t="s">
        <v>33</v>
      </c>
      <c r="B24" s="19"/>
      <c r="C24" s="26" t="n">
        <f aca="false">SUM(C17:C23)</f>
        <v>37412</v>
      </c>
      <c r="D24" s="27" t="n">
        <f aca="false">SUM(D17:D23)</f>
        <v>33984</v>
      </c>
      <c r="E24" s="27" t="n">
        <f aca="false">SUM(E17:E23)</f>
        <v>33644</v>
      </c>
      <c r="F24" s="27" t="n">
        <f aca="false">SUM(F17:F21)</f>
        <v>29121</v>
      </c>
      <c r="G24" s="28" t="n">
        <f aca="false">SUM(G17:G21)</f>
        <v>4523</v>
      </c>
      <c r="H24" s="29"/>
      <c r="I24" s="24"/>
      <c r="J24" s="30" t="n">
        <f aca="false">SUM(J17:J23)</f>
        <v>3428</v>
      </c>
      <c r="K24" s="30" t="n">
        <f aca="false">SUM(K17:K23)</f>
        <v>3394</v>
      </c>
      <c r="L24" s="30" t="n">
        <f aca="false">SUM(L17:L23)</f>
        <v>27</v>
      </c>
      <c r="M24" s="31" t="n">
        <f aca="false">SUM(M17:M23)</f>
        <v>3401</v>
      </c>
    </row>
    <row r="25" customFormat="false" ht="13.5" hidden="false" customHeight="false" outlineLevel="0" collapsed="false">
      <c r="A25" s="32"/>
      <c r="B25" s="13"/>
      <c r="C25" s="13"/>
      <c r="D25" s="13"/>
      <c r="E25" s="13"/>
      <c r="F25" s="13"/>
      <c r="G25" s="14"/>
      <c r="H25" s="15"/>
      <c r="I25" s="33"/>
      <c r="J25" s="13"/>
      <c r="K25" s="13"/>
      <c r="L25" s="13"/>
      <c r="M25" s="14"/>
    </row>
    <row r="26" customFormat="false" ht="12.75" hidden="false" customHeight="false" outlineLevel="0" collapsed="false">
      <c r="A26" s="34"/>
    </row>
  </sheetData>
  <mergeCells count="2">
    <mergeCell ref="A15:G15"/>
    <mergeCell ref="I15:M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2000-12-29T16:12:37Z</dcterms:created>
  <dc:creator>MerrillC</dc:creator>
  <dc:description/>
  <dc:language>en-US</dc:language>
  <cp:lastModifiedBy>MerrillC</cp:lastModifiedBy>
  <cp:lastPrinted>2001-05-07T18:24:30Z</cp:lastPrinted>
  <cp:revision>0</cp:revision>
  <dc:subject/>
  <dc:title/>
</cp:coreProperties>
</file>