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" sheetId="1" state="visible" r:id="rId3"/>
    <sheet name="Americas" sheetId="2" state="visible" r:id="rId4"/>
  </sheets>
  <definedNames>
    <definedName function="false" hidden="false" localSheetId="1" name="_xlnm.Print_Area" vbProcedure="false">Americas!$B$1:$M$55</definedName>
    <definedName function="false" hidden="false" localSheetId="0" name="_xlnm.Print_Area" vbProcedure="false">Europe!$B$1:$N$76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<sst xmlns="http://schemas.openxmlformats.org/spreadsheetml/2006/main" count="216" uniqueCount="100">
  <si>
    <t xml:space="preserve">Draft &gt;&gt;&gt;&gt; All numbers, amounts, issues are not correct</t>
  </si>
  <si>
    <t xml:space="preserve">             EWC Fleet Operations Report – March 2002</t>
  </si>
  <si>
    <t xml:space="preserve"> Europe</t>
  </si>
  <si>
    <t xml:space="preserve">YTD</t>
  </si>
  <si>
    <t xml:space="preserve">Month</t>
  </si>
  <si>
    <t xml:space="preserve">YTD Calculation</t>
  </si>
  <si>
    <t xml:space="preserve">Fleet Statistics</t>
  </si>
  <si>
    <t xml:space="preserve">Type</t>
  </si>
  <si>
    <t xml:space="preserve">New Turbines Installed</t>
  </si>
  <si>
    <t xml:space="preserve">Avg # of Turbines</t>
  </si>
  <si>
    <t xml:space="preserve">Average Availability</t>
  </si>
  <si>
    <t xml:space="preserve">GWh Projected</t>
  </si>
  <si>
    <t xml:space="preserve">GWh Actual</t>
  </si>
  <si>
    <t xml:space="preserve">Jan 02</t>
  </si>
  <si>
    <t xml:space="preserve">Feb 02</t>
  </si>
  <si>
    <t xml:space="preserve">Mar 02</t>
  </si>
  <si>
    <t xml:space="preserve">Apr 02</t>
  </si>
  <si>
    <t xml:space="preserve">May 02</t>
  </si>
  <si>
    <t xml:space="preserve">Jun 02</t>
  </si>
  <si>
    <t xml:space="preserve">Jul 02</t>
  </si>
  <si>
    <t xml:space="preserve">Aug 02</t>
  </si>
  <si>
    <t xml:space="preserve">Sep 02</t>
  </si>
  <si>
    <t xml:space="preserve">Oct 02</t>
  </si>
  <si>
    <t xml:space="preserve">Nov 02</t>
  </si>
  <si>
    <t xml:space="preserve">Dec 02</t>
  </si>
  <si>
    <t xml:space="preserve">EW 1.5</t>
  </si>
  <si>
    <t xml:space="preserve">EW 600</t>
  </si>
  <si>
    <t xml:space="preserve"># 1.5s</t>
  </si>
  <si>
    <t xml:space="preserve">EW 600e</t>
  </si>
  <si>
    <t xml:space="preserve">EW 600a</t>
  </si>
  <si>
    <t xml:space="preserve"># EW 600</t>
  </si>
  <si>
    <t xml:space="preserve">Z 750</t>
  </si>
  <si>
    <t xml:space="preserve">Z 550</t>
  </si>
  <si>
    <t xml:space="preserve"># EW 600e</t>
  </si>
  <si>
    <t xml:space="preserve">EW 900</t>
  </si>
  <si>
    <t xml:space="preserve">Fleet</t>
  </si>
  <si>
    <t xml:space="preserve"># EW 600a</t>
  </si>
  <si>
    <t xml:space="preserve">Warranty - Financial Measures ($ in thousands)</t>
  </si>
  <si>
    <t xml:space="preserve"># Z 750</t>
  </si>
  <si>
    <t xml:space="preserve">Warranty Fees and Reserves Ulitized</t>
  </si>
  <si>
    <t xml:space="preserve">Warranty Cost [1]</t>
  </si>
  <si>
    <t xml:space="preserve">Net Warranty Expense</t>
  </si>
  <si>
    <t xml:space="preserve">Cost Under (Over) Reserve Level [2]</t>
  </si>
  <si>
    <t xml:space="preserve"># Z 550</t>
  </si>
  <si>
    <t xml:space="preserve"># EW 900</t>
  </si>
  <si>
    <t xml:space="preserve">TW 500</t>
  </si>
  <si>
    <t xml:space="preserve">TW 300</t>
  </si>
  <si>
    <t xml:space="preserve">TW 80</t>
  </si>
  <si>
    <t xml:space="preserve">Other</t>
  </si>
  <si>
    <t xml:space="preserve">Totals</t>
  </si>
  <si>
    <t xml:space="preserve">Operations - Financial Measures ($ in thousands)</t>
  </si>
  <si>
    <t xml:space="preserve">Gross Revenue</t>
  </si>
  <si>
    <t xml:space="preserve">Expense [3]</t>
  </si>
  <si>
    <t xml:space="preserve">Net Revenue</t>
  </si>
  <si>
    <t xml:space="preserve">G&amp;A &amp;   Constr OH</t>
  </si>
  <si>
    <t xml:space="preserve">EBIT</t>
  </si>
  <si>
    <t xml:space="preserve">Notes:</t>
  </si>
  <si>
    <t xml:space="preserve">[1]  Warranty cost includes both mechanical and non-mechanical costs. </t>
  </si>
  <si>
    <t xml:space="preserve">[2] The under (over) reserve is calculated based on ….. </t>
  </si>
  <si>
    <t xml:space="preserve">Key Fleet Issues - top three performance/failure issues and update on retrofit efforts</t>
  </si>
  <si>
    <t xml:space="preserve">1.</t>
  </si>
  <si>
    <t xml:space="preserve">2.</t>
  </si>
  <si>
    <t xml:space="preserve">3.</t>
  </si>
  <si>
    <t xml:space="preserve">EW 600/e/a</t>
  </si>
  <si>
    <t xml:space="preserve">Americas</t>
  </si>
  <si>
    <t xml:space="preserve">Turbines Installed YTD</t>
  </si>
  <si>
    <t xml:space="preserve">Number of Turbines   &gt; 90 Days</t>
  </si>
  <si>
    <t xml:space="preserve">Availability [1] WTGs &gt;90 Days [2]</t>
  </si>
  <si>
    <t xml:space="preserve">GWh Projected [3]</t>
  </si>
  <si>
    <t xml:space="preserve">Turbines Installed in Month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</si>
  <si>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</si>
  <si>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</si>
  <si>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</si>
  <si>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</si>
  <si>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</si>
  <si>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</si>
  <si>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V 27</t>
  </si>
  <si>
    <t xml:space="preserve"># WTGs</t>
  </si>
  <si>
    <t xml:space="preserve">Avail</t>
  </si>
  <si>
    <t xml:space="preserve">V 17</t>
  </si>
  <si>
    <t xml:space="preserve">V 15</t>
  </si>
  <si>
    <t xml:space="preserve">[1] 1.5 Availability is Enron Availability.  All others are Machine Availability. </t>
  </si>
  <si>
    <t xml:space="preserve">[2] Number of turbines and availability after completion of initial 90 day operational period.</t>
  </si>
  <si>
    <t xml:space="preserve">[3] GWh Based on Nacelle Mounted Anemometers for 1.5 MW Fleet and Projections for all others.  Due to low data recovery projections only calculate for</t>
  </si>
  <si>
    <t xml:space="preserve">Clear Sky, Mill Run and Sommerset in Feb and Mar.  Actual production includes all sites.</t>
  </si>
  <si>
    <t xml:space="preserve">[4] EW 1.5 Omits 15 WTGs at Trent due to foundation problems</t>
  </si>
  <si>
    <r>
      <rPr>
        <b val="true"/>
        <i val="true"/>
        <sz val="10"/>
        <rFont val="Arial"/>
        <family val="2"/>
      </rPr>
      <t xml:space="preserve">Warranty - YTD Financial Measures </t>
    </r>
    <r>
      <rPr>
        <i val="true"/>
        <sz val="10"/>
        <rFont val="Arial"/>
        <family val="2"/>
      </rPr>
      <t xml:space="preserve">($ in thousands)</t>
    </r>
  </si>
  <si>
    <t xml:space="preserve">Avg # of Turbines under warranty YTD</t>
  </si>
  <si>
    <t xml:space="preserve">Warranty Cost YTD [1]</t>
  </si>
  <si>
    <t xml:space="preserve">Net Warranty Expense YTD</t>
  </si>
  <si>
    <t xml:space="preserve">Warranty  Cost per WTG YTD</t>
  </si>
  <si>
    <t xml:space="preserve">V15/17/27</t>
  </si>
  <si>
    <r>
      <rPr>
        <b val="true"/>
        <i val="true"/>
        <sz val="10"/>
        <rFont val="Arial"/>
        <family val="2"/>
      </rPr>
      <t xml:space="preserve">Operations - YTD Financial Measures </t>
    </r>
    <r>
      <rPr>
        <i val="true"/>
        <sz val="10"/>
        <rFont val="Arial"/>
        <family val="2"/>
      </rPr>
      <t xml:space="preserve">($ in thousands) </t>
    </r>
  </si>
  <si>
    <t xml:space="preserve">Avg # of Turbines Operated YTD</t>
  </si>
  <si>
    <t xml:space="preserve">Maint. Expense [1]</t>
  </si>
  <si>
    <t xml:space="preserve">G&amp;A &amp;   Constr OH [2]</t>
  </si>
  <si>
    <t xml:space="preserve">Annualized Maint. Exp per kWh (cents)</t>
  </si>
  <si>
    <t xml:space="preserve">Annualized Maintenance Expense per WTG</t>
  </si>
  <si>
    <t xml:space="preserve">Other [2]</t>
  </si>
  <si>
    <t xml:space="preserve">Top three fleet issues and update on efforts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</si>
</sst>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mm\-yy"/>
    <numFmt numFmtId="166" formatCode="[$-409]d\-mmm"/>
    <numFmt numFmtId="167" formatCode="_(* #,##0_);_(* \(#,##0\);_(* \-??_);_(@_)"/>
    <numFmt numFmtId="168" formatCode="_(* #,##0.00_);_(* \(#,##0.00\);_(* \-??_);_(@_)"/>
    <numFmt numFmtId="169" formatCode="0%"/>
    <numFmt numFmtId="170" formatCode="0.0%"/>
    <numFmt numFmtId="171" formatCode="_(* #,##0.0_);_(* \(#,##0.0\);_(* \-??_);_(@_)"/>
    <numFmt numFmtId="172" formatCode="0.00%"/>
    <numFmt numFmtId="173" formatCode="#,##0.00"/>
    <numFmt numFmtId="174" formatCode="_(* #,##0_);_(* \(#,##0\);_(* \-_);_(@_)"/>
    <numFmt numFmtId="175" formatCode="_(\$* #,##0.00_);_(\$* \(#,##0.00\);_(\$* \-??_);_(@_)"/>
    <numFmt numFmtId="176" formatCode="_(\$* #,##0_);_(\$* \(#,##0\);_(\$* \-??_);_(@_)"/>
    <numFmt numFmtId="177" formatCode="_(\$* #,##0.0_);_(\$* \(#,##0.0\);_(\$* \-??_);_(@_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6"/>
      <color rgb="FF0000FF"/>
      <name val="Arial"/>
      <family val="2"/>
    </font>
    <font>
      <sz val="14"/>
      <name val="Arial"/>
      <family val="2"/>
    </font>
    <font>
      <i val="true"/>
      <sz val="10"/>
      <name val="Arial"/>
      <family val="0"/>
    </font>
    <font>
      <sz val="10"/>
      <color rgb="FF000000"/>
      <name val="Arial"/>
      <family val="0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16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3366FF"/>
      <name val="Arial"/>
      <family val="2"/>
    </font>
    <font>
      <i val="true"/>
      <sz val="8"/>
      <name val="Arial"/>
      <family val="2"/>
    </font>
    <font>
      <sz val="8"/>
      <color rgb="FF0000FF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Arial"/>
      <family val="2"/>
    </font>
    <font>
      <sz val="5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dotted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dotted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thin"/>
      <bottom style="thick">
        <color rgb="FF008080"/>
      </bottom>
      <diagonal/>
    </border>
    <border diagonalUp="false" diagonalDown="false">
      <left/>
      <right/>
      <top style="thin"/>
      <bottom style="thick">
        <color rgb="FF008080"/>
      </bottom>
      <diagonal/>
    </border>
    <border diagonalUp="false" diagonalDown="false">
      <left style="dotted"/>
      <right/>
      <top style="thin"/>
      <bottom style="thick">
        <color rgb="FF008080"/>
      </bottom>
      <diagonal/>
    </border>
    <border diagonalUp="false" diagonalDown="false">
      <left style="thin"/>
      <right style="thin"/>
      <top style="thin"/>
      <bottom style="thick">
        <color rgb="FF008080"/>
      </bottom>
      <diagonal/>
    </border>
    <border diagonalUp="false" diagonalDown="false">
      <left/>
      <right style="dotted"/>
      <top style="thin"/>
      <bottom style="thick">
        <color rgb="FF008080"/>
      </bottom>
      <diagonal/>
    </border>
    <border diagonalUp="false" diagonalDown="false">
      <left/>
      <right style="medium"/>
      <top style="thin"/>
      <bottom style="thick">
        <color rgb="FF008080"/>
      </bottom>
      <diagonal/>
    </border>
    <border diagonalUp="false" diagonalDown="false">
      <left style="dotted"/>
      <right style="thin"/>
      <top style="medium"/>
      <bottom style="thin"/>
      <diagonal/>
    </border>
    <border diagonalUp="false" diagonalDown="false">
      <left style="dotted"/>
      <right style="thin"/>
      <top style="thin"/>
      <bottom/>
      <diagonal/>
    </border>
    <border diagonalUp="false" diagonalDown="false">
      <left style="thin"/>
      <right style="dotted"/>
      <top style="thin"/>
      <bottom/>
      <diagonal/>
    </border>
    <border diagonalUp="false" diagonalDown="false">
      <left style="dotted"/>
      <right style="thin"/>
      <top/>
      <bottom/>
      <diagonal/>
    </border>
    <border diagonalUp="false" diagonalDown="false">
      <left style="thin"/>
      <right style="dotted"/>
      <top/>
      <bottom/>
      <diagonal/>
    </border>
    <border diagonalUp="false" diagonalDown="false">
      <left style="medium"/>
      <right style="dotted"/>
      <top style="thin"/>
      <bottom style="thick">
        <color rgb="FF008080"/>
      </bottom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ck">
        <color rgb="FF008080"/>
      </bottom>
      <diagonal/>
    </border>
    <border diagonalUp="false" diagonalDown="false">
      <left/>
      <right/>
      <top/>
      <bottom style="medium"/>
      <diagonal/>
    </border>
    <border diagonalUp="false" diagonalDown="false">
      <left style="dotted">
        <color rgb="FFFF0000"/>
      </left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dotted">
        <color rgb="FFFF0000"/>
      </left>
      <right style="thin"/>
      <top style="medium"/>
      <bottom style="thin"/>
      <diagonal/>
    </border>
    <border diagonalUp="false" diagonalDown="false">
      <left style="thin"/>
      <right style="dotted">
        <color rgb="FFFF0000"/>
      </right>
      <top style="medium"/>
      <bottom style="thin"/>
      <diagonal/>
    </border>
    <border diagonalUp="false" diagonalDown="false">
      <left style="thin"/>
      <right style="dotted">
        <color rgb="FFFF0000"/>
      </right>
      <top style="thin"/>
      <bottom/>
      <diagonal/>
    </border>
    <border diagonalUp="false" diagonalDown="false">
      <left style="thin"/>
      <right style="dotted">
        <color rgb="FFFF0000"/>
      </right>
      <top/>
      <bottom/>
      <diagonal/>
    </border>
    <border diagonalUp="false" diagonalDown="false">
      <left style="thin"/>
      <right style="dotted">
        <color rgb="FFFF0000"/>
      </right>
      <top style="thin"/>
      <bottom style="thick">
        <color rgb="FF0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2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2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3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2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3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3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3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3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3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3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3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2" fillId="2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7" fontId="12" fillId="2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3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Fleet Availability Trend</a:t>
            </a:r>
          </a:p>
        </c:rich>
      </c:tx>
      <c:layout>
        <c:manualLayout>
          <c:xMode val="edge"/>
          <c:yMode val="edge"/>
          <c:x val="0.279838077827109"/>
          <c:y val="0.030376670716889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8169234787151"/>
          <c:y val="0.156500607533414"/>
          <c:w val="0.896578741185688"/>
          <c:h val="0.8125151883353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Americas!$S$7:$X$7</c:f>
              <c:strCache>
                <c:ptCount val="6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</c:strCache>
            </c:strRef>
          </c:cat>
          <c:val>
            <c:numRef>
              <c:f>Americas!$S$8:$X$8</c:f>
              <c:numCache>
                <c:formatCode>0.0%</c:formatCode>
                <c:ptCount val="6"/>
                <c:pt idx="0">
                  <c:v>0.967329826942654</c:v>
                </c:pt>
                <c:pt idx="1">
                  <c:v>0.930875083500334</c:v>
                </c:pt>
                <c:pt idx="2">
                  <c:v>0.94556153592617</c:v>
                </c:pt>
                <c:pt idx="3">
                  <c:v>0.960336170212766</c:v>
                </c:pt>
                <c:pt idx="4">
                  <c:v>0.96526656</c:v>
                </c:pt>
                <c:pt idx="5">
                  <c:v>0.960039301310044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786949"/>
        <c:axId val="81966055"/>
      </c:lineChart>
      <c:catAx>
        <c:axId val="717869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66055"/>
        <c:crossesAt val="0"/>
        <c:auto val="1"/>
        <c:lblAlgn val="ctr"/>
        <c:lblOffset val="100"/>
        <c:noMultiLvlLbl val="0"/>
      </c:catAx>
      <c:valAx>
        <c:axId val="81966055"/>
        <c:scaling>
          <c:orientation val="minMax"/>
          <c:max val="1"/>
          <c:min val="0.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8694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221400</xdr:colOff>
      <xdr:row>0</xdr:row>
      <xdr:rowOff>38160</xdr:rowOff>
    </xdr:from>
    <xdr:to>
      <xdr:col>3</xdr:col>
      <xdr:colOff>50760</xdr:colOff>
      <xdr:row>3</xdr:row>
      <xdr:rowOff>66600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13080" y="38160"/>
          <a:ext cx="875160" cy="77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221760</xdr:colOff>
      <xdr:row>0</xdr:row>
      <xdr:rowOff>38160</xdr:rowOff>
    </xdr:from>
    <xdr:to>
      <xdr:col>3</xdr:col>
      <xdr:colOff>50760</xdr:colOff>
      <xdr:row>3</xdr:row>
      <xdr:rowOff>66600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13440" y="38160"/>
          <a:ext cx="653400" cy="71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141120</xdr:colOff>
      <xdr:row>17</xdr:row>
      <xdr:rowOff>85680</xdr:rowOff>
    </xdr:from>
    <xdr:to>
      <xdr:col>12</xdr:col>
      <xdr:colOff>614160</xdr:colOff>
      <xdr:row>28</xdr:row>
      <xdr:rowOff>28440</xdr:rowOff>
    </xdr:to>
    <xdr:graphicFrame>
      <xdr:nvGraphicFramePr>
        <xdr:cNvPr id="2" name="Chart 5"/>
        <xdr:cNvGraphicFramePr/>
      </xdr:nvGraphicFramePr>
      <xdr:xfrm>
        <a:off x="5782320" y="3524040"/>
        <a:ext cx="2756520" cy="296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12.14"/>
    <col collapsed="false" customWidth="true" hidden="false" outlineLevel="0" max="3" min="3" style="0" width="2.7"/>
    <col collapsed="false" customWidth="true" hidden="false" outlineLevel="0" max="4" min="4" style="0" width="10.99"/>
    <col collapsed="false" customWidth="true" hidden="false" outlineLevel="0" max="5" min="5" style="0" width="10.56"/>
    <col collapsed="false" customWidth="true" hidden="false" outlineLevel="0" max="6" min="6" style="0" width="10.13"/>
    <col collapsed="false" customWidth="true" hidden="false" outlineLevel="0" max="7" min="7" style="0" width="11.13"/>
    <col collapsed="false" customWidth="true" hidden="false" outlineLevel="0" max="8" min="8" style="0" width="8.99"/>
    <col collapsed="false" customWidth="true" hidden="false" outlineLevel="0" max="9" min="9" style="0" width="1.99"/>
    <col collapsed="false" customWidth="true" hidden="false" outlineLevel="0" max="11" min="10" style="0" width="10.85"/>
    <col collapsed="false" customWidth="true" hidden="false" outlineLevel="0" max="12" min="12" style="0" width="10.28"/>
    <col collapsed="false" customWidth="true" hidden="false" outlineLevel="0" max="13" min="13" style="0" width="10.41"/>
    <col collapsed="false" customWidth="true" hidden="false" outlineLevel="0" max="14" min="14" style="0" width="10.85"/>
    <col collapsed="false" customWidth="true" hidden="false" outlineLevel="0" max="19" min="19" style="0" width="14.28"/>
  </cols>
  <sheetData>
    <row r="1" customFormat="false" ht="20.25" hidden="false" customHeight="true" outlineLevel="0" collapsed="false">
      <c r="F1" s="1" t="s">
        <v>0</v>
      </c>
    </row>
    <row r="2" customFormat="false" ht="20.25" hidden="false" customHeight="fals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8" hidden="false" customHeight="false" outlineLevel="0" collapsed="false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7.5" hidden="false" customHeight="true" outlineLevel="0" collapsed="false"/>
    <row r="5" customFormat="false" ht="7.5" hidden="false" customHeight="true" outlineLevel="0" collapsed="false"/>
    <row r="6" customFormat="false" ht="12.75" hidden="false" customHeight="false" outlineLevel="0" collapsed="false">
      <c r="D6" s="4" t="s">
        <v>3</v>
      </c>
      <c r="E6" s="4"/>
      <c r="F6" s="4"/>
      <c r="G6" s="4"/>
      <c r="H6" s="4"/>
      <c r="J6" s="5" t="s">
        <v>4</v>
      </c>
      <c r="K6" s="5"/>
      <c r="L6" s="5"/>
      <c r="M6" s="5"/>
      <c r="N6" s="5"/>
      <c r="S6" s="0" t="s">
        <v>5</v>
      </c>
    </row>
    <row r="7" customFormat="false" ht="13.5" hidden="false" customHeight="false" outlineLevel="0" collapsed="false">
      <c r="B7" s="1" t="s">
        <v>6</v>
      </c>
      <c r="C7" s="1"/>
      <c r="D7" s="6"/>
      <c r="E7" s="7"/>
      <c r="F7" s="7"/>
      <c r="G7" s="7"/>
      <c r="H7" s="8"/>
    </row>
    <row r="8" customFormat="false" ht="40.5" hidden="false" customHeight="true" outlineLevel="0" collapsed="false">
      <c r="B8" s="9" t="s">
        <v>7</v>
      </c>
      <c r="C8" s="10"/>
      <c r="D8" s="11" t="s">
        <v>8</v>
      </c>
      <c r="E8" s="12" t="s">
        <v>9</v>
      </c>
      <c r="F8" s="12" t="s">
        <v>10</v>
      </c>
      <c r="G8" s="12" t="s">
        <v>11</v>
      </c>
      <c r="H8" s="13" t="s">
        <v>12</v>
      </c>
      <c r="J8" s="9" t="s">
        <v>8</v>
      </c>
      <c r="K8" s="12" t="s">
        <v>9</v>
      </c>
      <c r="L8" s="12" t="s">
        <v>10</v>
      </c>
      <c r="M8" s="12" t="s">
        <v>11</v>
      </c>
      <c r="N8" s="14" t="s">
        <v>12</v>
      </c>
      <c r="T8" s="15" t="s">
        <v>13</v>
      </c>
      <c r="U8" s="0" t="s">
        <v>14</v>
      </c>
      <c r="V8" s="0" t="s">
        <v>15</v>
      </c>
      <c r="W8" s="0" t="s">
        <v>16</v>
      </c>
      <c r="X8" s="0" t="s">
        <v>17</v>
      </c>
      <c r="Y8" s="0" t="s">
        <v>18</v>
      </c>
      <c r="Z8" s="0" t="s">
        <v>19</v>
      </c>
      <c r="AA8" s="0" t="s">
        <v>20</v>
      </c>
      <c r="AB8" s="0" t="s">
        <v>21</v>
      </c>
      <c r="AC8" s="0" t="s">
        <v>22</v>
      </c>
      <c r="AD8" s="0" t="s">
        <v>23</v>
      </c>
      <c r="AE8" s="0" t="s">
        <v>24</v>
      </c>
    </row>
    <row r="9" customFormat="false" ht="12.75" hidden="false" customHeight="false" outlineLevel="0" collapsed="false">
      <c r="B9" s="16" t="s">
        <v>25</v>
      </c>
      <c r="C9" s="17"/>
      <c r="D9" s="18" t="n">
        <f aca="false">V10-T10</f>
        <v>55</v>
      </c>
      <c r="E9" s="19" t="n">
        <f aca="false">AVERAGE(T10:AE10)</f>
        <v>475</v>
      </c>
      <c r="F9" s="20" t="n">
        <f aca="false">AVERAGE(T9:AE9)</f>
        <v>0.943666666666667</v>
      </c>
      <c r="G9" s="21"/>
      <c r="H9" s="22"/>
      <c r="J9" s="23" t="n">
        <f aca="false">V10-U10</f>
        <v>5</v>
      </c>
      <c r="K9" s="19" t="n">
        <f aca="false">V10</f>
        <v>495</v>
      </c>
      <c r="L9" s="20" t="n">
        <f aca="false">V9</f>
        <v>0.948</v>
      </c>
      <c r="M9" s="21"/>
      <c r="N9" s="24"/>
      <c r="Q9" s="25"/>
      <c r="S9" s="0" t="s">
        <v>25</v>
      </c>
      <c r="T9" s="26" t="n">
        <v>0.946</v>
      </c>
      <c r="U9" s="26" t="n">
        <v>0.937</v>
      </c>
      <c r="V9" s="26" t="n">
        <v>0.948</v>
      </c>
      <c r="W9" s="26"/>
      <c r="X9" s="26"/>
      <c r="Y9" s="26"/>
      <c r="Z9" s="26"/>
      <c r="AA9" s="26"/>
      <c r="AB9" s="26"/>
      <c r="AC9" s="26"/>
      <c r="AD9" s="26"/>
      <c r="AE9" s="26"/>
    </row>
    <row r="10" customFormat="false" ht="12.75" hidden="false" customHeight="false" outlineLevel="0" collapsed="false">
      <c r="B10" s="27" t="s">
        <v>26</v>
      </c>
      <c r="C10" s="28"/>
      <c r="D10" s="29"/>
      <c r="E10" s="30" t="n">
        <f aca="false">AVERAGE(T12:AE12)</f>
        <v>280</v>
      </c>
      <c r="F10" s="31" t="n">
        <f aca="false">AVERAGE(T11:AE11)</f>
        <v>0.989</v>
      </c>
      <c r="G10" s="32"/>
      <c r="H10" s="33"/>
      <c r="J10" s="34"/>
      <c r="K10" s="30" t="n">
        <f aca="false">V12</f>
        <v>280</v>
      </c>
      <c r="L10" s="31" t="n">
        <f aca="false">V11</f>
        <v>0.993</v>
      </c>
      <c r="M10" s="32"/>
      <c r="N10" s="35"/>
      <c r="Q10" s="25"/>
      <c r="S10" s="0" t="s">
        <v>27</v>
      </c>
      <c r="T10" s="36" t="n">
        <v>440</v>
      </c>
      <c r="U10" s="36" t="n">
        <v>490</v>
      </c>
      <c r="V10" s="36" t="n">
        <v>495</v>
      </c>
      <c r="W10" s="36"/>
      <c r="X10" s="36"/>
      <c r="Y10" s="37"/>
      <c r="Z10" s="37"/>
      <c r="AA10" s="37"/>
      <c r="AB10" s="37"/>
      <c r="AC10" s="37"/>
      <c r="AD10" s="37"/>
      <c r="AE10" s="37"/>
    </row>
    <row r="11" customFormat="false" ht="12.75" hidden="false" customHeight="false" outlineLevel="0" collapsed="false">
      <c r="B11" s="16" t="s">
        <v>28</v>
      </c>
      <c r="C11" s="17"/>
      <c r="D11" s="38"/>
      <c r="E11" s="39" t="n">
        <f aca="false">AVERAGE(T14:AE14)</f>
        <v>124</v>
      </c>
      <c r="F11" s="40" t="n">
        <f aca="false">AVERAGE(T13:AE13)</f>
        <v>0.978333333333333</v>
      </c>
      <c r="G11" s="41"/>
      <c r="H11" s="22"/>
      <c r="J11" s="42"/>
      <c r="K11" s="39" t="n">
        <f aca="false">V14</f>
        <v>124</v>
      </c>
      <c r="L11" s="40" t="n">
        <f aca="false">V13</f>
        <v>0.972</v>
      </c>
      <c r="M11" s="41"/>
      <c r="N11" s="24"/>
      <c r="Q11" s="25"/>
      <c r="R11" s="43"/>
      <c r="S11" s="43" t="s">
        <v>26</v>
      </c>
      <c r="T11" s="26" t="n">
        <v>0.991</v>
      </c>
      <c r="U11" s="26" t="n">
        <v>0.983</v>
      </c>
      <c r="V11" s="26" t="n">
        <v>0.993</v>
      </c>
      <c r="W11" s="26"/>
      <c r="X11" s="26"/>
      <c r="Y11" s="26"/>
      <c r="Z11" s="26"/>
      <c r="AA11" s="26"/>
      <c r="AB11" s="26"/>
      <c r="AC11" s="26"/>
      <c r="AD11" s="26"/>
      <c r="AE11" s="26"/>
    </row>
    <row r="12" customFormat="false" ht="12.75" hidden="false" customHeight="false" outlineLevel="0" collapsed="false">
      <c r="B12" s="27" t="s">
        <v>29</v>
      </c>
      <c r="C12" s="28"/>
      <c r="D12" s="29"/>
      <c r="E12" s="30" t="n">
        <f aca="false">AVERAGE(T16:AE16)</f>
        <v>68</v>
      </c>
      <c r="F12" s="31" t="n">
        <f aca="false">AVERAGE(T15:AE15)</f>
        <v>0.962333333333333</v>
      </c>
      <c r="G12" s="32"/>
      <c r="H12" s="33"/>
      <c r="J12" s="34"/>
      <c r="K12" s="30" t="n">
        <f aca="false">V16</f>
        <v>68</v>
      </c>
      <c r="L12" s="31" t="n">
        <f aca="false">V15</f>
        <v>0.98</v>
      </c>
      <c r="M12" s="32"/>
      <c r="N12" s="35"/>
      <c r="Q12" s="25"/>
      <c r="S12" s="43" t="s">
        <v>30</v>
      </c>
      <c r="T12" s="37" t="n">
        <v>280</v>
      </c>
      <c r="U12" s="37" t="n">
        <v>280</v>
      </c>
      <c r="V12" s="37" t="n">
        <v>280</v>
      </c>
      <c r="W12" s="37"/>
      <c r="X12" s="37"/>
      <c r="Y12" s="37"/>
      <c r="Z12" s="37"/>
      <c r="AA12" s="37"/>
      <c r="AB12" s="37"/>
      <c r="AC12" s="37"/>
      <c r="AD12" s="37"/>
      <c r="AE12" s="37"/>
    </row>
    <row r="13" customFormat="false" ht="12.75" hidden="false" customHeight="false" outlineLevel="0" collapsed="false">
      <c r="B13" s="16" t="s">
        <v>31</v>
      </c>
      <c r="C13" s="17"/>
      <c r="D13" s="38"/>
      <c r="E13" s="39"/>
      <c r="F13" s="40"/>
      <c r="G13" s="41"/>
      <c r="H13" s="22"/>
      <c r="J13" s="42"/>
      <c r="K13" s="39"/>
      <c r="L13" s="40"/>
      <c r="M13" s="41"/>
      <c r="N13" s="24"/>
      <c r="Q13" s="25"/>
      <c r="S13" s="0" t="s">
        <v>28</v>
      </c>
      <c r="T13" s="26" t="n">
        <v>0.981</v>
      </c>
      <c r="U13" s="26" t="n">
        <v>0.982</v>
      </c>
      <c r="V13" s="26" t="n">
        <v>0.972</v>
      </c>
      <c r="W13" s="26"/>
      <c r="X13" s="26"/>
      <c r="Y13" s="26"/>
      <c r="Z13" s="26"/>
      <c r="AA13" s="26"/>
      <c r="AB13" s="26"/>
      <c r="AC13" s="26"/>
      <c r="AD13" s="26"/>
      <c r="AE13" s="26"/>
    </row>
    <row r="14" customFormat="false" ht="12.75" hidden="false" customHeight="false" outlineLevel="0" collapsed="false">
      <c r="B14" s="27" t="s">
        <v>32</v>
      </c>
      <c r="C14" s="28"/>
      <c r="D14" s="29"/>
      <c r="E14" s="30" t="n">
        <f aca="false">AVERAGE(T20:AE20)</f>
        <v>37</v>
      </c>
      <c r="F14" s="31" t="n">
        <f aca="false">AVERAGE(T19:AE19)</f>
        <v>0.906333333333333</v>
      </c>
      <c r="G14" s="32"/>
      <c r="H14" s="33"/>
      <c r="J14" s="34"/>
      <c r="K14" s="30" t="n">
        <f aca="false">V20</f>
        <v>37</v>
      </c>
      <c r="L14" s="31" t="n">
        <f aca="false">V19</f>
        <v>0.926</v>
      </c>
      <c r="M14" s="32"/>
      <c r="N14" s="35"/>
      <c r="Q14" s="25"/>
      <c r="S14" s="0" t="s">
        <v>33</v>
      </c>
      <c r="T14" s="37" t="n">
        <v>124</v>
      </c>
      <c r="U14" s="37" t="n">
        <v>124</v>
      </c>
      <c r="V14" s="37" t="n">
        <v>124</v>
      </c>
      <c r="W14" s="37"/>
      <c r="X14" s="37"/>
      <c r="Y14" s="37"/>
      <c r="Z14" s="37"/>
      <c r="AA14" s="37"/>
      <c r="AB14" s="37"/>
      <c r="AC14" s="37"/>
      <c r="AD14" s="37"/>
      <c r="AE14" s="37"/>
    </row>
    <row r="15" customFormat="false" ht="12.75" hidden="false" customHeight="false" outlineLevel="0" collapsed="false">
      <c r="B15" s="16" t="s">
        <v>34</v>
      </c>
      <c r="C15" s="17"/>
      <c r="D15" s="38"/>
      <c r="E15" s="39" t="n">
        <f aca="false">AVERAGE(T22:AE22)</f>
        <v>1</v>
      </c>
      <c r="F15" s="40" t="n">
        <f aca="false">AVERAGE(T21:AE21)</f>
        <v>0.869</v>
      </c>
      <c r="G15" s="41"/>
      <c r="H15" s="22"/>
      <c r="J15" s="42"/>
      <c r="K15" s="39" t="n">
        <f aca="false">V22</f>
        <v>1</v>
      </c>
      <c r="L15" s="40" t="n">
        <f aca="false">V21</f>
        <v>0.761</v>
      </c>
      <c r="M15" s="41"/>
      <c r="N15" s="24"/>
      <c r="Q15" s="25"/>
      <c r="S15" s="0" t="s">
        <v>29</v>
      </c>
      <c r="T15" s="26" t="n">
        <v>0.951</v>
      </c>
      <c r="U15" s="26" t="n">
        <v>0.956</v>
      </c>
      <c r="V15" s="26" t="n">
        <v>0.98</v>
      </c>
      <c r="W15" s="26"/>
      <c r="X15" s="26"/>
      <c r="Y15" s="26"/>
      <c r="Z15" s="26"/>
      <c r="AA15" s="26"/>
      <c r="AB15" s="26"/>
      <c r="AC15" s="26"/>
      <c r="AD15" s="26"/>
      <c r="AE15" s="26"/>
    </row>
    <row r="16" customFormat="false" ht="13.5" hidden="false" customHeight="false" outlineLevel="0" collapsed="false">
      <c r="B16" s="44" t="s">
        <v>35</v>
      </c>
      <c r="C16" s="45"/>
      <c r="D16" s="46" t="n">
        <f aca="false">SUM(D9:D15)</f>
        <v>55</v>
      </c>
      <c r="E16" s="47" t="n">
        <f aca="false">SUM(E9:E15)</f>
        <v>985</v>
      </c>
      <c r="F16" s="48" t="n">
        <f aca="false">(E9*F9+E10*F10+E11*F11+E12*F12+E13*F13+E14*F14+E15*F15)/E16</f>
        <v>0.960727918781726</v>
      </c>
      <c r="G16" s="49" t="n">
        <f aca="false">SUM(G9:G15)</f>
        <v>0</v>
      </c>
      <c r="H16" s="50" t="n">
        <f aca="false">SUM(H9:H15)</f>
        <v>0</v>
      </c>
      <c r="J16" s="44" t="n">
        <f aca="false">SUM(J9:J15)</f>
        <v>5</v>
      </c>
      <c r="K16" s="47" t="n">
        <f aca="false">SUM(K9:K15)</f>
        <v>1005</v>
      </c>
      <c r="L16" s="48" t="n">
        <f aca="false">(K9*L9+K10*L10+K11*L11+K12*L12+K13*L13+K14*L14+K15*L15)/K16</f>
        <v>0.964667661691542</v>
      </c>
      <c r="M16" s="49" t="n">
        <f aca="false">SUM(M9:M15)</f>
        <v>0</v>
      </c>
      <c r="N16" s="51" t="n">
        <f aca="false">SUM(N9:N15)</f>
        <v>0</v>
      </c>
      <c r="Q16" s="25"/>
      <c r="S16" s="0" t="s">
        <v>36</v>
      </c>
      <c r="T16" s="37" t="n">
        <v>68</v>
      </c>
      <c r="U16" s="37" t="n">
        <v>68</v>
      </c>
      <c r="V16" s="37" t="n">
        <v>68</v>
      </c>
      <c r="W16" s="37"/>
      <c r="X16" s="37"/>
      <c r="Y16" s="37"/>
      <c r="Z16" s="37"/>
      <c r="AA16" s="37"/>
      <c r="AB16" s="37"/>
      <c r="AC16" s="37"/>
      <c r="AD16" s="37"/>
      <c r="AE16" s="37"/>
    </row>
    <row r="17" customFormat="false" ht="13.5" hidden="false" customHeight="false" outlineLevel="0" collapsed="false">
      <c r="C17" s="7"/>
      <c r="D17" s="6"/>
      <c r="E17" s="52"/>
      <c r="F17" s="7"/>
      <c r="G17" s="7"/>
      <c r="H17" s="8"/>
      <c r="K17" s="53"/>
      <c r="S17" s="0" t="s">
        <v>31</v>
      </c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customFormat="false" ht="13.5" hidden="false" customHeight="false" outlineLevel="0" collapsed="false">
      <c r="B18" s="1" t="s">
        <v>37</v>
      </c>
      <c r="C18" s="54"/>
      <c r="D18" s="6"/>
      <c r="E18" s="7"/>
      <c r="F18" s="7"/>
      <c r="G18" s="7"/>
      <c r="H18" s="8"/>
      <c r="S18" s="0" t="s">
        <v>38</v>
      </c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customFormat="false" ht="51" hidden="false" customHeight="false" outlineLevel="0" collapsed="false">
      <c r="B19" s="9" t="s">
        <v>7</v>
      </c>
      <c r="C19" s="10"/>
      <c r="D19" s="11" t="s">
        <v>39</v>
      </c>
      <c r="E19" s="12" t="s">
        <v>40</v>
      </c>
      <c r="F19" s="14" t="s">
        <v>41</v>
      </c>
      <c r="G19" s="12" t="s">
        <v>42</v>
      </c>
      <c r="H19" s="8"/>
      <c r="S19" s="0" t="s">
        <v>32</v>
      </c>
      <c r="T19" s="26" t="n">
        <v>0.92</v>
      </c>
      <c r="U19" s="26" t="n">
        <v>0.873</v>
      </c>
      <c r="V19" s="26" t="n">
        <v>0.926</v>
      </c>
      <c r="W19" s="26"/>
      <c r="X19" s="26"/>
      <c r="Y19" s="26"/>
      <c r="Z19" s="26"/>
      <c r="AA19" s="26"/>
      <c r="AB19" s="26"/>
      <c r="AC19" s="26"/>
      <c r="AD19" s="26"/>
      <c r="AE19" s="26"/>
    </row>
    <row r="20" customFormat="false" ht="51" hidden="false" customHeight="true" outlineLevel="0" collapsed="false">
      <c r="B20" s="16" t="s">
        <v>25</v>
      </c>
      <c r="C20" s="17"/>
      <c r="D20" s="55" t="n">
        <v>0</v>
      </c>
      <c r="E20" s="56" t="n">
        <v>0</v>
      </c>
      <c r="F20" s="57" t="n">
        <f aca="false">+E20+D20</f>
        <v>0</v>
      </c>
      <c r="G20" s="56" t="n">
        <v>0</v>
      </c>
      <c r="H20" s="8"/>
      <c r="S20" s="0" t="s">
        <v>43</v>
      </c>
      <c r="T20" s="37" t="n">
        <v>37</v>
      </c>
      <c r="U20" s="37" t="n">
        <v>37</v>
      </c>
      <c r="V20" s="37" t="n">
        <v>37</v>
      </c>
      <c r="W20" s="37"/>
      <c r="X20" s="37"/>
      <c r="Y20" s="37"/>
      <c r="Z20" s="37"/>
      <c r="AA20" s="37"/>
      <c r="AB20" s="37"/>
      <c r="AC20" s="37"/>
      <c r="AD20" s="37"/>
      <c r="AE20" s="37"/>
    </row>
    <row r="21" customFormat="false" ht="12.75" hidden="false" customHeight="false" outlineLevel="0" collapsed="false">
      <c r="A21" s="58" t="n">
        <v>12</v>
      </c>
      <c r="B21" s="27" t="s">
        <v>26</v>
      </c>
      <c r="C21" s="28"/>
      <c r="D21" s="59" t="n">
        <v>0</v>
      </c>
      <c r="E21" s="60" t="n">
        <v>0</v>
      </c>
      <c r="F21" s="61" t="n">
        <v>0</v>
      </c>
      <c r="G21" s="60" t="n">
        <v>0</v>
      </c>
      <c r="H21" s="8"/>
      <c r="S21" s="0" t="s">
        <v>34</v>
      </c>
      <c r="T21" s="26" t="n">
        <v>0.916</v>
      </c>
      <c r="U21" s="26" t="n">
        <v>0.93</v>
      </c>
      <c r="V21" s="26" t="n">
        <v>0.761</v>
      </c>
      <c r="W21" s="26"/>
      <c r="X21" s="26"/>
      <c r="Y21" s="26"/>
      <c r="Z21" s="26"/>
      <c r="AA21" s="26"/>
      <c r="AB21" s="26"/>
      <c r="AC21" s="26"/>
      <c r="AD21" s="26"/>
      <c r="AE21" s="26"/>
    </row>
    <row r="22" customFormat="false" ht="12.75" hidden="false" customHeight="false" outlineLevel="0" collapsed="false">
      <c r="B22" s="16" t="s">
        <v>28</v>
      </c>
      <c r="C22" s="17"/>
      <c r="D22" s="55" t="n">
        <v>0</v>
      </c>
      <c r="E22" s="62" t="n">
        <v>0</v>
      </c>
      <c r="F22" s="57" t="n">
        <f aca="false">+E22+D22</f>
        <v>0</v>
      </c>
      <c r="G22" s="62" t="n">
        <v>0</v>
      </c>
      <c r="H22" s="8"/>
      <c r="S22" s="0" t="s">
        <v>44</v>
      </c>
      <c r="T22" s="37" t="n">
        <v>1</v>
      </c>
      <c r="U22" s="37" t="n">
        <v>1</v>
      </c>
      <c r="V22" s="37" t="n">
        <v>1</v>
      </c>
      <c r="W22" s="37"/>
      <c r="X22" s="37"/>
      <c r="Y22" s="37"/>
      <c r="Z22" s="37"/>
      <c r="AA22" s="37"/>
      <c r="AB22" s="37"/>
      <c r="AC22" s="37"/>
      <c r="AD22" s="37"/>
      <c r="AE22" s="37"/>
    </row>
    <row r="23" customFormat="false" ht="12.75" hidden="false" customHeight="false" outlineLevel="0" collapsed="false">
      <c r="B23" s="27" t="s">
        <v>29</v>
      </c>
      <c r="C23" s="28"/>
      <c r="D23" s="59" t="n">
        <v>0</v>
      </c>
      <c r="E23" s="60" t="n">
        <v>0</v>
      </c>
      <c r="F23" s="61" t="n">
        <f aca="false">+E23+D23</f>
        <v>0</v>
      </c>
      <c r="G23" s="60" t="n">
        <v>0</v>
      </c>
      <c r="H23" s="8"/>
    </row>
    <row r="24" customFormat="false" ht="12.75" hidden="false" customHeight="false" outlineLevel="0" collapsed="false">
      <c r="B24" s="16" t="s">
        <v>31</v>
      </c>
      <c r="C24" s="17"/>
      <c r="D24" s="55" t="n">
        <v>0</v>
      </c>
      <c r="E24" s="62" t="n">
        <v>0</v>
      </c>
      <c r="F24" s="57" t="n">
        <v>0</v>
      </c>
      <c r="G24" s="62" t="n">
        <v>0</v>
      </c>
      <c r="H24" s="8"/>
    </row>
    <row r="25" customFormat="false" ht="12.75" hidden="false" customHeight="false" outlineLevel="0" collapsed="false">
      <c r="B25" s="27" t="s">
        <v>32</v>
      </c>
      <c r="C25" s="28"/>
      <c r="D25" s="59"/>
      <c r="E25" s="60" t="n">
        <v>0</v>
      </c>
      <c r="F25" s="61"/>
      <c r="G25" s="60" t="n">
        <v>0</v>
      </c>
      <c r="H25" s="8"/>
    </row>
    <row r="26" customFormat="false" ht="12.75" hidden="false" customHeight="false" outlineLevel="0" collapsed="false">
      <c r="B26" s="16" t="s">
        <v>45</v>
      </c>
      <c r="C26" s="17"/>
      <c r="D26" s="55" t="n">
        <v>0</v>
      </c>
      <c r="E26" s="62" t="n">
        <v>0</v>
      </c>
      <c r="F26" s="57" t="n">
        <v>0</v>
      </c>
      <c r="G26" s="62" t="n">
        <v>0</v>
      </c>
      <c r="H26" s="8"/>
    </row>
    <row r="27" customFormat="false" ht="12.75" hidden="false" customHeight="false" outlineLevel="0" collapsed="false">
      <c r="B27" s="27" t="s">
        <v>46</v>
      </c>
      <c r="C27" s="28"/>
      <c r="D27" s="59"/>
      <c r="E27" s="60" t="n">
        <v>0</v>
      </c>
      <c r="F27" s="61"/>
      <c r="G27" s="60" t="n">
        <v>0</v>
      </c>
      <c r="H27" s="8"/>
    </row>
    <row r="28" customFormat="false" ht="12.75" hidden="false" customHeight="false" outlineLevel="0" collapsed="false">
      <c r="B28" s="16" t="s">
        <v>47</v>
      </c>
      <c r="C28" s="17"/>
      <c r="D28" s="55" t="n">
        <v>0</v>
      </c>
      <c r="E28" s="62" t="n">
        <v>0</v>
      </c>
      <c r="F28" s="57" t="n">
        <v>0</v>
      </c>
      <c r="G28" s="62" t="n">
        <v>0</v>
      </c>
      <c r="H28" s="8"/>
    </row>
    <row r="29" customFormat="false" ht="12.75" hidden="false" customHeight="false" outlineLevel="0" collapsed="false">
      <c r="B29" s="27" t="s">
        <v>48</v>
      </c>
      <c r="C29" s="28"/>
      <c r="D29" s="59" t="n">
        <v>0</v>
      </c>
      <c r="E29" s="60" t="n">
        <v>0</v>
      </c>
      <c r="F29" s="61" t="n">
        <v>0</v>
      </c>
      <c r="G29" s="60" t="n">
        <v>0</v>
      </c>
      <c r="H29" s="8"/>
    </row>
    <row r="30" customFormat="false" ht="13.5" hidden="false" customHeight="false" outlineLevel="0" collapsed="false">
      <c r="B30" s="44" t="s">
        <v>49</v>
      </c>
      <c r="C30" s="45"/>
      <c r="D30" s="63" t="n">
        <f aca="false">SUM(D20:D29)</f>
        <v>0</v>
      </c>
      <c r="E30" s="47" t="n">
        <f aca="false">SUM(E20:E29)</f>
        <v>0</v>
      </c>
      <c r="F30" s="64" t="n">
        <f aca="false">SUM(F20:F29)</f>
        <v>0</v>
      </c>
      <c r="G30" s="47" t="n">
        <f aca="false">SUM(G20:G29)</f>
        <v>0</v>
      </c>
      <c r="H30" s="8"/>
    </row>
    <row r="31" customFormat="false" ht="13.5" hidden="false" customHeight="false" outlineLevel="0" collapsed="false">
      <c r="D31" s="6"/>
      <c r="E31" s="7"/>
      <c r="F31" s="7"/>
      <c r="G31" s="7"/>
      <c r="H31" s="8"/>
    </row>
    <row r="32" customFormat="false" ht="6" hidden="false" customHeight="true" outlineLevel="0" collapsed="false">
      <c r="C32" s="65"/>
      <c r="D32" s="66"/>
      <c r="E32" s="67"/>
      <c r="F32" s="67"/>
      <c r="G32" s="67"/>
      <c r="H32" s="68"/>
      <c r="I32" s="65"/>
      <c r="J32" s="65"/>
      <c r="K32" s="65"/>
      <c r="L32" s="65"/>
      <c r="M32" s="65"/>
      <c r="N32" s="65"/>
    </row>
    <row r="33" customFormat="false" ht="6" hidden="false" customHeight="true" outlineLevel="0" collapsed="false">
      <c r="B33" s="1" t="s">
        <v>50</v>
      </c>
      <c r="C33" s="54"/>
      <c r="D33" s="66"/>
      <c r="E33" s="67"/>
      <c r="F33" s="67"/>
      <c r="G33" s="67"/>
      <c r="H33" s="68"/>
      <c r="I33" s="65"/>
      <c r="J33" s="65"/>
      <c r="K33" s="65"/>
      <c r="L33" s="65"/>
      <c r="M33" s="65"/>
      <c r="N33" s="65"/>
    </row>
    <row r="34" customFormat="false" ht="25.5" hidden="false" customHeight="false" outlineLevel="0" collapsed="false">
      <c r="B34" s="9" t="s">
        <v>7</v>
      </c>
      <c r="C34" s="10"/>
      <c r="D34" s="69" t="s">
        <v>51</v>
      </c>
      <c r="E34" s="12" t="s">
        <v>52</v>
      </c>
      <c r="F34" s="12" t="s">
        <v>53</v>
      </c>
      <c r="G34" s="12" t="s">
        <v>54</v>
      </c>
      <c r="H34" s="13" t="s">
        <v>55</v>
      </c>
      <c r="I34" s="65"/>
      <c r="J34" s="65"/>
      <c r="K34" s="65"/>
      <c r="L34" s="65"/>
      <c r="M34" s="65"/>
      <c r="N34" s="65"/>
    </row>
    <row r="35" customFormat="false" ht="12.75" hidden="false" customHeight="false" outlineLevel="0" collapsed="false">
      <c r="B35" s="16" t="s">
        <v>25</v>
      </c>
      <c r="C35" s="17"/>
      <c r="D35" s="70" t="n">
        <v>0</v>
      </c>
      <c r="E35" s="56" t="n">
        <v>0</v>
      </c>
      <c r="F35" s="71" t="n">
        <f aca="false">+E35+D35</f>
        <v>0</v>
      </c>
      <c r="G35" s="56" t="n">
        <v>0</v>
      </c>
      <c r="H35" s="72" t="n">
        <f aca="false">+G35+F35</f>
        <v>0</v>
      </c>
      <c r="I35" s="65"/>
      <c r="J35" s="65"/>
      <c r="K35" s="65"/>
      <c r="L35" s="65"/>
      <c r="M35" s="65"/>
      <c r="N35" s="65"/>
    </row>
    <row r="36" customFormat="false" ht="12.75" hidden="false" customHeight="false" outlineLevel="0" collapsed="false">
      <c r="B36" s="27" t="s">
        <v>26</v>
      </c>
      <c r="C36" s="28"/>
      <c r="D36" s="73" t="n">
        <v>0</v>
      </c>
      <c r="E36" s="60" t="n">
        <v>0</v>
      </c>
      <c r="F36" s="74" t="n">
        <f aca="false">+E36+D36</f>
        <v>0</v>
      </c>
      <c r="G36" s="60" t="n">
        <v>0</v>
      </c>
      <c r="H36" s="75" t="n">
        <f aca="false">+G36+F36</f>
        <v>0</v>
      </c>
      <c r="I36" s="65"/>
      <c r="J36" s="65"/>
      <c r="K36" s="65"/>
      <c r="L36" s="65"/>
      <c r="M36" s="65"/>
      <c r="N36" s="65"/>
    </row>
    <row r="37" customFormat="false" ht="12.75" hidden="false" customHeight="false" outlineLevel="0" collapsed="false">
      <c r="B37" s="16" t="s">
        <v>28</v>
      </c>
      <c r="C37" s="17"/>
      <c r="D37" s="76" t="n">
        <v>0</v>
      </c>
      <c r="E37" s="62" t="n">
        <v>0</v>
      </c>
      <c r="F37" s="77" t="n">
        <f aca="false">+E37+D37</f>
        <v>0</v>
      </c>
      <c r="G37" s="62" t="n">
        <v>0</v>
      </c>
      <c r="H37" s="78" t="n">
        <f aca="false">+G37+F37</f>
        <v>0</v>
      </c>
      <c r="I37" s="65"/>
      <c r="J37" s="65"/>
      <c r="K37" s="65"/>
      <c r="L37" s="65"/>
      <c r="M37" s="65"/>
      <c r="N37" s="65"/>
    </row>
    <row r="38" customFormat="false" ht="12.75" hidden="false" customHeight="false" outlineLevel="0" collapsed="false">
      <c r="B38" s="27" t="s">
        <v>29</v>
      </c>
      <c r="C38" s="28"/>
      <c r="D38" s="73" t="n">
        <v>0</v>
      </c>
      <c r="E38" s="60" t="n">
        <v>0</v>
      </c>
      <c r="F38" s="74" t="n">
        <f aca="false">+E38+D38</f>
        <v>0</v>
      </c>
      <c r="G38" s="60" t="n">
        <v>0</v>
      </c>
      <c r="H38" s="75" t="n">
        <f aca="false">+G38+F38</f>
        <v>0</v>
      </c>
      <c r="I38" s="65"/>
      <c r="J38" s="65"/>
      <c r="K38" s="65"/>
      <c r="L38" s="65"/>
      <c r="M38" s="65"/>
      <c r="N38" s="65"/>
    </row>
    <row r="39" customFormat="false" ht="12.75" hidden="false" customHeight="false" outlineLevel="0" collapsed="false">
      <c r="B39" s="16" t="s">
        <v>31</v>
      </c>
      <c r="C39" s="17"/>
      <c r="D39" s="76" t="n">
        <v>0</v>
      </c>
      <c r="E39" s="62" t="n">
        <v>0</v>
      </c>
      <c r="F39" s="77" t="n">
        <v>0</v>
      </c>
      <c r="G39" s="62" t="n">
        <v>0</v>
      </c>
      <c r="H39" s="78" t="n">
        <f aca="false">+G39+F39</f>
        <v>0</v>
      </c>
      <c r="I39" s="65"/>
      <c r="J39" s="65"/>
      <c r="K39" s="65"/>
      <c r="L39" s="65"/>
      <c r="M39" s="65"/>
      <c r="N39" s="65"/>
    </row>
    <row r="40" customFormat="false" ht="12.75" hidden="false" customHeight="false" outlineLevel="0" collapsed="false">
      <c r="B40" s="27" t="s">
        <v>32</v>
      </c>
      <c r="C40" s="28"/>
      <c r="D40" s="73" t="n">
        <v>0</v>
      </c>
      <c r="E40" s="60" t="n">
        <v>0</v>
      </c>
      <c r="F40" s="74" t="n">
        <f aca="false">+E40+D40</f>
        <v>0</v>
      </c>
      <c r="G40" s="60" t="n">
        <v>0</v>
      </c>
      <c r="H40" s="75" t="n">
        <f aca="false">+G40+F40</f>
        <v>0</v>
      </c>
      <c r="I40" s="65"/>
      <c r="J40" s="65"/>
      <c r="K40" s="65"/>
      <c r="L40" s="65"/>
      <c r="M40" s="65"/>
      <c r="N40" s="65"/>
    </row>
    <row r="41" customFormat="false" ht="12.75" hidden="false" customHeight="false" outlineLevel="0" collapsed="false">
      <c r="B41" s="16" t="s">
        <v>45</v>
      </c>
      <c r="C41" s="17"/>
      <c r="D41" s="76" t="n">
        <v>0</v>
      </c>
      <c r="E41" s="62" t="n">
        <v>0</v>
      </c>
      <c r="F41" s="77" t="n">
        <v>0</v>
      </c>
      <c r="G41" s="62" t="n">
        <v>0</v>
      </c>
      <c r="H41" s="78" t="n">
        <f aca="false">+G41+F41</f>
        <v>0</v>
      </c>
      <c r="I41" s="65"/>
      <c r="J41" s="65"/>
      <c r="K41" s="65"/>
      <c r="L41" s="65"/>
      <c r="M41" s="65"/>
      <c r="N41" s="65"/>
    </row>
    <row r="42" customFormat="false" ht="12.75" hidden="false" customHeight="false" outlineLevel="0" collapsed="false">
      <c r="B42" s="27" t="s">
        <v>46</v>
      </c>
      <c r="C42" s="28"/>
      <c r="D42" s="73" t="n">
        <v>0</v>
      </c>
      <c r="E42" s="60" t="n">
        <v>0</v>
      </c>
      <c r="F42" s="74" t="n">
        <f aca="false">+E42+D42</f>
        <v>0</v>
      </c>
      <c r="G42" s="60" t="n">
        <v>0</v>
      </c>
      <c r="H42" s="75" t="n">
        <f aca="false">+G42+F42</f>
        <v>0</v>
      </c>
      <c r="I42" s="65"/>
      <c r="J42" s="65"/>
      <c r="K42" s="65"/>
      <c r="L42" s="65"/>
      <c r="M42" s="65"/>
      <c r="N42" s="65"/>
    </row>
    <row r="43" customFormat="false" ht="12.75" hidden="false" customHeight="false" outlineLevel="0" collapsed="false">
      <c r="B43" s="16" t="s">
        <v>47</v>
      </c>
      <c r="C43" s="17"/>
      <c r="D43" s="76" t="n">
        <v>0</v>
      </c>
      <c r="E43" s="62" t="n">
        <v>0</v>
      </c>
      <c r="F43" s="77" t="n">
        <v>0</v>
      </c>
      <c r="G43" s="62" t="n">
        <v>0</v>
      </c>
      <c r="H43" s="78" t="n">
        <f aca="false">+G43+F43</f>
        <v>0</v>
      </c>
      <c r="I43" s="65"/>
      <c r="J43" s="65"/>
      <c r="K43" s="65"/>
      <c r="L43" s="65"/>
      <c r="M43" s="65"/>
      <c r="N43" s="65"/>
    </row>
    <row r="44" customFormat="false" ht="12.75" hidden="false" customHeight="false" outlineLevel="0" collapsed="false">
      <c r="B44" s="27" t="s">
        <v>48</v>
      </c>
      <c r="C44" s="28"/>
      <c r="D44" s="73" t="n">
        <v>0</v>
      </c>
      <c r="E44" s="60" t="n">
        <v>0</v>
      </c>
      <c r="F44" s="74" t="n">
        <f aca="false">+E44+D44</f>
        <v>0</v>
      </c>
      <c r="G44" s="60" t="n">
        <v>0</v>
      </c>
      <c r="H44" s="75" t="n">
        <f aca="false">+G44+F44</f>
        <v>0</v>
      </c>
      <c r="I44" s="65"/>
      <c r="J44" s="65"/>
      <c r="K44" s="65"/>
      <c r="L44" s="65"/>
      <c r="M44" s="65"/>
      <c r="N44" s="65"/>
    </row>
    <row r="45" customFormat="false" ht="13.5" hidden="false" customHeight="false" outlineLevel="0" collapsed="false">
      <c r="B45" s="44" t="s">
        <v>49</v>
      </c>
      <c r="C45" s="45"/>
      <c r="D45" s="63" t="n">
        <f aca="false">SUM(D35:D44)</f>
        <v>0</v>
      </c>
      <c r="E45" s="79" t="n">
        <f aca="false">SUM(E35:E44)</f>
        <v>0</v>
      </c>
      <c r="F45" s="79" t="n">
        <f aca="false">SUM(F35:F44)</f>
        <v>0</v>
      </c>
      <c r="G45" s="79" t="n">
        <f aca="false">SUM(G35:G44)</f>
        <v>0</v>
      </c>
      <c r="H45" s="80" t="n">
        <f aca="false">SUM(H35:H44)</f>
        <v>0</v>
      </c>
      <c r="I45" s="65"/>
      <c r="J45" s="65"/>
      <c r="K45" s="65"/>
      <c r="L45" s="65"/>
      <c r="M45" s="65"/>
      <c r="N45" s="65"/>
    </row>
    <row r="46" customFormat="false" ht="13.5" hidden="false" customHeight="false" outlineLevel="0" collapsed="false"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customFormat="false" ht="6" hidden="false" customHeight="true" outlineLevel="0" collapsed="false">
      <c r="B47" s="81" t="s">
        <v>56</v>
      </c>
      <c r="C47" s="67" t="s">
        <v>57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customFormat="false" ht="12.75" hidden="false" customHeight="true" outlineLevel="0" collapsed="false">
      <c r="C48" s="67" t="s">
        <v>58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customFormat="false" ht="12.75" hidden="false" customHeight="false" outlineLevel="0" collapsed="false">
      <c r="B49" s="1" t="s">
        <v>59</v>
      </c>
      <c r="C49" s="1"/>
    </row>
    <row r="50" customFormat="false" ht="12.75" hidden="false" customHeight="true" outlineLevel="0" collapsed="false">
      <c r="B50" s="82" t="s">
        <v>25</v>
      </c>
      <c r="C50" s="82" t="s">
        <v>60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customFormat="false" ht="12.75" hidden="false" customHeight="true" outlineLevel="0" collapsed="false">
      <c r="B51" s="82"/>
      <c r="C51" s="82" t="s">
        <v>61</v>
      </c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</row>
    <row r="52" customFormat="false" ht="12.75" hidden="false" customHeight="true" outlineLevel="0" collapsed="false">
      <c r="B52" s="82"/>
      <c r="C52" s="82" t="s">
        <v>62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</row>
    <row r="53" customFormat="false" ht="12.75" hidden="false" customHeight="true" outlineLevel="0" collapsed="false">
      <c r="B53" s="82"/>
      <c r="C53" s="82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  <row r="54" customFormat="false" ht="12.75" hidden="false" customHeight="true" outlineLevel="0" collapsed="false">
      <c r="B54" s="82" t="s">
        <v>63</v>
      </c>
      <c r="C54" s="82" t="s">
        <v>60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</row>
    <row r="55" customFormat="false" ht="12.75" hidden="false" customHeight="true" outlineLevel="0" collapsed="false">
      <c r="B55" s="82"/>
      <c r="C55" s="82" t="s">
        <v>61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customFormat="false" ht="13.5" hidden="false" customHeight="true" outlineLevel="0" collapsed="false">
      <c r="B56" s="82"/>
      <c r="C56" s="82" t="s">
        <v>62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</row>
    <row r="57" customFormat="false" ht="12.75" hidden="false" customHeight="false" outlineLevel="0" collapsed="false">
      <c r="B57" s="82"/>
      <c r="C57" s="82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</row>
    <row r="58" customFormat="false" ht="12.75" hidden="false" customHeight="true" outlineLevel="0" collapsed="false">
      <c r="B58" s="82" t="s">
        <v>31</v>
      </c>
      <c r="C58" s="82" t="s">
        <v>60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</row>
    <row r="59" customFormat="false" ht="12.75" hidden="false" customHeight="true" outlineLevel="0" collapsed="false">
      <c r="B59" s="82"/>
      <c r="C59" s="82" t="s">
        <v>61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</row>
    <row r="60" customFormat="false" ht="12.75" hidden="false" customHeight="true" outlineLevel="0" collapsed="false">
      <c r="C60" s="82" t="s">
        <v>62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</row>
    <row r="61" customFormat="false" ht="12.75" hidden="false" customHeight="false" outlineLevel="0" collapsed="false">
      <c r="C61" s="82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customFormat="false" ht="12.75" hidden="false" customHeight="true" outlineLevel="0" collapsed="false">
      <c r="B62" s="82" t="s">
        <v>32</v>
      </c>
      <c r="C62" s="82" t="s">
        <v>60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</row>
    <row r="63" customFormat="false" ht="12.75" hidden="false" customHeight="true" outlineLevel="0" collapsed="false">
      <c r="B63" s="82"/>
      <c r="C63" s="82" t="s">
        <v>61</v>
      </c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</row>
    <row r="64" customFormat="false" ht="12.75" hidden="false" customHeight="true" outlineLevel="0" collapsed="false">
      <c r="C64" s="82" t="s">
        <v>62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</row>
    <row r="65" customFormat="false" ht="12.75" hidden="false" customHeight="true" outlineLevel="0" collapsed="false">
      <c r="B65" s="82"/>
      <c r="C65" s="82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</row>
    <row r="66" customFormat="false" ht="12.75" hidden="false" customHeight="true" outlineLevel="0" collapsed="false">
      <c r="B66" s="82" t="s">
        <v>45</v>
      </c>
      <c r="C66" s="82" t="s">
        <v>60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</row>
    <row r="67" customFormat="false" ht="12.75" hidden="false" customHeight="true" outlineLevel="0" collapsed="false">
      <c r="C67" s="82" t="s">
        <v>61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</row>
    <row r="68" customFormat="false" ht="12.75" hidden="false" customHeight="true" outlineLevel="0" collapsed="false">
      <c r="C68" s="82" t="s">
        <v>62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</row>
    <row r="70" customFormat="false" ht="12.75" hidden="false" customHeight="true" outlineLevel="0" collapsed="false">
      <c r="B70" s="82" t="s">
        <v>46</v>
      </c>
      <c r="C70" s="82" t="s">
        <v>60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</row>
    <row r="71" customFormat="false" ht="12.75" hidden="false" customHeight="true" outlineLevel="0" collapsed="false">
      <c r="B71" s="82"/>
      <c r="C71" s="82" t="s">
        <v>61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</row>
    <row r="72" customFormat="false" ht="12.75" hidden="false" customHeight="true" outlineLevel="0" collapsed="false">
      <c r="C72" s="82" t="s">
        <v>62</v>
      </c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</row>
    <row r="74" customFormat="false" ht="12.75" hidden="false" customHeight="true" outlineLevel="0" collapsed="false">
      <c r="B74" s="0" t="s">
        <v>47</v>
      </c>
      <c r="C74" s="82" t="s">
        <v>60</v>
      </c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</row>
    <row r="75" customFormat="false" ht="12.75" hidden="false" customHeight="true" outlineLevel="0" collapsed="false">
      <c r="B75" s="82"/>
      <c r="C75" s="82" t="s">
        <v>61</v>
      </c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</row>
    <row r="76" customFormat="false" ht="12.75" hidden="false" customHeight="true" outlineLevel="0" collapsed="false">
      <c r="C76" s="82" t="s">
        <v>62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</row>
  </sheetData>
  <mergeCells count="28">
    <mergeCell ref="B2:N2"/>
    <mergeCell ref="B3:N3"/>
    <mergeCell ref="D6:H6"/>
    <mergeCell ref="J6:N6"/>
    <mergeCell ref="C47:N47"/>
    <mergeCell ref="C48:N48"/>
    <mergeCell ref="D50:N50"/>
    <mergeCell ref="D51:N51"/>
    <mergeCell ref="D52:N52"/>
    <mergeCell ref="D54:N54"/>
    <mergeCell ref="D55:N55"/>
    <mergeCell ref="D56:N56"/>
    <mergeCell ref="D58:N58"/>
    <mergeCell ref="D59:N59"/>
    <mergeCell ref="D60:N60"/>
    <mergeCell ref="D62:N62"/>
    <mergeCell ref="D63:N63"/>
    <mergeCell ref="D64:N64"/>
    <mergeCell ref="D65:N65"/>
    <mergeCell ref="D66:N66"/>
    <mergeCell ref="D67:N67"/>
    <mergeCell ref="D68:N68"/>
    <mergeCell ref="D70:N70"/>
    <mergeCell ref="D71:N71"/>
    <mergeCell ref="D72:N72"/>
    <mergeCell ref="D74:N74"/>
    <mergeCell ref="D75:N75"/>
    <mergeCell ref="D76:N7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&amp;LPirnted: &amp;D&amp;RPage 2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8.99"/>
    <col collapsed="false" customWidth="true" hidden="false" outlineLevel="0" max="3" min="3" style="0" width="2.7"/>
    <col collapsed="false" customWidth="true" hidden="false" outlineLevel="0" max="4" min="4" style="0" width="10.85"/>
    <col collapsed="false" customWidth="true" hidden="false" outlineLevel="0" max="5" min="5" style="0" width="10.56"/>
    <col collapsed="false" customWidth="true" hidden="false" outlineLevel="0" max="6" min="6" style="0" width="9.99"/>
    <col collapsed="false" customWidth="true" hidden="false" outlineLevel="0" max="7" min="7" style="0" width="11.42"/>
    <col collapsed="false" customWidth="true" hidden="false" outlineLevel="0" max="8" min="8" style="0" width="9.56"/>
    <col collapsed="false" customWidth="true" hidden="false" outlineLevel="0" max="9" min="9" style="0" width="10.41"/>
    <col collapsed="false" customWidth="true" hidden="false" outlineLevel="0" max="10" min="10" style="0" width="11.13"/>
    <col collapsed="false" customWidth="true" hidden="false" outlineLevel="0" max="11" min="11" style="0" width="11.42"/>
    <col collapsed="false" customWidth="true" hidden="false" outlineLevel="0" max="12" min="12" style="0" width="9.85"/>
    <col collapsed="false" customWidth="true" hidden="false" outlineLevel="0" max="13" min="13" style="0" width="8.99"/>
    <col collapsed="false" customWidth="true" hidden="false" outlineLevel="0" max="16" min="16" style="0" width="14.41"/>
  </cols>
  <sheetData>
    <row r="1" customFormat="false" ht="15.75" hidden="false" customHeight="true" outlineLevel="0" collapsed="false">
      <c r="A1" s="58" t="n">
        <v>1</v>
      </c>
      <c r="F1" s="1"/>
    </row>
    <row r="2" customFormat="false" ht="20.25" hidden="false" customHeight="false" outlineLevel="0" collapsed="false">
      <c r="B2" s="85" t="str">
        <f aca="false">+Europe!B2:N2</f>
        <v>             EWC Fleet Operations Report – March 2002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customFormat="false" ht="18" hidden="false" customHeight="false" outlineLevel="0" collapsed="false">
      <c r="B3" s="3" t="s">
        <v>64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7.5" hidden="false" customHeight="true" outlineLevel="0" collapsed="false"/>
    <row r="5" customFormat="false" ht="12.75" hidden="false" customHeight="false" outlineLevel="0" collapsed="false">
      <c r="B5" s="86" t="s">
        <v>6</v>
      </c>
    </row>
    <row r="6" customFormat="false" ht="13.5" hidden="false" customHeight="true" outlineLevel="0" collapsed="false">
      <c r="C6" s="1"/>
      <c r="D6" s="4" t="s">
        <v>3</v>
      </c>
      <c r="E6" s="4"/>
      <c r="F6" s="4"/>
      <c r="G6" s="4"/>
      <c r="H6" s="4"/>
      <c r="I6" s="5" t="s">
        <v>4</v>
      </c>
      <c r="J6" s="5"/>
      <c r="K6" s="5"/>
      <c r="L6" s="5"/>
      <c r="M6" s="5"/>
    </row>
    <row r="7" customFormat="false" ht="51" hidden="false" customHeight="true" outlineLevel="0" collapsed="false">
      <c r="B7" s="9" t="s">
        <v>7</v>
      </c>
      <c r="C7" s="10"/>
      <c r="D7" s="9" t="s">
        <v>65</v>
      </c>
      <c r="E7" s="12" t="s">
        <v>66</v>
      </c>
      <c r="F7" s="12" t="s">
        <v>67</v>
      </c>
      <c r="G7" s="12" t="s">
        <v>12</v>
      </c>
      <c r="H7" s="12" t="s">
        <v>68</v>
      </c>
      <c r="I7" s="9" t="s">
        <v>69</v>
      </c>
      <c r="J7" s="12" t="s">
        <v>66</v>
      </c>
      <c r="K7" s="12" t="s">
        <v>67</v>
      </c>
      <c r="L7" s="12" t="s">
        <v>12</v>
      </c>
      <c r="M7" s="12" t="s">
        <v>68</v>
      </c>
      <c r="S7" s="87" t="str">
        <f aca="false">S10</f>
        <v>Oct</v>
      </c>
      <c r="T7" s="87" t="str">
        <f aca="false">U10</f>
        <v>Nov</v>
      </c>
      <c r="U7" s="87" t="str">
        <f aca="false">W10</f>
        <v>Dec</v>
      </c>
      <c r="V7" s="87" t="str">
        <f aca="false">Y10</f>
        <v>Jan</v>
      </c>
      <c r="W7" s="87" t="str">
        <f aca="false">AA10</f>
        <v>Feb</v>
      </c>
      <c r="X7" s="87" t="str">
        <f aca="false">AC10</f>
        <v>Mar</v>
      </c>
      <c r="Y7" s="88"/>
    </row>
    <row r="8" customFormat="false" ht="13.5" hidden="false" customHeight="false" outlineLevel="0" collapsed="false">
      <c r="B8" s="16" t="s">
        <v>25</v>
      </c>
      <c r="C8" s="17"/>
      <c r="D8" s="89" t="n">
        <v>0</v>
      </c>
      <c r="E8" s="90" t="n">
        <f aca="false">(Y12+AA12+AC12)/3</f>
        <v>201.666666666667</v>
      </c>
      <c r="F8" s="91" t="n">
        <f aca="false">(Y12*Z12+AA12*AB12+AC12*AD12)/(Y12+AA12+AC12)</f>
        <v>0.922201652892562</v>
      </c>
      <c r="G8" s="92" t="n">
        <v>265.98</v>
      </c>
      <c r="H8" s="93"/>
      <c r="I8" s="94" t="n">
        <v>0</v>
      </c>
      <c r="J8" s="90" t="n">
        <f aca="false">AC12</f>
        <v>279</v>
      </c>
      <c r="K8" s="95" t="n">
        <f aca="false">AD12</f>
        <v>0.962</v>
      </c>
      <c r="L8" s="92" t="n">
        <v>101.78</v>
      </c>
      <c r="M8" s="93" t="n">
        <f aca="false">41.98+5.2+2.6</f>
        <v>49.78</v>
      </c>
      <c r="R8" s="44" t="s">
        <v>35</v>
      </c>
      <c r="S8" s="96" t="n">
        <f aca="false">(S12*T12+S13*T13+S14*T14+S15*T15+S16*T16+S17*T17)/SUM(S12:S17)</f>
        <v>0.967329826942654</v>
      </c>
      <c r="T8" s="96" t="n">
        <f aca="false">(U12*V12+U13*V13+U14*V14+U15*V15+U16*V16+U17*V17)/SUM(U12:U17)</f>
        <v>0.930875083500334</v>
      </c>
      <c r="U8" s="96" t="n">
        <f aca="false">(W12*X12+W13*X13+W14*X14+W15*X15+W16*X16+W17*X17)/SUM(W12:W17)</f>
        <v>0.94556153592617</v>
      </c>
      <c r="V8" s="96" t="n">
        <f aca="false">(Y12*Z12+Y13*Z13+Y14*Z14+Y15*Z15+Y16*Z16+Y17*Z17)/SUM(Y12:Y17)</f>
        <v>0.960336170212766</v>
      </c>
      <c r="W8" s="96" t="n">
        <f aca="false">(AA12*AB12+AA13*AB13+AA14*AB14+AA15*AB15+AA16*AB16+AA17*AB17)/SUM(AA12:AA17)</f>
        <v>0.96526656</v>
      </c>
      <c r="X8" s="96" t="n">
        <f aca="false">(AC12*AD12+AC13*AD13+AC14*AD14+AC15*AD15+AC16*AD16+AC17*AD17)/SUM(AC12:AC17)</f>
        <v>0.960039301310044</v>
      </c>
    </row>
    <row r="9" customFormat="false" ht="13.5" hidden="false" customHeight="false" outlineLevel="0" collapsed="false">
      <c r="B9" s="27" t="s">
        <v>31</v>
      </c>
      <c r="C9" s="28"/>
      <c r="D9" s="97" t="n">
        <v>0</v>
      </c>
      <c r="E9" s="98" t="n">
        <f aca="false">(Y13+AA13+AC13)/3</f>
        <v>664</v>
      </c>
      <c r="F9" s="99" t="n">
        <f aca="false">(Y13*Z13+AA13*AB13+AC13*AD13)/(Y13+AA13+AC13)</f>
        <v>0.969333333333333</v>
      </c>
      <c r="G9" s="100" t="n">
        <v>418.501</v>
      </c>
      <c r="H9" s="101" t="n">
        <v>434.733</v>
      </c>
      <c r="I9" s="102" t="n">
        <v>0</v>
      </c>
      <c r="J9" s="98" t="n">
        <f aca="false">AC13</f>
        <v>664</v>
      </c>
      <c r="K9" s="103" t="n">
        <f aca="false">AD13</f>
        <v>0.963</v>
      </c>
      <c r="L9" s="100" t="n">
        <v>135.409</v>
      </c>
      <c r="M9" s="101" t="n">
        <v>157.697</v>
      </c>
    </row>
    <row r="10" customFormat="false" ht="12.75" hidden="false" customHeight="false" outlineLevel="0" collapsed="false">
      <c r="B10" s="16" t="s">
        <v>32</v>
      </c>
      <c r="C10" s="17"/>
      <c r="D10" s="89" t="n">
        <v>0</v>
      </c>
      <c r="E10" s="104" t="n">
        <f aca="false">(Y14+AA14+AC14)/3</f>
        <v>11</v>
      </c>
      <c r="F10" s="105" t="n">
        <f aca="false">(Y14*Z14+AA14*AB14+AC14*AD14)/(Y14+AA14+AC14)</f>
        <v>0.923</v>
      </c>
      <c r="G10" s="92" t="n">
        <v>3.793</v>
      </c>
      <c r="H10" s="106" t="n">
        <v>3.649</v>
      </c>
      <c r="I10" s="94" t="n">
        <v>0</v>
      </c>
      <c r="J10" s="104" t="n">
        <f aca="false">AC14</f>
        <v>11</v>
      </c>
      <c r="K10" s="107" t="n">
        <f aca="false">AD14</f>
        <v>0.945</v>
      </c>
      <c r="L10" s="92" t="n">
        <v>1.176</v>
      </c>
      <c r="M10" s="106" t="n">
        <v>1.3</v>
      </c>
      <c r="R10" s="0" t="s">
        <v>7</v>
      </c>
      <c r="S10" s="108" t="s">
        <v>70</v>
      </c>
      <c r="T10" s="108"/>
      <c r="U10" s="109" t="s">
        <v>71</v>
      </c>
      <c r="V10" s="109"/>
      <c r="W10" s="108" t="s">
        <v>72</v>
      </c>
      <c r="X10" s="108"/>
      <c r="Y10" s="110" t="s">
        <v>73</v>
      </c>
      <c r="Z10" s="110"/>
      <c r="AA10" s="110" t="s">
        <v>74</v>
      </c>
      <c r="AB10" s="110"/>
      <c r="AC10" s="110" t="s">
        <v>75</v>
      </c>
      <c r="AD10" s="110"/>
    </row>
    <row r="11" customFormat="false" ht="12.75" hidden="false" customHeight="false" outlineLevel="0" collapsed="false">
      <c r="B11" s="27" t="s">
        <v>76</v>
      </c>
      <c r="C11" s="28"/>
      <c r="D11" s="97" t="n">
        <v>0</v>
      </c>
      <c r="E11" s="98" t="n">
        <f aca="false">(Y15+AA15+AC15)/3</f>
        <v>440</v>
      </c>
      <c r="F11" s="99" t="n">
        <f aca="false">(Y15*Z15+AA15*AB15+AC15*AD15)/(Y15+AA15+AC15)</f>
        <v>0.993333333333333</v>
      </c>
      <c r="G11" s="100" t="n">
        <v>55.266</v>
      </c>
      <c r="H11" s="101" t="n">
        <v>58.163</v>
      </c>
      <c r="I11" s="102" t="n">
        <v>0</v>
      </c>
      <c r="J11" s="98" t="n">
        <f aca="false">AC15</f>
        <v>440</v>
      </c>
      <c r="K11" s="103" t="n">
        <f aca="false">AD15</f>
        <v>0.99</v>
      </c>
      <c r="L11" s="100" t="n">
        <v>23.094</v>
      </c>
      <c r="M11" s="101" t="n">
        <v>21.399</v>
      </c>
      <c r="R11" s="111"/>
      <c r="S11" s="112" t="s">
        <v>77</v>
      </c>
      <c r="T11" s="112" t="s">
        <v>78</v>
      </c>
      <c r="U11" s="113" t="s">
        <v>77</v>
      </c>
      <c r="V11" s="114" t="s">
        <v>78</v>
      </c>
      <c r="W11" s="112" t="s">
        <v>77</v>
      </c>
      <c r="X11" s="112" t="s">
        <v>78</v>
      </c>
      <c r="Y11" s="113" t="s">
        <v>77</v>
      </c>
      <c r="Z11" s="114" t="s">
        <v>78</v>
      </c>
      <c r="AA11" s="112" t="s">
        <v>77</v>
      </c>
      <c r="AB11" s="112" t="s">
        <v>78</v>
      </c>
      <c r="AC11" s="112" t="s">
        <v>77</v>
      </c>
      <c r="AD11" s="112" t="s">
        <v>78</v>
      </c>
    </row>
    <row r="12" customFormat="false" ht="12.75" hidden="false" customHeight="false" outlineLevel="0" collapsed="false">
      <c r="B12" s="16" t="s">
        <v>79</v>
      </c>
      <c r="C12" s="17"/>
      <c r="D12" s="89" t="n">
        <v>0</v>
      </c>
      <c r="E12" s="104" t="n">
        <f aca="false">(Y16+AA16+AC16)/3</f>
        <v>1041</v>
      </c>
      <c r="F12" s="105" t="n">
        <f aca="false">(Y16*Z16+AA16*AB16+AC16*AD16)/(Y16+AA16+AC16)</f>
        <v>0.964666666666667</v>
      </c>
      <c r="G12" s="92" t="n">
        <v>27.458</v>
      </c>
      <c r="H12" s="106" t="n">
        <v>37.488</v>
      </c>
      <c r="I12" s="94" t="n">
        <v>0</v>
      </c>
      <c r="J12" s="104" t="n">
        <f aca="false">AC16</f>
        <v>1041</v>
      </c>
      <c r="K12" s="107" t="n">
        <f aca="false">AD16</f>
        <v>0.957</v>
      </c>
      <c r="L12" s="92" t="n">
        <v>13.454</v>
      </c>
      <c r="M12" s="106" t="n">
        <v>16.359</v>
      </c>
      <c r="R12" s="0" t="s">
        <v>25</v>
      </c>
      <c r="S12" s="115" t="n">
        <v>20</v>
      </c>
      <c r="T12" s="116" t="n">
        <v>0.946</v>
      </c>
      <c r="U12" s="117" t="n">
        <v>67</v>
      </c>
      <c r="V12" s="118" t="n">
        <v>0.874</v>
      </c>
      <c r="W12" s="115" t="n">
        <v>107</v>
      </c>
      <c r="X12" s="116" t="n">
        <v>0.931</v>
      </c>
      <c r="Y12" s="117" t="n">
        <v>128</v>
      </c>
      <c r="Z12" s="118" t="n">
        <v>0.893</v>
      </c>
      <c r="AA12" s="117" t="n">
        <v>198</v>
      </c>
      <c r="AB12" s="118" t="n">
        <v>0.885</v>
      </c>
      <c r="AC12" s="117" t="n">
        <v>279</v>
      </c>
      <c r="AD12" s="118" t="n">
        <v>0.962</v>
      </c>
    </row>
    <row r="13" customFormat="false" ht="12.75" hidden="false" customHeight="false" outlineLevel="0" collapsed="false">
      <c r="B13" s="27" t="s">
        <v>80</v>
      </c>
      <c r="C13" s="28"/>
      <c r="D13" s="97" t="n">
        <v>0</v>
      </c>
      <c r="E13" s="98" t="n">
        <f aca="false">(Y17+AA17+AC17)/3</f>
        <v>771</v>
      </c>
      <c r="F13" s="99" t="n">
        <f aca="false">(Y17*Z17+AA17*AB17+AC17*AD17)/(Y17+AA17+AC17)</f>
        <v>0.944666666666667</v>
      </c>
      <c r="G13" s="100" t="n">
        <v>18.196</v>
      </c>
      <c r="H13" s="101" t="n">
        <v>27.352</v>
      </c>
      <c r="I13" s="102" t="n">
        <v>0</v>
      </c>
      <c r="J13" s="98" t="n">
        <f aca="false">AC17</f>
        <v>771</v>
      </c>
      <c r="K13" s="103" t="n">
        <f aca="false">AD17</f>
        <v>0.944</v>
      </c>
      <c r="L13" s="100" t="n">
        <v>9.533</v>
      </c>
      <c r="M13" s="101" t="n">
        <v>12.328</v>
      </c>
      <c r="R13" s="0" t="s">
        <v>31</v>
      </c>
      <c r="S13" s="115" t="n">
        <v>664</v>
      </c>
      <c r="T13" s="116" t="n">
        <v>0.943</v>
      </c>
      <c r="U13" s="117" t="n">
        <v>664</v>
      </c>
      <c r="V13" s="118" t="n">
        <v>0.958</v>
      </c>
      <c r="W13" s="115" t="n">
        <v>664</v>
      </c>
      <c r="X13" s="116" t="n">
        <v>0.9704</v>
      </c>
      <c r="Y13" s="117" t="n">
        <v>664</v>
      </c>
      <c r="Z13" s="118" t="n">
        <v>0.969</v>
      </c>
      <c r="AA13" s="117" t="n">
        <v>664</v>
      </c>
      <c r="AB13" s="118" t="n">
        <v>0.976</v>
      </c>
      <c r="AC13" s="117" t="n">
        <v>664</v>
      </c>
      <c r="AD13" s="118" t="n">
        <v>0.963</v>
      </c>
    </row>
    <row r="14" customFormat="false" ht="13.5" hidden="false" customHeight="false" outlineLevel="0" collapsed="false">
      <c r="B14" s="44" t="s">
        <v>35</v>
      </c>
      <c r="C14" s="45"/>
      <c r="D14" s="119" t="n">
        <f aca="false">SUM(D8:D13)</f>
        <v>0</v>
      </c>
      <c r="E14" s="120" t="n">
        <f aca="false">SUM(E8:E13)</f>
        <v>3128.66666666667</v>
      </c>
      <c r="F14" s="121" t="n">
        <f aca="false">(E8*F8+E9*F9+E10*F10)/(E8+E9+E10)</f>
        <v>0.957909885931559</v>
      </c>
      <c r="G14" s="122" t="n">
        <f aca="false">SUM(G8:G13)</f>
        <v>789.194</v>
      </c>
      <c r="H14" s="123" t="n">
        <f aca="false">SUM(H8:H13)</f>
        <v>561.385</v>
      </c>
      <c r="I14" s="124" t="n">
        <f aca="false">SUM(I8:I13)</f>
        <v>0</v>
      </c>
      <c r="J14" s="120" t="n">
        <f aca="false">SUM(J8:J13)</f>
        <v>3206</v>
      </c>
      <c r="K14" s="121" t="n">
        <f aca="false">(J8*K8+J9*K9+J10*K10)/(J8+J9+J10)</f>
        <v>0.9625</v>
      </c>
      <c r="L14" s="122" t="n">
        <f aca="false">SUM(L8:L13)</f>
        <v>284.446</v>
      </c>
      <c r="M14" s="123" t="n">
        <f aca="false">SUM(M8:M13)</f>
        <v>258.863</v>
      </c>
      <c r="R14" s="0" t="s">
        <v>32</v>
      </c>
      <c r="S14" s="115" t="n">
        <v>11</v>
      </c>
      <c r="T14" s="116" t="n">
        <v>0.923</v>
      </c>
      <c r="U14" s="117" t="n">
        <v>11</v>
      </c>
      <c r="V14" s="118" t="n">
        <v>0.892</v>
      </c>
      <c r="W14" s="115" t="n">
        <v>11</v>
      </c>
      <c r="X14" s="116" t="n">
        <v>0.9351</v>
      </c>
      <c r="Y14" s="117" t="n">
        <v>11</v>
      </c>
      <c r="Z14" s="118" t="n">
        <v>0.913</v>
      </c>
      <c r="AA14" s="117" t="n">
        <v>11</v>
      </c>
      <c r="AB14" s="118" t="n">
        <v>0.911</v>
      </c>
      <c r="AC14" s="117" t="n">
        <v>11</v>
      </c>
      <c r="AD14" s="118" t="n">
        <v>0.945</v>
      </c>
    </row>
    <row r="15" customFormat="false" ht="13.5" hidden="false" customHeight="true" outlineLevel="0" collapsed="false">
      <c r="B15" s="125"/>
      <c r="C15" s="126" t="s">
        <v>81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R15" s="0" t="s">
        <v>76</v>
      </c>
      <c r="S15" s="115" t="n">
        <v>440</v>
      </c>
      <c r="T15" s="116" t="n">
        <v>0.996</v>
      </c>
      <c r="U15" s="117" t="n">
        <v>440</v>
      </c>
      <c r="V15" s="118" t="n">
        <v>0.99</v>
      </c>
      <c r="W15" s="115" t="n">
        <v>440</v>
      </c>
      <c r="X15" s="116" t="n">
        <v>0.9877</v>
      </c>
      <c r="Y15" s="117" t="n">
        <v>440</v>
      </c>
      <c r="Z15" s="118" t="n">
        <v>0.995</v>
      </c>
      <c r="AA15" s="117" t="n">
        <v>440</v>
      </c>
      <c r="AB15" s="118" t="n">
        <v>0.995</v>
      </c>
      <c r="AC15" s="117" t="n">
        <v>440</v>
      </c>
      <c r="AD15" s="118" t="n">
        <v>0.99</v>
      </c>
    </row>
    <row r="16" customFormat="false" ht="12.75" hidden="false" customHeight="true" outlineLevel="0" collapsed="false">
      <c r="B16" s="125"/>
      <c r="C16" s="126" t="s">
        <v>82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R16" s="0" t="s">
        <v>79</v>
      </c>
      <c r="S16" s="115" t="n">
        <v>1041</v>
      </c>
      <c r="T16" s="116" t="n">
        <v>0.98</v>
      </c>
      <c r="U16" s="117" t="n">
        <v>1041</v>
      </c>
      <c r="V16" s="118" t="n">
        <v>0.937</v>
      </c>
      <c r="W16" s="115" t="n">
        <v>1041</v>
      </c>
      <c r="X16" s="116" t="n">
        <v>0.948</v>
      </c>
      <c r="Y16" s="117" t="n">
        <v>1041</v>
      </c>
      <c r="Z16" s="118" t="n">
        <v>0.964</v>
      </c>
      <c r="AA16" s="117" t="n">
        <v>1041</v>
      </c>
      <c r="AB16" s="118" t="n">
        <v>0.973</v>
      </c>
      <c r="AC16" s="117" t="n">
        <v>1041</v>
      </c>
      <c r="AD16" s="118" t="n">
        <v>0.957</v>
      </c>
    </row>
    <row r="17" customFormat="false" ht="14.25" hidden="false" customHeight="true" outlineLevel="0" collapsed="false">
      <c r="B17" s="125"/>
      <c r="C17" s="126" t="s">
        <v>83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R17" s="0" t="s">
        <v>80</v>
      </c>
      <c r="S17" s="115" t="n">
        <v>771</v>
      </c>
      <c r="T17" s="116" t="n">
        <v>0.956</v>
      </c>
      <c r="U17" s="117" t="n">
        <v>771</v>
      </c>
      <c r="V17" s="118" t="n">
        <v>0.871</v>
      </c>
      <c r="W17" s="115" t="n">
        <v>771</v>
      </c>
      <c r="X17" s="116" t="n">
        <v>0.899</v>
      </c>
      <c r="Y17" s="117" t="n">
        <v>771</v>
      </c>
      <c r="Z17" s="118" t="n">
        <v>0.94</v>
      </c>
      <c r="AA17" s="117" t="n">
        <v>771</v>
      </c>
      <c r="AB17" s="118" t="n">
        <v>0.95</v>
      </c>
      <c r="AC17" s="117" t="n">
        <v>771</v>
      </c>
      <c r="AD17" s="118" t="n">
        <v>0.944</v>
      </c>
    </row>
    <row r="18" customFormat="false" ht="14.25" hidden="false" customHeight="true" outlineLevel="0" collapsed="false">
      <c r="C18" s="126" t="s">
        <v>84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S18" s="117"/>
      <c r="T18" s="118"/>
      <c r="U18" s="127"/>
      <c r="V18" s="118"/>
      <c r="W18" s="117"/>
      <c r="X18" s="118"/>
      <c r="Y18" s="127"/>
      <c r="Z18" s="118"/>
      <c r="AA18" s="117"/>
      <c r="AB18" s="118"/>
      <c r="AC18" s="117"/>
      <c r="AD18" s="118"/>
    </row>
    <row r="19" customFormat="false" ht="12.75" hidden="false" customHeight="true" outlineLevel="0" collapsed="false">
      <c r="C19" s="126" t="s">
        <v>85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</row>
    <row r="20" customFormat="false" ht="65.25" hidden="false" customHeight="true" outlineLevel="0" collapsed="false">
      <c r="B20" s="86" t="s">
        <v>86</v>
      </c>
      <c r="C20" s="54"/>
      <c r="D20" s="128"/>
      <c r="E20" s="128"/>
      <c r="F20" s="128"/>
      <c r="G20" s="128"/>
      <c r="H20" s="128"/>
      <c r="J20" s="129"/>
    </row>
    <row r="21" customFormat="false" ht="63.75" hidden="false" customHeight="false" outlineLevel="0" collapsed="false">
      <c r="B21" s="9" t="s">
        <v>7</v>
      </c>
      <c r="C21" s="10"/>
      <c r="D21" s="12" t="s">
        <v>87</v>
      </c>
      <c r="E21" s="12" t="s">
        <v>88</v>
      </c>
      <c r="F21" s="12" t="s">
        <v>42</v>
      </c>
      <c r="G21" s="130" t="s">
        <v>39</v>
      </c>
      <c r="H21" s="131" t="s">
        <v>89</v>
      </c>
      <c r="I21" s="12" t="s">
        <v>90</v>
      </c>
    </row>
    <row r="22" customFormat="false" ht="12.75" hidden="false" customHeight="false" outlineLevel="0" collapsed="false">
      <c r="B22" s="16" t="s">
        <v>25</v>
      </c>
      <c r="C22" s="17"/>
      <c r="D22" s="56"/>
      <c r="E22" s="132"/>
      <c r="F22" s="133" t="n">
        <f aca="false">(15/12*A1)*E8+E22</f>
        <v>252.083333333333</v>
      </c>
      <c r="G22" s="132"/>
      <c r="H22" s="134" t="n">
        <f aca="false">+E22+G22</f>
        <v>0</v>
      </c>
      <c r="I22" s="135" t="e">
        <f aca="false">-E22/D22</f>
        <v>#DIV/0!</v>
      </c>
    </row>
    <row r="23" customFormat="false" ht="12.75" hidden="false" customHeight="false" outlineLevel="0" collapsed="false">
      <c r="B23" s="27" t="s">
        <v>31</v>
      </c>
      <c r="C23" s="28"/>
      <c r="D23" s="60"/>
      <c r="E23" s="60"/>
      <c r="F23" s="74" t="n">
        <f aca="false">(3.5/12*A1*671)+E23</f>
        <v>195.708333333333</v>
      </c>
      <c r="G23" s="60"/>
      <c r="H23" s="136" t="n">
        <f aca="false">+E23+G23</f>
        <v>0</v>
      </c>
      <c r="I23" s="137" t="e">
        <f aca="false">-E23/D23</f>
        <v>#DIV/0!</v>
      </c>
    </row>
    <row r="24" customFormat="false" ht="12.75" hidden="false" customHeight="false" outlineLevel="0" collapsed="false">
      <c r="B24" s="16" t="s">
        <v>32</v>
      </c>
      <c r="C24" s="17"/>
      <c r="D24" s="62"/>
      <c r="E24" s="62"/>
      <c r="F24" s="77" t="n">
        <v>0</v>
      </c>
      <c r="G24" s="62"/>
      <c r="H24" s="138" t="n">
        <f aca="false">+E24+G24</f>
        <v>0</v>
      </c>
      <c r="I24" s="139" t="e">
        <f aca="false">-E24/D24</f>
        <v>#DIV/0!</v>
      </c>
    </row>
    <row r="25" customFormat="false" ht="12.75" hidden="false" customHeight="false" outlineLevel="0" collapsed="false">
      <c r="B25" s="27" t="s">
        <v>91</v>
      </c>
      <c r="C25" s="28"/>
      <c r="D25" s="60"/>
      <c r="E25" s="60"/>
      <c r="F25" s="74" t="n">
        <v>0</v>
      </c>
      <c r="G25" s="60"/>
      <c r="H25" s="136" t="n">
        <f aca="false">+E25+G25</f>
        <v>0</v>
      </c>
      <c r="I25" s="137"/>
    </row>
    <row r="26" customFormat="false" ht="12" hidden="false" customHeight="true" outlineLevel="0" collapsed="false">
      <c r="B26" s="44" t="s">
        <v>49</v>
      </c>
      <c r="C26" s="45"/>
      <c r="D26" s="47" t="n">
        <f aca="false">SUM(D22:D25)</f>
        <v>0</v>
      </c>
      <c r="E26" s="140" t="n">
        <f aca="false">SUM(E22:E25)</f>
        <v>0</v>
      </c>
      <c r="F26" s="140" t="n">
        <f aca="false">SUM(F22:F25)</f>
        <v>447.791666666667</v>
      </c>
      <c r="G26" s="140" t="n">
        <f aca="false">SUM(G22:G25)</f>
        <v>0</v>
      </c>
      <c r="H26" s="141" t="n">
        <f aca="false">SUM(H22:H25)</f>
        <v>0</v>
      </c>
      <c r="I26" s="140"/>
    </row>
    <row r="27" customFormat="false" ht="12" hidden="false" customHeight="true" outlineLevel="0" collapsed="false"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</row>
    <row r="28" customFormat="false" ht="6.75" hidden="false" customHeight="true" outlineLevel="0" collapsed="false"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</row>
    <row r="29" customFormat="false" ht="12.75" hidden="false" customHeight="false" outlineLevel="0" collapsed="false">
      <c r="D29" s="7"/>
      <c r="E29" s="7"/>
      <c r="F29" s="142"/>
      <c r="G29" s="7"/>
      <c r="H29" s="7"/>
      <c r="I29" s="7"/>
    </row>
    <row r="30" customFormat="false" ht="51.75" hidden="false" customHeight="true" outlineLevel="0" collapsed="false">
      <c r="B30" s="86" t="s">
        <v>92</v>
      </c>
      <c r="D30" s="128"/>
      <c r="E30" s="67"/>
      <c r="F30" s="67"/>
      <c r="G30" s="67"/>
      <c r="H30" s="67"/>
      <c r="I30" s="65"/>
      <c r="J30" s="65"/>
      <c r="K30" s="65"/>
      <c r="L30" s="65"/>
      <c r="M30" s="65"/>
    </row>
    <row r="31" customFormat="false" ht="51" hidden="false" customHeight="false" outlineLevel="0" collapsed="false">
      <c r="B31" s="9"/>
      <c r="C31" s="10"/>
      <c r="D31" s="12" t="s">
        <v>93</v>
      </c>
      <c r="E31" s="143" t="s">
        <v>51</v>
      </c>
      <c r="F31" s="12" t="s">
        <v>94</v>
      </c>
      <c r="G31" s="12" t="s">
        <v>53</v>
      </c>
      <c r="H31" s="12" t="s">
        <v>95</v>
      </c>
      <c r="I31" s="144" t="s">
        <v>55</v>
      </c>
      <c r="J31" s="12" t="s">
        <v>96</v>
      </c>
      <c r="K31" s="12" t="s">
        <v>97</v>
      </c>
      <c r="L31" s="65"/>
      <c r="M31" s="65"/>
    </row>
    <row r="32" customFormat="false" ht="12.75" hidden="false" customHeight="false" outlineLevel="0" collapsed="false">
      <c r="B32" s="16" t="s">
        <v>25</v>
      </c>
      <c r="C32" s="17"/>
      <c r="D32" s="56"/>
      <c r="E32" s="132"/>
      <c r="F32" s="132"/>
      <c r="G32" s="133" t="n">
        <f aca="false">+F32+E32</f>
        <v>0</v>
      </c>
      <c r="H32" s="132"/>
      <c r="I32" s="145" t="n">
        <f aca="false">+H32+G32</f>
        <v>0</v>
      </c>
      <c r="J32" s="146" t="n">
        <f aca="false">(-F32/$A$1*12)/((G8/$A$1)*12)/10</f>
        <v>-0</v>
      </c>
      <c r="K32" s="135" t="e">
        <f aca="false">-F32/A1*12/D32</f>
        <v>#DIV/0!</v>
      </c>
      <c r="L32" s="65"/>
      <c r="M32" s="65"/>
    </row>
    <row r="33" customFormat="false" ht="12.75" hidden="false" customHeight="false" outlineLevel="0" collapsed="false">
      <c r="B33" s="27" t="s">
        <v>31</v>
      </c>
      <c r="C33" s="28"/>
      <c r="D33" s="60"/>
      <c r="E33" s="60"/>
      <c r="F33" s="60"/>
      <c r="G33" s="74" t="n">
        <f aca="false">+F33+E33</f>
        <v>0</v>
      </c>
      <c r="H33" s="60"/>
      <c r="I33" s="147" t="n">
        <f aca="false">+H33+G33</f>
        <v>0</v>
      </c>
      <c r="J33" s="137" t="n">
        <f aca="false">(-F33/$A$1*12)/((G9/$A$1)*12)/10</f>
        <v>-0</v>
      </c>
      <c r="K33" s="137" t="e">
        <f aca="false">-F33/A1*12/D33</f>
        <v>#DIV/0!</v>
      </c>
      <c r="L33" s="65"/>
      <c r="M33" s="148"/>
    </row>
    <row r="34" customFormat="false" ht="12.75" hidden="false" customHeight="false" outlineLevel="0" collapsed="false">
      <c r="B34" s="16" t="s">
        <v>32</v>
      </c>
      <c r="C34" s="17"/>
      <c r="D34" s="62"/>
      <c r="E34" s="62"/>
      <c r="F34" s="62"/>
      <c r="G34" s="77" t="n">
        <f aca="false">+F34+E34</f>
        <v>0</v>
      </c>
      <c r="H34" s="62"/>
      <c r="I34" s="149" t="n">
        <f aca="false">+H34+G34</f>
        <v>0</v>
      </c>
      <c r="J34" s="139" t="n">
        <f aca="false">(-F34/$A$1*12)/((G10/$A$1)*12)/10</f>
        <v>-0</v>
      </c>
      <c r="K34" s="139" t="e">
        <f aca="false">-F34/A1*12/D34</f>
        <v>#DIV/0!</v>
      </c>
      <c r="L34" s="65"/>
      <c r="M34" s="65"/>
    </row>
    <row r="35" customFormat="false" ht="12.75" hidden="false" customHeight="false" outlineLevel="0" collapsed="false">
      <c r="B35" s="27" t="s">
        <v>91</v>
      </c>
      <c r="C35" s="28"/>
      <c r="D35" s="60"/>
      <c r="E35" s="60"/>
      <c r="F35" s="60"/>
      <c r="G35" s="74" t="n">
        <f aca="false">+F35+E35</f>
        <v>0</v>
      </c>
      <c r="H35" s="60"/>
      <c r="I35" s="147" t="n">
        <f aca="false">+H35+G35</f>
        <v>0</v>
      </c>
      <c r="J35" s="137" t="n">
        <f aca="false">(-F35/$A$1*12)/(((G11+G12+G13)/$A$1)*12)/10</f>
        <v>-0</v>
      </c>
      <c r="K35" s="137" t="e">
        <f aca="false">-F35/A1*12/(D35)</f>
        <v>#DIV/0!</v>
      </c>
      <c r="L35" s="65"/>
      <c r="M35" s="65"/>
    </row>
    <row r="36" customFormat="false" ht="12.75" hidden="false" customHeight="false" outlineLevel="0" collapsed="false">
      <c r="B36" s="16" t="s">
        <v>98</v>
      </c>
      <c r="C36" s="17"/>
      <c r="D36" s="62"/>
      <c r="E36" s="62"/>
      <c r="F36" s="62"/>
      <c r="G36" s="77" t="n">
        <v>0</v>
      </c>
      <c r="H36" s="62"/>
      <c r="I36" s="149" t="n">
        <f aca="false">+H36+G36</f>
        <v>0</v>
      </c>
      <c r="J36" s="77"/>
      <c r="K36" s="77"/>
      <c r="L36" s="65"/>
      <c r="M36" s="65"/>
    </row>
    <row r="37" customFormat="false" ht="15" hidden="false" customHeight="true" outlineLevel="0" collapsed="false">
      <c r="B37" s="44" t="s">
        <v>49</v>
      </c>
      <c r="C37" s="45"/>
      <c r="D37" s="47" t="n">
        <f aca="false">SUM(D32:D35)</f>
        <v>0</v>
      </c>
      <c r="E37" s="140" t="n">
        <f aca="false">SUM(E32:E36)</f>
        <v>0</v>
      </c>
      <c r="F37" s="140" t="n">
        <f aca="false">SUM(F32:F36)</f>
        <v>0</v>
      </c>
      <c r="G37" s="140" t="n">
        <f aca="false">SUM(G32:G36)</f>
        <v>0</v>
      </c>
      <c r="H37" s="140" t="n">
        <f aca="false">SUM(H32:H36)</f>
        <v>0</v>
      </c>
      <c r="I37" s="150" t="n">
        <f aca="false">SUM(I32:I36)</f>
        <v>0</v>
      </c>
      <c r="J37" s="47"/>
      <c r="K37" s="47"/>
      <c r="L37" s="65"/>
      <c r="M37" s="65"/>
    </row>
    <row r="38" customFormat="false" ht="13.5" hidden="false" customHeight="false" outlineLevel="0" collapsed="false">
      <c r="B38" s="81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</row>
    <row r="39" customFormat="false" ht="4.5" hidden="false" customHeight="true" outlineLevel="0" collapsed="false"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</row>
    <row r="40" customFormat="false" ht="12.75" hidden="false" customHeight="false" outlineLevel="0" collapsed="false"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</row>
    <row r="41" customFormat="false" ht="12.75" hidden="false" customHeight="true" outlineLevel="0" collapsed="false">
      <c r="B41" s="86" t="s">
        <v>99</v>
      </c>
      <c r="C41" s="1"/>
    </row>
    <row r="42" customFormat="false" ht="12.75" hidden="false" customHeight="true" outlineLevel="0" collapsed="false">
      <c r="B42" s="82" t="s">
        <v>25</v>
      </c>
      <c r="C42" s="152" t="s">
        <v>60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</row>
    <row r="43" customFormat="false" ht="12.75" hidden="false" customHeight="true" outlineLevel="0" collapsed="false">
      <c r="B43" s="82"/>
      <c r="C43" s="152" t="s">
        <v>61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</row>
    <row r="44" customFormat="false" ht="4.5" hidden="false" customHeight="true" outlineLevel="0" collapsed="false">
      <c r="B44" s="82"/>
      <c r="C44" s="152" t="s">
        <v>62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</row>
    <row r="45" customFormat="false" ht="12.75" hidden="false" customHeight="false" outlineLevel="0" collapsed="false">
      <c r="B45" s="82"/>
      <c r="C45" s="152"/>
      <c r="D45" s="151"/>
      <c r="E45" s="151"/>
      <c r="F45" s="151"/>
      <c r="G45" s="151"/>
      <c r="H45" s="151"/>
      <c r="I45" s="151"/>
      <c r="J45" s="151"/>
      <c r="K45" s="151"/>
      <c r="L45" s="151"/>
      <c r="M45" s="151"/>
    </row>
    <row r="46" customFormat="false" ht="12.75" hidden="false" customHeight="true" outlineLevel="0" collapsed="false">
      <c r="B46" s="82" t="s">
        <v>31</v>
      </c>
      <c r="C46" s="152" t="s">
        <v>60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</row>
    <row r="47" customFormat="false" ht="12.75" hidden="false" customHeight="true" outlineLevel="0" collapsed="false">
      <c r="B47" s="82"/>
      <c r="C47" s="152" t="s">
        <v>61</v>
      </c>
      <c r="D47" s="126"/>
      <c r="E47" s="126"/>
      <c r="F47" s="126"/>
      <c r="G47" s="126"/>
      <c r="H47" s="126"/>
      <c r="I47" s="126"/>
      <c r="J47" s="126"/>
      <c r="K47" s="126"/>
      <c r="L47" s="126"/>
      <c r="M47" s="126"/>
    </row>
    <row r="48" customFormat="false" ht="4.5" hidden="false" customHeight="true" outlineLevel="0" collapsed="false">
      <c r="B48" s="82"/>
      <c r="C48" s="152" t="s">
        <v>62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</row>
    <row r="49" customFormat="false" ht="12.75" hidden="false" customHeight="true" outlineLevel="0" collapsed="false">
      <c r="B49" s="82"/>
      <c r="C49" s="152"/>
      <c r="D49" s="151"/>
      <c r="E49" s="151"/>
      <c r="F49" s="151"/>
      <c r="G49" s="151"/>
      <c r="H49" s="151"/>
      <c r="I49" s="151"/>
      <c r="J49" s="151"/>
      <c r="K49" s="151"/>
      <c r="L49" s="151"/>
      <c r="M49" s="151"/>
    </row>
    <row r="50" customFormat="false" ht="12.75" hidden="false" customHeight="true" outlineLevel="0" collapsed="false">
      <c r="B50" s="82" t="s">
        <v>32</v>
      </c>
      <c r="C50" s="152" t="s">
        <v>60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</row>
    <row r="51" customFormat="false" ht="12.75" hidden="false" customHeight="true" outlineLevel="0" collapsed="false">
      <c r="B51" s="82"/>
      <c r="C51" s="152" t="s">
        <v>61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</row>
    <row r="52" customFormat="false" ht="4.5" hidden="false" customHeight="true" outlineLevel="0" collapsed="false">
      <c r="B52" s="82"/>
      <c r="C52" s="152" t="s">
        <v>62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</row>
    <row r="53" customFormat="false" ht="12" hidden="false" customHeight="true" outlineLevel="0" collapsed="false">
      <c r="C53" s="152"/>
      <c r="D53" s="151"/>
      <c r="E53" s="151"/>
      <c r="F53" s="151"/>
      <c r="G53" s="151"/>
      <c r="H53" s="151"/>
      <c r="I53" s="151"/>
      <c r="J53" s="151"/>
      <c r="K53" s="151"/>
      <c r="L53" s="151"/>
      <c r="M53" s="151"/>
    </row>
    <row r="54" customFormat="false" ht="11.25" hidden="false" customHeight="true" outlineLevel="0" collapsed="false">
      <c r="B54" s="82" t="s">
        <v>91</v>
      </c>
      <c r="C54" s="152" t="s">
        <v>60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</row>
    <row r="55" customFormat="false" ht="12.75" hidden="false" customHeight="true" outlineLevel="0" collapsed="false">
      <c r="C55" s="152" t="s">
        <v>61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</row>
    <row r="56" customFormat="false" ht="12.75" hidden="false" customHeight="false" outlineLevel="0" collapsed="false">
      <c r="C56" s="152"/>
      <c r="D56" s="153"/>
      <c r="E56" s="153"/>
      <c r="F56" s="153"/>
      <c r="G56" s="153"/>
      <c r="H56" s="153"/>
      <c r="I56" s="153"/>
      <c r="J56" s="153"/>
      <c r="K56" s="153"/>
      <c r="L56" s="153"/>
      <c r="M56" s="153"/>
    </row>
  </sheetData>
  <mergeCells count="30">
    <mergeCell ref="B2:M2"/>
    <mergeCell ref="B3:M3"/>
    <mergeCell ref="D6:H6"/>
    <mergeCell ref="I6:M6"/>
    <mergeCell ref="S10:T10"/>
    <mergeCell ref="U10:V10"/>
    <mergeCell ref="W10:X10"/>
    <mergeCell ref="Y10:Z10"/>
    <mergeCell ref="AA10:AB10"/>
    <mergeCell ref="AC10:AD10"/>
    <mergeCell ref="C15:M15"/>
    <mergeCell ref="C16:M16"/>
    <mergeCell ref="C17:M17"/>
    <mergeCell ref="C18:M18"/>
    <mergeCell ref="C19:M19"/>
    <mergeCell ref="C27:M27"/>
    <mergeCell ref="C28:M28"/>
    <mergeCell ref="C38:M38"/>
    <mergeCell ref="C39:M39"/>
    <mergeCell ref="D42:M42"/>
    <mergeCell ref="D43:M43"/>
    <mergeCell ref="D44:M44"/>
    <mergeCell ref="D46:M46"/>
    <mergeCell ref="D47:M47"/>
    <mergeCell ref="D48:M48"/>
    <mergeCell ref="D50:M50"/>
    <mergeCell ref="D51:M51"/>
    <mergeCell ref="D52:M52"/>
    <mergeCell ref="D54:M54"/>
    <mergeCell ref="D55:M5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&amp;LPirnted: &amp;D&amp;RPage 2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2002-02-14T14:59:11Z</dcterms:created>
  <dc:creator>Jerry Holt</dc:creator>
  <dc:description/>
  <dc:language>en-US</dc:language>
  <cp:lastModifiedBy>Hollis Kimbrough</cp:lastModifiedBy>
  <cp:lastPrinted>2002-04-05T18:13:17Z</cp:lastPrinted>
  <cp:revision>0</cp:revision>
  <dc:subject/>
  <dc:title/>
</cp:coreProperties>
</file>